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'市町村分担金内訳'!$A$7:$DU$27</definedName>
    <definedName name="_xlnm.Print_Area" localSheetId="4">'組合分担金内訳'!$A$7:$BE$70</definedName>
    <definedName name="_xlnm.Print_Area" localSheetId="3">'廃棄物事業経費（歳出）'!$A$7:$CI$90</definedName>
    <definedName name="_xlnm.Print_Area" localSheetId="2">'廃棄物事業経費（歳入）'!$A$7:$AD$90</definedName>
    <definedName name="_xlnm.Print_Area" localSheetId="0">'廃棄物事業経費（市町村）'!$A$7:$DJ$70</definedName>
    <definedName name="_xlnm.Print_Area" localSheetId="1">'廃棄物事業経費（組合）'!$A$7:$DJ$27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<sst xmlns="http://schemas.openxmlformats.org/spreadsheetml/2006/main" count="3049" uniqueCount="673">
  <si>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</si>
  <si>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</si>
  <si>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</si>
  <si>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</si>
  <si>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</si>
  <si>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</si>
  <si>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</si>
  <si>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</si>
  <si>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</si>
  <si>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</si>
  <si>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</si>
  <si>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</si>
  <si>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</si>
  <si>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</si>
  <si>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</si>
  <si>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</si>
  <si>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</si>
  <si>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</si>
  <si>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</si>
  <si>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</si>
  <si>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</si>
  <si>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</si>
  <si>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</si>
  <si>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</si>
  <si>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</si>
  <si>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</si>
  <si>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</si>
  <si>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</si>
  <si>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</si>
  <si>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</si>
  <si>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</si>
  <si>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</si>
  <si>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</si>
  <si>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</si>
  <si>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</si>
  <si>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</si>
  <si>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</si>
  <si>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</si>
  <si>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</si>
  <si>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</si>
  <si>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</si>
  <si>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</si>
  <si>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</si>
  <si>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</si>
  <si>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</si>
  <si>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</si>
  <si>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</si>
  <si>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</si>
  <si>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</si>
  <si>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</si>
  <si>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</si>
  <si>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</si>
  <si>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</si>
  <si>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</si>
  <si>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</si>
  <si>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</si>
  <si>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</si>
  <si>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</si>
  <si>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</si>
  <si>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</si>
  <si>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</si>
  <si>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</si>
  <si>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</si>
  <si>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</si>
  <si>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</si>
  <si>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</si>
  <si>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</si>
  <si>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</si>
  <si>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</si>
  <si>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</si>
  <si>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</si>
  <si>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</si>
  <si>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</si>
  <si>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</si>
  <si>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</si>
  <si>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</si>
  <si>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</si>
  <si>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</si>
  <si>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</si>
  <si>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</si>
  <si>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</si>
  <si>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</si>
  <si>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</si>
  <si>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</si>
  <si>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</si>
  <si>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</si>
  <si>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</si>
  <si>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</si>
  <si>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</si>
  <si>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</si>
  <si>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</si>
  <si>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</si>
  <si>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</si>
  <si>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</si>
  <si>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</si>
  <si>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</si>
  <si>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</si>
  <si>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</si>
  <si>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</si>
  <si>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</si>
  <si>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</si>
  <si>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</si>
  <si>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</si>
  <si>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</si>
  <si>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</si>
  <si>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</si>
  <si>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</si>
  <si>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</si>
  <si>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</si>
  <si>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</si>
  <si>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</si>
  <si>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</si>
  <si>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</si>
  <si>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</si>
  <si>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</si>
  <si>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</si>
  <si>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</si>
  <si>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</si>
  <si>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</si>
  <si>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</si>
  <si>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</si>
  <si>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</si>
  <si>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</si>
  <si>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</si>
  <si>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</si>
  <si>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</si>
  <si>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</si>
  <si>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</si>
  <si>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</si>
  <si>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</si>
  <si>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</si>
  <si>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</si>
  <si>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</si>
  <si>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</si>
  <si>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</si>
  <si>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</si>
  <si>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</si>
  <si>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</si>
  <si>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</si>
  <si>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</si>
  <si>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</si>
  <si>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</si>
  <si>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</si>
  <si>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</si>
  <si>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</si>
  <si>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</si>
  <si>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</si>
  <si>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</si>
  <si>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</si>
  <si>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</si>
  <si>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</si>
  <si>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</si>
  <si>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</si>
  <si>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</si>
  <si>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</si>
  <si>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</si>
  <si>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</si>
  <si>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</si>
  <si>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</si>
  <si>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</si>
  <si>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</si>
  <si>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</si>
  <si>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</si>
  <si>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</si>
  <si>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</si>
  <si>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</si>
  <si>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</si>
  <si>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</si>
  <si>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</si>
  <si>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</si>
  <si>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</si>
  <si>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</si>
  <si>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</si>
  <si>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</si>
  <si>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</si>
  <si>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</si>
  <si>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</si>
  <si>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</si>
  <si>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</si>
  <si>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</si>
  <si>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</si>
  <si>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</si>
  <si>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</si>
  <si>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</si>
  <si>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</si>
  <si>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</si>
  <si>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</si>
  <si>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</si>
  <si>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</si>
  <si>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</si>
  <si>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</si>
  <si>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</si>
  <si>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</si>
  <si>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</si>
  <si>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</si>
  <si>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</si>
  <si>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</si>
  <si>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</si>
  <si>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</si>
  <si>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</si>
  <si>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</si>
  <si>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</si>
  <si>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</si>
  <si>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</si>
  <si>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</si>
  <si>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</si>
  <si>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</si>
  <si>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</si>
  <si>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</si>
  <si>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</si>
  <si>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</si>
  <si>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</si>
  <si>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</si>
  <si>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</si>
  <si>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</si>
  <si>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</si>
  <si>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</si>
  <si>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</si>
  <si>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</si>
  <si>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</si>
  <si>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</si>
  <si>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</si>
  <si>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</si>
  <si>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</si>
  <si>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</si>
  <si>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</si>
  <si>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</si>
  <si>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</si>
  <si>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</si>
  <si>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</si>
  <si>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</si>
  <si>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</si>
  <si>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</si>
  <si>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</si>
  <si>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</si>
  <si>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</si>
  <si>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</si>
  <si>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</si>
  <si>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</si>
  <si>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</si>
  <si>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</si>
  <si>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</si>
  <si>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</si>
  <si>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</si>
  <si>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</si>
  <si>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</si>
  <si>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</si>
  <si>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</si>
  <si>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</si>
  <si>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</si>
  <si>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</si>
  <si>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</si>
  <si>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</si>
  <si>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</si>
  <si>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</si>
  <si>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</si>
  <si>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</si>
  <si>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</si>
  <si>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</si>
  <si>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</si>
  <si>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</si>
  <si>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</si>
  <si>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</si>
  <si>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</si>
  <si>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</si>
  <si>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</si>
  <si>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</si>
  <si>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</si>
  <si>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</si>
  <si>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</si>
  <si>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</si>
  <si>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</si>
  <si>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</si>
  <si>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</si>
  <si>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</si>
  <si>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</si>
  <si>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</si>
  <si>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</si>
  <si>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</si>
  <si>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</si>
  <si>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</si>
  <si>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</si>
  <si>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</si>
  <si>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</si>
  <si>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</si>
  <si>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</si>
  <si>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</si>
  <si>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</si>
  <si>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</si>
  <si>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</si>
  <si>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</si>
  <si>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</si>
  <si>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</si>
  <si>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</si>
  <si>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</si>
  <si>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</si>
  <si>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</si>
  <si>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</si>
  <si>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</si>
  <si>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</si>
  <si>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</si>
  <si>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</si>
  <si>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</si>
  <si>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</si>
  <si>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</si>
  <si>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</si>
  <si>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</si>
  <si>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</si>
  <si>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</si>
  <si>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</si>
  <si>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</si>
  <si>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</si>
  <si>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</si>
  <si>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</si>
  <si>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</si>
  <si>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</si>
  <si>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</si>
  <si>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</si>
  <si>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</si>
  <si>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</si>
  <si>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</si>
  <si>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</si>
  <si>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</si>
  <si>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</si>
  <si>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</si>
  <si>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</si>
  <si>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</si>
  <si>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</si>
  <si>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</si>
  <si>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</si>
  <si>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</si>
  <si>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</si>
  <si>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</si>
  <si>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</si>
  <si>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美里町</t>
  </si>
  <si>
    <t>美里町</t>
  </si>
  <si>
    <t>埼玉県</t>
  </si>
  <si>
    <t>11000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</si>
  <si>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</si>
  <si>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</si>
  <si>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</si>
  <si>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</si>
  <si>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</si>
  <si>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</si>
  <si>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</si>
  <si>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</si>
  <si>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</si>
  <si>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</si>
  <si>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</si>
  <si>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</si>
  <si>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</si>
  <si>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</si>
  <si>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</si>
  <si>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</si>
  <si>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</si>
  <si>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</si>
  <si>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</si>
  <si>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</si>
  <si>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</si>
  <si>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</si>
  <si>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</si>
  <si>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</si>
  <si>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</si>
  <si>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</si>
  <si>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</si>
  <si>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</si>
  <si>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</si>
  <si>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</si>
  <si>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</si>
  <si>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</si>
  <si>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</si>
  <si>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</si>
  <si>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</si>
  <si>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</si>
  <si>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</si>
  <si>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</si>
  <si>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</si>
  <si>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</si>
  <si>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</si>
  <si>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</si>
  <si>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</si>
  <si>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</si>
  <si>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</si>
  <si>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</si>
  <si>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</si>
  <si>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</si>
  <si>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</si>
  <si>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</si>
  <si>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</si>
  <si>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</si>
  <si>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</si>
  <si>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</si>
  <si>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</si>
  <si>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</si>
  <si>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</si>
  <si>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</si>
  <si>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</si>
  <si>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</si>
  <si>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</si>
  <si>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</si>
  <si>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</si>
  <si>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</si>
  <si>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</si>
  <si>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</si>
  <si>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</si>
  <si>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</si>
  <si>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</si>
  <si>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</si>
  <si>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</si>
  <si>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</si>
  <si>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</si>
  <si>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</si>
  <si>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</si>
  <si>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</si>
  <si>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</si>
  <si>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</si>
  <si>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</si>
  <si>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</si>
  <si>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</si>
  <si>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</si>
  <si>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</si>
  <si>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</si>
  <si>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</si>
  <si>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</si>
  <si>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</si>
  <si>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</si>
  <si>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</si>
  <si>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</si>
  <si>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</si>
  <si>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</si>
  <si>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</si>
  <si>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</si>
  <si>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</si>
  <si>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</si>
  <si>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</si>
  <si>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</si>
  <si>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</si>
  <si>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</si>
  <si>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</si>
  <si>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</si>
  <si>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</si>
  <si>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</si>
  <si>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</si>
  <si>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</si>
  <si>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</si>
  <si>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</si>
  <si>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</si>
  <si>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</si>
  <si>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</si>
  <si>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</si>
  <si>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</si>
  <si>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</si>
  <si>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</si>
  <si>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</si>
  <si>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</si>
  <si>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</si>
  <si>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</si>
  <si>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</si>
  <si>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</si>
  <si>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</si>
  <si>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</si>
  <si>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</si>
  <si>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</si>
  <si>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11808</t>
  </si>
  <si>
    <t>蓮田白岡衛生組合</t>
  </si>
  <si>
    <t>11809</t>
  </si>
  <si>
    <t>久喜宮代衛生組合</t>
  </si>
  <si>
    <t>11810</t>
  </si>
  <si>
    <t>朝霞地区一部事務組合</t>
  </si>
  <si>
    <t>11813</t>
  </si>
  <si>
    <t>皆野・長瀞上下水道組合</t>
  </si>
  <si>
    <t>11814</t>
  </si>
  <si>
    <t>上尾、桶川、伊奈衛生組合</t>
  </si>
  <si>
    <t>11815</t>
  </si>
  <si>
    <t>志木地区衛生組合</t>
  </si>
  <si>
    <t>11816</t>
  </si>
  <si>
    <t>北本地区衛生組合</t>
  </si>
  <si>
    <t>11817</t>
  </si>
  <si>
    <t>入間西部衛生組合</t>
  </si>
  <si>
    <t>11818</t>
  </si>
  <si>
    <t>入間東部地区衛生組合</t>
  </si>
  <si>
    <t>11820</t>
  </si>
  <si>
    <t>小川地区衛生組合</t>
  </si>
  <si>
    <t>11821</t>
  </si>
  <si>
    <t>坂戸地区衛生組合</t>
  </si>
  <si>
    <t>11824</t>
  </si>
  <si>
    <t>東埼玉資源環境組合</t>
  </si>
  <si>
    <t>11827</t>
  </si>
  <si>
    <t>蕨戸田衛生センター組合</t>
  </si>
  <si>
    <t>11861</t>
  </si>
  <si>
    <t>彩北広域清掃組合</t>
  </si>
  <si>
    <t>11863</t>
  </si>
  <si>
    <t>秩父広域市町村圏組合</t>
  </si>
  <si>
    <t>11869</t>
  </si>
  <si>
    <t>児玉郡市広域市町村圏組合</t>
  </si>
  <si>
    <t>11871</t>
  </si>
  <si>
    <t>埼玉西部環境保全組合</t>
  </si>
  <si>
    <t>11872</t>
  </si>
  <si>
    <t>大里広域市町村圏組合</t>
  </si>
  <si>
    <t>11885</t>
  </si>
  <si>
    <t>埼玉中部環境保全組合</t>
  </si>
  <si>
    <t>11896</t>
  </si>
  <si>
    <t>妻沼南河原環境施設組合</t>
  </si>
  <si>
    <t>埼玉県</t>
  </si>
  <si>
    <t>さいたま市</t>
  </si>
  <si>
    <t>川越市</t>
  </si>
  <si>
    <t>11202</t>
  </si>
  <si>
    <t>熊谷市</t>
  </si>
  <si>
    <t>11896</t>
  </si>
  <si>
    <t>妻沼南河原環境施設組合</t>
  </si>
  <si>
    <t>11872</t>
  </si>
  <si>
    <t>大里広域市町村圏組合</t>
  </si>
  <si>
    <t>川口市</t>
  </si>
  <si>
    <t>11206</t>
  </si>
  <si>
    <t>行田市</t>
  </si>
  <si>
    <t>11861</t>
  </si>
  <si>
    <t>彩北広域清掃組合</t>
  </si>
  <si>
    <t>11207</t>
  </si>
  <si>
    <t>秩父市</t>
  </si>
  <si>
    <t>11863</t>
  </si>
  <si>
    <t>秩父広域市町村圏組合</t>
  </si>
  <si>
    <t>所沢市</t>
  </si>
  <si>
    <t>飯能市</t>
  </si>
  <si>
    <t>加須市</t>
  </si>
  <si>
    <t>11211</t>
  </si>
  <si>
    <t>本庄市</t>
  </si>
  <si>
    <t>11869</t>
  </si>
  <si>
    <t>児玉郡市広域市町村圏組合</t>
  </si>
  <si>
    <t>東松山市</t>
  </si>
  <si>
    <t>春日部市</t>
  </si>
  <si>
    <t>狭山市</t>
  </si>
  <si>
    <t>羽生市</t>
  </si>
  <si>
    <t>11217</t>
  </si>
  <si>
    <t>鴻巣市</t>
  </si>
  <si>
    <t>11816</t>
  </si>
  <si>
    <t>北本地区衛生組合</t>
  </si>
  <si>
    <t>11885</t>
  </si>
  <si>
    <t>埼玉中部環境保全組合</t>
  </si>
  <si>
    <t>11218</t>
  </si>
  <si>
    <t>深谷市</t>
  </si>
  <si>
    <t>11219</t>
  </si>
  <si>
    <t>上尾市</t>
  </si>
  <si>
    <t>11814</t>
  </si>
  <si>
    <t>上尾、桶川、伊奈衛生組合</t>
  </si>
  <si>
    <t>11221</t>
  </si>
  <si>
    <t>草加市</t>
  </si>
  <si>
    <t>11824</t>
  </si>
  <si>
    <t>東埼玉資源環境組合</t>
  </si>
  <si>
    <t>11222</t>
  </si>
  <si>
    <t>越谷市</t>
  </si>
  <si>
    <t>11223</t>
  </si>
  <si>
    <t>蕨市</t>
  </si>
  <si>
    <t>11827</t>
  </si>
  <si>
    <t>蕨戸田衛生センター組合</t>
  </si>
  <si>
    <t>11224</t>
  </si>
  <si>
    <t>戸田市</t>
  </si>
  <si>
    <t>11225</t>
  </si>
  <si>
    <t>入間市</t>
  </si>
  <si>
    <t>11817</t>
  </si>
  <si>
    <t>入間西部衛生組合</t>
  </si>
  <si>
    <t>11227</t>
  </si>
  <si>
    <t>朝霞市</t>
  </si>
  <si>
    <t>11810</t>
  </si>
  <si>
    <t>朝霞地区一部事務組合</t>
  </si>
  <si>
    <t>11228</t>
  </si>
  <si>
    <t>志木市</t>
  </si>
  <si>
    <t>11815</t>
  </si>
  <si>
    <t>志木地区衛生組合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</si>
  <si>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</si>
  <si>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</si>
  <si>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</si>
  <si>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</si>
  <si>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</si>
  <si>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</si>
  <si>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</si>
  <si>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</si>
  <si>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11809</t>
  </si>
  <si>
    <t>久喜宮代衛生組合</t>
  </si>
  <si>
    <t>11233</t>
  </si>
  <si>
    <t>北本市</t>
  </si>
  <si>
    <t>11234</t>
  </si>
  <si>
    <t>八潮市</t>
  </si>
  <si>
    <t>11235</t>
  </si>
  <si>
    <t>富士見市</t>
  </si>
  <si>
    <t>11818</t>
  </si>
  <si>
    <t>入間東部地区衛生組合</t>
  </si>
  <si>
    <t>11237</t>
  </si>
  <si>
    <t>三郷市</t>
  </si>
  <si>
    <t>11238</t>
  </si>
  <si>
    <t>蓮田市</t>
  </si>
  <si>
    <t>11808</t>
  </si>
  <si>
    <t>蓮田白岡衛生組合</t>
  </si>
  <si>
    <t>11239</t>
  </si>
  <si>
    <t>坂戸市</t>
  </si>
  <si>
    <t>11821</t>
  </si>
  <si>
    <t>坂戸地区衛生組合</t>
  </si>
  <si>
    <t>幸手市</t>
  </si>
  <si>
    <t>11241</t>
  </si>
  <si>
    <t>鶴ヶ島市</t>
  </si>
  <si>
    <t>11871</t>
  </si>
  <si>
    <t>埼玉西部環境保全組合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</si>
  <si>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</si>
  <si>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</si>
  <si>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</si>
  <si>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</si>
  <si>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</si>
  <si>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</si>
  <si>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</si>
  <si>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</si>
  <si>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</si>
  <si>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</si>
  <si>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</si>
  <si>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</si>
  <si>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</si>
  <si>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</si>
  <si>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</si>
  <si>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</si>
  <si>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</si>
  <si>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</si>
  <si>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11820</t>
  </si>
  <si>
    <t>小川地区衛生組合</t>
  </si>
  <si>
    <t>11342</t>
  </si>
  <si>
    <t>嵐山町</t>
  </si>
  <si>
    <t>11343</t>
  </si>
  <si>
    <t>小川町</t>
  </si>
  <si>
    <t>川島町</t>
  </si>
  <si>
    <t>11347</t>
  </si>
  <si>
    <t>吉見町</t>
  </si>
  <si>
    <t>11348</t>
  </si>
  <si>
    <t>鳩山町</t>
  </si>
  <si>
    <t>坂戸地区衛星組合</t>
  </si>
  <si>
    <t>11349</t>
  </si>
  <si>
    <t>ときがわ町</t>
  </si>
  <si>
    <t>11361</t>
  </si>
  <si>
    <t>横瀬町</t>
  </si>
  <si>
    <t>11362</t>
  </si>
  <si>
    <t>皆野町</t>
  </si>
  <si>
    <t>11813</t>
  </si>
  <si>
    <t>皆野・長瀞上下水道組合</t>
  </si>
  <si>
    <t>11363</t>
  </si>
  <si>
    <t>長瀞町</t>
  </si>
  <si>
    <t>皆野長瀞上下水道組合</t>
  </si>
  <si>
    <t>11365</t>
  </si>
  <si>
    <t>小鹿野町</t>
  </si>
  <si>
    <t>11369</t>
  </si>
  <si>
    <t>東秩父村</t>
  </si>
  <si>
    <t>11381</t>
  </si>
  <si>
    <t>11383</t>
  </si>
  <si>
    <t>神川町</t>
  </si>
  <si>
    <t>児玉郡市広域圏市町村組合</t>
  </si>
  <si>
    <t>11385</t>
  </si>
  <si>
    <t>上里町</t>
  </si>
  <si>
    <t>11408</t>
  </si>
  <si>
    <t>寄居町</t>
  </si>
  <si>
    <t>11442</t>
  </si>
  <si>
    <t>宮代町</t>
  </si>
  <si>
    <t>杉戸町</t>
  </si>
  <si>
    <t>11465</t>
  </si>
  <si>
    <t>松伏町</t>
  </si>
  <si>
    <t>11100</t>
  </si>
  <si>
    <t>11201</t>
  </si>
  <si>
    <t>11203</t>
  </si>
  <si>
    <t>11208</t>
  </si>
  <si>
    <t>11209</t>
  </si>
  <si>
    <t>11210</t>
  </si>
  <si>
    <t>11212</t>
  </si>
  <si>
    <t>11214</t>
  </si>
  <si>
    <t>11215</t>
  </si>
  <si>
    <t>11216</t>
  </si>
  <si>
    <t>11240</t>
  </si>
  <si>
    <t>11346</t>
  </si>
  <si>
    <t>11464</t>
  </si>
  <si>
    <t>11000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</si>
</sst>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0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12.59765625" style="147" customWidth="1"/>
    <col min="4" max="114" width="14.69921875" style="149" customWidth="1"/>
    <col min="115" max="16384" width="9" style="147" customWidth="1"/>
  </cols>
  <sheetData>
    <row r="1" spans="1:114" s="140" customFormat="1" ht="17.25">
      <c r="A1" s="135" t="s">
        <v>324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2" customFormat="1" ht="13.5">
      <c r="A2" s="152" t="s">
        <v>197</v>
      </c>
      <c r="B2" s="152" t="s">
        <v>192</v>
      </c>
      <c r="C2" s="155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1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1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1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3"/>
      <c r="B5" s="153"/>
      <c r="C5" s="156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1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1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1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I7">SUM(D8:D70)</f>
        <v>92648236</v>
      </c>
      <c r="E7" s="123">
        <f t="shared" si="0"/>
        <v>15618316</v>
      </c>
      <c r="F7" s="123">
        <f t="shared" si="0"/>
        <v>3978967</v>
      </c>
      <c r="G7" s="123">
        <f t="shared" si="0"/>
        <v>11582</v>
      </c>
      <c r="H7" s="123">
        <f t="shared" si="0"/>
        <v>223100</v>
      </c>
      <c r="I7" s="123">
        <f t="shared" si="0"/>
        <v>6380068</v>
      </c>
      <c r="J7" s="123" t="s">
        <v>332</v>
      </c>
      <c r="K7" s="123">
        <f aca="true" t="shared" si="1" ref="K7:R7">SUM(K8:K70)</f>
        <v>5024599</v>
      </c>
      <c r="L7" s="123">
        <f t="shared" si="1"/>
        <v>77029920</v>
      </c>
      <c r="M7" s="123">
        <f t="shared" si="1"/>
        <v>8125286</v>
      </c>
      <c r="N7" s="123">
        <f t="shared" si="1"/>
        <v>759946</v>
      </c>
      <c r="O7" s="123">
        <f t="shared" si="1"/>
        <v>9093</v>
      </c>
      <c r="P7" s="123">
        <f t="shared" si="1"/>
        <v>30016</v>
      </c>
      <c r="Q7" s="123">
        <f t="shared" si="1"/>
        <v>43500</v>
      </c>
      <c r="R7" s="123">
        <f t="shared" si="1"/>
        <v>585454</v>
      </c>
      <c r="S7" s="123" t="s">
        <v>332</v>
      </c>
      <c r="T7" s="123">
        <f aca="true" t="shared" si="2" ref="T7:AA7">SUM(T8:T70)</f>
        <v>91883</v>
      </c>
      <c r="U7" s="123">
        <f t="shared" si="2"/>
        <v>7365340</v>
      </c>
      <c r="V7" s="123">
        <f t="shared" si="2"/>
        <v>100773522</v>
      </c>
      <c r="W7" s="123">
        <f t="shared" si="2"/>
        <v>16378262</v>
      </c>
      <c r="X7" s="123">
        <f t="shared" si="2"/>
        <v>3988060</v>
      </c>
      <c r="Y7" s="123">
        <f t="shared" si="2"/>
        <v>41598</v>
      </c>
      <c r="Z7" s="123">
        <f t="shared" si="2"/>
        <v>266600</v>
      </c>
      <c r="AA7" s="123">
        <f t="shared" si="2"/>
        <v>6965522</v>
      </c>
      <c r="AB7" s="123" t="s">
        <v>332</v>
      </c>
      <c r="AC7" s="123">
        <f aca="true" t="shared" si="3" ref="AC7:BH7">SUM(AC8:AC70)</f>
        <v>5116482</v>
      </c>
      <c r="AD7" s="123">
        <f t="shared" si="3"/>
        <v>84395260</v>
      </c>
      <c r="AE7" s="123">
        <f t="shared" si="3"/>
        <v>11544922</v>
      </c>
      <c r="AF7" s="123">
        <f t="shared" si="3"/>
        <v>11458318</v>
      </c>
      <c r="AG7" s="123">
        <f t="shared" si="3"/>
        <v>0</v>
      </c>
      <c r="AH7" s="123">
        <f t="shared" si="3"/>
        <v>10810407</v>
      </c>
      <c r="AI7" s="123">
        <f t="shared" si="3"/>
        <v>647843</v>
      </c>
      <c r="AJ7" s="123">
        <f t="shared" si="3"/>
        <v>68</v>
      </c>
      <c r="AK7" s="123">
        <f t="shared" si="3"/>
        <v>86604</v>
      </c>
      <c r="AL7" s="123">
        <f t="shared" si="3"/>
        <v>1661223</v>
      </c>
      <c r="AM7" s="123">
        <f t="shared" si="3"/>
        <v>61706561</v>
      </c>
      <c r="AN7" s="123">
        <f t="shared" si="3"/>
        <v>12854195</v>
      </c>
      <c r="AO7" s="123">
        <f t="shared" si="3"/>
        <v>5160443</v>
      </c>
      <c r="AP7" s="123">
        <f t="shared" si="3"/>
        <v>5670871</v>
      </c>
      <c r="AQ7" s="123">
        <f t="shared" si="3"/>
        <v>1974792</v>
      </c>
      <c r="AR7" s="123">
        <f t="shared" si="3"/>
        <v>48089</v>
      </c>
      <c r="AS7" s="123">
        <f t="shared" si="3"/>
        <v>12989810</v>
      </c>
      <c r="AT7" s="123">
        <f t="shared" si="3"/>
        <v>675841</v>
      </c>
      <c r="AU7" s="123">
        <f t="shared" si="3"/>
        <v>11920734</v>
      </c>
      <c r="AV7" s="123">
        <f t="shared" si="3"/>
        <v>393235</v>
      </c>
      <c r="AW7" s="123">
        <f t="shared" si="3"/>
        <v>200790</v>
      </c>
      <c r="AX7" s="123">
        <f t="shared" si="3"/>
        <v>35641279</v>
      </c>
      <c r="AY7" s="123">
        <f t="shared" si="3"/>
        <v>19227463</v>
      </c>
      <c r="AZ7" s="123">
        <f t="shared" si="3"/>
        <v>11915990</v>
      </c>
      <c r="BA7" s="123">
        <f t="shared" si="3"/>
        <v>2746495</v>
      </c>
      <c r="BB7" s="123">
        <f t="shared" si="3"/>
        <v>1751331</v>
      </c>
      <c r="BC7" s="123">
        <f t="shared" si="3"/>
        <v>16103780</v>
      </c>
      <c r="BD7" s="123">
        <f t="shared" si="3"/>
        <v>20487</v>
      </c>
      <c r="BE7" s="123">
        <f t="shared" si="3"/>
        <v>1631750</v>
      </c>
      <c r="BF7" s="123">
        <f t="shared" si="3"/>
        <v>74883233</v>
      </c>
      <c r="BG7" s="123">
        <f t="shared" si="3"/>
        <v>57507</v>
      </c>
      <c r="BH7" s="123">
        <f t="shared" si="3"/>
        <v>47502</v>
      </c>
      <c r="BI7" s="123">
        <f aca="true" t="shared" si="4" ref="BI7:CN7">SUM(BI8:BI70)</f>
        <v>0</v>
      </c>
      <c r="BJ7" s="123">
        <f t="shared" si="4"/>
        <v>47502</v>
      </c>
      <c r="BK7" s="123">
        <f t="shared" si="4"/>
        <v>0</v>
      </c>
      <c r="BL7" s="123">
        <f t="shared" si="4"/>
        <v>0</v>
      </c>
      <c r="BM7" s="123">
        <f t="shared" si="4"/>
        <v>10005</v>
      </c>
      <c r="BN7" s="123">
        <f t="shared" si="4"/>
        <v>532917</v>
      </c>
      <c r="BO7" s="123">
        <f t="shared" si="4"/>
        <v>4365670</v>
      </c>
      <c r="BP7" s="123">
        <f t="shared" si="4"/>
        <v>1092790</v>
      </c>
      <c r="BQ7" s="123">
        <f t="shared" si="4"/>
        <v>692520</v>
      </c>
      <c r="BR7" s="123">
        <f t="shared" si="4"/>
        <v>0</v>
      </c>
      <c r="BS7" s="123">
        <f t="shared" si="4"/>
        <v>400270</v>
      </c>
      <c r="BT7" s="123">
        <f t="shared" si="4"/>
        <v>0</v>
      </c>
      <c r="BU7" s="123">
        <f t="shared" si="4"/>
        <v>1362809</v>
      </c>
      <c r="BV7" s="123">
        <f t="shared" si="4"/>
        <v>29779</v>
      </c>
      <c r="BW7" s="123">
        <f t="shared" si="4"/>
        <v>1333030</v>
      </c>
      <c r="BX7" s="123">
        <f t="shared" si="4"/>
        <v>0</v>
      </c>
      <c r="BY7" s="123">
        <f t="shared" si="4"/>
        <v>0</v>
      </c>
      <c r="BZ7" s="123">
        <f t="shared" si="4"/>
        <v>1899033</v>
      </c>
      <c r="CA7" s="123">
        <f t="shared" si="4"/>
        <v>960126</v>
      </c>
      <c r="CB7" s="123">
        <f t="shared" si="4"/>
        <v>703802</v>
      </c>
      <c r="CC7" s="123">
        <f t="shared" si="4"/>
        <v>64980</v>
      </c>
      <c r="CD7" s="123">
        <f t="shared" si="4"/>
        <v>170125</v>
      </c>
      <c r="CE7" s="123">
        <f t="shared" si="4"/>
        <v>2880889</v>
      </c>
      <c r="CF7" s="123">
        <f t="shared" si="4"/>
        <v>11038</v>
      </c>
      <c r="CG7" s="123">
        <f t="shared" si="4"/>
        <v>288303</v>
      </c>
      <c r="CH7" s="123">
        <f t="shared" si="4"/>
        <v>4711480</v>
      </c>
      <c r="CI7" s="123">
        <f t="shared" si="4"/>
        <v>11602429</v>
      </c>
      <c r="CJ7" s="123">
        <f t="shared" si="4"/>
        <v>11505820</v>
      </c>
      <c r="CK7" s="123">
        <f t="shared" si="4"/>
        <v>0</v>
      </c>
      <c r="CL7" s="123">
        <f t="shared" si="4"/>
        <v>10857909</v>
      </c>
      <c r="CM7" s="123">
        <f t="shared" si="4"/>
        <v>647843</v>
      </c>
      <c r="CN7" s="123">
        <f t="shared" si="4"/>
        <v>68</v>
      </c>
      <c r="CO7" s="123">
        <f aca="true" t="shared" si="5" ref="CO7:DJ7">SUM(CO8:CO70)</f>
        <v>96609</v>
      </c>
      <c r="CP7" s="123">
        <f t="shared" si="5"/>
        <v>2194140</v>
      </c>
      <c r="CQ7" s="123">
        <f t="shared" si="5"/>
        <v>66072231</v>
      </c>
      <c r="CR7" s="123">
        <f t="shared" si="5"/>
        <v>13946985</v>
      </c>
      <c r="CS7" s="123">
        <f t="shared" si="5"/>
        <v>5852963</v>
      </c>
      <c r="CT7" s="123">
        <f t="shared" si="5"/>
        <v>5670871</v>
      </c>
      <c r="CU7" s="123">
        <f t="shared" si="5"/>
        <v>2375062</v>
      </c>
      <c r="CV7" s="123">
        <f t="shared" si="5"/>
        <v>48089</v>
      </c>
      <c r="CW7" s="123">
        <f t="shared" si="5"/>
        <v>14352619</v>
      </c>
      <c r="CX7" s="123">
        <f t="shared" si="5"/>
        <v>705620</v>
      </c>
      <c r="CY7" s="123">
        <f t="shared" si="5"/>
        <v>13253764</v>
      </c>
      <c r="CZ7" s="123">
        <f t="shared" si="5"/>
        <v>393235</v>
      </c>
      <c r="DA7" s="123">
        <f t="shared" si="5"/>
        <v>200790</v>
      </c>
      <c r="DB7" s="123">
        <f t="shared" si="5"/>
        <v>37540312</v>
      </c>
      <c r="DC7" s="123">
        <f t="shared" si="5"/>
        <v>20187589</v>
      </c>
      <c r="DD7" s="123">
        <f t="shared" si="5"/>
        <v>12619792</v>
      </c>
      <c r="DE7" s="123">
        <f t="shared" si="5"/>
        <v>2811475</v>
      </c>
      <c r="DF7" s="123">
        <f t="shared" si="5"/>
        <v>1921456</v>
      </c>
      <c r="DG7" s="123">
        <f t="shared" si="5"/>
        <v>18984669</v>
      </c>
      <c r="DH7" s="123">
        <f t="shared" si="5"/>
        <v>31525</v>
      </c>
      <c r="DI7" s="123">
        <f t="shared" si="5"/>
        <v>1920053</v>
      </c>
      <c r="DJ7" s="123">
        <f t="shared" si="5"/>
        <v>79594713</v>
      </c>
    </row>
    <row r="8" spans="1:114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6" ref="D8:D70">SUM(E8,+L8)</f>
        <v>24540909</v>
      </c>
      <c r="E8" s="127">
        <f aca="true" t="shared" si="7" ref="E8:E70">SUM(F8:I8)+K8</f>
        <v>7239644</v>
      </c>
      <c r="F8" s="127">
        <v>3947053</v>
      </c>
      <c r="G8" s="127">
        <v>0</v>
      </c>
      <c r="H8" s="127">
        <v>0</v>
      </c>
      <c r="I8" s="127">
        <v>2017555</v>
      </c>
      <c r="J8" s="128" t="s">
        <v>332</v>
      </c>
      <c r="K8" s="127">
        <v>1275036</v>
      </c>
      <c r="L8" s="127">
        <v>17301265</v>
      </c>
      <c r="M8" s="127">
        <f aca="true" t="shared" si="8" ref="M8:M70">SUM(N8,+U8)</f>
        <v>1094154</v>
      </c>
      <c r="N8" s="127">
        <f aca="true" t="shared" si="9" ref="N8:N70">SUM(O8:R8)+T8</f>
        <v>46295</v>
      </c>
      <c r="O8" s="127">
        <v>0</v>
      </c>
      <c r="P8" s="127">
        <v>0</v>
      </c>
      <c r="Q8" s="127">
        <v>0</v>
      </c>
      <c r="R8" s="127">
        <v>45406</v>
      </c>
      <c r="S8" s="128" t="s">
        <v>332</v>
      </c>
      <c r="T8" s="127">
        <v>889</v>
      </c>
      <c r="U8" s="127">
        <v>1047859</v>
      </c>
      <c r="V8" s="127">
        <f aca="true" t="shared" si="10" ref="V8:V70">+SUM(D8,M8)</f>
        <v>25635063</v>
      </c>
      <c r="W8" s="127">
        <f aca="true" t="shared" si="11" ref="W8:W70">+SUM(E8,N8)</f>
        <v>7285939</v>
      </c>
      <c r="X8" s="127">
        <f aca="true" t="shared" si="12" ref="X8:X70">+SUM(F8,O8)</f>
        <v>3947053</v>
      </c>
      <c r="Y8" s="127">
        <f aca="true" t="shared" si="13" ref="Y8:Y70">+SUM(G8,P8)</f>
        <v>0</v>
      </c>
      <c r="Z8" s="127">
        <f aca="true" t="shared" si="14" ref="Z8:Z70">+SUM(H8,Q8)</f>
        <v>0</v>
      </c>
      <c r="AA8" s="127">
        <f aca="true" t="shared" si="15" ref="AA8:AA70">+SUM(I8,R8)</f>
        <v>2062961</v>
      </c>
      <c r="AB8" s="128" t="s">
        <v>332</v>
      </c>
      <c r="AC8" s="127">
        <f aca="true" t="shared" si="16" ref="AC8:AC70">+SUM(K8,T8)</f>
        <v>1275925</v>
      </c>
      <c r="AD8" s="127">
        <f aca="true" t="shared" si="17" ref="AD8:AD70">+SUM(L8,U8)</f>
        <v>18349124</v>
      </c>
      <c r="AE8" s="127">
        <f aca="true" t="shared" si="18" ref="AE8:AE70">SUM(AF8,+AK8)</f>
        <v>10486604</v>
      </c>
      <c r="AF8" s="127">
        <f aca="true" t="shared" si="19" ref="AF8:AF70">SUM(AG8:AJ8)</f>
        <v>10405859</v>
      </c>
      <c r="AG8" s="127">
        <v>0</v>
      </c>
      <c r="AH8" s="127">
        <v>9763163</v>
      </c>
      <c r="AI8" s="127">
        <v>642696</v>
      </c>
      <c r="AJ8" s="127">
        <v>0</v>
      </c>
      <c r="AK8" s="127">
        <v>80745</v>
      </c>
      <c r="AL8" s="127">
        <v>0</v>
      </c>
      <c r="AM8" s="127">
        <f aca="true" t="shared" si="20" ref="AM8:AM70">SUM(AN8,AS8,AW8,AX8,BD8)</f>
        <v>14054305</v>
      </c>
      <c r="AN8" s="127">
        <f aca="true" t="shared" si="21" ref="AN8:AN70">SUM(AO8:AR8)</f>
        <v>3542232</v>
      </c>
      <c r="AO8" s="127">
        <v>1005662</v>
      </c>
      <c r="AP8" s="127">
        <v>1736320</v>
      </c>
      <c r="AQ8" s="127">
        <v>800250</v>
      </c>
      <c r="AR8" s="127">
        <v>0</v>
      </c>
      <c r="AS8" s="127">
        <f aca="true" t="shared" si="22" ref="AS8:AS70">SUM(AT8:AV8)</f>
        <v>4854922</v>
      </c>
      <c r="AT8" s="127">
        <v>241909</v>
      </c>
      <c r="AU8" s="127">
        <v>4408631</v>
      </c>
      <c r="AV8" s="127">
        <v>204382</v>
      </c>
      <c r="AW8" s="127">
        <v>10227</v>
      </c>
      <c r="AX8" s="127">
        <f aca="true" t="shared" si="23" ref="AX8:AX70">SUM(AY8:BB8)</f>
        <v>5646924</v>
      </c>
      <c r="AY8" s="127">
        <v>4085554</v>
      </c>
      <c r="AZ8" s="127">
        <v>1264812</v>
      </c>
      <c r="BA8" s="127">
        <v>296558</v>
      </c>
      <c r="BB8" s="127">
        <v>0</v>
      </c>
      <c r="BC8" s="127">
        <v>0</v>
      </c>
      <c r="BD8" s="127">
        <v>0</v>
      </c>
      <c r="BE8" s="127">
        <v>0</v>
      </c>
      <c r="BF8" s="127">
        <f aca="true" t="shared" si="24" ref="BF8:BF70">SUM(AE8,+AM8,+BE8)</f>
        <v>24540909</v>
      </c>
      <c r="BG8" s="127">
        <f aca="true" t="shared" si="25" ref="BG8:BG70">SUM(BH8,+BM8)</f>
        <v>0</v>
      </c>
      <c r="BH8" s="127">
        <f aca="true" t="shared" si="26" ref="BH8:BH70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70">SUM(BP8,BU8,BY8,BZ8,CF8)</f>
        <v>1094154</v>
      </c>
      <c r="BP8" s="127">
        <f aca="true" t="shared" si="28" ref="BP8:BP70">SUM(BQ8:BT8)</f>
        <v>351377</v>
      </c>
      <c r="BQ8" s="127">
        <v>183021</v>
      </c>
      <c r="BR8" s="127">
        <v>0</v>
      </c>
      <c r="BS8" s="127">
        <v>168356</v>
      </c>
      <c r="BT8" s="127">
        <v>0</v>
      </c>
      <c r="BU8" s="127">
        <f aca="true" t="shared" si="29" ref="BU8:BU70">SUM(BV8:BX8)</f>
        <v>292152</v>
      </c>
      <c r="BV8" s="127">
        <v>8943</v>
      </c>
      <c r="BW8" s="127">
        <v>283209</v>
      </c>
      <c r="BX8" s="127">
        <v>0</v>
      </c>
      <c r="BY8" s="127">
        <v>0</v>
      </c>
      <c r="BZ8" s="127">
        <f aca="true" t="shared" si="30" ref="BZ8:BZ70">SUM(CA8:CD8)</f>
        <v>450625</v>
      </c>
      <c r="CA8" s="127">
        <v>394024</v>
      </c>
      <c r="CB8" s="127">
        <v>56601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f aca="true" t="shared" si="31" ref="CH8:CH70">SUM(BG8,+BO8,+CG8)</f>
        <v>1094154</v>
      </c>
      <c r="CI8" s="127">
        <f aca="true" t="shared" si="32" ref="CI8:CI24">SUM(AE8,+BG8)</f>
        <v>10486604</v>
      </c>
      <c r="CJ8" s="127">
        <f aca="true" t="shared" si="33" ref="CJ8:CJ23">SUM(AF8,+BH8)</f>
        <v>10405859</v>
      </c>
      <c r="CK8" s="127">
        <f aca="true" t="shared" si="34" ref="CK8:CK23">SUM(AG8,+BI8)</f>
        <v>0</v>
      </c>
      <c r="CL8" s="127">
        <f aca="true" t="shared" si="35" ref="CL8:CL23">SUM(AH8,+BJ8)</f>
        <v>9763163</v>
      </c>
      <c r="CM8" s="127">
        <f aca="true" t="shared" si="36" ref="CM8:CM23">SUM(AI8,+BK8)</f>
        <v>642696</v>
      </c>
      <c r="CN8" s="127">
        <f aca="true" t="shared" si="37" ref="CN8:CN23">SUM(AJ8,+BL8)</f>
        <v>0</v>
      </c>
      <c r="CO8" s="127">
        <f aca="true" t="shared" si="38" ref="CO8:CO23">SUM(AK8,+BM8)</f>
        <v>80745</v>
      </c>
      <c r="CP8" s="127">
        <f aca="true" t="shared" si="39" ref="CP8:CP23">SUM(AL8,+BN8)</f>
        <v>0</v>
      </c>
      <c r="CQ8" s="127">
        <f aca="true" t="shared" si="40" ref="CQ8:CQ23">SUM(AM8,+BO8)</f>
        <v>15148459</v>
      </c>
      <c r="CR8" s="127">
        <f aca="true" t="shared" si="41" ref="CR8:CR23">SUM(AN8,+BP8)</f>
        <v>3893609</v>
      </c>
      <c r="CS8" s="127">
        <f aca="true" t="shared" si="42" ref="CS8:CS23">SUM(AO8,+BQ8)</f>
        <v>1188683</v>
      </c>
      <c r="CT8" s="127">
        <f aca="true" t="shared" si="43" ref="CT8:CT23">SUM(AP8,+BR8)</f>
        <v>1736320</v>
      </c>
      <c r="CU8" s="127">
        <f aca="true" t="shared" si="44" ref="CU8:CU23">SUM(AQ8,+BS8)</f>
        <v>968606</v>
      </c>
      <c r="CV8" s="127">
        <f aca="true" t="shared" si="45" ref="CV8:CV23">SUM(AR8,+BT8)</f>
        <v>0</v>
      </c>
      <c r="CW8" s="127">
        <f aca="true" t="shared" si="46" ref="CW8:CW23">SUM(AS8,+BU8)</f>
        <v>5147074</v>
      </c>
      <c r="CX8" s="127">
        <f aca="true" t="shared" si="47" ref="CX8:DJ23">SUM(AT8,+BV8)</f>
        <v>250852</v>
      </c>
      <c r="CY8" s="127">
        <f t="shared" si="47"/>
        <v>4691840</v>
      </c>
      <c r="CZ8" s="127">
        <f t="shared" si="47"/>
        <v>204382</v>
      </c>
      <c r="DA8" s="127">
        <f t="shared" si="47"/>
        <v>10227</v>
      </c>
      <c r="DB8" s="127">
        <f t="shared" si="47"/>
        <v>6097549</v>
      </c>
      <c r="DC8" s="127">
        <f t="shared" si="47"/>
        <v>4479578</v>
      </c>
      <c r="DD8" s="127">
        <f t="shared" si="47"/>
        <v>1321413</v>
      </c>
      <c r="DE8" s="127">
        <f t="shared" si="47"/>
        <v>296558</v>
      </c>
      <c r="DF8" s="127">
        <f t="shared" si="47"/>
        <v>0</v>
      </c>
      <c r="DG8" s="127">
        <f t="shared" si="47"/>
        <v>0</v>
      </c>
      <c r="DH8" s="127">
        <f t="shared" si="47"/>
        <v>0</v>
      </c>
      <c r="DI8" s="127">
        <f t="shared" si="47"/>
        <v>0</v>
      </c>
      <c r="DJ8" s="127">
        <f t="shared" si="47"/>
        <v>25635063</v>
      </c>
    </row>
    <row r="9" spans="1:114" s="129" customFormat="1" ht="12" customHeight="1">
      <c r="A9" s="125" t="s">
        <v>336</v>
      </c>
      <c r="B9" s="126" t="s">
        <v>340</v>
      </c>
      <c r="C9" s="125" t="s">
        <v>341</v>
      </c>
      <c r="D9" s="127">
        <f t="shared" si="6"/>
        <v>4231543</v>
      </c>
      <c r="E9" s="127">
        <f t="shared" si="7"/>
        <v>855953</v>
      </c>
      <c r="F9" s="127">
        <v>7969</v>
      </c>
      <c r="G9" s="127">
        <v>0</v>
      </c>
      <c r="H9" s="127">
        <v>120000</v>
      </c>
      <c r="I9" s="127">
        <v>412017</v>
      </c>
      <c r="J9" s="128" t="s">
        <v>332</v>
      </c>
      <c r="K9" s="127">
        <v>315967</v>
      </c>
      <c r="L9" s="127">
        <v>3375590</v>
      </c>
      <c r="M9" s="127">
        <f t="shared" si="8"/>
        <v>282460</v>
      </c>
      <c r="N9" s="127">
        <f t="shared" si="9"/>
        <v>18739</v>
      </c>
      <c r="O9" s="127">
        <v>4065</v>
      </c>
      <c r="P9" s="127">
        <v>11729</v>
      </c>
      <c r="Q9" s="127">
        <v>0</v>
      </c>
      <c r="R9" s="127">
        <v>156</v>
      </c>
      <c r="S9" s="128" t="s">
        <v>332</v>
      </c>
      <c r="T9" s="127">
        <v>2789</v>
      </c>
      <c r="U9" s="127">
        <v>263721</v>
      </c>
      <c r="V9" s="127">
        <f t="shared" si="10"/>
        <v>4514003</v>
      </c>
      <c r="W9" s="127">
        <f t="shared" si="11"/>
        <v>874692</v>
      </c>
      <c r="X9" s="127">
        <f t="shared" si="12"/>
        <v>12034</v>
      </c>
      <c r="Y9" s="127">
        <f t="shared" si="13"/>
        <v>11729</v>
      </c>
      <c r="Z9" s="127">
        <f t="shared" si="14"/>
        <v>120000</v>
      </c>
      <c r="AA9" s="127">
        <f t="shared" si="15"/>
        <v>412173</v>
      </c>
      <c r="AB9" s="128" t="s">
        <v>332</v>
      </c>
      <c r="AC9" s="127">
        <f t="shared" si="16"/>
        <v>318756</v>
      </c>
      <c r="AD9" s="127">
        <f t="shared" si="17"/>
        <v>3639311</v>
      </c>
      <c r="AE9" s="127">
        <f t="shared" si="18"/>
        <v>120769</v>
      </c>
      <c r="AF9" s="127">
        <f t="shared" si="19"/>
        <v>120769</v>
      </c>
      <c r="AG9" s="127">
        <v>0</v>
      </c>
      <c r="AH9" s="127">
        <v>120769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20"/>
        <v>4110774</v>
      </c>
      <c r="AN9" s="127">
        <f t="shared" si="21"/>
        <v>981849</v>
      </c>
      <c r="AO9" s="127">
        <v>266695</v>
      </c>
      <c r="AP9" s="127">
        <v>595593</v>
      </c>
      <c r="AQ9" s="127">
        <v>112409</v>
      </c>
      <c r="AR9" s="127">
        <v>7152</v>
      </c>
      <c r="AS9" s="127">
        <f t="shared" si="22"/>
        <v>1067693</v>
      </c>
      <c r="AT9" s="127">
        <v>56991</v>
      </c>
      <c r="AU9" s="127">
        <v>988023</v>
      </c>
      <c r="AV9" s="127">
        <v>22679</v>
      </c>
      <c r="AW9" s="127">
        <v>29568</v>
      </c>
      <c r="AX9" s="127">
        <f t="shared" si="23"/>
        <v>2031664</v>
      </c>
      <c r="AY9" s="127">
        <v>920860</v>
      </c>
      <c r="AZ9" s="127">
        <v>1084683</v>
      </c>
      <c r="BA9" s="127">
        <v>26094</v>
      </c>
      <c r="BB9" s="127">
        <v>27</v>
      </c>
      <c r="BC9" s="127">
        <v>0</v>
      </c>
      <c r="BD9" s="127">
        <v>0</v>
      </c>
      <c r="BE9" s="127">
        <v>0</v>
      </c>
      <c r="BF9" s="127">
        <f t="shared" si="24"/>
        <v>4231543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241732</v>
      </c>
      <c r="BP9" s="127">
        <f t="shared" si="28"/>
        <v>59065</v>
      </c>
      <c r="BQ9" s="127">
        <v>36504</v>
      </c>
      <c r="BR9" s="127">
        <v>0</v>
      </c>
      <c r="BS9" s="127">
        <v>22561</v>
      </c>
      <c r="BT9" s="127">
        <v>0</v>
      </c>
      <c r="BU9" s="127">
        <f t="shared" si="29"/>
        <v>110394</v>
      </c>
      <c r="BV9" s="127">
        <v>0</v>
      </c>
      <c r="BW9" s="127">
        <v>110394</v>
      </c>
      <c r="BX9" s="127">
        <v>0</v>
      </c>
      <c r="BY9" s="127">
        <v>0</v>
      </c>
      <c r="BZ9" s="127">
        <f t="shared" si="30"/>
        <v>72273</v>
      </c>
      <c r="CA9" s="127">
        <v>234</v>
      </c>
      <c r="CB9" s="127">
        <v>72039</v>
      </c>
      <c r="CC9" s="127">
        <v>0</v>
      </c>
      <c r="CD9" s="127">
        <v>0</v>
      </c>
      <c r="CE9" s="127">
        <v>0</v>
      </c>
      <c r="CF9" s="127">
        <v>0</v>
      </c>
      <c r="CG9" s="127">
        <v>40728</v>
      </c>
      <c r="CH9" s="127">
        <f t="shared" si="31"/>
        <v>282460</v>
      </c>
      <c r="CI9" s="127">
        <f t="shared" si="32"/>
        <v>120769</v>
      </c>
      <c r="CJ9" s="127">
        <f t="shared" si="33"/>
        <v>120769</v>
      </c>
      <c r="CK9" s="127">
        <f t="shared" si="34"/>
        <v>0</v>
      </c>
      <c r="CL9" s="127">
        <f t="shared" si="35"/>
        <v>120769</v>
      </c>
      <c r="CM9" s="127">
        <f t="shared" si="36"/>
        <v>0</v>
      </c>
      <c r="CN9" s="127">
        <f t="shared" si="37"/>
        <v>0</v>
      </c>
      <c r="CO9" s="127">
        <f t="shared" si="38"/>
        <v>0</v>
      </c>
      <c r="CP9" s="127">
        <f t="shared" si="39"/>
        <v>0</v>
      </c>
      <c r="CQ9" s="127">
        <f t="shared" si="40"/>
        <v>4352506</v>
      </c>
      <c r="CR9" s="127">
        <f t="shared" si="41"/>
        <v>1040914</v>
      </c>
      <c r="CS9" s="127">
        <f t="shared" si="42"/>
        <v>303199</v>
      </c>
      <c r="CT9" s="127">
        <f t="shared" si="43"/>
        <v>595593</v>
      </c>
      <c r="CU9" s="127">
        <f t="shared" si="44"/>
        <v>134970</v>
      </c>
      <c r="CV9" s="127">
        <f t="shared" si="45"/>
        <v>7152</v>
      </c>
      <c r="CW9" s="127">
        <f t="shared" si="46"/>
        <v>1178087</v>
      </c>
      <c r="CX9" s="127">
        <f t="shared" si="47"/>
        <v>56991</v>
      </c>
      <c r="CY9" s="127">
        <f t="shared" si="47"/>
        <v>1098417</v>
      </c>
      <c r="CZ9" s="127">
        <f t="shared" si="47"/>
        <v>22679</v>
      </c>
      <c r="DA9" s="127">
        <f t="shared" si="47"/>
        <v>29568</v>
      </c>
      <c r="DB9" s="127">
        <f t="shared" si="47"/>
        <v>2103937</v>
      </c>
      <c r="DC9" s="127">
        <f t="shared" si="47"/>
        <v>921094</v>
      </c>
      <c r="DD9" s="127">
        <f t="shared" si="47"/>
        <v>1156722</v>
      </c>
      <c r="DE9" s="127">
        <f t="shared" si="47"/>
        <v>26094</v>
      </c>
      <c r="DF9" s="127">
        <f t="shared" si="47"/>
        <v>27</v>
      </c>
      <c r="DG9" s="127">
        <f t="shared" si="47"/>
        <v>0</v>
      </c>
      <c r="DH9" s="127">
        <f t="shared" si="47"/>
        <v>0</v>
      </c>
      <c r="DI9" s="127">
        <f t="shared" si="47"/>
        <v>40728</v>
      </c>
      <c r="DJ9" s="127">
        <f t="shared" si="47"/>
        <v>4514003</v>
      </c>
    </row>
    <row r="10" spans="1:114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6"/>
        <v>2358857</v>
      </c>
      <c r="E10" s="127">
        <f t="shared" si="7"/>
        <v>391611</v>
      </c>
      <c r="F10" s="127">
        <v>0</v>
      </c>
      <c r="G10" s="127">
        <v>0</v>
      </c>
      <c r="H10" s="127">
        <v>0</v>
      </c>
      <c r="I10" s="127">
        <v>6496</v>
      </c>
      <c r="J10" s="128" t="s">
        <v>332</v>
      </c>
      <c r="K10" s="127">
        <v>385115</v>
      </c>
      <c r="L10" s="127">
        <v>1967246</v>
      </c>
      <c r="M10" s="127">
        <f t="shared" si="8"/>
        <v>484087</v>
      </c>
      <c r="N10" s="127">
        <f t="shared" si="9"/>
        <v>11889</v>
      </c>
      <c r="O10" s="127">
        <v>0</v>
      </c>
      <c r="P10" s="127">
        <v>0</v>
      </c>
      <c r="Q10" s="127">
        <v>0</v>
      </c>
      <c r="R10" s="127">
        <v>7191</v>
      </c>
      <c r="S10" s="128" t="s">
        <v>332</v>
      </c>
      <c r="T10" s="127">
        <v>4698</v>
      </c>
      <c r="U10" s="127">
        <v>472198</v>
      </c>
      <c r="V10" s="127">
        <f t="shared" si="10"/>
        <v>2842944</v>
      </c>
      <c r="W10" s="127">
        <f t="shared" si="11"/>
        <v>403500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13687</v>
      </c>
      <c r="AB10" s="128" t="s">
        <v>332</v>
      </c>
      <c r="AC10" s="127">
        <f t="shared" si="16"/>
        <v>389813</v>
      </c>
      <c r="AD10" s="127">
        <f t="shared" si="17"/>
        <v>2439444</v>
      </c>
      <c r="AE10" s="127">
        <f t="shared" si="18"/>
        <v>0</v>
      </c>
      <c r="AF10" s="127">
        <f t="shared" si="19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258884</v>
      </c>
      <c r="AM10" s="127">
        <f t="shared" si="20"/>
        <v>748543</v>
      </c>
      <c r="AN10" s="127">
        <f t="shared" si="21"/>
        <v>402540</v>
      </c>
      <c r="AO10" s="127">
        <v>85131</v>
      </c>
      <c r="AP10" s="127">
        <v>292125</v>
      </c>
      <c r="AQ10" s="127">
        <v>0</v>
      </c>
      <c r="AR10" s="127">
        <v>25284</v>
      </c>
      <c r="AS10" s="127">
        <f t="shared" si="22"/>
        <v>51189</v>
      </c>
      <c r="AT10" s="127">
        <v>38819</v>
      </c>
      <c r="AU10" s="127">
        <v>0</v>
      </c>
      <c r="AV10" s="127">
        <v>12370</v>
      </c>
      <c r="AW10" s="127">
        <v>0</v>
      </c>
      <c r="AX10" s="127">
        <f t="shared" si="23"/>
        <v>294814</v>
      </c>
      <c r="AY10" s="127">
        <v>263319</v>
      </c>
      <c r="AZ10" s="127">
        <v>7348</v>
      </c>
      <c r="BA10" s="127">
        <v>17847</v>
      </c>
      <c r="BB10" s="127">
        <v>6300</v>
      </c>
      <c r="BC10" s="127">
        <v>1351070</v>
      </c>
      <c r="BD10" s="127">
        <v>0</v>
      </c>
      <c r="BE10" s="127">
        <v>360</v>
      </c>
      <c r="BF10" s="127">
        <f t="shared" si="24"/>
        <v>748903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377296</v>
      </c>
      <c r="BP10" s="127">
        <f t="shared" si="28"/>
        <v>183049</v>
      </c>
      <c r="BQ10" s="127">
        <v>72594</v>
      </c>
      <c r="BR10" s="127">
        <v>0</v>
      </c>
      <c r="BS10" s="127">
        <v>110455</v>
      </c>
      <c r="BT10" s="127">
        <v>0</v>
      </c>
      <c r="BU10" s="127">
        <f t="shared" si="29"/>
        <v>150527</v>
      </c>
      <c r="BV10" s="127">
        <v>0</v>
      </c>
      <c r="BW10" s="127">
        <v>150527</v>
      </c>
      <c r="BX10" s="127">
        <v>0</v>
      </c>
      <c r="BY10" s="127">
        <v>0</v>
      </c>
      <c r="BZ10" s="127">
        <f t="shared" si="30"/>
        <v>43720</v>
      </c>
      <c r="CA10" s="127">
        <v>2665</v>
      </c>
      <c r="CB10" s="127">
        <v>41055</v>
      </c>
      <c r="CC10" s="127">
        <v>0</v>
      </c>
      <c r="CD10" s="127">
        <v>0</v>
      </c>
      <c r="CE10" s="127">
        <v>106791</v>
      </c>
      <c r="CF10" s="127">
        <v>0</v>
      </c>
      <c r="CG10" s="127">
        <v>0</v>
      </c>
      <c r="CH10" s="127">
        <f t="shared" si="31"/>
        <v>377296</v>
      </c>
      <c r="CI10" s="127">
        <f t="shared" si="32"/>
        <v>0</v>
      </c>
      <c r="CJ10" s="127">
        <f t="shared" si="33"/>
        <v>0</v>
      </c>
      <c r="CK10" s="127">
        <f t="shared" si="34"/>
        <v>0</v>
      </c>
      <c r="CL10" s="127">
        <f t="shared" si="35"/>
        <v>0</v>
      </c>
      <c r="CM10" s="127">
        <f t="shared" si="36"/>
        <v>0</v>
      </c>
      <c r="CN10" s="127">
        <f t="shared" si="37"/>
        <v>0</v>
      </c>
      <c r="CO10" s="127">
        <f t="shared" si="38"/>
        <v>0</v>
      </c>
      <c r="CP10" s="127">
        <f t="shared" si="39"/>
        <v>258884</v>
      </c>
      <c r="CQ10" s="127">
        <f t="shared" si="40"/>
        <v>1125839</v>
      </c>
      <c r="CR10" s="127">
        <f t="shared" si="41"/>
        <v>585589</v>
      </c>
      <c r="CS10" s="127">
        <f t="shared" si="42"/>
        <v>157725</v>
      </c>
      <c r="CT10" s="127">
        <f t="shared" si="43"/>
        <v>292125</v>
      </c>
      <c r="CU10" s="127">
        <f t="shared" si="44"/>
        <v>110455</v>
      </c>
      <c r="CV10" s="127">
        <f t="shared" si="45"/>
        <v>25284</v>
      </c>
      <c r="CW10" s="127">
        <f t="shared" si="46"/>
        <v>201716</v>
      </c>
      <c r="CX10" s="127">
        <f t="shared" si="47"/>
        <v>38819</v>
      </c>
      <c r="CY10" s="127">
        <f t="shared" si="47"/>
        <v>150527</v>
      </c>
      <c r="CZ10" s="127">
        <f t="shared" si="47"/>
        <v>12370</v>
      </c>
      <c r="DA10" s="127">
        <f t="shared" si="47"/>
        <v>0</v>
      </c>
      <c r="DB10" s="127">
        <f t="shared" si="47"/>
        <v>338534</v>
      </c>
      <c r="DC10" s="127">
        <f t="shared" si="47"/>
        <v>265984</v>
      </c>
      <c r="DD10" s="127">
        <f t="shared" si="47"/>
        <v>48403</v>
      </c>
      <c r="DE10" s="127">
        <f t="shared" si="47"/>
        <v>17847</v>
      </c>
      <c r="DF10" s="127">
        <f t="shared" si="47"/>
        <v>6300</v>
      </c>
      <c r="DG10" s="127">
        <f t="shared" si="47"/>
        <v>1457861</v>
      </c>
      <c r="DH10" s="127">
        <f t="shared" si="47"/>
        <v>0</v>
      </c>
      <c r="DI10" s="127">
        <f t="shared" si="47"/>
        <v>360</v>
      </c>
      <c r="DJ10" s="127">
        <f t="shared" si="47"/>
        <v>1126199</v>
      </c>
    </row>
    <row r="11" spans="1:114" s="129" customFormat="1" ht="12" customHeight="1">
      <c r="A11" s="125" t="s">
        <v>336</v>
      </c>
      <c r="B11" s="126" t="s">
        <v>344</v>
      </c>
      <c r="C11" s="125" t="s">
        <v>345</v>
      </c>
      <c r="D11" s="127">
        <f t="shared" si="6"/>
        <v>7678458</v>
      </c>
      <c r="E11" s="127">
        <f t="shared" si="7"/>
        <v>1703973</v>
      </c>
      <c r="F11" s="127">
        <v>3052</v>
      </c>
      <c r="G11" s="127">
        <v>93</v>
      </c>
      <c r="H11" s="127">
        <v>39800</v>
      </c>
      <c r="I11" s="127">
        <v>844768</v>
      </c>
      <c r="J11" s="128" t="s">
        <v>332</v>
      </c>
      <c r="K11" s="127">
        <v>816260</v>
      </c>
      <c r="L11" s="127">
        <v>5974485</v>
      </c>
      <c r="M11" s="127">
        <f t="shared" si="8"/>
        <v>234808</v>
      </c>
      <c r="N11" s="127">
        <f t="shared" si="9"/>
        <v>10049</v>
      </c>
      <c r="O11" s="127">
        <v>0</v>
      </c>
      <c r="P11" s="127">
        <v>0</v>
      </c>
      <c r="Q11" s="127">
        <v>0</v>
      </c>
      <c r="R11" s="127">
        <v>4766</v>
      </c>
      <c r="S11" s="128" t="s">
        <v>332</v>
      </c>
      <c r="T11" s="127">
        <v>5283</v>
      </c>
      <c r="U11" s="127">
        <v>224759</v>
      </c>
      <c r="V11" s="127">
        <f t="shared" si="10"/>
        <v>7913266</v>
      </c>
      <c r="W11" s="127">
        <f t="shared" si="11"/>
        <v>1714022</v>
      </c>
      <c r="X11" s="127">
        <f t="shared" si="12"/>
        <v>3052</v>
      </c>
      <c r="Y11" s="127">
        <f t="shared" si="13"/>
        <v>93</v>
      </c>
      <c r="Z11" s="127">
        <f t="shared" si="14"/>
        <v>39800</v>
      </c>
      <c r="AA11" s="127">
        <f t="shared" si="15"/>
        <v>849534</v>
      </c>
      <c r="AB11" s="128" t="s">
        <v>332</v>
      </c>
      <c r="AC11" s="127">
        <f t="shared" si="16"/>
        <v>821543</v>
      </c>
      <c r="AD11" s="127">
        <f t="shared" si="17"/>
        <v>6199244</v>
      </c>
      <c r="AE11" s="127">
        <f t="shared" si="18"/>
        <v>694023</v>
      </c>
      <c r="AF11" s="127">
        <f t="shared" si="19"/>
        <v>694023</v>
      </c>
      <c r="AG11" s="127">
        <v>0</v>
      </c>
      <c r="AH11" s="127">
        <v>694023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20"/>
        <v>6984435</v>
      </c>
      <c r="AN11" s="127">
        <f t="shared" si="21"/>
        <v>1984144</v>
      </c>
      <c r="AO11" s="127">
        <v>656294</v>
      </c>
      <c r="AP11" s="127">
        <v>1022597</v>
      </c>
      <c r="AQ11" s="127">
        <v>305253</v>
      </c>
      <c r="AR11" s="127">
        <v>0</v>
      </c>
      <c r="AS11" s="127">
        <f t="shared" si="22"/>
        <v>1176693</v>
      </c>
      <c r="AT11" s="127">
        <v>57528</v>
      </c>
      <c r="AU11" s="127">
        <v>1119165</v>
      </c>
      <c r="AV11" s="127">
        <v>0</v>
      </c>
      <c r="AW11" s="127">
        <v>58350</v>
      </c>
      <c r="AX11" s="127">
        <f t="shared" si="23"/>
        <v>3765248</v>
      </c>
      <c r="AY11" s="127">
        <v>1396648</v>
      </c>
      <c r="AZ11" s="127">
        <v>599403</v>
      </c>
      <c r="BA11" s="127">
        <v>377093</v>
      </c>
      <c r="BB11" s="127">
        <v>1392104</v>
      </c>
      <c r="BC11" s="127">
        <v>0</v>
      </c>
      <c r="BD11" s="127">
        <v>0</v>
      </c>
      <c r="BE11" s="127">
        <v>0</v>
      </c>
      <c r="BF11" s="127">
        <f t="shared" si="24"/>
        <v>7678458</v>
      </c>
      <c r="BG11" s="127">
        <f t="shared" si="25"/>
        <v>788</v>
      </c>
      <c r="BH11" s="127">
        <f t="shared" si="26"/>
        <v>788</v>
      </c>
      <c r="BI11" s="127">
        <v>0</v>
      </c>
      <c r="BJ11" s="127">
        <v>788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234020</v>
      </c>
      <c r="BP11" s="127">
        <f t="shared" si="28"/>
        <v>22894</v>
      </c>
      <c r="BQ11" s="127">
        <v>22894</v>
      </c>
      <c r="BR11" s="127">
        <v>0</v>
      </c>
      <c r="BS11" s="127">
        <v>0</v>
      </c>
      <c r="BT11" s="127">
        <v>0</v>
      </c>
      <c r="BU11" s="127">
        <f t="shared" si="29"/>
        <v>73838</v>
      </c>
      <c r="BV11" s="127">
        <v>10213</v>
      </c>
      <c r="BW11" s="127">
        <v>63625</v>
      </c>
      <c r="BX11" s="127">
        <v>0</v>
      </c>
      <c r="BY11" s="127">
        <v>0</v>
      </c>
      <c r="BZ11" s="127">
        <f t="shared" si="30"/>
        <v>137288</v>
      </c>
      <c r="CA11" s="127">
        <v>11669</v>
      </c>
      <c r="CB11" s="127">
        <v>27930</v>
      </c>
      <c r="CC11" s="127">
        <v>23427</v>
      </c>
      <c r="CD11" s="127">
        <v>74262</v>
      </c>
      <c r="CE11" s="127">
        <v>0</v>
      </c>
      <c r="CF11" s="127">
        <v>0</v>
      </c>
      <c r="CG11" s="127">
        <v>0</v>
      </c>
      <c r="CH11" s="127">
        <f t="shared" si="31"/>
        <v>234808</v>
      </c>
      <c r="CI11" s="127">
        <f t="shared" si="32"/>
        <v>694811</v>
      </c>
      <c r="CJ11" s="127">
        <f t="shared" si="33"/>
        <v>694811</v>
      </c>
      <c r="CK11" s="127">
        <f t="shared" si="34"/>
        <v>0</v>
      </c>
      <c r="CL11" s="127">
        <f t="shared" si="35"/>
        <v>694811</v>
      </c>
      <c r="CM11" s="127">
        <f t="shared" si="36"/>
        <v>0</v>
      </c>
      <c r="CN11" s="127">
        <f t="shared" si="37"/>
        <v>0</v>
      </c>
      <c r="CO11" s="127">
        <f t="shared" si="38"/>
        <v>0</v>
      </c>
      <c r="CP11" s="127">
        <f t="shared" si="39"/>
        <v>0</v>
      </c>
      <c r="CQ11" s="127">
        <f t="shared" si="40"/>
        <v>7218455</v>
      </c>
      <c r="CR11" s="127">
        <f t="shared" si="41"/>
        <v>2007038</v>
      </c>
      <c r="CS11" s="127">
        <f t="shared" si="42"/>
        <v>679188</v>
      </c>
      <c r="CT11" s="127">
        <f t="shared" si="43"/>
        <v>1022597</v>
      </c>
      <c r="CU11" s="127">
        <f t="shared" si="44"/>
        <v>305253</v>
      </c>
      <c r="CV11" s="127">
        <f t="shared" si="45"/>
        <v>0</v>
      </c>
      <c r="CW11" s="127">
        <f t="shared" si="46"/>
        <v>1250531</v>
      </c>
      <c r="CX11" s="127">
        <f t="shared" si="47"/>
        <v>67741</v>
      </c>
      <c r="CY11" s="127">
        <f t="shared" si="47"/>
        <v>1182790</v>
      </c>
      <c r="CZ11" s="127">
        <f t="shared" si="47"/>
        <v>0</v>
      </c>
      <c r="DA11" s="127">
        <f t="shared" si="47"/>
        <v>58350</v>
      </c>
      <c r="DB11" s="127">
        <f t="shared" si="47"/>
        <v>3902536</v>
      </c>
      <c r="DC11" s="127">
        <f t="shared" si="47"/>
        <v>1408317</v>
      </c>
      <c r="DD11" s="127">
        <f t="shared" si="47"/>
        <v>627333</v>
      </c>
      <c r="DE11" s="127">
        <f t="shared" si="47"/>
        <v>400520</v>
      </c>
      <c r="DF11" s="127">
        <f t="shared" si="47"/>
        <v>1466366</v>
      </c>
      <c r="DG11" s="127">
        <f t="shared" si="47"/>
        <v>0</v>
      </c>
      <c r="DH11" s="127">
        <f t="shared" si="47"/>
        <v>0</v>
      </c>
      <c r="DI11" s="127">
        <f t="shared" si="47"/>
        <v>0</v>
      </c>
      <c r="DJ11" s="127">
        <f t="shared" si="47"/>
        <v>7913266</v>
      </c>
    </row>
    <row r="12" spans="1:114" s="129" customFormat="1" ht="12" customHeight="1">
      <c r="A12" s="125" t="s">
        <v>336</v>
      </c>
      <c r="B12" s="126" t="s">
        <v>346</v>
      </c>
      <c r="C12" s="125" t="s">
        <v>347</v>
      </c>
      <c r="D12" s="133">
        <f t="shared" si="6"/>
        <v>1394684</v>
      </c>
      <c r="E12" s="133">
        <f t="shared" si="7"/>
        <v>25005</v>
      </c>
      <c r="F12" s="133">
        <v>0</v>
      </c>
      <c r="G12" s="133">
        <v>0</v>
      </c>
      <c r="H12" s="133">
        <v>0</v>
      </c>
      <c r="I12" s="133">
        <v>5952</v>
      </c>
      <c r="J12" s="134" t="s">
        <v>332</v>
      </c>
      <c r="K12" s="133">
        <v>19053</v>
      </c>
      <c r="L12" s="133">
        <v>1369679</v>
      </c>
      <c r="M12" s="133">
        <f t="shared" si="8"/>
        <v>142813</v>
      </c>
      <c r="N12" s="133">
        <f t="shared" si="9"/>
        <v>0</v>
      </c>
      <c r="O12" s="133">
        <v>0</v>
      </c>
      <c r="P12" s="133">
        <v>0</v>
      </c>
      <c r="Q12" s="133">
        <v>0</v>
      </c>
      <c r="R12" s="133">
        <v>0</v>
      </c>
      <c r="S12" s="134" t="s">
        <v>332</v>
      </c>
      <c r="T12" s="133">
        <v>0</v>
      </c>
      <c r="U12" s="133">
        <v>142813</v>
      </c>
      <c r="V12" s="133">
        <f t="shared" si="10"/>
        <v>1537497</v>
      </c>
      <c r="W12" s="133">
        <f t="shared" si="11"/>
        <v>25005</v>
      </c>
      <c r="X12" s="133">
        <f t="shared" si="12"/>
        <v>0</v>
      </c>
      <c r="Y12" s="133">
        <f t="shared" si="13"/>
        <v>0</v>
      </c>
      <c r="Z12" s="133">
        <f t="shared" si="14"/>
        <v>0</v>
      </c>
      <c r="AA12" s="133">
        <f t="shared" si="15"/>
        <v>5952</v>
      </c>
      <c r="AB12" s="134" t="s">
        <v>332</v>
      </c>
      <c r="AC12" s="133">
        <f t="shared" si="16"/>
        <v>19053</v>
      </c>
      <c r="AD12" s="133">
        <f t="shared" si="17"/>
        <v>1512492</v>
      </c>
      <c r="AE12" s="133">
        <f t="shared" si="18"/>
        <v>0</v>
      </c>
      <c r="AF12" s="133">
        <f t="shared" si="19"/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f t="shared" si="20"/>
        <v>390596</v>
      </c>
      <c r="AN12" s="133">
        <f t="shared" si="21"/>
        <v>56770</v>
      </c>
      <c r="AO12" s="133">
        <v>56770</v>
      </c>
      <c r="AP12" s="133">
        <v>0</v>
      </c>
      <c r="AQ12" s="133">
        <v>0</v>
      </c>
      <c r="AR12" s="133">
        <v>0</v>
      </c>
      <c r="AS12" s="133">
        <f t="shared" si="22"/>
        <v>49394</v>
      </c>
      <c r="AT12" s="133">
        <v>521</v>
      </c>
      <c r="AU12" s="133">
        <v>48677</v>
      </c>
      <c r="AV12" s="133">
        <v>196</v>
      </c>
      <c r="AW12" s="133">
        <v>0</v>
      </c>
      <c r="AX12" s="133">
        <f t="shared" si="23"/>
        <v>284432</v>
      </c>
      <c r="AY12" s="133">
        <v>217401</v>
      </c>
      <c r="AZ12" s="133">
        <v>54474</v>
      </c>
      <c r="BA12" s="133">
        <v>11096</v>
      </c>
      <c r="BB12" s="133">
        <v>1461</v>
      </c>
      <c r="BC12" s="133">
        <v>1004088</v>
      </c>
      <c r="BD12" s="133">
        <v>0</v>
      </c>
      <c r="BE12" s="133">
        <v>0</v>
      </c>
      <c r="BF12" s="133">
        <f t="shared" si="24"/>
        <v>390596</v>
      </c>
      <c r="BG12" s="133">
        <f t="shared" si="25"/>
        <v>0</v>
      </c>
      <c r="BH12" s="133">
        <f t="shared" si="26"/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3">
        <v>0</v>
      </c>
      <c r="BO12" s="133">
        <f t="shared" si="27"/>
        <v>121256</v>
      </c>
      <c r="BP12" s="133">
        <f t="shared" si="28"/>
        <v>9788</v>
      </c>
      <c r="BQ12" s="133">
        <v>9788</v>
      </c>
      <c r="BR12" s="133">
        <v>0</v>
      </c>
      <c r="BS12" s="133">
        <v>0</v>
      </c>
      <c r="BT12" s="133">
        <v>0</v>
      </c>
      <c r="BU12" s="133">
        <f t="shared" si="29"/>
        <v>54280</v>
      </c>
      <c r="BV12" s="133">
        <v>0</v>
      </c>
      <c r="BW12" s="133">
        <v>54280</v>
      </c>
      <c r="BX12" s="133">
        <v>0</v>
      </c>
      <c r="BY12" s="133">
        <v>0</v>
      </c>
      <c r="BZ12" s="133">
        <f t="shared" si="30"/>
        <v>57188</v>
      </c>
      <c r="CA12" s="133">
        <v>99</v>
      </c>
      <c r="CB12" s="133">
        <v>53557</v>
      </c>
      <c r="CC12" s="133">
        <v>0</v>
      </c>
      <c r="CD12" s="133">
        <v>3532</v>
      </c>
      <c r="CE12" s="133">
        <v>21557</v>
      </c>
      <c r="CF12" s="133">
        <v>0</v>
      </c>
      <c r="CG12" s="133">
        <v>0</v>
      </c>
      <c r="CH12" s="133">
        <f t="shared" si="31"/>
        <v>121256</v>
      </c>
      <c r="CI12" s="133">
        <f t="shared" si="32"/>
        <v>0</v>
      </c>
      <c r="CJ12" s="133">
        <f t="shared" si="33"/>
        <v>0</v>
      </c>
      <c r="CK12" s="133">
        <f t="shared" si="34"/>
        <v>0</v>
      </c>
      <c r="CL12" s="133">
        <f t="shared" si="35"/>
        <v>0</v>
      </c>
      <c r="CM12" s="133">
        <f t="shared" si="36"/>
        <v>0</v>
      </c>
      <c r="CN12" s="133">
        <f t="shared" si="37"/>
        <v>0</v>
      </c>
      <c r="CO12" s="133">
        <f t="shared" si="38"/>
        <v>0</v>
      </c>
      <c r="CP12" s="133">
        <f t="shared" si="39"/>
        <v>0</v>
      </c>
      <c r="CQ12" s="133">
        <f t="shared" si="40"/>
        <v>511852</v>
      </c>
      <c r="CR12" s="133">
        <f t="shared" si="41"/>
        <v>66558</v>
      </c>
      <c r="CS12" s="133">
        <f t="shared" si="42"/>
        <v>66558</v>
      </c>
      <c r="CT12" s="133">
        <f t="shared" si="43"/>
        <v>0</v>
      </c>
      <c r="CU12" s="133">
        <f t="shared" si="44"/>
        <v>0</v>
      </c>
      <c r="CV12" s="133">
        <f t="shared" si="45"/>
        <v>0</v>
      </c>
      <c r="CW12" s="133">
        <f t="shared" si="46"/>
        <v>103674</v>
      </c>
      <c r="CX12" s="133">
        <f t="shared" si="47"/>
        <v>521</v>
      </c>
      <c r="CY12" s="133">
        <f t="shared" si="47"/>
        <v>102957</v>
      </c>
      <c r="CZ12" s="133">
        <f t="shared" si="47"/>
        <v>196</v>
      </c>
      <c r="DA12" s="133">
        <f t="shared" si="47"/>
        <v>0</v>
      </c>
      <c r="DB12" s="133">
        <f t="shared" si="47"/>
        <v>341620</v>
      </c>
      <c r="DC12" s="133">
        <f t="shared" si="47"/>
        <v>217500</v>
      </c>
      <c r="DD12" s="133">
        <f t="shared" si="47"/>
        <v>108031</v>
      </c>
      <c r="DE12" s="133">
        <f t="shared" si="47"/>
        <v>11096</v>
      </c>
      <c r="DF12" s="133">
        <f t="shared" si="47"/>
        <v>4993</v>
      </c>
      <c r="DG12" s="133">
        <f t="shared" si="47"/>
        <v>1025645</v>
      </c>
      <c r="DH12" s="133">
        <f t="shared" si="47"/>
        <v>0</v>
      </c>
      <c r="DI12" s="133">
        <f t="shared" si="47"/>
        <v>0</v>
      </c>
      <c r="DJ12" s="133">
        <f t="shared" si="47"/>
        <v>511852</v>
      </c>
    </row>
    <row r="13" spans="1:114" s="129" customFormat="1" ht="12" customHeight="1">
      <c r="A13" s="125" t="s">
        <v>336</v>
      </c>
      <c r="B13" s="126" t="s">
        <v>348</v>
      </c>
      <c r="C13" s="125" t="s">
        <v>349</v>
      </c>
      <c r="D13" s="133">
        <f t="shared" si="6"/>
        <v>371198</v>
      </c>
      <c r="E13" s="133">
        <f t="shared" si="7"/>
        <v>0</v>
      </c>
      <c r="F13" s="133">
        <v>0</v>
      </c>
      <c r="G13" s="133">
        <v>0</v>
      </c>
      <c r="H13" s="133">
        <v>0</v>
      </c>
      <c r="I13" s="133">
        <v>0</v>
      </c>
      <c r="J13" s="134" t="s">
        <v>332</v>
      </c>
      <c r="K13" s="133">
        <v>0</v>
      </c>
      <c r="L13" s="133">
        <v>371198</v>
      </c>
      <c r="M13" s="133">
        <f t="shared" si="8"/>
        <v>184526</v>
      </c>
      <c r="N13" s="133">
        <f t="shared" si="9"/>
        <v>77494</v>
      </c>
      <c r="O13" s="133">
        <v>0</v>
      </c>
      <c r="P13" s="133">
        <v>0</v>
      </c>
      <c r="Q13" s="133">
        <v>0</v>
      </c>
      <c r="R13" s="133">
        <v>50176</v>
      </c>
      <c r="S13" s="134" t="s">
        <v>332</v>
      </c>
      <c r="T13" s="133">
        <v>27318</v>
      </c>
      <c r="U13" s="133">
        <v>107032</v>
      </c>
      <c r="V13" s="133">
        <f t="shared" si="10"/>
        <v>555724</v>
      </c>
      <c r="W13" s="133">
        <f t="shared" si="11"/>
        <v>77494</v>
      </c>
      <c r="X13" s="133">
        <f t="shared" si="12"/>
        <v>0</v>
      </c>
      <c r="Y13" s="133">
        <f t="shared" si="13"/>
        <v>0</v>
      </c>
      <c r="Z13" s="133">
        <f t="shared" si="14"/>
        <v>0</v>
      </c>
      <c r="AA13" s="133">
        <f t="shared" si="15"/>
        <v>50176</v>
      </c>
      <c r="AB13" s="134" t="s">
        <v>332</v>
      </c>
      <c r="AC13" s="133">
        <f t="shared" si="16"/>
        <v>27318</v>
      </c>
      <c r="AD13" s="133">
        <f t="shared" si="17"/>
        <v>478230</v>
      </c>
      <c r="AE13" s="133">
        <f t="shared" si="18"/>
        <v>0</v>
      </c>
      <c r="AF13" s="133">
        <f t="shared" si="19"/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3">
        <f t="shared" si="20"/>
        <v>0</v>
      </c>
      <c r="AN13" s="133">
        <f t="shared" si="21"/>
        <v>0</v>
      </c>
      <c r="AO13" s="133">
        <v>0</v>
      </c>
      <c r="AP13" s="133">
        <v>0</v>
      </c>
      <c r="AQ13" s="133">
        <v>0</v>
      </c>
      <c r="AR13" s="133">
        <v>0</v>
      </c>
      <c r="AS13" s="133">
        <f t="shared" si="22"/>
        <v>0</v>
      </c>
      <c r="AT13" s="133">
        <v>0</v>
      </c>
      <c r="AU13" s="133">
        <v>0</v>
      </c>
      <c r="AV13" s="133">
        <v>0</v>
      </c>
      <c r="AW13" s="133">
        <v>0</v>
      </c>
      <c r="AX13" s="133">
        <f t="shared" si="23"/>
        <v>0</v>
      </c>
      <c r="AY13" s="133">
        <v>0</v>
      </c>
      <c r="AZ13" s="133">
        <v>0</v>
      </c>
      <c r="BA13" s="133">
        <v>0</v>
      </c>
      <c r="BB13" s="133">
        <v>0</v>
      </c>
      <c r="BC13" s="133">
        <v>371198</v>
      </c>
      <c r="BD13" s="133">
        <v>0</v>
      </c>
      <c r="BE13" s="133">
        <v>0</v>
      </c>
      <c r="BF13" s="133">
        <f t="shared" si="24"/>
        <v>0</v>
      </c>
      <c r="BG13" s="133">
        <f t="shared" si="25"/>
        <v>0</v>
      </c>
      <c r="BH13" s="133">
        <f t="shared" si="26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3">
        <v>0</v>
      </c>
      <c r="BO13" s="133">
        <f t="shared" si="27"/>
        <v>184526</v>
      </c>
      <c r="BP13" s="133">
        <f t="shared" si="28"/>
        <v>43302</v>
      </c>
      <c r="BQ13" s="133">
        <v>43302</v>
      </c>
      <c r="BR13" s="133">
        <v>0</v>
      </c>
      <c r="BS13" s="133">
        <v>0</v>
      </c>
      <c r="BT13" s="133">
        <v>0</v>
      </c>
      <c r="BU13" s="133">
        <f t="shared" si="29"/>
        <v>88063</v>
      </c>
      <c r="BV13" s="133">
        <v>0</v>
      </c>
      <c r="BW13" s="133">
        <v>88063</v>
      </c>
      <c r="BX13" s="133">
        <v>0</v>
      </c>
      <c r="BY13" s="133">
        <v>0</v>
      </c>
      <c r="BZ13" s="133">
        <f t="shared" si="30"/>
        <v>53161</v>
      </c>
      <c r="CA13" s="133">
        <v>53161</v>
      </c>
      <c r="CB13" s="133">
        <v>0</v>
      </c>
      <c r="CC13" s="133">
        <v>0</v>
      </c>
      <c r="CD13" s="133">
        <v>0</v>
      </c>
      <c r="CE13" s="133">
        <v>0</v>
      </c>
      <c r="CF13" s="133">
        <v>0</v>
      </c>
      <c r="CG13" s="133">
        <v>0</v>
      </c>
      <c r="CH13" s="133">
        <f t="shared" si="31"/>
        <v>184526</v>
      </c>
      <c r="CI13" s="133">
        <f t="shared" si="32"/>
        <v>0</v>
      </c>
      <c r="CJ13" s="133">
        <f t="shared" si="33"/>
        <v>0</v>
      </c>
      <c r="CK13" s="133">
        <f t="shared" si="34"/>
        <v>0</v>
      </c>
      <c r="CL13" s="133">
        <f t="shared" si="35"/>
        <v>0</v>
      </c>
      <c r="CM13" s="133">
        <f t="shared" si="36"/>
        <v>0</v>
      </c>
      <c r="CN13" s="133">
        <f t="shared" si="37"/>
        <v>0</v>
      </c>
      <c r="CO13" s="133">
        <f t="shared" si="38"/>
        <v>0</v>
      </c>
      <c r="CP13" s="133">
        <f t="shared" si="39"/>
        <v>0</v>
      </c>
      <c r="CQ13" s="133">
        <f t="shared" si="40"/>
        <v>184526</v>
      </c>
      <c r="CR13" s="133">
        <f t="shared" si="41"/>
        <v>43302</v>
      </c>
      <c r="CS13" s="133">
        <f t="shared" si="42"/>
        <v>43302</v>
      </c>
      <c r="CT13" s="133">
        <f t="shared" si="43"/>
        <v>0</v>
      </c>
      <c r="CU13" s="133">
        <f t="shared" si="44"/>
        <v>0</v>
      </c>
      <c r="CV13" s="133">
        <f t="shared" si="45"/>
        <v>0</v>
      </c>
      <c r="CW13" s="133">
        <f t="shared" si="46"/>
        <v>88063</v>
      </c>
      <c r="CX13" s="133">
        <f t="shared" si="47"/>
        <v>0</v>
      </c>
      <c r="CY13" s="133">
        <f t="shared" si="47"/>
        <v>88063</v>
      </c>
      <c r="CZ13" s="133">
        <f t="shared" si="47"/>
        <v>0</v>
      </c>
      <c r="DA13" s="133">
        <f t="shared" si="47"/>
        <v>0</v>
      </c>
      <c r="DB13" s="133">
        <f t="shared" si="47"/>
        <v>53161</v>
      </c>
      <c r="DC13" s="133">
        <f t="shared" si="47"/>
        <v>53161</v>
      </c>
      <c r="DD13" s="133">
        <f t="shared" si="47"/>
        <v>0</v>
      </c>
      <c r="DE13" s="133">
        <f t="shared" si="47"/>
        <v>0</v>
      </c>
      <c r="DF13" s="133">
        <f t="shared" si="47"/>
        <v>0</v>
      </c>
      <c r="DG13" s="133">
        <f t="shared" si="47"/>
        <v>371198</v>
      </c>
      <c r="DH13" s="133">
        <f t="shared" si="47"/>
        <v>0</v>
      </c>
      <c r="DI13" s="133">
        <f t="shared" si="47"/>
        <v>0</v>
      </c>
      <c r="DJ13" s="133">
        <f t="shared" si="47"/>
        <v>184526</v>
      </c>
    </row>
    <row r="14" spans="1:114" s="129" customFormat="1" ht="12" customHeight="1">
      <c r="A14" s="125" t="s">
        <v>336</v>
      </c>
      <c r="B14" s="126" t="s">
        <v>350</v>
      </c>
      <c r="C14" s="125" t="s">
        <v>351</v>
      </c>
      <c r="D14" s="133">
        <f t="shared" si="6"/>
        <v>5957897</v>
      </c>
      <c r="E14" s="133">
        <f t="shared" si="7"/>
        <v>880917</v>
      </c>
      <c r="F14" s="133">
        <v>14414</v>
      </c>
      <c r="G14" s="133">
        <v>1925</v>
      </c>
      <c r="H14" s="133">
        <v>63300</v>
      </c>
      <c r="I14" s="133">
        <v>466043</v>
      </c>
      <c r="J14" s="134" t="s">
        <v>332</v>
      </c>
      <c r="K14" s="133">
        <v>335235</v>
      </c>
      <c r="L14" s="133">
        <v>5076980</v>
      </c>
      <c r="M14" s="133">
        <f t="shared" si="8"/>
        <v>111200</v>
      </c>
      <c r="N14" s="133">
        <f t="shared" si="9"/>
        <v>5510</v>
      </c>
      <c r="O14" s="133">
        <v>138</v>
      </c>
      <c r="P14" s="133">
        <v>298</v>
      </c>
      <c r="Q14" s="133">
        <v>0</v>
      </c>
      <c r="R14" s="133">
        <v>5050</v>
      </c>
      <c r="S14" s="134" t="s">
        <v>332</v>
      </c>
      <c r="T14" s="133">
        <v>24</v>
      </c>
      <c r="U14" s="133">
        <v>105690</v>
      </c>
      <c r="V14" s="133">
        <f t="shared" si="10"/>
        <v>6069097</v>
      </c>
      <c r="W14" s="133">
        <f t="shared" si="11"/>
        <v>886427</v>
      </c>
      <c r="X14" s="133">
        <f t="shared" si="12"/>
        <v>14552</v>
      </c>
      <c r="Y14" s="133">
        <f t="shared" si="13"/>
        <v>2223</v>
      </c>
      <c r="Z14" s="133">
        <f t="shared" si="14"/>
        <v>63300</v>
      </c>
      <c r="AA14" s="133">
        <f t="shared" si="15"/>
        <v>471093</v>
      </c>
      <c r="AB14" s="134" t="s">
        <v>332</v>
      </c>
      <c r="AC14" s="133">
        <f t="shared" si="16"/>
        <v>335259</v>
      </c>
      <c r="AD14" s="133">
        <f t="shared" si="17"/>
        <v>5182670</v>
      </c>
      <c r="AE14" s="133">
        <f t="shared" si="18"/>
        <v>5215</v>
      </c>
      <c r="AF14" s="133">
        <f t="shared" si="19"/>
        <v>5215</v>
      </c>
      <c r="AG14" s="133">
        <v>0</v>
      </c>
      <c r="AH14" s="133">
        <v>0</v>
      </c>
      <c r="AI14" s="133">
        <v>5147</v>
      </c>
      <c r="AJ14" s="133">
        <v>68</v>
      </c>
      <c r="AK14" s="133">
        <v>0</v>
      </c>
      <c r="AL14" s="133">
        <v>0</v>
      </c>
      <c r="AM14" s="133">
        <f t="shared" si="20"/>
        <v>5733943</v>
      </c>
      <c r="AN14" s="133">
        <f t="shared" si="21"/>
        <v>2108702</v>
      </c>
      <c r="AO14" s="133">
        <v>778284</v>
      </c>
      <c r="AP14" s="133">
        <v>1068839</v>
      </c>
      <c r="AQ14" s="133">
        <v>261579</v>
      </c>
      <c r="AR14" s="133">
        <v>0</v>
      </c>
      <c r="AS14" s="133">
        <f t="shared" si="22"/>
        <v>1337021</v>
      </c>
      <c r="AT14" s="133">
        <v>82220</v>
      </c>
      <c r="AU14" s="133">
        <v>1238978</v>
      </c>
      <c r="AV14" s="133">
        <v>15823</v>
      </c>
      <c r="AW14" s="133">
        <v>79200</v>
      </c>
      <c r="AX14" s="133">
        <f t="shared" si="23"/>
        <v>2209020</v>
      </c>
      <c r="AY14" s="133">
        <v>341783</v>
      </c>
      <c r="AZ14" s="133">
        <v>1492798</v>
      </c>
      <c r="BA14" s="133">
        <v>301955</v>
      </c>
      <c r="BB14" s="133">
        <v>72484</v>
      </c>
      <c r="BC14" s="133">
        <v>0</v>
      </c>
      <c r="BD14" s="133">
        <v>0</v>
      </c>
      <c r="BE14" s="133">
        <v>218739</v>
      </c>
      <c r="BF14" s="133">
        <f t="shared" si="24"/>
        <v>5957897</v>
      </c>
      <c r="BG14" s="133">
        <f t="shared" si="25"/>
        <v>0</v>
      </c>
      <c r="BH14" s="133">
        <f t="shared" si="26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0</v>
      </c>
      <c r="BO14" s="133">
        <f t="shared" si="27"/>
        <v>65622</v>
      </c>
      <c r="BP14" s="133">
        <f t="shared" si="28"/>
        <v>0</v>
      </c>
      <c r="BQ14" s="133">
        <v>0</v>
      </c>
      <c r="BR14" s="133">
        <v>0</v>
      </c>
      <c r="BS14" s="133">
        <v>0</v>
      </c>
      <c r="BT14" s="133">
        <v>0</v>
      </c>
      <c r="BU14" s="133">
        <f t="shared" si="29"/>
        <v>0</v>
      </c>
      <c r="BV14" s="133">
        <v>0</v>
      </c>
      <c r="BW14" s="133">
        <v>0</v>
      </c>
      <c r="BX14" s="133">
        <v>0</v>
      </c>
      <c r="BY14" s="133">
        <v>0</v>
      </c>
      <c r="BZ14" s="133">
        <f t="shared" si="30"/>
        <v>65622</v>
      </c>
      <c r="CA14" s="133">
        <v>23967</v>
      </c>
      <c r="CB14" s="133">
        <v>41655</v>
      </c>
      <c r="CC14" s="133">
        <v>0</v>
      </c>
      <c r="CD14" s="133">
        <v>0</v>
      </c>
      <c r="CE14" s="133">
        <v>0</v>
      </c>
      <c r="CF14" s="133">
        <v>0</v>
      </c>
      <c r="CG14" s="133">
        <v>45578</v>
      </c>
      <c r="CH14" s="133">
        <f t="shared" si="31"/>
        <v>111200</v>
      </c>
      <c r="CI14" s="133">
        <f t="shared" si="32"/>
        <v>5215</v>
      </c>
      <c r="CJ14" s="133">
        <f t="shared" si="33"/>
        <v>5215</v>
      </c>
      <c r="CK14" s="133">
        <f t="shared" si="34"/>
        <v>0</v>
      </c>
      <c r="CL14" s="133">
        <f t="shared" si="35"/>
        <v>0</v>
      </c>
      <c r="CM14" s="133">
        <f t="shared" si="36"/>
        <v>5147</v>
      </c>
      <c r="CN14" s="133">
        <f t="shared" si="37"/>
        <v>68</v>
      </c>
      <c r="CO14" s="133">
        <f t="shared" si="38"/>
        <v>0</v>
      </c>
      <c r="CP14" s="133">
        <f t="shared" si="39"/>
        <v>0</v>
      </c>
      <c r="CQ14" s="133">
        <f t="shared" si="40"/>
        <v>5799565</v>
      </c>
      <c r="CR14" s="133">
        <f t="shared" si="41"/>
        <v>2108702</v>
      </c>
      <c r="CS14" s="133">
        <f t="shared" si="42"/>
        <v>778284</v>
      </c>
      <c r="CT14" s="133">
        <f t="shared" si="43"/>
        <v>1068839</v>
      </c>
      <c r="CU14" s="133">
        <f t="shared" si="44"/>
        <v>261579</v>
      </c>
      <c r="CV14" s="133">
        <f t="shared" si="45"/>
        <v>0</v>
      </c>
      <c r="CW14" s="133">
        <f t="shared" si="46"/>
        <v>1337021</v>
      </c>
      <c r="CX14" s="133">
        <f t="shared" si="47"/>
        <v>82220</v>
      </c>
      <c r="CY14" s="133">
        <f t="shared" si="47"/>
        <v>1238978</v>
      </c>
      <c r="CZ14" s="133">
        <f t="shared" si="47"/>
        <v>15823</v>
      </c>
      <c r="DA14" s="133">
        <f t="shared" si="47"/>
        <v>79200</v>
      </c>
      <c r="DB14" s="133">
        <f t="shared" si="47"/>
        <v>2274642</v>
      </c>
      <c r="DC14" s="133">
        <f t="shared" si="47"/>
        <v>365750</v>
      </c>
      <c r="DD14" s="133">
        <f t="shared" si="47"/>
        <v>1534453</v>
      </c>
      <c r="DE14" s="133">
        <f t="shared" si="47"/>
        <v>301955</v>
      </c>
      <c r="DF14" s="133">
        <f t="shared" si="47"/>
        <v>72484</v>
      </c>
      <c r="DG14" s="133">
        <f t="shared" si="47"/>
        <v>0</v>
      </c>
      <c r="DH14" s="133">
        <f t="shared" si="47"/>
        <v>0</v>
      </c>
      <c r="DI14" s="133">
        <f t="shared" si="47"/>
        <v>264317</v>
      </c>
      <c r="DJ14" s="133">
        <f t="shared" si="47"/>
        <v>6069097</v>
      </c>
    </row>
    <row r="15" spans="1:114" s="129" customFormat="1" ht="12" customHeight="1">
      <c r="A15" s="125" t="s">
        <v>336</v>
      </c>
      <c r="B15" s="126" t="s">
        <v>352</v>
      </c>
      <c r="C15" s="125" t="s">
        <v>353</v>
      </c>
      <c r="D15" s="133">
        <f t="shared" si="6"/>
        <v>940373</v>
      </c>
      <c r="E15" s="133">
        <f t="shared" si="7"/>
        <v>80205</v>
      </c>
      <c r="F15" s="133">
        <v>0</v>
      </c>
      <c r="G15" s="133">
        <v>0</v>
      </c>
      <c r="H15" s="133">
        <v>0</v>
      </c>
      <c r="I15" s="133">
        <v>57586</v>
      </c>
      <c r="J15" s="134" t="s">
        <v>332</v>
      </c>
      <c r="K15" s="133">
        <v>22619</v>
      </c>
      <c r="L15" s="133">
        <v>860168</v>
      </c>
      <c r="M15" s="133">
        <f t="shared" si="8"/>
        <v>161650</v>
      </c>
      <c r="N15" s="133">
        <f t="shared" si="9"/>
        <v>0</v>
      </c>
      <c r="O15" s="133">
        <v>0</v>
      </c>
      <c r="P15" s="133">
        <v>0</v>
      </c>
      <c r="Q15" s="133">
        <v>0</v>
      </c>
      <c r="R15" s="133">
        <v>0</v>
      </c>
      <c r="S15" s="134" t="s">
        <v>332</v>
      </c>
      <c r="T15" s="133">
        <v>0</v>
      </c>
      <c r="U15" s="133">
        <v>161650</v>
      </c>
      <c r="V15" s="133">
        <f t="shared" si="10"/>
        <v>1102023</v>
      </c>
      <c r="W15" s="133">
        <f t="shared" si="11"/>
        <v>80205</v>
      </c>
      <c r="X15" s="133">
        <f t="shared" si="12"/>
        <v>0</v>
      </c>
      <c r="Y15" s="133">
        <f t="shared" si="13"/>
        <v>0</v>
      </c>
      <c r="Z15" s="133">
        <f t="shared" si="14"/>
        <v>0</v>
      </c>
      <c r="AA15" s="133">
        <f t="shared" si="15"/>
        <v>57586</v>
      </c>
      <c r="AB15" s="134" t="s">
        <v>332</v>
      </c>
      <c r="AC15" s="133">
        <f t="shared" si="16"/>
        <v>22619</v>
      </c>
      <c r="AD15" s="133">
        <f t="shared" si="17"/>
        <v>1021818</v>
      </c>
      <c r="AE15" s="133">
        <f t="shared" si="18"/>
        <v>0</v>
      </c>
      <c r="AF15" s="133">
        <f t="shared" si="19"/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3">
        <f t="shared" si="20"/>
        <v>722779</v>
      </c>
      <c r="AN15" s="133">
        <f t="shared" si="21"/>
        <v>147051</v>
      </c>
      <c r="AO15" s="133">
        <v>118040</v>
      </c>
      <c r="AP15" s="133">
        <v>0</v>
      </c>
      <c r="AQ15" s="133">
        <v>29011</v>
      </c>
      <c r="AR15" s="133">
        <v>0</v>
      </c>
      <c r="AS15" s="133">
        <f t="shared" si="22"/>
        <v>134212</v>
      </c>
      <c r="AT15" s="133">
        <v>526</v>
      </c>
      <c r="AU15" s="133">
        <v>133686</v>
      </c>
      <c r="AV15" s="133">
        <v>0</v>
      </c>
      <c r="AW15" s="133">
        <v>0</v>
      </c>
      <c r="AX15" s="133">
        <f t="shared" si="23"/>
        <v>441516</v>
      </c>
      <c r="AY15" s="133">
        <v>280282</v>
      </c>
      <c r="AZ15" s="133">
        <v>124107</v>
      </c>
      <c r="BA15" s="133">
        <v>9735</v>
      </c>
      <c r="BB15" s="133">
        <v>27392</v>
      </c>
      <c r="BC15" s="133">
        <v>0</v>
      </c>
      <c r="BD15" s="133">
        <v>0</v>
      </c>
      <c r="BE15" s="133">
        <v>217594</v>
      </c>
      <c r="BF15" s="133">
        <f t="shared" si="24"/>
        <v>940373</v>
      </c>
      <c r="BG15" s="133">
        <f t="shared" si="25"/>
        <v>0</v>
      </c>
      <c r="BH15" s="133">
        <f t="shared" si="26"/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3">
        <v>0</v>
      </c>
      <c r="BO15" s="133">
        <f t="shared" si="27"/>
        <v>100335</v>
      </c>
      <c r="BP15" s="133">
        <f t="shared" si="28"/>
        <v>6563</v>
      </c>
      <c r="BQ15" s="133">
        <v>6563</v>
      </c>
      <c r="BR15" s="133">
        <v>0</v>
      </c>
      <c r="BS15" s="133">
        <v>0</v>
      </c>
      <c r="BT15" s="133">
        <v>0</v>
      </c>
      <c r="BU15" s="133">
        <f t="shared" si="29"/>
        <v>9381</v>
      </c>
      <c r="BV15" s="133">
        <v>0</v>
      </c>
      <c r="BW15" s="133">
        <v>9381</v>
      </c>
      <c r="BX15" s="133">
        <v>0</v>
      </c>
      <c r="BY15" s="133">
        <v>0</v>
      </c>
      <c r="BZ15" s="133">
        <f t="shared" si="30"/>
        <v>84391</v>
      </c>
      <c r="CA15" s="133">
        <v>0</v>
      </c>
      <c r="CB15" s="133">
        <v>0</v>
      </c>
      <c r="CC15" s="133">
        <v>0</v>
      </c>
      <c r="CD15" s="133">
        <v>84391</v>
      </c>
      <c r="CE15" s="133">
        <v>0</v>
      </c>
      <c r="CF15" s="133">
        <v>0</v>
      </c>
      <c r="CG15" s="133">
        <v>61315</v>
      </c>
      <c r="CH15" s="133">
        <f t="shared" si="31"/>
        <v>161650</v>
      </c>
      <c r="CI15" s="133">
        <f t="shared" si="32"/>
        <v>0</v>
      </c>
      <c r="CJ15" s="133">
        <f t="shared" si="33"/>
        <v>0</v>
      </c>
      <c r="CK15" s="133">
        <f t="shared" si="34"/>
        <v>0</v>
      </c>
      <c r="CL15" s="133">
        <f t="shared" si="35"/>
        <v>0</v>
      </c>
      <c r="CM15" s="133">
        <f t="shared" si="36"/>
        <v>0</v>
      </c>
      <c r="CN15" s="133">
        <f t="shared" si="37"/>
        <v>0</v>
      </c>
      <c r="CO15" s="133">
        <f t="shared" si="38"/>
        <v>0</v>
      </c>
      <c r="CP15" s="133">
        <f t="shared" si="39"/>
        <v>0</v>
      </c>
      <c r="CQ15" s="133">
        <f t="shared" si="40"/>
        <v>823114</v>
      </c>
      <c r="CR15" s="133">
        <f t="shared" si="41"/>
        <v>153614</v>
      </c>
      <c r="CS15" s="133">
        <f t="shared" si="42"/>
        <v>124603</v>
      </c>
      <c r="CT15" s="133">
        <f t="shared" si="43"/>
        <v>0</v>
      </c>
      <c r="CU15" s="133">
        <f t="shared" si="44"/>
        <v>29011</v>
      </c>
      <c r="CV15" s="133">
        <f t="shared" si="45"/>
        <v>0</v>
      </c>
      <c r="CW15" s="133">
        <f t="shared" si="46"/>
        <v>143593</v>
      </c>
      <c r="CX15" s="133">
        <f t="shared" si="47"/>
        <v>526</v>
      </c>
      <c r="CY15" s="133">
        <f t="shared" si="47"/>
        <v>143067</v>
      </c>
      <c r="CZ15" s="133">
        <f t="shared" si="47"/>
        <v>0</v>
      </c>
      <c r="DA15" s="133">
        <f t="shared" si="47"/>
        <v>0</v>
      </c>
      <c r="DB15" s="133">
        <f t="shared" si="47"/>
        <v>525907</v>
      </c>
      <c r="DC15" s="133">
        <f t="shared" si="47"/>
        <v>280282</v>
      </c>
      <c r="DD15" s="133">
        <f t="shared" si="47"/>
        <v>124107</v>
      </c>
      <c r="DE15" s="133">
        <f t="shared" si="47"/>
        <v>9735</v>
      </c>
      <c r="DF15" s="133">
        <f t="shared" si="47"/>
        <v>111783</v>
      </c>
      <c r="DG15" s="133">
        <f t="shared" si="47"/>
        <v>0</v>
      </c>
      <c r="DH15" s="133">
        <f t="shared" si="47"/>
        <v>0</v>
      </c>
      <c r="DI15" s="133">
        <f t="shared" si="47"/>
        <v>278909</v>
      </c>
      <c r="DJ15" s="133">
        <f t="shared" si="47"/>
        <v>1102023</v>
      </c>
    </row>
    <row r="16" spans="1:114" s="129" customFormat="1" ht="12" customHeight="1">
      <c r="A16" s="125" t="s">
        <v>336</v>
      </c>
      <c r="B16" s="126" t="s">
        <v>354</v>
      </c>
      <c r="C16" s="125" t="s">
        <v>355</v>
      </c>
      <c r="D16" s="133">
        <f t="shared" si="6"/>
        <v>1266790</v>
      </c>
      <c r="E16" s="133">
        <f t="shared" si="7"/>
        <v>235425</v>
      </c>
      <c r="F16" s="133">
        <v>0</v>
      </c>
      <c r="G16" s="133">
        <v>0</v>
      </c>
      <c r="H16" s="133">
        <v>0</v>
      </c>
      <c r="I16" s="133">
        <v>191534</v>
      </c>
      <c r="J16" s="134" t="s">
        <v>332</v>
      </c>
      <c r="K16" s="133">
        <v>43891</v>
      </c>
      <c r="L16" s="133">
        <v>1031365</v>
      </c>
      <c r="M16" s="133">
        <f t="shared" si="8"/>
        <v>200357</v>
      </c>
      <c r="N16" s="133">
        <f t="shared" si="9"/>
        <v>2701</v>
      </c>
      <c r="O16" s="133">
        <v>0</v>
      </c>
      <c r="P16" s="133">
        <v>0</v>
      </c>
      <c r="Q16" s="133">
        <v>0</v>
      </c>
      <c r="R16" s="133">
        <v>2701</v>
      </c>
      <c r="S16" s="134" t="s">
        <v>332</v>
      </c>
      <c r="T16" s="133">
        <v>0</v>
      </c>
      <c r="U16" s="133">
        <v>197656</v>
      </c>
      <c r="V16" s="133">
        <f t="shared" si="10"/>
        <v>1467147</v>
      </c>
      <c r="W16" s="133">
        <f t="shared" si="11"/>
        <v>238126</v>
      </c>
      <c r="X16" s="133">
        <f t="shared" si="12"/>
        <v>0</v>
      </c>
      <c r="Y16" s="133">
        <f t="shared" si="13"/>
        <v>0</v>
      </c>
      <c r="Z16" s="133">
        <f t="shared" si="14"/>
        <v>0</v>
      </c>
      <c r="AA16" s="133">
        <f t="shared" si="15"/>
        <v>194235</v>
      </c>
      <c r="AB16" s="134" t="s">
        <v>332</v>
      </c>
      <c r="AC16" s="133">
        <f t="shared" si="16"/>
        <v>43891</v>
      </c>
      <c r="AD16" s="133">
        <f t="shared" si="17"/>
        <v>1229021</v>
      </c>
      <c r="AE16" s="133">
        <f t="shared" si="18"/>
        <v>0</v>
      </c>
      <c r="AF16" s="133">
        <f t="shared" si="19"/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3">
        <f t="shared" si="20"/>
        <v>1266790</v>
      </c>
      <c r="AN16" s="133">
        <f t="shared" si="21"/>
        <v>102095</v>
      </c>
      <c r="AO16" s="133">
        <v>88474</v>
      </c>
      <c r="AP16" s="133">
        <v>13621</v>
      </c>
      <c r="AQ16" s="133">
        <v>0</v>
      </c>
      <c r="AR16" s="133">
        <v>0</v>
      </c>
      <c r="AS16" s="133">
        <f t="shared" si="22"/>
        <v>272806</v>
      </c>
      <c r="AT16" s="133">
        <v>0</v>
      </c>
      <c r="AU16" s="133">
        <v>272806</v>
      </c>
      <c r="AV16" s="133">
        <v>0</v>
      </c>
      <c r="AW16" s="133">
        <v>0</v>
      </c>
      <c r="AX16" s="133">
        <f t="shared" si="23"/>
        <v>891889</v>
      </c>
      <c r="AY16" s="133">
        <v>378562</v>
      </c>
      <c r="AZ16" s="133">
        <v>419914</v>
      </c>
      <c r="BA16" s="133">
        <v>45839</v>
      </c>
      <c r="BB16" s="133">
        <v>47574</v>
      </c>
      <c r="BC16" s="133">
        <v>0</v>
      </c>
      <c r="BD16" s="133">
        <v>0</v>
      </c>
      <c r="BE16" s="133">
        <v>0</v>
      </c>
      <c r="BF16" s="133">
        <f t="shared" si="24"/>
        <v>1266790</v>
      </c>
      <c r="BG16" s="133">
        <f t="shared" si="25"/>
        <v>0</v>
      </c>
      <c r="BH16" s="133">
        <f t="shared" si="26"/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3">
        <v>0</v>
      </c>
      <c r="BO16" s="133">
        <f t="shared" si="27"/>
        <v>200357</v>
      </c>
      <c r="BP16" s="133">
        <f t="shared" si="28"/>
        <v>15564</v>
      </c>
      <c r="BQ16" s="133">
        <v>15564</v>
      </c>
      <c r="BR16" s="133">
        <v>0</v>
      </c>
      <c r="BS16" s="133">
        <v>0</v>
      </c>
      <c r="BT16" s="133">
        <v>0</v>
      </c>
      <c r="BU16" s="133">
        <f t="shared" si="29"/>
        <v>109170</v>
      </c>
      <c r="BV16" s="133">
        <v>0</v>
      </c>
      <c r="BW16" s="133">
        <v>109170</v>
      </c>
      <c r="BX16" s="133">
        <v>0</v>
      </c>
      <c r="BY16" s="133">
        <v>0</v>
      </c>
      <c r="BZ16" s="133">
        <f t="shared" si="30"/>
        <v>75623</v>
      </c>
      <c r="CA16" s="133">
        <v>0</v>
      </c>
      <c r="CB16" s="133">
        <v>75623</v>
      </c>
      <c r="CC16" s="133">
        <v>0</v>
      </c>
      <c r="CD16" s="133">
        <v>0</v>
      </c>
      <c r="CE16" s="133">
        <v>0</v>
      </c>
      <c r="CF16" s="133">
        <v>0</v>
      </c>
      <c r="CG16" s="133">
        <v>0</v>
      </c>
      <c r="CH16" s="133">
        <f t="shared" si="31"/>
        <v>200357</v>
      </c>
      <c r="CI16" s="133">
        <f t="shared" si="32"/>
        <v>0</v>
      </c>
      <c r="CJ16" s="133">
        <f t="shared" si="33"/>
        <v>0</v>
      </c>
      <c r="CK16" s="133">
        <f t="shared" si="34"/>
        <v>0</v>
      </c>
      <c r="CL16" s="133">
        <f t="shared" si="35"/>
        <v>0</v>
      </c>
      <c r="CM16" s="133">
        <f t="shared" si="36"/>
        <v>0</v>
      </c>
      <c r="CN16" s="133">
        <f t="shared" si="37"/>
        <v>0</v>
      </c>
      <c r="CO16" s="133">
        <f t="shared" si="38"/>
        <v>0</v>
      </c>
      <c r="CP16" s="133">
        <f t="shared" si="39"/>
        <v>0</v>
      </c>
      <c r="CQ16" s="133">
        <f t="shared" si="40"/>
        <v>1467147</v>
      </c>
      <c r="CR16" s="133">
        <f t="shared" si="41"/>
        <v>117659</v>
      </c>
      <c r="CS16" s="133">
        <f t="shared" si="42"/>
        <v>104038</v>
      </c>
      <c r="CT16" s="133">
        <f t="shared" si="43"/>
        <v>13621</v>
      </c>
      <c r="CU16" s="133">
        <f t="shared" si="44"/>
        <v>0</v>
      </c>
      <c r="CV16" s="133">
        <f t="shared" si="45"/>
        <v>0</v>
      </c>
      <c r="CW16" s="133">
        <f t="shared" si="46"/>
        <v>381976</v>
      </c>
      <c r="CX16" s="133">
        <f t="shared" si="47"/>
        <v>0</v>
      </c>
      <c r="CY16" s="133">
        <f t="shared" si="47"/>
        <v>381976</v>
      </c>
      <c r="CZ16" s="133">
        <f t="shared" si="47"/>
        <v>0</v>
      </c>
      <c r="DA16" s="133">
        <f t="shared" si="47"/>
        <v>0</v>
      </c>
      <c r="DB16" s="133">
        <f t="shared" si="47"/>
        <v>967512</v>
      </c>
      <c r="DC16" s="133">
        <f t="shared" si="47"/>
        <v>378562</v>
      </c>
      <c r="DD16" s="133">
        <f t="shared" si="47"/>
        <v>495537</v>
      </c>
      <c r="DE16" s="133">
        <f t="shared" si="47"/>
        <v>45839</v>
      </c>
      <c r="DF16" s="133">
        <f t="shared" si="47"/>
        <v>47574</v>
      </c>
      <c r="DG16" s="133">
        <f t="shared" si="47"/>
        <v>0</v>
      </c>
      <c r="DH16" s="133">
        <f t="shared" si="47"/>
        <v>0</v>
      </c>
      <c r="DI16" s="133">
        <f t="shared" si="47"/>
        <v>0</v>
      </c>
      <c r="DJ16" s="133">
        <f t="shared" si="47"/>
        <v>1467147</v>
      </c>
    </row>
    <row r="17" spans="1:114" s="129" customFormat="1" ht="12" customHeight="1">
      <c r="A17" s="125" t="s">
        <v>336</v>
      </c>
      <c r="B17" s="126" t="s">
        <v>356</v>
      </c>
      <c r="C17" s="125" t="s">
        <v>357</v>
      </c>
      <c r="D17" s="133">
        <f t="shared" si="6"/>
        <v>571238</v>
      </c>
      <c r="E17" s="133">
        <f t="shared" si="7"/>
        <v>2495</v>
      </c>
      <c r="F17" s="133">
        <v>0</v>
      </c>
      <c r="G17" s="133">
        <v>0</v>
      </c>
      <c r="H17" s="133">
        <v>0</v>
      </c>
      <c r="I17" s="133">
        <v>973</v>
      </c>
      <c r="J17" s="134" t="s">
        <v>332</v>
      </c>
      <c r="K17" s="133">
        <v>1522</v>
      </c>
      <c r="L17" s="133">
        <v>568743</v>
      </c>
      <c r="M17" s="133">
        <f t="shared" si="8"/>
        <v>94912</v>
      </c>
      <c r="N17" s="133">
        <f t="shared" si="9"/>
        <v>0</v>
      </c>
      <c r="O17" s="133">
        <v>0</v>
      </c>
      <c r="P17" s="133">
        <v>0</v>
      </c>
      <c r="Q17" s="133">
        <v>0</v>
      </c>
      <c r="R17" s="133">
        <v>0</v>
      </c>
      <c r="S17" s="134" t="s">
        <v>332</v>
      </c>
      <c r="T17" s="133">
        <v>0</v>
      </c>
      <c r="U17" s="133">
        <v>94912</v>
      </c>
      <c r="V17" s="133">
        <f t="shared" si="10"/>
        <v>666150</v>
      </c>
      <c r="W17" s="133">
        <f t="shared" si="11"/>
        <v>2495</v>
      </c>
      <c r="X17" s="133">
        <f t="shared" si="12"/>
        <v>0</v>
      </c>
      <c r="Y17" s="133">
        <f t="shared" si="13"/>
        <v>0</v>
      </c>
      <c r="Z17" s="133">
        <f t="shared" si="14"/>
        <v>0</v>
      </c>
      <c r="AA17" s="133">
        <f t="shared" si="15"/>
        <v>973</v>
      </c>
      <c r="AB17" s="134" t="s">
        <v>332</v>
      </c>
      <c r="AC17" s="133">
        <f t="shared" si="16"/>
        <v>1522</v>
      </c>
      <c r="AD17" s="133">
        <f t="shared" si="17"/>
        <v>663655</v>
      </c>
      <c r="AE17" s="133">
        <f t="shared" si="18"/>
        <v>0</v>
      </c>
      <c r="AF17" s="133">
        <f t="shared" si="19"/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3">
        <f t="shared" si="20"/>
        <v>242538</v>
      </c>
      <c r="AN17" s="133">
        <f t="shared" si="21"/>
        <v>72209</v>
      </c>
      <c r="AO17" s="133">
        <v>50484</v>
      </c>
      <c r="AP17" s="133">
        <v>21725</v>
      </c>
      <c r="AQ17" s="133">
        <v>0</v>
      </c>
      <c r="AR17" s="133">
        <v>0</v>
      </c>
      <c r="AS17" s="133">
        <f t="shared" si="22"/>
        <v>1215</v>
      </c>
      <c r="AT17" s="133">
        <v>1215</v>
      </c>
      <c r="AU17" s="133">
        <v>0</v>
      </c>
      <c r="AV17" s="133">
        <v>0</v>
      </c>
      <c r="AW17" s="133">
        <v>0</v>
      </c>
      <c r="AX17" s="133">
        <f t="shared" si="23"/>
        <v>169114</v>
      </c>
      <c r="AY17" s="133">
        <v>168598</v>
      </c>
      <c r="AZ17" s="133">
        <v>280</v>
      </c>
      <c r="BA17" s="133">
        <v>0</v>
      </c>
      <c r="BB17" s="133">
        <v>236</v>
      </c>
      <c r="BC17" s="133">
        <v>299887</v>
      </c>
      <c r="BD17" s="133">
        <v>0</v>
      </c>
      <c r="BE17" s="133">
        <v>28813</v>
      </c>
      <c r="BF17" s="133">
        <f t="shared" si="24"/>
        <v>271351</v>
      </c>
      <c r="BG17" s="133">
        <f t="shared" si="25"/>
        <v>0</v>
      </c>
      <c r="BH17" s="133">
        <f t="shared" si="26"/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3">
        <v>0</v>
      </c>
      <c r="BO17" s="133">
        <f t="shared" si="27"/>
        <v>0</v>
      </c>
      <c r="BP17" s="133">
        <f t="shared" si="28"/>
        <v>0</v>
      </c>
      <c r="BQ17" s="133">
        <v>0</v>
      </c>
      <c r="BR17" s="133">
        <v>0</v>
      </c>
      <c r="BS17" s="133">
        <v>0</v>
      </c>
      <c r="BT17" s="133">
        <v>0</v>
      </c>
      <c r="BU17" s="133">
        <f t="shared" si="29"/>
        <v>0</v>
      </c>
      <c r="BV17" s="133">
        <v>0</v>
      </c>
      <c r="BW17" s="133">
        <v>0</v>
      </c>
      <c r="BX17" s="133">
        <v>0</v>
      </c>
      <c r="BY17" s="133">
        <v>0</v>
      </c>
      <c r="BZ17" s="133">
        <f t="shared" si="30"/>
        <v>0</v>
      </c>
      <c r="CA17" s="133">
        <v>0</v>
      </c>
      <c r="CB17" s="133">
        <v>0</v>
      </c>
      <c r="CC17" s="133">
        <v>0</v>
      </c>
      <c r="CD17" s="133">
        <v>0</v>
      </c>
      <c r="CE17" s="133">
        <v>94912</v>
      </c>
      <c r="CF17" s="133">
        <v>0</v>
      </c>
      <c r="CG17" s="133">
        <v>0</v>
      </c>
      <c r="CH17" s="133">
        <f t="shared" si="31"/>
        <v>0</v>
      </c>
      <c r="CI17" s="133">
        <f t="shared" si="32"/>
        <v>0</v>
      </c>
      <c r="CJ17" s="133">
        <f t="shared" si="33"/>
        <v>0</v>
      </c>
      <c r="CK17" s="133">
        <f t="shared" si="34"/>
        <v>0</v>
      </c>
      <c r="CL17" s="133">
        <f t="shared" si="35"/>
        <v>0</v>
      </c>
      <c r="CM17" s="133">
        <f t="shared" si="36"/>
        <v>0</v>
      </c>
      <c r="CN17" s="133">
        <f t="shared" si="37"/>
        <v>0</v>
      </c>
      <c r="CO17" s="133">
        <f t="shared" si="38"/>
        <v>0</v>
      </c>
      <c r="CP17" s="133">
        <f t="shared" si="39"/>
        <v>0</v>
      </c>
      <c r="CQ17" s="133">
        <f t="shared" si="40"/>
        <v>242538</v>
      </c>
      <c r="CR17" s="133">
        <f t="shared" si="41"/>
        <v>72209</v>
      </c>
      <c r="CS17" s="133">
        <f t="shared" si="42"/>
        <v>50484</v>
      </c>
      <c r="CT17" s="133">
        <f t="shared" si="43"/>
        <v>21725</v>
      </c>
      <c r="CU17" s="133">
        <f t="shared" si="44"/>
        <v>0</v>
      </c>
      <c r="CV17" s="133">
        <f t="shared" si="45"/>
        <v>0</v>
      </c>
      <c r="CW17" s="133">
        <f t="shared" si="46"/>
        <v>1215</v>
      </c>
      <c r="CX17" s="133">
        <f t="shared" si="47"/>
        <v>1215</v>
      </c>
      <c r="CY17" s="133">
        <f t="shared" si="47"/>
        <v>0</v>
      </c>
      <c r="CZ17" s="133">
        <f t="shared" si="47"/>
        <v>0</v>
      </c>
      <c r="DA17" s="133">
        <f t="shared" si="47"/>
        <v>0</v>
      </c>
      <c r="DB17" s="133">
        <f t="shared" si="47"/>
        <v>169114</v>
      </c>
      <c r="DC17" s="133">
        <f t="shared" si="47"/>
        <v>168598</v>
      </c>
      <c r="DD17" s="133">
        <f t="shared" si="47"/>
        <v>280</v>
      </c>
      <c r="DE17" s="133">
        <f t="shared" si="47"/>
        <v>0</v>
      </c>
      <c r="DF17" s="133">
        <f t="shared" si="47"/>
        <v>236</v>
      </c>
      <c r="DG17" s="133">
        <f t="shared" si="47"/>
        <v>394799</v>
      </c>
      <c r="DH17" s="133">
        <f t="shared" si="47"/>
        <v>0</v>
      </c>
      <c r="DI17" s="133">
        <f t="shared" si="47"/>
        <v>28813</v>
      </c>
      <c r="DJ17" s="133">
        <f t="shared" si="47"/>
        <v>271351</v>
      </c>
    </row>
    <row r="18" spans="1:114" s="129" customFormat="1" ht="12" customHeight="1">
      <c r="A18" s="125" t="s">
        <v>336</v>
      </c>
      <c r="B18" s="126" t="s">
        <v>358</v>
      </c>
      <c r="C18" s="125" t="s">
        <v>359</v>
      </c>
      <c r="D18" s="133">
        <f t="shared" si="6"/>
        <v>877515</v>
      </c>
      <c r="E18" s="133">
        <f t="shared" si="7"/>
        <v>208086</v>
      </c>
      <c r="F18" s="133">
        <v>0</v>
      </c>
      <c r="G18" s="133">
        <v>0</v>
      </c>
      <c r="H18" s="133">
        <v>0</v>
      </c>
      <c r="I18" s="133">
        <v>148542</v>
      </c>
      <c r="J18" s="134" t="s">
        <v>332</v>
      </c>
      <c r="K18" s="133">
        <v>59544</v>
      </c>
      <c r="L18" s="133">
        <v>669429</v>
      </c>
      <c r="M18" s="133">
        <f t="shared" si="8"/>
        <v>193119</v>
      </c>
      <c r="N18" s="133">
        <f t="shared" si="9"/>
        <v>70300</v>
      </c>
      <c r="O18" s="133">
        <v>0</v>
      </c>
      <c r="P18" s="133">
        <v>0</v>
      </c>
      <c r="Q18" s="133">
        <v>0</v>
      </c>
      <c r="R18" s="133">
        <v>70300</v>
      </c>
      <c r="S18" s="134" t="s">
        <v>332</v>
      </c>
      <c r="T18" s="133">
        <v>0</v>
      </c>
      <c r="U18" s="133">
        <v>122819</v>
      </c>
      <c r="V18" s="133">
        <f t="shared" si="10"/>
        <v>1070634</v>
      </c>
      <c r="W18" s="133">
        <f t="shared" si="11"/>
        <v>278386</v>
      </c>
      <c r="X18" s="133">
        <f t="shared" si="12"/>
        <v>0</v>
      </c>
      <c r="Y18" s="133">
        <f t="shared" si="13"/>
        <v>0</v>
      </c>
      <c r="Z18" s="133">
        <f t="shared" si="14"/>
        <v>0</v>
      </c>
      <c r="AA18" s="133">
        <f t="shared" si="15"/>
        <v>218842</v>
      </c>
      <c r="AB18" s="134" t="s">
        <v>332</v>
      </c>
      <c r="AC18" s="133">
        <f t="shared" si="16"/>
        <v>59544</v>
      </c>
      <c r="AD18" s="133">
        <f t="shared" si="17"/>
        <v>792248</v>
      </c>
      <c r="AE18" s="133">
        <f t="shared" si="18"/>
        <v>0</v>
      </c>
      <c r="AF18" s="133">
        <f t="shared" si="19"/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3">
        <f t="shared" si="20"/>
        <v>877515</v>
      </c>
      <c r="AN18" s="133">
        <f t="shared" si="21"/>
        <v>115385</v>
      </c>
      <c r="AO18" s="133">
        <v>30857</v>
      </c>
      <c r="AP18" s="133">
        <v>84528</v>
      </c>
      <c r="AQ18" s="133">
        <v>0</v>
      </c>
      <c r="AR18" s="133">
        <v>0</v>
      </c>
      <c r="AS18" s="133">
        <f t="shared" si="22"/>
        <v>261910</v>
      </c>
      <c r="AT18" s="133">
        <v>9229</v>
      </c>
      <c r="AU18" s="133">
        <v>240558</v>
      </c>
      <c r="AV18" s="133">
        <v>12123</v>
      </c>
      <c r="AW18" s="133">
        <v>0</v>
      </c>
      <c r="AX18" s="133">
        <f t="shared" si="23"/>
        <v>500220</v>
      </c>
      <c r="AY18" s="133">
        <v>148853</v>
      </c>
      <c r="AZ18" s="133">
        <v>340951</v>
      </c>
      <c r="BA18" s="133">
        <v>10416</v>
      </c>
      <c r="BB18" s="133">
        <v>0</v>
      </c>
      <c r="BC18" s="133">
        <v>0</v>
      </c>
      <c r="BD18" s="133">
        <v>0</v>
      </c>
      <c r="BE18" s="133">
        <v>0</v>
      </c>
      <c r="BF18" s="133">
        <f t="shared" si="24"/>
        <v>877515</v>
      </c>
      <c r="BG18" s="133">
        <f t="shared" si="25"/>
        <v>7238</v>
      </c>
      <c r="BH18" s="133">
        <f t="shared" si="26"/>
        <v>2261</v>
      </c>
      <c r="BI18" s="133">
        <v>0</v>
      </c>
      <c r="BJ18" s="133">
        <v>2261</v>
      </c>
      <c r="BK18" s="133">
        <v>0</v>
      </c>
      <c r="BL18" s="133">
        <v>0</v>
      </c>
      <c r="BM18" s="133">
        <v>4977</v>
      </c>
      <c r="BN18" s="133">
        <v>0</v>
      </c>
      <c r="BO18" s="133">
        <f t="shared" si="27"/>
        <v>183931</v>
      </c>
      <c r="BP18" s="133">
        <f t="shared" si="28"/>
        <v>28547</v>
      </c>
      <c r="BQ18" s="133">
        <v>28547</v>
      </c>
      <c r="BR18" s="133">
        <v>0</v>
      </c>
      <c r="BS18" s="133">
        <v>0</v>
      </c>
      <c r="BT18" s="133">
        <v>0</v>
      </c>
      <c r="BU18" s="133">
        <f t="shared" si="29"/>
        <v>37408</v>
      </c>
      <c r="BV18" s="133">
        <v>1468</v>
      </c>
      <c r="BW18" s="133">
        <v>35940</v>
      </c>
      <c r="BX18" s="133">
        <v>0</v>
      </c>
      <c r="BY18" s="133">
        <v>0</v>
      </c>
      <c r="BZ18" s="133">
        <f t="shared" si="30"/>
        <v>117976</v>
      </c>
      <c r="CA18" s="133">
        <v>38115</v>
      </c>
      <c r="CB18" s="133">
        <v>79861</v>
      </c>
      <c r="CC18" s="133">
        <v>0</v>
      </c>
      <c r="CD18" s="133">
        <v>0</v>
      </c>
      <c r="CE18" s="133">
        <v>0</v>
      </c>
      <c r="CF18" s="133">
        <v>0</v>
      </c>
      <c r="CG18" s="133">
        <v>1950</v>
      </c>
      <c r="CH18" s="133">
        <f t="shared" si="31"/>
        <v>193119</v>
      </c>
      <c r="CI18" s="133">
        <f t="shared" si="32"/>
        <v>7238</v>
      </c>
      <c r="CJ18" s="133">
        <f t="shared" si="33"/>
        <v>2261</v>
      </c>
      <c r="CK18" s="133">
        <f t="shared" si="34"/>
        <v>0</v>
      </c>
      <c r="CL18" s="133">
        <f t="shared" si="35"/>
        <v>2261</v>
      </c>
      <c r="CM18" s="133">
        <f t="shared" si="36"/>
        <v>0</v>
      </c>
      <c r="CN18" s="133">
        <f t="shared" si="37"/>
        <v>0</v>
      </c>
      <c r="CO18" s="133">
        <f t="shared" si="38"/>
        <v>4977</v>
      </c>
      <c r="CP18" s="133">
        <f t="shared" si="39"/>
        <v>0</v>
      </c>
      <c r="CQ18" s="133">
        <f t="shared" si="40"/>
        <v>1061446</v>
      </c>
      <c r="CR18" s="133">
        <f t="shared" si="41"/>
        <v>143932</v>
      </c>
      <c r="CS18" s="133">
        <f t="shared" si="42"/>
        <v>59404</v>
      </c>
      <c r="CT18" s="133">
        <f t="shared" si="43"/>
        <v>84528</v>
      </c>
      <c r="CU18" s="133">
        <f t="shared" si="44"/>
        <v>0</v>
      </c>
      <c r="CV18" s="133">
        <f t="shared" si="45"/>
        <v>0</v>
      </c>
      <c r="CW18" s="133">
        <f t="shared" si="46"/>
        <v>299318</v>
      </c>
      <c r="CX18" s="133">
        <f t="shared" si="47"/>
        <v>10697</v>
      </c>
      <c r="CY18" s="133">
        <f t="shared" si="47"/>
        <v>276498</v>
      </c>
      <c r="CZ18" s="133">
        <f t="shared" si="47"/>
        <v>12123</v>
      </c>
      <c r="DA18" s="133">
        <f t="shared" si="47"/>
        <v>0</v>
      </c>
      <c r="DB18" s="133">
        <f t="shared" si="47"/>
        <v>618196</v>
      </c>
      <c r="DC18" s="133">
        <f t="shared" si="47"/>
        <v>186968</v>
      </c>
      <c r="DD18" s="133">
        <f t="shared" si="47"/>
        <v>420812</v>
      </c>
      <c r="DE18" s="133">
        <f t="shared" si="47"/>
        <v>10416</v>
      </c>
      <c r="DF18" s="133">
        <f t="shared" si="47"/>
        <v>0</v>
      </c>
      <c r="DG18" s="133">
        <f t="shared" si="47"/>
        <v>0</v>
      </c>
      <c r="DH18" s="133">
        <f t="shared" si="47"/>
        <v>0</v>
      </c>
      <c r="DI18" s="133">
        <f t="shared" si="47"/>
        <v>1950</v>
      </c>
      <c r="DJ18" s="133">
        <f t="shared" si="47"/>
        <v>1070634</v>
      </c>
    </row>
    <row r="19" spans="1:114" s="129" customFormat="1" ht="12" customHeight="1">
      <c r="A19" s="125" t="s">
        <v>336</v>
      </c>
      <c r="B19" s="126" t="s">
        <v>360</v>
      </c>
      <c r="C19" s="125" t="s">
        <v>361</v>
      </c>
      <c r="D19" s="133">
        <f t="shared" si="6"/>
        <v>2565756</v>
      </c>
      <c r="E19" s="133">
        <f t="shared" si="7"/>
        <v>597005</v>
      </c>
      <c r="F19" s="133">
        <v>0</v>
      </c>
      <c r="G19" s="133">
        <v>0</v>
      </c>
      <c r="H19" s="133">
        <v>0</v>
      </c>
      <c r="I19" s="133">
        <v>457958</v>
      </c>
      <c r="J19" s="134" t="s">
        <v>332</v>
      </c>
      <c r="K19" s="133">
        <v>139047</v>
      </c>
      <c r="L19" s="133">
        <v>1968751</v>
      </c>
      <c r="M19" s="133">
        <f t="shared" si="8"/>
        <v>98380</v>
      </c>
      <c r="N19" s="133">
        <f t="shared" si="9"/>
        <v>14013</v>
      </c>
      <c r="O19" s="133">
        <v>0</v>
      </c>
      <c r="P19" s="133">
        <v>848</v>
      </c>
      <c r="Q19" s="133">
        <v>3200</v>
      </c>
      <c r="R19" s="133">
        <v>9965</v>
      </c>
      <c r="S19" s="134" t="s">
        <v>332</v>
      </c>
      <c r="T19" s="133">
        <v>0</v>
      </c>
      <c r="U19" s="133">
        <v>84367</v>
      </c>
      <c r="V19" s="133">
        <f t="shared" si="10"/>
        <v>2664136</v>
      </c>
      <c r="W19" s="133">
        <f t="shared" si="11"/>
        <v>611018</v>
      </c>
      <c r="X19" s="133">
        <f t="shared" si="12"/>
        <v>0</v>
      </c>
      <c r="Y19" s="133">
        <f t="shared" si="13"/>
        <v>848</v>
      </c>
      <c r="Z19" s="133">
        <f t="shared" si="14"/>
        <v>3200</v>
      </c>
      <c r="AA19" s="133">
        <f t="shared" si="15"/>
        <v>467923</v>
      </c>
      <c r="AB19" s="134" t="s">
        <v>332</v>
      </c>
      <c r="AC19" s="133">
        <f t="shared" si="16"/>
        <v>139047</v>
      </c>
      <c r="AD19" s="133">
        <f t="shared" si="17"/>
        <v>2053118</v>
      </c>
      <c r="AE19" s="133">
        <f t="shared" si="18"/>
        <v>2961</v>
      </c>
      <c r="AF19" s="133">
        <f t="shared" si="19"/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2961</v>
      </c>
      <c r="AL19" s="133">
        <v>0</v>
      </c>
      <c r="AM19" s="133">
        <f t="shared" si="20"/>
        <v>2449057</v>
      </c>
      <c r="AN19" s="133">
        <f t="shared" si="21"/>
        <v>224356</v>
      </c>
      <c r="AO19" s="133">
        <v>142355</v>
      </c>
      <c r="AP19" s="133">
        <v>0</v>
      </c>
      <c r="AQ19" s="133">
        <v>81874</v>
      </c>
      <c r="AR19" s="133">
        <v>127</v>
      </c>
      <c r="AS19" s="133">
        <f t="shared" si="22"/>
        <v>505323</v>
      </c>
      <c r="AT19" s="133">
        <v>8831</v>
      </c>
      <c r="AU19" s="133">
        <v>489777</v>
      </c>
      <c r="AV19" s="133">
        <v>6715</v>
      </c>
      <c r="AW19" s="133">
        <v>0</v>
      </c>
      <c r="AX19" s="133">
        <f t="shared" si="23"/>
        <v>1719378</v>
      </c>
      <c r="AY19" s="133">
        <v>919021</v>
      </c>
      <c r="AZ19" s="133">
        <v>476829</v>
      </c>
      <c r="BA19" s="133">
        <v>312254</v>
      </c>
      <c r="BB19" s="133">
        <v>11274</v>
      </c>
      <c r="BC19" s="133">
        <v>0</v>
      </c>
      <c r="BD19" s="133">
        <v>0</v>
      </c>
      <c r="BE19" s="133">
        <v>113738</v>
      </c>
      <c r="BF19" s="133">
        <f t="shared" si="24"/>
        <v>2565756</v>
      </c>
      <c r="BG19" s="133">
        <f t="shared" si="25"/>
        <v>5028</v>
      </c>
      <c r="BH19" s="133">
        <f t="shared" si="26"/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5028</v>
      </c>
      <c r="BN19" s="133">
        <v>0</v>
      </c>
      <c r="BO19" s="133">
        <f t="shared" si="27"/>
        <v>93169</v>
      </c>
      <c r="BP19" s="133">
        <f t="shared" si="28"/>
        <v>56605</v>
      </c>
      <c r="BQ19" s="133">
        <v>15166</v>
      </c>
      <c r="BR19" s="133">
        <v>0</v>
      </c>
      <c r="BS19" s="133">
        <v>41439</v>
      </c>
      <c r="BT19" s="133">
        <v>0</v>
      </c>
      <c r="BU19" s="133">
        <f t="shared" si="29"/>
        <v>910</v>
      </c>
      <c r="BV19" s="133">
        <v>161</v>
      </c>
      <c r="BW19" s="133">
        <v>749</v>
      </c>
      <c r="BX19" s="133">
        <v>0</v>
      </c>
      <c r="BY19" s="133">
        <v>0</v>
      </c>
      <c r="BZ19" s="133">
        <f t="shared" si="30"/>
        <v>35654</v>
      </c>
      <c r="CA19" s="133">
        <v>20780</v>
      </c>
      <c r="CB19" s="133">
        <v>14874</v>
      </c>
      <c r="CC19" s="133">
        <v>0</v>
      </c>
      <c r="CD19" s="133">
        <v>0</v>
      </c>
      <c r="CE19" s="133">
        <v>0</v>
      </c>
      <c r="CF19" s="133">
        <v>0</v>
      </c>
      <c r="CG19" s="133">
        <v>183</v>
      </c>
      <c r="CH19" s="133">
        <f t="shared" si="31"/>
        <v>98380</v>
      </c>
      <c r="CI19" s="133">
        <f t="shared" si="32"/>
        <v>7989</v>
      </c>
      <c r="CJ19" s="133">
        <f t="shared" si="33"/>
        <v>0</v>
      </c>
      <c r="CK19" s="133">
        <f t="shared" si="34"/>
        <v>0</v>
      </c>
      <c r="CL19" s="133">
        <f t="shared" si="35"/>
        <v>0</v>
      </c>
      <c r="CM19" s="133">
        <f t="shared" si="36"/>
        <v>0</v>
      </c>
      <c r="CN19" s="133">
        <f t="shared" si="37"/>
        <v>0</v>
      </c>
      <c r="CO19" s="133">
        <f t="shared" si="38"/>
        <v>7989</v>
      </c>
      <c r="CP19" s="133">
        <f t="shared" si="39"/>
        <v>0</v>
      </c>
      <c r="CQ19" s="133">
        <f t="shared" si="40"/>
        <v>2542226</v>
      </c>
      <c r="CR19" s="133">
        <f t="shared" si="41"/>
        <v>280961</v>
      </c>
      <c r="CS19" s="133">
        <f t="shared" si="42"/>
        <v>157521</v>
      </c>
      <c r="CT19" s="133">
        <f t="shared" si="43"/>
        <v>0</v>
      </c>
      <c r="CU19" s="133">
        <f t="shared" si="44"/>
        <v>123313</v>
      </c>
      <c r="CV19" s="133">
        <f t="shared" si="45"/>
        <v>127</v>
      </c>
      <c r="CW19" s="133">
        <f t="shared" si="46"/>
        <v>506233</v>
      </c>
      <c r="CX19" s="133">
        <f t="shared" si="47"/>
        <v>8992</v>
      </c>
      <c r="CY19" s="133">
        <f t="shared" si="47"/>
        <v>490526</v>
      </c>
      <c r="CZ19" s="133">
        <f t="shared" si="47"/>
        <v>6715</v>
      </c>
      <c r="DA19" s="133">
        <f t="shared" si="47"/>
        <v>0</v>
      </c>
      <c r="DB19" s="133">
        <f t="shared" si="47"/>
        <v>1755032</v>
      </c>
      <c r="DC19" s="133">
        <f t="shared" si="47"/>
        <v>939801</v>
      </c>
      <c r="DD19" s="133">
        <f t="shared" si="47"/>
        <v>491703</v>
      </c>
      <c r="DE19" s="133">
        <f t="shared" si="47"/>
        <v>312254</v>
      </c>
      <c r="DF19" s="133">
        <f t="shared" si="47"/>
        <v>11274</v>
      </c>
      <c r="DG19" s="133">
        <f t="shared" si="47"/>
        <v>0</v>
      </c>
      <c r="DH19" s="133">
        <f t="shared" si="47"/>
        <v>0</v>
      </c>
      <c r="DI19" s="133">
        <f t="shared" si="47"/>
        <v>113921</v>
      </c>
      <c r="DJ19" s="133">
        <f t="shared" si="47"/>
        <v>2664136</v>
      </c>
    </row>
    <row r="20" spans="1:114" s="129" customFormat="1" ht="12" customHeight="1">
      <c r="A20" s="125" t="s">
        <v>336</v>
      </c>
      <c r="B20" s="126" t="s">
        <v>362</v>
      </c>
      <c r="C20" s="125" t="s">
        <v>363</v>
      </c>
      <c r="D20" s="133">
        <f t="shared" si="6"/>
        <v>1911675</v>
      </c>
      <c r="E20" s="133">
        <f t="shared" si="7"/>
        <v>284227</v>
      </c>
      <c r="F20" s="133">
        <v>0</v>
      </c>
      <c r="G20" s="133">
        <v>0</v>
      </c>
      <c r="H20" s="133">
        <v>0</v>
      </c>
      <c r="I20" s="133">
        <v>167274</v>
      </c>
      <c r="J20" s="134" t="s">
        <v>332</v>
      </c>
      <c r="K20" s="133">
        <v>116953</v>
      </c>
      <c r="L20" s="133">
        <v>1627448</v>
      </c>
      <c r="M20" s="133">
        <f t="shared" si="8"/>
        <v>92097</v>
      </c>
      <c r="N20" s="133">
        <f t="shared" si="9"/>
        <v>3207</v>
      </c>
      <c r="O20" s="133">
        <v>0</v>
      </c>
      <c r="P20" s="133">
        <v>0</v>
      </c>
      <c r="Q20" s="133">
        <v>0</v>
      </c>
      <c r="R20" s="133">
        <v>3207</v>
      </c>
      <c r="S20" s="134" t="s">
        <v>332</v>
      </c>
      <c r="T20" s="133">
        <v>0</v>
      </c>
      <c r="U20" s="133">
        <v>88890</v>
      </c>
      <c r="V20" s="133">
        <f t="shared" si="10"/>
        <v>2003772</v>
      </c>
      <c r="W20" s="133">
        <f t="shared" si="11"/>
        <v>287434</v>
      </c>
      <c r="X20" s="133">
        <f t="shared" si="12"/>
        <v>0</v>
      </c>
      <c r="Y20" s="133">
        <f t="shared" si="13"/>
        <v>0</v>
      </c>
      <c r="Z20" s="133">
        <f t="shared" si="14"/>
        <v>0</v>
      </c>
      <c r="AA20" s="133">
        <f t="shared" si="15"/>
        <v>170481</v>
      </c>
      <c r="AB20" s="134" t="s">
        <v>332</v>
      </c>
      <c r="AC20" s="133">
        <f t="shared" si="16"/>
        <v>116953</v>
      </c>
      <c r="AD20" s="133">
        <f t="shared" si="17"/>
        <v>1716338</v>
      </c>
      <c r="AE20" s="133">
        <f t="shared" si="18"/>
        <v>125234</v>
      </c>
      <c r="AF20" s="133">
        <f t="shared" si="19"/>
        <v>122336</v>
      </c>
      <c r="AG20" s="133">
        <v>0</v>
      </c>
      <c r="AH20" s="133">
        <v>122336</v>
      </c>
      <c r="AI20" s="133">
        <v>0</v>
      </c>
      <c r="AJ20" s="133">
        <v>0</v>
      </c>
      <c r="AK20" s="133">
        <v>2898</v>
      </c>
      <c r="AL20" s="133">
        <v>0</v>
      </c>
      <c r="AM20" s="133">
        <f t="shared" si="20"/>
        <v>1782665</v>
      </c>
      <c r="AN20" s="133">
        <f t="shared" si="21"/>
        <v>325387</v>
      </c>
      <c r="AO20" s="133">
        <v>101927</v>
      </c>
      <c r="AP20" s="133">
        <v>110955</v>
      </c>
      <c r="AQ20" s="133">
        <v>112505</v>
      </c>
      <c r="AR20" s="133">
        <v>0</v>
      </c>
      <c r="AS20" s="133">
        <f t="shared" si="22"/>
        <v>306756</v>
      </c>
      <c r="AT20" s="133">
        <v>3408</v>
      </c>
      <c r="AU20" s="133">
        <v>298987</v>
      </c>
      <c r="AV20" s="133">
        <v>4361</v>
      </c>
      <c r="AW20" s="133">
        <v>6825</v>
      </c>
      <c r="AX20" s="133">
        <f t="shared" si="23"/>
        <v>1131317</v>
      </c>
      <c r="AY20" s="133">
        <v>417984</v>
      </c>
      <c r="AZ20" s="133">
        <v>552923</v>
      </c>
      <c r="BA20" s="133">
        <v>160410</v>
      </c>
      <c r="BB20" s="133">
        <v>0</v>
      </c>
      <c r="BC20" s="133">
        <v>0</v>
      </c>
      <c r="BD20" s="133">
        <v>12380</v>
      </c>
      <c r="BE20" s="133">
        <v>3776</v>
      </c>
      <c r="BF20" s="133">
        <f t="shared" si="24"/>
        <v>1911675</v>
      </c>
      <c r="BG20" s="133">
        <f t="shared" si="25"/>
        <v>0</v>
      </c>
      <c r="BH20" s="133">
        <f t="shared" si="26"/>
        <v>0</v>
      </c>
      <c r="BI20" s="133">
        <v>0</v>
      </c>
      <c r="BJ20" s="133">
        <v>0</v>
      </c>
      <c r="BK20" s="133">
        <v>0</v>
      </c>
      <c r="BL20" s="133">
        <v>0</v>
      </c>
      <c r="BM20" s="133">
        <v>0</v>
      </c>
      <c r="BN20" s="133">
        <v>0</v>
      </c>
      <c r="BO20" s="133">
        <f t="shared" si="27"/>
        <v>91996</v>
      </c>
      <c r="BP20" s="133">
        <f t="shared" si="28"/>
        <v>945</v>
      </c>
      <c r="BQ20" s="133">
        <v>945</v>
      </c>
      <c r="BR20" s="133">
        <v>0</v>
      </c>
      <c r="BS20" s="133">
        <v>0</v>
      </c>
      <c r="BT20" s="133">
        <v>0</v>
      </c>
      <c r="BU20" s="133">
        <f t="shared" si="29"/>
        <v>42596</v>
      </c>
      <c r="BV20" s="133">
        <v>0</v>
      </c>
      <c r="BW20" s="133">
        <v>42596</v>
      </c>
      <c r="BX20" s="133">
        <v>0</v>
      </c>
      <c r="BY20" s="133">
        <v>0</v>
      </c>
      <c r="BZ20" s="133">
        <f t="shared" si="30"/>
        <v>48346</v>
      </c>
      <c r="CA20" s="133">
        <v>11593</v>
      </c>
      <c r="CB20" s="133">
        <v>26732</v>
      </c>
      <c r="CC20" s="133">
        <v>10021</v>
      </c>
      <c r="CD20" s="133">
        <v>0</v>
      </c>
      <c r="CE20" s="133">
        <v>0</v>
      </c>
      <c r="CF20" s="133">
        <v>109</v>
      </c>
      <c r="CG20" s="133">
        <v>101</v>
      </c>
      <c r="CH20" s="133">
        <f t="shared" si="31"/>
        <v>92097</v>
      </c>
      <c r="CI20" s="133">
        <f t="shared" si="32"/>
        <v>125234</v>
      </c>
      <c r="CJ20" s="133">
        <f t="shared" si="33"/>
        <v>122336</v>
      </c>
      <c r="CK20" s="133">
        <f t="shared" si="34"/>
        <v>0</v>
      </c>
      <c r="CL20" s="133">
        <f t="shared" si="35"/>
        <v>122336</v>
      </c>
      <c r="CM20" s="133">
        <f t="shared" si="36"/>
        <v>0</v>
      </c>
      <c r="CN20" s="133">
        <f t="shared" si="37"/>
        <v>0</v>
      </c>
      <c r="CO20" s="133">
        <f t="shared" si="38"/>
        <v>2898</v>
      </c>
      <c r="CP20" s="133">
        <f t="shared" si="39"/>
        <v>0</v>
      </c>
      <c r="CQ20" s="133">
        <f t="shared" si="40"/>
        <v>1874661</v>
      </c>
      <c r="CR20" s="133">
        <f t="shared" si="41"/>
        <v>326332</v>
      </c>
      <c r="CS20" s="133">
        <f t="shared" si="42"/>
        <v>102872</v>
      </c>
      <c r="CT20" s="133">
        <f t="shared" si="43"/>
        <v>110955</v>
      </c>
      <c r="CU20" s="133">
        <f t="shared" si="44"/>
        <v>112505</v>
      </c>
      <c r="CV20" s="133">
        <f t="shared" si="45"/>
        <v>0</v>
      </c>
      <c r="CW20" s="133">
        <f t="shared" si="46"/>
        <v>349352</v>
      </c>
      <c r="CX20" s="133">
        <f t="shared" si="47"/>
        <v>3408</v>
      </c>
      <c r="CY20" s="133">
        <f t="shared" si="47"/>
        <v>341583</v>
      </c>
      <c r="CZ20" s="133">
        <f t="shared" si="47"/>
        <v>4361</v>
      </c>
      <c r="DA20" s="133">
        <f t="shared" si="47"/>
        <v>6825</v>
      </c>
      <c r="DB20" s="133">
        <f t="shared" si="47"/>
        <v>1179663</v>
      </c>
      <c r="DC20" s="133">
        <f t="shared" si="47"/>
        <v>429577</v>
      </c>
      <c r="DD20" s="133">
        <f t="shared" si="47"/>
        <v>579655</v>
      </c>
      <c r="DE20" s="133">
        <f t="shared" si="47"/>
        <v>170431</v>
      </c>
      <c r="DF20" s="133">
        <f t="shared" si="47"/>
        <v>0</v>
      </c>
      <c r="DG20" s="133">
        <f t="shared" si="47"/>
        <v>0</v>
      </c>
      <c r="DH20" s="133">
        <f t="shared" si="47"/>
        <v>12489</v>
      </c>
      <c r="DI20" s="133">
        <f t="shared" si="47"/>
        <v>3877</v>
      </c>
      <c r="DJ20" s="133">
        <f t="shared" si="47"/>
        <v>2003772</v>
      </c>
    </row>
    <row r="21" spans="1:114" s="129" customFormat="1" ht="12" customHeight="1">
      <c r="A21" s="125" t="s">
        <v>336</v>
      </c>
      <c r="B21" s="126" t="s">
        <v>364</v>
      </c>
      <c r="C21" s="125" t="s">
        <v>365</v>
      </c>
      <c r="D21" s="133">
        <f t="shared" si="6"/>
        <v>933046</v>
      </c>
      <c r="E21" s="133">
        <f t="shared" si="7"/>
        <v>53580</v>
      </c>
      <c r="F21" s="133">
        <v>0</v>
      </c>
      <c r="G21" s="133">
        <v>0</v>
      </c>
      <c r="H21" s="133">
        <v>0</v>
      </c>
      <c r="I21" s="133">
        <v>44190</v>
      </c>
      <c r="J21" s="134" t="s">
        <v>332</v>
      </c>
      <c r="K21" s="133">
        <v>9390</v>
      </c>
      <c r="L21" s="133">
        <v>879466</v>
      </c>
      <c r="M21" s="133">
        <f t="shared" si="8"/>
        <v>162137</v>
      </c>
      <c r="N21" s="133">
        <f t="shared" si="9"/>
        <v>9460</v>
      </c>
      <c r="O21" s="133">
        <v>3010</v>
      </c>
      <c r="P21" s="133">
        <v>6450</v>
      </c>
      <c r="Q21" s="133">
        <v>0</v>
      </c>
      <c r="R21" s="133">
        <v>0</v>
      </c>
      <c r="S21" s="134" t="s">
        <v>332</v>
      </c>
      <c r="T21" s="133">
        <v>0</v>
      </c>
      <c r="U21" s="133">
        <v>152677</v>
      </c>
      <c r="V21" s="133">
        <f t="shared" si="10"/>
        <v>1095183</v>
      </c>
      <c r="W21" s="133">
        <f t="shared" si="11"/>
        <v>63040</v>
      </c>
      <c r="X21" s="133">
        <f t="shared" si="12"/>
        <v>3010</v>
      </c>
      <c r="Y21" s="133">
        <f t="shared" si="13"/>
        <v>6450</v>
      </c>
      <c r="Z21" s="133">
        <f t="shared" si="14"/>
        <v>0</v>
      </c>
      <c r="AA21" s="133">
        <f t="shared" si="15"/>
        <v>44190</v>
      </c>
      <c r="AB21" s="134" t="s">
        <v>332</v>
      </c>
      <c r="AC21" s="133">
        <f t="shared" si="16"/>
        <v>9390</v>
      </c>
      <c r="AD21" s="133">
        <f t="shared" si="17"/>
        <v>1032143</v>
      </c>
      <c r="AE21" s="133">
        <f t="shared" si="18"/>
        <v>0</v>
      </c>
      <c r="AF21" s="133">
        <f t="shared" si="19"/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3">
        <f t="shared" si="20"/>
        <v>731195</v>
      </c>
      <c r="AN21" s="133">
        <f t="shared" si="21"/>
        <v>121858</v>
      </c>
      <c r="AO21" s="133">
        <v>58554</v>
      </c>
      <c r="AP21" s="133">
        <v>6128</v>
      </c>
      <c r="AQ21" s="133">
        <v>57176</v>
      </c>
      <c r="AR21" s="133">
        <v>0</v>
      </c>
      <c r="AS21" s="133">
        <f t="shared" si="22"/>
        <v>197986</v>
      </c>
      <c r="AT21" s="133">
        <v>7843</v>
      </c>
      <c r="AU21" s="133">
        <v>171467</v>
      </c>
      <c r="AV21" s="133">
        <v>18676</v>
      </c>
      <c r="AW21" s="133">
        <v>0</v>
      </c>
      <c r="AX21" s="133">
        <f t="shared" si="23"/>
        <v>411351</v>
      </c>
      <c r="AY21" s="133">
        <v>230736</v>
      </c>
      <c r="AZ21" s="133">
        <v>155440</v>
      </c>
      <c r="BA21" s="133">
        <v>20067</v>
      </c>
      <c r="BB21" s="133">
        <v>5108</v>
      </c>
      <c r="BC21" s="133">
        <v>0</v>
      </c>
      <c r="BD21" s="133">
        <v>0</v>
      </c>
      <c r="BE21" s="133">
        <v>201851</v>
      </c>
      <c r="BF21" s="133">
        <f t="shared" si="24"/>
        <v>933046</v>
      </c>
      <c r="BG21" s="133">
        <f t="shared" si="25"/>
        <v>0</v>
      </c>
      <c r="BH21" s="133">
        <f t="shared" si="26"/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3">
        <v>0</v>
      </c>
      <c r="BO21" s="133">
        <f t="shared" si="27"/>
        <v>149512</v>
      </c>
      <c r="BP21" s="133">
        <f t="shared" si="28"/>
        <v>7050</v>
      </c>
      <c r="BQ21" s="133">
        <v>7050</v>
      </c>
      <c r="BR21" s="133">
        <v>0</v>
      </c>
      <c r="BS21" s="133">
        <v>0</v>
      </c>
      <c r="BT21" s="133">
        <v>0</v>
      </c>
      <c r="BU21" s="133">
        <f t="shared" si="29"/>
        <v>85175</v>
      </c>
      <c r="BV21" s="133">
        <v>70</v>
      </c>
      <c r="BW21" s="133">
        <v>85105</v>
      </c>
      <c r="BX21" s="133">
        <v>0</v>
      </c>
      <c r="BY21" s="133">
        <v>0</v>
      </c>
      <c r="BZ21" s="133">
        <f t="shared" si="30"/>
        <v>57287</v>
      </c>
      <c r="CA21" s="133">
        <v>0</v>
      </c>
      <c r="CB21" s="133">
        <v>54487</v>
      </c>
      <c r="CC21" s="133">
        <v>0</v>
      </c>
      <c r="CD21" s="133">
        <v>2800</v>
      </c>
      <c r="CE21" s="133">
        <v>0</v>
      </c>
      <c r="CF21" s="133">
        <v>0</v>
      </c>
      <c r="CG21" s="133">
        <v>12625</v>
      </c>
      <c r="CH21" s="133">
        <f t="shared" si="31"/>
        <v>162137</v>
      </c>
      <c r="CI21" s="133">
        <f t="shared" si="32"/>
        <v>0</v>
      </c>
      <c r="CJ21" s="133">
        <f t="shared" si="33"/>
        <v>0</v>
      </c>
      <c r="CK21" s="133">
        <f t="shared" si="34"/>
        <v>0</v>
      </c>
      <c r="CL21" s="133">
        <f t="shared" si="35"/>
        <v>0</v>
      </c>
      <c r="CM21" s="133">
        <f t="shared" si="36"/>
        <v>0</v>
      </c>
      <c r="CN21" s="133">
        <f t="shared" si="37"/>
        <v>0</v>
      </c>
      <c r="CO21" s="133">
        <f t="shared" si="38"/>
        <v>0</v>
      </c>
      <c r="CP21" s="133">
        <f t="shared" si="39"/>
        <v>0</v>
      </c>
      <c r="CQ21" s="133">
        <f t="shared" si="40"/>
        <v>880707</v>
      </c>
      <c r="CR21" s="133">
        <f t="shared" si="41"/>
        <v>128908</v>
      </c>
      <c r="CS21" s="133">
        <f t="shared" si="42"/>
        <v>65604</v>
      </c>
      <c r="CT21" s="133">
        <f t="shared" si="43"/>
        <v>6128</v>
      </c>
      <c r="CU21" s="133">
        <f t="shared" si="44"/>
        <v>57176</v>
      </c>
      <c r="CV21" s="133">
        <f t="shared" si="45"/>
        <v>0</v>
      </c>
      <c r="CW21" s="133">
        <f t="shared" si="46"/>
        <v>283161</v>
      </c>
      <c r="CX21" s="133">
        <f t="shared" si="47"/>
        <v>7913</v>
      </c>
      <c r="CY21" s="133">
        <f t="shared" si="47"/>
        <v>256572</v>
      </c>
      <c r="CZ21" s="133">
        <f t="shared" si="47"/>
        <v>18676</v>
      </c>
      <c r="DA21" s="133">
        <f t="shared" si="47"/>
        <v>0</v>
      </c>
      <c r="DB21" s="133">
        <f t="shared" si="47"/>
        <v>468638</v>
      </c>
      <c r="DC21" s="133">
        <f t="shared" si="47"/>
        <v>230736</v>
      </c>
      <c r="DD21" s="133">
        <f t="shared" si="47"/>
        <v>209927</v>
      </c>
      <c r="DE21" s="133">
        <f t="shared" si="47"/>
        <v>20067</v>
      </c>
      <c r="DF21" s="133">
        <f t="shared" si="47"/>
        <v>7908</v>
      </c>
      <c r="DG21" s="133">
        <f t="shared" si="47"/>
        <v>0</v>
      </c>
      <c r="DH21" s="133">
        <f t="shared" si="47"/>
        <v>0</v>
      </c>
      <c r="DI21" s="133">
        <f t="shared" si="47"/>
        <v>214476</v>
      </c>
      <c r="DJ21" s="133">
        <f t="shared" si="47"/>
        <v>1095183</v>
      </c>
    </row>
    <row r="22" spans="1:114" s="129" customFormat="1" ht="12" customHeight="1">
      <c r="A22" s="125" t="s">
        <v>336</v>
      </c>
      <c r="B22" s="126" t="s">
        <v>366</v>
      </c>
      <c r="C22" s="125" t="s">
        <v>367</v>
      </c>
      <c r="D22" s="133">
        <f t="shared" si="6"/>
        <v>1509162</v>
      </c>
      <c r="E22" s="133">
        <f t="shared" si="7"/>
        <v>64550</v>
      </c>
      <c r="F22" s="133">
        <v>0</v>
      </c>
      <c r="G22" s="133">
        <v>0</v>
      </c>
      <c r="H22" s="133">
        <v>0</v>
      </c>
      <c r="I22" s="133">
        <v>18871</v>
      </c>
      <c r="J22" s="134" t="s">
        <v>332</v>
      </c>
      <c r="K22" s="133">
        <v>45679</v>
      </c>
      <c r="L22" s="133">
        <v>1444612</v>
      </c>
      <c r="M22" s="133">
        <f t="shared" si="8"/>
        <v>152520</v>
      </c>
      <c r="N22" s="133">
        <f t="shared" si="9"/>
        <v>10387</v>
      </c>
      <c r="O22" s="133">
        <v>1134</v>
      </c>
      <c r="P22" s="133">
        <v>1795</v>
      </c>
      <c r="Q22" s="133">
        <v>0</v>
      </c>
      <c r="R22" s="133">
        <v>7458</v>
      </c>
      <c r="S22" s="134" t="s">
        <v>332</v>
      </c>
      <c r="T22" s="133">
        <v>0</v>
      </c>
      <c r="U22" s="133">
        <v>142133</v>
      </c>
      <c r="V22" s="133">
        <f t="shared" si="10"/>
        <v>1661682</v>
      </c>
      <c r="W22" s="133">
        <f t="shared" si="11"/>
        <v>74937</v>
      </c>
      <c r="X22" s="133">
        <f t="shared" si="12"/>
        <v>1134</v>
      </c>
      <c r="Y22" s="133">
        <f t="shared" si="13"/>
        <v>1795</v>
      </c>
      <c r="Z22" s="133">
        <f t="shared" si="14"/>
        <v>0</v>
      </c>
      <c r="AA22" s="133">
        <f t="shared" si="15"/>
        <v>26329</v>
      </c>
      <c r="AB22" s="134" t="s">
        <v>332</v>
      </c>
      <c r="AC22" s="133">
        <f t="shared" si="16"/>
        <v>45679</v>
      </c>
      <c r="AD22" s="133">
        <f t="shared" si="17"/>
        <v>1586745</v>
      </c>
      <c r="AE22" s="133">
        <f t="shared" si="18"/>
        <v>0</v>
      </c>
      <c r="AF22" s="133">
        <f t="shared" si="19"/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338753</v>
      </c>
      <c r="AM22" s="133">
        <f t="shared" si="20"/>
        <v>771909</v>
      </c>
      <c r="AN22" s="133">
        <f t="shared" si="21"/>
        <v>32035</v>
      </c>
      <c r="AO22" s="133">
        <v>23483</v>
      </c>
      <c r="AP22" s="133">
        <v>8552</v>
      </c>
      <c r="AQ22" s="133">
        <v>0</v>
      </c>
      <c r="AR22" s="133">
        <v>0</v>
      </c>
      <c r="AS22" s="133">
        <f t="shared" si="22"/>
        <v>533</v>
      </c>
      <c r="AT22" s="133">
        <v>533</v>
      </c>
      <c r="AU22" s="133">
        <v>0</v>
      </c>
      <c r="AV22" s="133">
        <v>0</v>
      </c>
      <c r="AW22" s="133">
        <v>0</v>
      </c>
      <c r="AX22" s="133">
        <f t="shared" si="23"/>
        <v>739341</v>
      </c>
      <c r="AY22" s="133">
        <v>483017</v>
      </c>
      <c r="AZ22" s="133">
        <v>250895</v>
      </c>
      <c r="BA22" s="133">
        <v>1019</v>
      </c>
      <c r="BB22" s="133">
        <v>4410</v>
      </c>
      <c r="BC22" s="133">
        <v>398500</v>
      </c>
      <c r="BD22" s="133">
        <v>0</v>
      </c>
      <c r="BE22" s="133">
        <v>0</v>
      </c>
      <c r="BF22" s="133">
        <f t="shared" si="24"/>
        <v>771909</v>
      </c>
      <c r="BG22" s="133">
        <f t="shared" si="25"/>
        <v>0</v>
      </c>
      <c r="BH22" s="133">
        <f t="shared" si="26"/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3">
        <v>0</v>
      </c>
      <c r="BO22" s="133">
        <f t="shared" si="27"/>
        <v>17308</v>
      </c>
      <c r="BP22" s="133">
        <f t="shared" si="28"/>
        <v>8819</v>
      </c>
      <c r="BQ22" s="133">
        <v>8819</v>
      </c>
      <c r="BR22" s="133">
        <v>0</v>
      </c>
      <c r="BS22" s="133">
        <v>0</v>
      </c>
      <c r="BT22" s="133">
        <v>0</v>
      </c>
      <c r="BU22" s="133">
        <f t="shared" si="29"/>
        <v>0</v>
      </c>
      <c r="BV22" s="133">
        <v>0</v>
      </c>
      <c r="BW22" s="133">
        <v>0</v>
      </c>
      <c r="BX22" s="133">
        <v>0</v>
      </c>
      <c r="BY22" s="133">
        <v>0</v>
      </c>
      <c r="BZ22" s="133">
        <f t="shared" si="30"/>
        <v>8489</v>
      </c>
      <c r="CA22" s="133">
        <v>8489</v>
      </c>
      <c r="CB22" s="133">
        <v>0</v>
      </c>
      <c r="CC22" s="133">
        <v>0</v>
      </c>
      <c r="CD22" s="133">
        <v>0</v>
      </c>
      <c r="CE22" s="133">
        <v>135212</v>
      </c>
      <c r="CF22" s="133">
        <v>0</v>
      </c>
      <c r="CG22" s="133">
        <v>0</v>
      </c>
      <c r="CH22" s="133">
        <f t="shared" si="31"/>
        <v>17308</v>
      </c>
      <c r="CI22" s="133">
        <f t="shared" si="32"/>
        <v>0</v>
      </c>
      <c r="CJ22" s="133">
        <f t="shared" si="33"/>
        <v>0</v>
      </c>
      <c r="CK22" s="133">
        <f t="shared" si="34"/>
        <v>0</v>
      </c>
      <c r="CL22" s="133">
        <f t="shared" si="35"/>
        <v>0</v>
      </c>
      <c r="CM22" s="133">
        <f t="shared" si="36"/>
        <v>0</v>
      </c>
      <c r="CN22" s="133">
        <f t="shared" si="37"/>
        <v>0</v>
      </c>
      <c r="CO22" s="133">
        <f t="shared" si="38"/>
        <v>0</v>
      </c>
      <c r="CP22" s="133">
        <f t="shared" si="39"/>
        <v>338753</v>
      </c>
      <c r="CQ22" s="133">
        <f t="shared" si="40"/>
        <v>789217</v>
      </c>
      <c r="CR22" s="133">
        <f t="shared" si="41"/>
        <v>40854</v>
      </c>
      <c r="CS22" s="133">
        <f t="shared" si="42"/>
        <v>32302</v>
      </c>
      <c r="CT22" s="133">
        <f t="shared" si="43"/>
        <v>8552</v>
      </c>
      <c r="CU22" s="133">
        <f t="shared" si="44"/>
        <v>0</v>
      </c>
      <c r="CV22" s="133">
        <f t="shared" si="45"/>
        <v>0</v>
      </c>
      <c r="CW22" s="133">
        <f t="shared" si="46"/>
        <v>533</v>
      </c>
      <c r="CX22" s="133">
        <f t="shared" si="47"/>
        <v>533</v>
      </c>
      <c r="CY22" s="133">
        <f t="shared" si="47"/>
        <v>0</v>
      </c>
      <c r="CZ22" s="133">
        <f t="shared" si="47"/>
        <v>0</v>
      </c>
      <c r="DA22" s="133">
        <f t="shared" si="47"/>
        <v>0</v>
      </c>
      <c r="DB22" s="133">
        <f t="shared" si="47"/>
        <v>747830</v>
      </c>
      <c r="DC22" s="133">
        <f t="shared" si="47"/>
        <v>491506</v>
      </c>
      <c r="DD22" s="133">
        <f t="shared" si="47"/>
        <v>250895</v>
      </c>
      <c r="DE22" s="133">
        <f t="shared" si="47"/>
        <v>1019</v>
      </c>
      <c r="DF22" s="133">
        <f t="shared" si="47"/>
        <v>4410</v>
      </c>
      <c r="DG22" s="133">
        <f t="shared" si="47"/>
        <v>533712</v>
      </c>
      <c r="DH22" s="133">
        <f t="shared" si="47"/>
        <v>0</v>
      </c>
      <c r="DI22" s="133">
        <f t="shared" si="47"/>
        <v>0</v>
      </c>
      <c r="DJ22" s="133">
        <f t="shared" si="47"/>
        <v>789217</v>
      </c>
    </row>
    <row r="23" spans="1:114" s="129" customFormat="1" ht="12" customHeight="1">
      <c r="A23" s="125" t="s">
        <v>336</v>
      </c>
      <c r="B23" s="126" t="s">
        <v>368</v>
      </c>
      <c r="C23" s="125" t="s">
        <v>369</v>
      </c>
      <c r="D23" s="133">
        <f t="shared" si="6"/>
        <v>1672587</v>
      </c>
      <c r="E23" s="133">
        <f t="shared" si="7"/>
        <v>175062</v>
      </c>
      <c r="F23" s="133">
        <v>0</v>
      </c>
      <c r="G23" s="133">
        <v>0</v>
      </c>
      <c r="H23" s="133">
        <v>0</v>
      </c>
      <c r="I23" s="133">
        <v>299</v>
      </c>
      <c r="J23" s="134" t="s">
        <v>332</v>
      </c>
      <c r="K23" s="133">
        <v>174763</v>
      </c>
      <c r="L23" s="133">
        <v>1497525</v>
      </c>
      <c r="M23" s="133">
        <f t="shared" si="8"/>
        <v>246862</v>
      </c>
      <c r="N23" s="133">
        <f t="shared" si="9"/>
        <v>44468</v>
      </c>
      <c r="O23" s="133">
        <v>0</v>
      </c>
      <c r="P23" s="133">
        <v>0</v>
      </c>
      <c r="Q23" s="133">
        <v>40300</v>
      </c>
      <c r="R23" s="133">
        <v>1968</v>
      </c>
      <c r="S23" s="134" t="s">
        <v>332</v>
      </c>
      <c r="T23" s="133">
        <v>2200</v>
      </c>
      <c r="U23" s="133">
        <v>202394</v>
      </c>
      <c r="V23" s="133">
        <f t="shared" si="10"/>
        <v>1919449</v>
      </c>
      <c r="W23" s="133">
        <f t="shared" si="11"/>
        <v>219530</v>
      </c>
      <c r="X23" s="133">
        <f t="shared" si="12"/>
        <v>0</v>
      </c>
      <c r="Y23" s="133">
        <f t="shared" si="13"/>
        <v>0</v>
      </c>
      <c r="Z23" s="133">
        <f t="shared" si="14"/>
        <v>40300</v>
      </c>
      <c r="AA23" s="133">
        <f t="shared" si="15"/>
        <v>2267</v>
      </c>
      <c r="AB23" s="134" t="s">
        <v>332</v>
      </c>
      <c r="AC23" s="133">
        <f t="shared" si="16"/>
        <v>176963</v>
      </c>
      <c r="AD23" s="133">
        <f t="shared" si="17"/>
        <v>1699919</v>
      </c>
      <c r="AE23" s="133">
        <f t="shared" si="18"/>
        <v>0</v>
      </c>
      <c r="AF23" s="133">
        <f t="shared" si="19"/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277858</v>
      </c>
      <c r="AM23" s="133">
        <f t="shared" si="20"/>
        <v>458125</v>
      </c>
      <c r="AN23" s="133">
        <f t="shared" si="21"/>
        <v>83557</v>
      </c>
      <c r="AO23" s="133">
        <v>71557</v>
      </c>
      <c r="AP23" s="133">
        <v>12000</v>
      </c>
      <c r="AQ23" s="133">
        <v>0</v>
      </c>
      <c r="AR23" s="133">
        <v>0</v>
      </c>
      <c r="AS23" s="133">
        <f t="shared" si="22"/>
        <v>2489</v>
      </c>
      <c r="AT23" s="133">
        <v>0</v>
      </c>
      <c r="AU23" s="133">
        <v>0</v>
      </c>
      <c r="AV23" s="133">
        <v>2489</v>
      </c>
      <c r="AW23" s="133">
        <v>0</v>
      </c>
      <c r="AX23" s="133">
        <f t="shared" si="23"/>
        <v>372079</v>
      </c>
      <c r="AY23" s="133">
        <v>372079</v>
      </c>
      <c r="AZ23" s="133">
        <v>0</v>
      </c>
      <c r="BA23" s="133">
        <v>0</v>
      </c>
      <c r="BB23" s="133">
        <v>0</v>
      </c>
      <c r="BC23" s="133">
        <v>890542</v>
      </c>
      <c r="BD23" s="133">
        <v>0</v>
      </c>
      <c r="BE23" s="133">
        <v>46062</v>
      </c>
      <c r="BF23" s="133">
        <f t="shared" si="24"/>
        <v>504187</v>
      </c>
      <c r="BG23" s="133">
        <f t="shared" si="25"/>
        <v>44453</v>
      </c>
      <c r="BH23" s="133">
        <f t="shared" si="26"/>
        <v>44453</v>
      </c>
      <c r="BI23" s="133">
        <v>0</v>
      </c>
      <c r="BJ23" s="133">
        <v>44453</v>
      </c>
      <c r="BK23" s="133">
        <v>0</v>
      </c>
      <c r="BL23" s="133">
        <v>0</v>
      </c>
      <c r="BM23" s="133">
        <v>0</v>
      </c>
      <c r="BN23" s="133">
        <v>0</v>
      </c>
      <c r="BO23" s="133">
        <f t="shared" si="27"/>
        <v>123888</v>
      </c>
      <c r="BP23" s="133">
        <f t="shared" si="28"/>
        <v>46439</v>
      </c>
      <c r="BQ23" s="133">
        <v>18576</v>
      </c>
      <c r="BR23" s="133">
        <v>0</v>
      </c>
      <c r="BS23" s="133">
        <v>27863</v>
      </c>
      <c r="BT23" s="133">
        <v>0</v>
      </c>
      <c r="BU23" s="133">
        <f t="shared" si="29"/>
        <v>36080</v>
      </c>
      <c r="BV23" s="133">
        <v>0</v>
      </c>
      <c r="BW23" s="133">
        <v>36080</v>
      </c>
      <c r="BX23" s="133">
        <v>0</v>
      </c>
      <c r="BY23" s="133">
        <v>0</v>
      </c>
      <c r="BZ23" s="133">
        <f t="shared" si="30"/>
        <v>41369</v>
      </c>
      <c r="CA23" s="133">
        <v>0</v>
      </c>
      <c r="CB23" s="133">
        <v>41369</v>
      </c>
      <c r="CC23" s="133">
        <v>0</v>
      </c>
      <c r="CD23" s="133">
        <v>0</v>
      </c>
      <c r="CE23" s="133">
        <v>0</v>
      </c>
      <c r="CF23" s="133">
        <v>0</v>
      </c>
      <c r="CG23" s="133">
        <v>78521</v>
      </c>
      <c r="CH23" s="133">
        <f t="shared" si="31"/>
        <v>246862</v>
      </c>
      <c r="CI23" s="133">
        <f t="shared" si="32"/>
        <v>44453</v>
      </c>
      <c r="CJ23" s="133">
        <f t="shared" si="33"/>
        <v>44453</v>
      </c>
      <c r="CK23" s="133">
        <f t="shared" si="34"/>
        <v>0</v>
      </c>
      <c r="CL23" s="133">
        <f t="shared" si="35"/>
        <v>44453</v>
      </c>
      <c r="CM23" s="133">
        <f t="shared" si="36"/>
        <v>0</v>
      </c>
      <c r="CN23" s="133">
        <f t="shared" si="37"/>
        <v>0</v>
      </c>
      <c r="CO23" s="133">
        <f t="shared" si="38"/>
        <v>0</v>
      </c>
      <c r="CP23" s="133">
        <f t="shared" si="39"/>
        <v>277858</v>
      </c>
      <c r="CQ23" s="133">
        <f t="shared" si="40"/>
        <v>582013</v>
      </c>
      <c r="CR23" s="133">
        <f t="shared" si="41"/>
        <v>129996</v>
      </c>
      <c r="CS23" s="133">
        <f t="shared" si="42"/>
        <v>90133</v>
      </c>
      <c r="CT23" s="133">
        <f t="shared" si="43"/>
        <v>12000</v>
      </c>
      <c r="CU23" s="133">
        <f t="shared" si="44"/>
        <v>27863</v>
      </c>
      <c r="CV23" s="133">
        <f t="shared" si="45"/>
        <v>0</v>
      </c>
      <c r="CW23" s="133">
        <f t="shared" si="46"/>
        <v>38569</v>
      </c>
      <c r="CX23" s="133">
        <f t="shared" si="47"/>
        <v>0</v>
      </c>
      <c r="CY23" s="133">
        <f t="shared" si="47"/>
        <v>36080</v>
      </c>
      <c r="CZ23" s="133">
        <f t="shared" si="47"/>
        <v>2489</v>
      </c>
      <c r="DA23" s="133">
        <f t="shared" si="47"/>
        <v>0</v>
      </c>
      <c r="DB23" s="133">
        <f t="shared" si="47"/>
        <v>413448</v>
      </c>
      <c r="DC23" s="133">
        <f t="shared" si="47"/>
        <v>372079</v>
      </c>
      <c r="DD23" s="133">
        <f t="shared" si="47"/>
        <v>41369</v>
      </c>
      <c r="DE23" s="133">
        <f t="shared" si="47"/>
        <v>0</v>
      </c>
      <c r="DF23" s="133">
        <f t="shared" si="47"/>
        <v>0</v>
      </c>
      <c r="DG23" s="133">
        <f t="shared" si="47"/>
        <v>890542</v>
      </c>
      <c r="DH23" s="133">
        <f t="shared" si="47"/>
        <v>0</v>
      </c>
      <c r="DI23" s="133">
        <f t="shared" si="47"/>
        <v>124583</v>
      </c>
      <c r="DJ23" s="133">
        <f t="shared" si="47"/>
        <v>751049</v>
      </c>
    </row>
    <row r="24" spans="1:114" s="129" customFormat="1" ht="12" customHeight="1">
      <c r="A24" s="125" t="s">
        <v>336</v>
      </c>
      <c r="B24" s="126" t="s">
        <v>370</v>
      </c>
      <c r="C24" s="125" t="s">
        <v>371</v>
      </c>
      <c r="D24" s="133">
        <f t="shared" si="6"/>
        <v>2432676</v>
      </c>
      <c r="E24" s="133">
        <f t="shared" si="7"/>
        <v>465893</v>
      </c>
      <c r="F24" s="133">
        <v>0</v>
      </c>
      <c r="G24" s="133">
        <v>0</v>
      </c>
      <c r="H24" s="133">
        <v>0</v>
      </c>
      <c r="I24" s="133">
        <v>290360</v>
      </c>
      <c r="J24" s="134" t="s">
        <v>332</v>
      </c>
      <c r="K24" s="133">
        <v>175533</v>
      </c>
      <c r="L24" s="133">
        <v>1966783</v>
      </c>
      <c r="M24" s="133">
        <f t="shared" si="8"/>
        <v>213324</v>
      </c>
      <c r="N24" s="133">
        <f t="shared" si="9"/>
        <v>7658</v>
      </c>
      <c r="O24" s="133">
        <v>0</v>
      </c>
      <c r="P24" s="133">
        <v>0</v>
      </c>
      <c r="Q24" s="133">
        <v>0</v>
      </c>
      <c r="R24" s="133">
        <v>7658</v>
      </c>
      <c r="S24" s="134" t="s">
        <v>332</v>
      </c>
      <c r="T24" s="133">
        <v>0</v>
      </c>
      <c r="U24" s="133">
        <v>205666</v>
      </c>
      <c r="V24" s="133">
        <f t="shared" si="10"/>
        <v>2646000</v>
      </c>
      <c r="W24" s="133">
        <f t="shared" si="11"/>
        <v>473551</v>
      </c>
      <c r="X24" s="133">
        <f t="shared" si="12"/>
        <v>0</v>
      </c>
      <c r="Y24" s="133">
        <f t="shared" si="13"/>
        <v>0</v>
      </c>
      <c r="Z24" s="133">
        <f t="shared" si="14"/>
        <v>0</v>
      </c>
      <c r="AA24" s="133">
        <f t="shared" si="15"/>
        <v>298018</v>
      </c>
      <c r="AB24" s="134" t="s">
        <v>332</v>
      </c>
      <c r="AC24" s="133">
        <f t="shared" si="16"/>
        <v>175533</v>
      </c>
      <c r="AD24" s="133">
        <f t="shared" si="17"/>
        <v>2172449</v>
      </c>
      <c r="AE24" s="133">
        <f t="shared" si="18"/>
        <v>0</v>
      </c>
      <c r="AF24" s="133">
        <f t="shared" si="19"/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f t="shared" si="20"/>
        <v>2325190</v>
      </c>
      <c r="AN24" s="133">
        <f t="shared" si="21"/>
        <v>353415</v>
      </c>
      <c r="AO24" s="133">
        <v>127831</v>
      </c>
      <c r="AP24" s="133">
        <v>112792</v>
      </c>
      <c r="AQ24" s="133">
        <v>112792</v>
      </c>
      <c r="AR24" s="133">
        <v>0</v>
      </c>
      <c r="AS24" s="133">
        <f t="shared" si="22"/>
        <v>427352</v>
      </c>
      <c r="AT24" s="133">
        <v>28033</v>
      </c>
      <c r="AU24" s="133">
        <v>399319</v>
      </c>
      <c r="AV24" s="133">
        <v>0</v>
      </c>
      <c r="AW24" s="133">
        <v>0</v>
      </c>
      <c r="AX24" s="133">
        <f t="shared" si="23"/>
        <v>1544423</v>
      </c>
      <c r="AY24" s="133">
        <v>610132</v>
      </c>
      <c r="AZ24" s="133">
        <v>603540</v>
      </c>
      <c r="BA24" s="133">
        <v>330751</v>
      </c>
      <c r="BB24" s="133">
        <v>0</v>
      </c>
      <c r="BC24" s="133">
        <v>0</v>
      </c>
      <c r="BD24" s="133">
        <v>0</v>
      </c>
      <c r="BE24" s="133">
        <v>107486</v>
      </c>
      <c r="BF24" s="133">
        <f t="shared" si="24"/>
        <v>2432676</v>
      </c>
      <c r="BG24" s="133">
        <f t="shared" si="25"/>
        <v>0</v>
      </c>
      <c r="BH24" s="133">
        <f t="shared" si="26"/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3">
        <v>0</v>
      </c>
      <c r="BO24" s="133">
        <f t="shared" si="27"/>
        <v>16496</v>
      </c>
      <c r="BP24" s="133">
        <f t="shared" si="28"/>
        <v>7953</v>
      </c>
      <c r="BQ24" s="133">
        <v>7953</v>
      </c>
      <c r="BR24" s="133">
        <v>0</v>
      </c>
      <c r="BS24" s="133">
        <v>0</v>
      </c>
      <c r="BT24" s="133">
        <v>0</v>
      </c>
      <c r="BU24" s="133">
        <f t="shared" si="29"/>
        <v>8543</v>
      </c>
      <c r="BV24" s="133">
        <v>8543</v>
      </c>
      <c r="BW24" s="133">
        <v>0</v>
      </c>
      <c r="BX24" s="133">
        <v>0</v>
      </c>
      <c r="BY24" s="133">
        <v>0</v>
      </c>
      <c r="BZ24" s="133">
        <f t="shared" si="30"/>
        <v>0</v>
      </c>
      <c r="CA24" s="133">
        <v>0</v>
      </c>
      <c r="CB24" s="133">
        <v>0</v>
      </c>
      <c r="CC24" s="133">
        <v>0</v>
      </c>
      <c r="CD24" s="133">
        <v>0</v>
      </c>
      <c r="CE24" s="133">
        <v>196828</v>
      </c>
      <c r="CF24" s="133">
        <v>0</v>
      </c>
      <c r="CG24" s="133">
        <v>0</v>
      </c>
      <c r="CH24" s="133">
        <f t="shared" si="31"/>
        <v>16496</v>
      </c>
      <c r="CI24" s="133">
        <f t="shared" si="32"/>
        <v>0</v>
      </c>
      <c r="CJ24" s="133">
        <f aca="true" t="shared" si="48" ref="CJ24:CW24">SUM(AF24,+BH24)</f>
        <v>0</v>
      </c>
      <c r="CK24" s="133">
        <f t="shared" si="48"/>
        <v>0</v>
      </c>
      <c r="CL24" s="133">
        <f t="shared" si="48"/>
        <v>0</v>
      </c>
      <c r="CM24" s="133">
        <f t="shared" si="48"/>
        <v>0</v>
      </c>
      <c r="CN24" s="133">
        <f t="shared" si="48"/>
        <v>0</v>
      </c>
      <c r="CO24" s="133">
        <f t="shared" si="48"/>
        <v>0</v>
      </c>
      <c r="CP24" s="133">
        <f t="shared" si="48"/>
        <v>0</v>
      </c>
      <c r="CQ24" s="133">
        <f t="shared" si="48"/>
        <v>2341686</v>
      </c>
      <c r="CR24" s="133">
        <f t="shared" si="48"/>
        <v>361368</v>
      </c>
      <c r="CS24" s="133">
        <f t="shared" si="48"/>
        <v>135784</v>
      </c>
      <c r="CT24" s="133">
        <f t="shared" si="48"/>
        <v>112792</v>
      </c>
      <c r="CU24" s="133">
        <f t="shared" si="48"/>
        <v>112792</v>
      </c>
      <c r="CV24" s="133">
        <f t="shared" si="48"/>
        <v>0</v>
      </c>
      <c r="CW24" s="133">
        <f t="shared" si="48"/>
        <v>435895</v>
      </c>
      <c r="CX24" s="133">
        <f aca="true" t="shared" si="49" ref="CX24:DJ43">SUM(AT24,+BV24)</f>
        <v>36576</v>
      </c>
      <c r="CY24" s="133">
        <f t="shared" si="49"/>
        <v>399319</v>
      </c>
      <c r="CZ24" s="133">
        <f t="shared" si="49"/>
        <v>0</v>
      </c>
      <c r="DA24" s="133">
        <f t="shared" si="49"/>
        <v>0</v>
      </c>
      <c r="DB24" s="133">
        <f t="shared" si="49"/>
        <v>1544423</v>
      </c>
      <c r="DC24" s="133">
        <f t="shared" si="49"/>
        <v>610132</v>
      </c>
      <c r="DD24" s="133">
        <f t="shared" si="49"/>
        <v>603540</v>
      </c>
      <c r="DE24" s="133">
        <f t="shared" si="49"/>
        <v>330751</v>
      </c>
      <c r="DF24" s="133">
        <f t="shared" si="49"/>
        <v>0</v>
      </c>
      <c r="DG24" s="133">
        <f t="shared" si="49"/>
        <v>196828</v>
      </c>
      <c r="DH24" s="133">
        <f t="shared" si="49"/>
        <v>0</v>
      </c>
      <c r="DI24" s="133">
        <f t="shared" si="49"/>
        <v>107486</v>
      </c>
      <c r="DJ24" s="133">
        <f t="shared" si="49"/>
        <v>2449172</v>
      </c>
    </row>
    <row r="25" spans="1:114" s="129" customFormat="1" ht="12" customHeight="1">
      <c r="A25" s="125" t="s">
        <v>336</v>
      </c>
      <c r="B25" s="126" t="s">
        <v>372</v>
      </c>
      <c r="C25" s="125" t="s">
        <v>373</v>
      </c>
      <c r="D25" s="133">
        <f t="shared" si="6"/>
        <v>2148305</v>
      </c>
      <c r="E25" s="133">
        <f t="shared" si="7"/>
        <v>166202</v>
      </c>
      <c r="F25" s="133">
        <v>0</v>
      </c>
      <c r="G25" s="133">
        <v>9564</v>
      </c>
      <c r="H25" s="133">
        <v>0</v>
      </c>
      <c r="I25" s="133">
        <v>17678</v>
      </c>
      <c r="J25" s="134" t="s">
        <v>332</v>
      </c>
      <c r="K25" s="133">
        <v>138960</v>
      </c>
      <c r="L25" s="133">
        <v>1982103</v>
      </c>
      <c r="M25" s="133">
        <f t="shared" si="8"/>
        <v>73293</v>
      </c>
      <c r="N25" s="133">
        <f t="shared" si="9"/>
        <v>8826</v>
      </c>
      <c r="O25" s="133">
        <v>0</v>
      </c>
      <c r="P25" s="133">
        <v>0</v>
      </c>
      <c r="Q25" s="133">
        <v>0</v>
      </c>
      <c r="R25" s="133">
        <v>8826</v>
      </c>
      <c r="S25" s="134" t="s">
        <v>332</v>
      </c>
      <c r="T25" s="133">
        <v>0</v>
      </c>
      <c r="U25" s="133">
        <v>64467</v>
      </c>
      <c r="V25" s="133">
        <f t="shared" si="10"/>
        <v>2221598</v>
      </c>
      <c r="W25" s="133">
        <f t="shared" si="11"/>
        <v>175028</v>
      </c>
      <c r="X25" s="133">
        <f t="shared" si="12"/>
        <v>0</v>
      </c>
      <c r="Y25" s="133">
        <f t="shared" si="13"/>
        <v>9564</v>
      </c>
      <c r="Z25" s="133">
        <f t="shared" si="14"/>
        <v>0</v>
      </c>
      <c r="AA25" s="133">
        <f t="shared" si="15"/>
        <v>26504</v>
      </c>
      <c r="AB25" s="134" t="s">
        <v>332</v>
      </c>
      <c r="AC25" s="133">
        <f t="shared" si="16"/>
        <v>138960</v>
      </c>
      <c r="AD25" s="133">
        <f t="shared" si="17"/>
        <v>2046570</v>
      </c>
      <c r="AE25" s="133">
        <f t="shared" si="18"/>
        <v>0</v>
      </c>
      <c r="AF25" s="133">
        <f t="shared" si="19"/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111471</v>
      </c>
      <c r="AM25" s="133">
        <f t="shared" si="20"/>
        <v>1228747</v>
      </c>
      <c r="AN25" s="133">
        <f t="shared" si="21"/>
        <v>83295</v>
      </c>
      <c r="AO25" s="133">
        <v>69058</v>
      </c>
      <c r="AP25" s="133">
        <v>14237</v>
      </c>
      <c r="AQ25" s="133">
        <v>0</v>
      </c>
      <c r="AR25" s="133">
        <v>0</v>
      </c>
      <c r="AS25" s="133">
        <f t="shared" si="22"/>
        <v>23148</v>
      </c>
      <c r="AT25" s="133">
        <v>10481</v>
      </c>
      <c r="AU25" s="133">
        <v>12667</v>
      </c>
      <c r="AV25" s="133">
        <v>0</v>
      </c>
      <c r="AW25" s="133">
        <v>0</v>
      </c>
      <c r="AX25" s="133">
        <f t="shared" si="23"/>
        <v>1122304</v>
      </c>
      <c r="AY25" s="133">
        <v>874036</v>
      </c>
      <c r="AZ25" s="133">
        <v>201623</v>
      </c>
      <c r="BA25" s="133">
        <v>46645</v>
      </c>
      <c r="BB25" s="133">
        <v>0</v>
      </c>
      <c r="BC25" s="133">
        <v>799546</v>
      </c>
      <c r="BD25" s="133">
        <v>0</v>
      </c>
      <c r="BE25" s="133">
        <v>8541</v>
      </c>
      <c r="BF25" s="133">
        <f t="shared" si="24"/>
        <v>1237288</v>
      </c>
      <c r="BG25" s="133">
        <f t="shared" si="25"/>
        <v>0</v>
      </c>
      <c r="BH25" s="133">
        <f t="shared" si="26"/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3">
        <v>1235</v>
      </c>
      <c r="BO25" s="133">
        <f t="shared" si="27"/>
        <v>18826</v>
      </c>
      <c r="BP25" s="133">
        <f t="shared" si="28"/>
        <v>6641</v>
      </c>
      <c r="BQ25" s="133">
        <v>6641</v>
      </c>
      <c r="BR25" s="133">
        <v>0</v>
      </c>
      <c r="BS25" s="133">
        <v>0</v>
      </c>
      <c r="BT25" s="133">
        <v>0</v>
      </c>
      <c r="BU25" s="133">
        <f t="shared" si="29"/>
        <v>357</v>
      </c>
      <c r="BV25" s="133">
        <v>357</v>
      </c>
      <c r="BW25" s="133">
        <v>0</v>
      </c>
      <c r="BX25" s="133">
        <v>0</v>
      </c>
      <c r="BY25" s="133">
        <v>0</v>
      </c>
      <c r="BZ25" s="133">
        <f t="shared" si="30"/>
        <v>11828</v>
      </c>
      <c r="CA25" s="133">
        <v>11828</v>
      </c>
      <c r="CB25" s="133">
        <v>0</v>
      </c>
      <c r="CC25" s="133">
        <v>0</v>
      </c>
      <c r="CD25" s="133">
        <v>0</v>
      </c>
      <c r="CE25" s="133">
        <v>53232</v>
      </c>
      <c r="CF25" s="133">
        <v>0</v>
      </c>
      <c r="CG25" s="133">
        <v>0</v>
      </c>
      <c r="CH25" s="133">
        <f t="shared" si="31"/>
        <v>18826</v>
      </c>
      <c r="CI25" s="133">
        <f aca="true" t="shared" si="50" ref="CI25:CW41">SUM(AE25,+BG25)</f>
        <v>0</v>
      </c>
      <c r="CJ25" s="133">
        <f t="shared" si="50"/>
        <v>0</v>
      </c>
      <c r="CK25" s="133">
        <f t="shared" si="50"/>
        <v>0</v>
      </c>
      <c r="CL25" s="133">
        <f t="shared" si="50"/>
        <v>0</v>
      </c>
      <c r="CM25" s="133">
        <f t="shared" si="50"/>
        <v>0</v>
      </c>
      <c r="CN25" s="133">
        <f t="shared" si="50"/>
        <v>0</v>
      </c>
      <c r="CO25" s="133">
        <f t="shared" si="50"/>
        <v>0</v>
      </c>
      <c r="CP25" s="133">
        <f t="shared" si="50"/>
        <v>112706</v>
      </c>
      <c r="CQ25" s="133">
        <f t="shared" si="50"/>
        <v>1247573</v>
      </c>
      <c r="CR25" s="133">
        <f t="shared" si="50"/>
        <v>89936</v>
      </c>
      <c r="CS25" s="133">
        <f t="shared" si="50"/>
        <v>75699</v>
      </c>
      <c r="CT25" s="133">
        <f t="shared" si="50"/>
        <v>14237</v>
      </c>
      <c r="CU25" s="133">
        <f t="shared" si="50"/>
        <v>0</v>
      </c>
      <c r="CV25" s="133">
        <f t="shared" si="50"/>
        <v>0</v>
      </c>
      <c r="CW25" s="133">
        <f t="shared" si="50"/>
        <v>23505</v>
      </c>
      <c r="CX25" s="133">
        <f t="shared" si="49"/>
        <v>10838</v>
      </c>
      <c r="CY25" s="133">
        <f t="shared" si="49"/>
        <v>12667</v>
      </c>
      <c r="CZ25" s="133">
        <f t="shared" si="49"/>
        <v>0</v>
      </c>
      <c r="DA25" s="133">
        <f t="shared" si="49"/>
        <v>0</v>
      </c>
      <c r="DB25" s="133">
        <f t="shared" si="49"/>
        <v>1134132</v>
      </c>
      <c r="DC25" s="133">
        <f t="shared" si="49"/>
        <v>885864</v>
      </c>
      <c r="DD25" s="133">
        <f t="shared" si="49"/>
        <v>201623</v>
      </c>
      <c r="DE25" s="133">
        <f t="shared" si="49"/>
        <v>46645</v>
      </c>
      <c r="DF25" s="133">
        <f t="shared" si="49"/>
        <v>0</v>
      </c>
      <c r="DG25" s="133">
        <f t="shared" si="49"/>
        <v>852778</v>
      </c>
      <c r="DH25" s="133">
        <f t="shared" si="49"/>
        <v>0</v>
      </c>
      <c r="DI25" s="133">
        <f t="shared" si="49"/>
        <v>8541</v>
      </c>
      <c r="DJ25" s="133">
        <f t="shared" si="49"/>
        <v>1256114</v>
      </c>
    </row>
    <row r="26" spans="1:114" s="129" customFormat="1" ht="12" customHeight="1">
      <c r="A26" s="125" t="s">
        <v>336</v>
      </c>
      <c r="B26" s="126" t="s">
        <v>374</v>
      </c>
      <c r="C26" s="125" t="s">
        <v>375</v>
      </c>
      <c r="D26" s="133">
        <f t="shared" si="6"/>
        <v>2785835</v>
      </c>
      <c r="E26" s="133">
        <f t="shared" si="7"/>
        <v>120079</v>
      </c>
      <c r="F26" s="133">
        <v>2323</v>
      </c>
      <c r="G26" s="133">
        <v>0</v>
      </c>
      <c r="H26" s="133">
        <v>0</v>
      </c>
      <c r="I26" s="133">
        <v>35708</v>
      </c>
      <c r="J26" s="134" t="s">
        <v>332</v>
      </c>
      <c r="K26" s="133">
        <v>82048</v>
      </c>
      <c r="L26" s="133">
        <v>2665756</v>
      </c>
      <c r="M26" s="133">
        <f t="shared" si="8"/>
        <v>209367</v>
      </c>
      <c r="N26" s="133">
        <f t="shared" si="9"/>
        <v>33103</v>
      </c>
      <c r="O26" s="133">
        <v>0</v>
      </c>
      <c r="P26" s="133">
        <v>7759</v>
      </c>
      <c r="Q26" s="133">
        <v>0</v>
      </c>
      <c r="R26" s="133">
        <v>25344</v>
      </c>
      <c r="S26" s="134" t="s">
        <v>332</v>
      </c>
      <c r="T26" s="133">
        <v>0</v>
      </c>
      <c r="U26" s="133">
        <v>176264</v>
      </c>
      <c r="V26" s="133">
        <f t="shared" si="10"/>
        <v>2995202</v>
      </c>
      <c r="W26" s="133">
        <f t="shared" si="11"/>
        <v>153182</v>
      </c>
      <c r="X26" s="133">
        <f t="shared" si="12"/>
        <v>2323</v>
      </c>
      <c r="Y26" s="133">
        <f t="shared" si="13"/>
        <v>7759</v>
      </c>
      <c r="Z26" s="133">
        <f t="shared" si="14"/>
        <v>0</v>
      </c>
      <c r="AA26" s="133">
        <f t="shared" si="15"/>
        <v>61052</v>
      </c>
      <c r="AB26" s="134" t="s">
        <v>332</v>
      </c>
      <c r="AC26" s="133">
        <f t="shared" si="16"/>
        <v>82048</v>
      </c>
      <c r="AD26" s="133">
        <f t="shared" si="17"/>
        <v>2842020</v>
      </c>
      <c r="AE26" s="133">
        <f t="shared" si="18"/>
        <v>0</v>
      </c>
      <c r="AF26" s="133">
        <f t="shared" si="19"/>
        <v>0</v>
      </c>
      <c r="AG26" s="133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143568</v>
      </c>
      <c r="AM26" s="133">
        <f t="shared" si="20"/>
        <v>1447941</v>
      </c>
      <c r="AN26" s="133">
        <f t="shared" si="21"/>
        <v>478066</v>
      </c>
      <c r="AO26" s="133">
        <v>146469</v>
      </c>
      <c r="AP26" s="133">
        <v>295554</v>
      </c>
      <c r="AQ26" s="133">
        <v>36043</v>
      </c>
      <c r="AR26" s="133">
        <v>0</v>
      </c>
      <c r="AS26" s="133">
        <f t="shared" si="22"/>
        <v>123125</v>
      </c>
      <c r="AT26" s="133">
        <v>22057</v>
      </c>
      <c r="AU26" s="133">
        <v>71679</v>
      </c>
      <c r="AV26" s="133">
        <v>29389</v>
      </c>
      <c r="AW26" s="133">
        <v>7034</v>
      </c>
      <c r="AX26" s="133">
        <f t="shared" si="23"/>
        <v>839716</v>
      </c>
      <c r="AY26" s="133">
        <v>639091</v>
      </c>
      <c r="AZ26" s="133">
        <v>200625</v>
      </c>
      <c r="BA26" s="133">
        <v>0</v>
      </c>
      <c r="BB26" s="133">
        <v>0</v>
      </c>
      <c r="BC26" s="133">
        <v>1029773</v>
      </c>
      <c r="BD26" s="133">
        <v>0</v>
      </c>
      <c r="BE26" s="133">
        <v>164553</v>
      </c>
      <c r="BF26" s="133">
        <f t="shared" si="24"/>
        <v>1612494</v>
      </c>
      <c r="BG26" s="133">
        <f t="shared" si="25"/>
        <v>0</v>
      </c>
      <c r="BH26" s="133">
        <f t="shared" si="26"/>
        <v>0</v>
      </c>
      <c r="BI26" s="133">
        <v>0</v>
      </c>
      <c r="BJ26" s="133">
        <v>0</v>
      </c>
      <c r="BK26" s="133">
        <v>0</v>
      </c>
      <c r="BL26" s="133">
        <v>0</v>
      </c>
      <c r="BM26" s="133">
        <v>0</v>
      </c>
      <c r="BN26" s="133">
        <v>3095</v>
      </c>
      <c r="BO26" s="133">
        <f t="shared" si="27"/>
        <v>55320</v>
      </c>
      <c r="BP26" s="133">
        <f t="shared" si="28"/>
        <v>18022</v>
      </c>
      <c r="BQ26" s="133">
        <v>18022</v>
      </c>
      <c r="BR26" s="133">
        <v>0</v>
      </c>
      <c r="BS26" s="133">
        <v>0</v>
      </c>
      <c r="BT26" s="133">
        <v>0</v>
      </c>
      <c r="BU26" s="133">
        <f t="shared" si="29"/>
        <v>0</v>
      </c>
      <c r="BV26" s="133">
        <v>0</v>
      </c>
      <c r="BW26" s="133">
        <v>0</v>
      </c>
      <c r="BX26" s="133">
        <v>0</v>
      </c>
      <c r="BY26" s="133">
        <v>0</v>
      </c>
      <c r="BZ26" s="133">
        <f t="shared" si="30"/>
        <v>37298</v>
      </c>
      <c r="CA26" s="133">
        <v>37298</v>
      </c>
      <c r="CB26" s="133">
        <v>0</v>
      </c>
      <c r="CC26" s="133">
        <v>0</v>
      </c>
      <c r="CD26" s="133">
        <v>0</v>
      </c>
      <c r="CE26" s="133">
        <v>133414</v>
      </c>
      <c r="CF26" s="133">
        <v>0</v>
      </c>
      <c r="CG26" s="133">
        <v>17538</v>
      </c>
      <c r="CH26" s="133">
        <f t="shared" si="31"/>
        <v>72858</v>
      </c>
      <c r="CI26" s="133">
        <f t="shared" si="50"/>
        <v>0</v>
      </c>
      <c r="CJ26" s="133">
        <f t="shared" si="50"/>
        <v>0</v>
      </c>
      <c r="CK26" s="133">
        <f t="shared" si="50"/>
        <v>0</v>
      </c>
      <c r="CL26" s="133">
        <f t="shared" si="50"/>
        <v>0</v>
      </c>
      <c r="CM26" s="133">
        <f t="shared" si="50"/>
        <v>0</v>
      </c>
      <c r="CN26" s="133">
        <f t="shared" si="50"/>
        <v>0</v>
      </c>
      <c r="CO26" s="133">
        <f t="shared" si="50"/>
        <v>0</v>
      </c>
      <c r="CP26" s="133">
        <f t="shared" si="50"/>
        <v>146663</v>
      </c>
      <c r="CQ26" s="133">
        <f t="shared" si="50"/>
        <v>1503261</v>
      </c>
      <c r="CR26" s="133">
        <f t="shared" si="50"/>
        <v>496088</v>
      </c>
      <c r="CS26" s="133">
        <f t="shared" si="50"/>
        <v>164491</v>
      </c>
      <c r="CT26" s="133">
        <f t="shared" si="50"/>
        <v>295554</v>
      </c>
      <c r="CU26" s="133">
        <f t="shared" si="50"/>
        <v>36043</v>
      </c>
      <c r="CV26" s="133">
        <f t="shared" si="50"/>
        <v>0</v>
      </c>
      <c r="CW26" s="133">
        <f t="shared" si="50"/>
        <v>123125</v>
      </c>
      <c r="CX26" s="133">
        <f t="shared" si="49"/>
        <v>22057</v>
      </c>
      <c r="CY26" s="133">
        <f t="shared" si="49"/>
        <v>71679</v>
      </c>
      <c r="CZ26" s="133">
        <f t="shared" si="49"/>
        <v>29389</v>
      </c>
      <c r="DA26" s="133">
        <f t="shared" si="49"/>
        <v>7034</v>
      </c>
      <c r="DB26" s="133">
        <f t="shared" si="49"/>
        <v>877014</v>
      </c>
      <c r="DC26" s="133">
        <f t="shared" si="49"/>
        <v>676389</v>
      </c>
      <c r="DD26" s="133">
        <f t="shared" si="49"/>
        <v>200625</v>
      </c>
      <c r="DE26" s="133">
        <f t="shared" si="49"/>
        <v>0</v>
      </c>
      <c r="DF26" s="133">
        <f t="shared" si="49"/>
        <v>0</v>
      </c>
      <c r="DG26" s="133">
        <f t="shared" si="49"/>
        <v>1163187</v>
      </c>
      <c r="DH26" s="133">
        <f t="shared" si="49"/>
        <v>0</v>
      </c>
      <c r="DI26" s="133">
        <f t="shared" si="49"/>
        <v>182091</v>
      </c>
      <c r="DJ26" s="133">
        <f t="shared" si="49"/>
        <v>1685352</v>
      </c>
    </row>
    <row r="27" spans="1:114" s="129" customFormat="1" ht="12" customHeight="1">
      <c r="A27" s="125" t="s">
        <v>336</v>
      </c>
      <c r="B27" s="126" t="s">
        <v>376</v>
      </c>
      <c r="C27" s="125" t="s">
        <v>377</v>
      </c>
      <c r="D27" s="133">
        <f t="shared" si="6"/>
        <v>782622</v>
      </c>
      <c r="E27" s="133">
        <f t="shared" si="7"/>
        <v>34908</v>
      </c>
      <c r="F27" s="133">
        <v>0</v>
      </c>
      <c r="G27" s="133">
        <v>0</v>
      </c>
      <c r="H27" s="133">
        <v>0</v>
      </c>
      <c r="I27" s="133">
        <v>17719</v>
      </c>
      <c r="J27" s="134" t="s">
        <v>332</v>
      </c>
      <c r="K27" s="133">
        <v>17189</v>
      </c>
      <c r="L27" s="133">
        <v>747714</v>
      </c>
      <c r="M27" s="133">
        <f t="shared" si="8"/>
        <v>36421</v>
      </c>
      <c r="N27" s="133">
        <f t="shared" si="9"/>
        <v>1431</v>
      </c>
      <c r="O27" s="133">
        <v>0</v>
      </c>
      <c r="P27" s="133">
        <v>0</v>
      </c>
      <c r="Q27" s="133">
        <v>0</v>
      </c>
      <c r="R27" s="133">
        <v>1431</v>
      </c>
      <c r="S27" s="134" t="s">
        <v>332</v>
      </c>
      <c r="T27" s="133">
        <v>0</v>
      </c>
      <c r="U27" s="133">
        <v>34990</v>
      </c>
      <c r="V27" s="133">
        <f t="shared" si="10"/>
        <v>819043</v>
      </c>
      <c r="W27" s="133">
        <f t="shared" si="11"/>
        <v>36339</v>
      </c>
      <c r="X27" s="133">
        <f t="shared" si="12"/>
        <v>0</v>
      </c>
      <c r="Y27" s="133">
        <f t="shared" si="13"/>
        <v>0</v>
      </c>
      <c r="Z27" s="133">
        <f t="shared" si="14"/>
        <v>0</v>
      </c>
      <c r="AA27" s="133">
        <f t="shared" si="15"/>
        <v>19150</v>
      </c>
      <c r="AB27" s="134" t="s">
        <v>332</v>
      </c>
      <c r="AC27" s="133">
        <f t="shared" si="16"/>
        <v>17189</v>
      </c>
      <c r="AD27" s="133">
        <f t="shared" si="17"/>
        <v>782704</v>
      </c>
      <c r="AE27" s="133">
        <f t="shared" si="18"/>
        <v>0</v>
      </c>
      <c r="AF27" s="133">
        <f t="shared" si="19"/>
        <v>0</v>
      </c>
      <c r="AG27" s="133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3">
        <f t="shared" si="20"/>
        <v>321721</v>
      </c>
      <c r="AN27" s="133">
        <f t="shared" si="21"/>
        <v>11986</v>
      </c>
      <c r="AO27" s="133">
        <v>11986</v>
      </c>
      <c r="AP27" s="133">
        <v>0</v>
      </c>
      <c r="AQ27" s="133">
        <v>0</v>
      </c>
      <c r="AR27" s="133">
        <v>0</v>
      </c>
      <c r="AS27" s="133">
        <f t="shared" si="22"/>
        <v>0</v>
      </c>
      <c r="AT27" s="133">
        <v>0</v>
      </c>
      <c r="AU27" s="133">
        <v>0</v>
      </c>
      <c r="AV27" s="133">
        <v>0</v>
      </c>
      <c r="AW27" s="133">
        <v>0</v>
      </c>
      <c r="AX27" s="133">
        <f t="shared" si="23"/>
        <v>309735</v>
      </c>
      <c r="AY27" s="133">
        <v>304157</v>
      </c>
      <c r="AZ27" s="133">
        <v>0</v>
      </c>
      <c r="BA27" s="133">
        <v>0</v>
      </c>
      <c r="BB27" s="133">
        <v>5578</v>
      </c>
      <c r="BC27" s="133">
        <v>440496</v>
      </c>
      <c r="BD27" s="133">
        <v>0</v>
      </c>
      <c r="BE27" s="133">
        <v>20405</v>
      </c>
      <c r="BF27" s="133">
        <f t="shared" si="24"/>
        <v>342126</v>
      </c>
      <c r="BG27" s="133">
        <f t="shared" si="25"/>
        <v>0</v>
      </c>
      <c r="BH27" s="133">
        <f t="shared" si="26"/>
        <v>0</v>
      </c>
      <c r="BI27" s="133">
        <v>0</v>
      </c>
      <c r="BJ27" s="133">
        <v>0</v>
      </c>
      <c r="BK27" s="133">
        <v>0</v>
      </c>
      <c r="BL27" s="133">
        <v>0</v>
      </c>
      <c r="BM27" s="133">
        <v>0</v>
      </c>
      <c r="BN27" s="133">
        <v>0</v>
      </c>
      <c r="BO27" s="133">
        <f t="shared" si="27"/>
        <v>8894</v>
      </c>
      <c r="BP27" s="133">
        <f t="shared" si="28"/>
        <v>0</v>
      </c>
      <c r="BQ27" s="133">
        <v>0</v>
      </c>
      <c r="BR27" s="133">
        <v>0</v>
      </c>
      <c r="BS27" s="133">
        <v>0</v>
      </c>
      <c r="BT27" s="133">
        <v>0</v>
      </c>
      <c r="BU27" s="133">
        <f t="shared" si="29"/>
        <v>0</v>
      </c>
      <c r="BV27" s="133">
        <v>0</v>
      </c>
      <c r="BW27" s="133">
        <v>0</v>
      </c>
      <c r="BX27" s="133">
        <v>0</v>
      </c>
      <c r="BY27" s="133">
        <v>0</v>
      </c>
      <c r="BZ27" s="133">
        <f t="shared" si="30"/>
        <v>8894</v>
      </c>
      <c r="CA27" s="133">
        <v>8694</v>
      </c>
      <c r="CB27" s="133">
        <v>0</v>
      </c>
      <c r="CC27" s="133">
        <v>0</v>
      </c>
      <c r="CD27" s="133">
        <v>200</v>
      </c>
      <c r="CE27" s="133">
        <v>26432</v>
      </c>
      <c r="CF27" s="133">
        <v>0</v>
      </c>
      <c r="CG27" s="133">
        <v>1095</v>
      </c>
      <c r="CH27" s="133">
        <f t="shared" si="31"/>
        <v>9989</v>
      </c>
      <c r="CI27" s="133">
        <f t="shared" si="50"/>
        <v>0</v>
      </c>
      <c r="CJ27" s="133">
        <f t="shared" si="50"/>
        <v>0</v>
      </c>
      <c r="CK27" s="133">
        <f t="shared" si="50"/>
        <v>0</v>
      </c>
      <c r="CL27" s="133">
        <f t="shared" si="50"/>
        <v>0</v>
      </c>
      <c r="CM27" s="133">
        <f t="shared" si="50"/>
        <v>0</v>
      </c>
      <c r="CN27" s="133">
        <f t="shared" si="50"/>
        <v>0</v>
      </c>
      <c r="CO27" s="133">
        <f t="shared" si="50"/>
        <v>0</v>
      </c>
      <c r="CP27" s="133">
        <f t="shared" si="50"/>
        <v>0</v>
      </c>
      <c r="CQ27" s="133">
        <f t="shared" si="50"/>
        <v>330615</v>
      </c>
      <c r="CR27" s="133">
        <f t="shared" si="50"/>
        <v>11986</v>
      </c>
      <c r="CS27" s="133">
        <f t="shared" si="50"/>
        <v>11986</v>
      </c>
      <c r="CT27" s="133">
        <f t="shared" si="50"/>
        <v>0</v>
      </c>
      <c r="CU27" s="133">
        <f t="shared" si="50"/>
        <v>0</v>
      </c>
      <c r="CV27" s="133">
        <f t="shared" si="50"/>
        <v>0</v>
      </c>
      <c r="CW27" s="133">
        <f t="shared" si="50"/>
        <v>0</v>
      </c>
      <c r="CX27" s="133">
        <f t="shared" si="49"/>
        <v>0</v>
      </c>
      <c r="CY27" s="133">
        <f t="shared" si="49"/>
        <v>0</v>
      </c>
      <c r="CZ27" s="133">
        <f t="shared" si="49"/>
        <v>0</v>
      </c>
      <c r="DA27" s="133">
        <f t="shared" si="49"/>
        <v>0</v>
      </c>
      <c r="DB27" s="133">
        <f t="shared" si="49"/>
        <v>318629</v>
      </c>
      <c r="DC27" s="133">
        <f t="shared" si="49"/>
        <v>312851</v>
      </c>
      <c r="DD27" s="133">
        <f t="shared" si="49"/>
        <v>0</v>
      </c>
      <c r="DE27" s="133">
        <f t="shared" si="49"/>
        <v>0</v>
      </c>
      <c r="DF27" s="133">
        <f t="shared" si="49"/>
        <v>5778</v>
      </c>
      <c r="DG27" s="133">
        <f t="shared" si="49"/>
        <v>466928</v>
      </c>
      <c r="DH27" s="133">
        <f t="shared" si="49"/>
        <v>0</v>
      </c>
      <c r="DI27" s="133">
        <f t="shared" si="49"/>
        <v>21500</v>
      </c>
      <c r="DJ27" s="133">
        <f t="shared" si="49"/>
        <v>352115</v>
      </c>
    </row>
    <row r="28" spans="1:114" s="129" customFormat="1" ht="12" customHeight="1">
      <c r="A28" s="125" t="s">
        <v>336</v>
      </c>
      <c r="B28" s="126" t="s">
        <v>378</v>
      </c>
      <c r="C28" s="125" t="s">
        <v>379</v>
      </c>
      <c r="D28" s="133">
        <f t="shared" si="6"/>
        <v>1137246</v>
      </c>
      <c r="E28" s="133">
        <f t="shared" si="7"/>
        <v>54503</v>
      </c>
      <c r="F28" s="133">
        <v>0</v>
      </c>
      <c r="G28" s="133">
        <v>0</v>
      </c>
      <c r="H28" s="133">
        <v>0</v>
      </c>
      <c r="I28" s="133">
        <v>22119</v>
      </c>
      <c r="J28" s="134" t="s">
        <v>332</v>
      </c>
      <c r="K28" s="133">
        <v>32384</v>
      </c>
      <c r="L28" s="133">
        <v>1082743</v>
      </c>
      <c r="M28" s="133">
        <f t="shared" si="8"/>
        <v>44338</v>
      </c>
      <c r="N28" s="133">
        <f t="shared" si="9"/>
        <v>1204</v>
      </c>
      <c r="O28" s="133">
        <v>0</v>
      </c>
      <c r="P28" s="133">
        <v>0</v>
      </c>
      <c r="Q28" s="133">
        <v>0</v>
      </c>
      <c r="R28" s="133">
        <v>1204</v>
      </c>
      <c r="S28" s="134" t="s">
        <v>332</v>
      </c>
      <c r="T28" s="133">
        <v>0</v>
      </c>
      <c r="U28" s="133">
        <v>43134</v>
      </c>
      <c r="V28" s="133">
        <f t="shared" si="10"/>
        <v>1181584</v>
      </c>
      <c r="W28" s="133">
        <f t="shared" si="11"/>
        <v>55707</v>
      </c>
      <c r="X28" s="133">
        <f t="shared" si="12"/>
        <v>0</v>
      </c>
      <c r="Y28" s="133">
        <f t="shared" si="13"/>
        <v>0</v>
      </c>
      <c r="Z28" s="133">
        <f t="shared" si="14"/>
        <v>0</v>
      </c>
      <c r="AA28" s="133">
        <f t="shared" si="15"/>
        <v>23323</v>
      </c>
      <c r="AB28" s="134" t="s">
        <v>332</v>
      </c>
      <c r="AC28" s="133">
        <f t="shared" si="16"/>
        <v>32384</v>
      </c>
      <c r="AD28" s="133">
        <f t="shared" si="17"/>
        <v>1125877</v>
      </c>
      <c r="AE28" s="133">
        <f t="shared" si="18"/>
        <v>0</v>
      </c>
      <c r="AF28" s="133">
        <f t="shared" si="19"/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f t="shared" si="20"/>
        <v>559306</v>
      </c>
      <c r="AN28" s="133">
        <f t="shared" si="21"/>
        <v>27584</v>
      </c>
      <c r="AO28" s="133">
        <v>27584</v>
      </c>
      <c r="AP28" s="133">
        <v>0</v>
      </c>
      <c r="AQ28" s="133">
        <v>0</v>
      </c>
      <c r="AR28" s="133">
        <v>0</v>
      </c>
      <c r="AS28" s="133">
        <f t="shared" si="22"/>
        <v>0</v>
      </c>
      <c r="AT28" s="133">
        <v>0</v>
      </c>
      <c r="AU28" s="133">
        <v>0</v>
      </c>
      <c r="AV28" s="133">
        <v>0</v>
      </c>
      <c r="AW28" s="133">
        <v>0</v>
      </c>
      <c r="AX28" s="133">
        <f t="shared" si="23"/>
        <v>531722</v>
      </c>
      <c r="AY28" s="133">
        <v>531722</v>
      </c>
      <c r="AZ28" s="133">
        <v>0</v>
      </c>
      <c r="BA28" s="133">
        <v>0</v>
      </c>
      <c r="BB28" s="133">
        <v>0</v>
      </c>
      <c r="BC28" s="133">
        <v>564056</v>
      </c>
      <c r="BD28" s="133">
        <v>0</v>
      </c>
      <c r="BE28" s="133">
        <v>13884</v>
      </c>
      <c r="BF28" s="133">
        <f t="shared" si="24"/>
        <v>573190</v>
      </c>
      <c r="BG28" s="133">
        <f t="shared" si="25"/>
        <v>0</v>
      </c>
      <c r="BH28" s="133">
        <f t="shared" si="26"/>
        <v>0</v>
      </c>
      <c r="BI28" s="133">
        <v>0</v>
      </c>
      <c r="BJ28" s="133">
        <v>0</v>
      </c>
      <c r="BK28" s="133">
        <v>0</v>
      </c>
      <c r="BL28" s="133">
        <v>0</v>
      </c>
      <c r="BM28" s="133">
        <v>0</v>
      </c>
      <c r="BN28" s="133">
        <v>0</v>
      </c>
      <c r="BO28" s="133">
        <f t="shared" si="27"/>
        <v>9172</v>
      </c>
      <c r="BP28" s="133">
        <f t="shared" si="28"/>
        <v>6896</v>
      </c>
      <c r="BQ28" s="133">
        <v>6896</v>
      </c>
      <c r="BR28" s="133">
        <v>0</v>
      </c>
      <c r="BS28" s="133">
        <v>0</v>
      </c>
      <c r="BT28" s="133">
        <v>0</v>
      </c>
      <c r="BU28" s="133">
        <f t="shared" si="29"/>
        <v>0</v>
      </c>
      <c r="BV28" s="133">
        <v>0</v>
      </c>
      <c r="BW28" s="133">
        <v>0</v>
      </c>
      <c r="BX28" s="133">
        <v>0</v>
      </c>
      <c r="BY28" s="133">
        <v>0</v>
      </c>
      <c r="BZ28" s="133">
        <f t="shared" si="30"/>
        <v>2276</v>
      </c>
      <c r="CA28" s="133">
        <v>2276</v>
      </c>
      <c r="CB28" s="133">
        <v>0</v>
      </c>
      <c r="CC28" s="133">
        <v>0</v>
      </c>
      <c r="CD28" s="133">
        <v>0</v>
      </c>
      <c r="CE28" s="133">
        <v>33846</v>
      </c>
      <c r="CF28" s="133">
        <v>0</v>
      </c>
      <c r="CG28" s="133">
        <v>1320</v>
      </c>
      <c r="CH28" s="133">
        <f t="shared" si="31"/>
        <v>10492</v>
      </c>
      <c r="CI28" s="133">
        <f t="shared" si="50"/>
        <v>0</v>
      </c>
      <c r="CJ28" s="133">
        <f t="shared" si="50"/>
        <v>0</v>
      </c>
      <c r="CK28" s="133">
        <f t="shared" si="50"/>
        <v>0</v>
      </c>
      <c r="CL28" s="133">
        <f t="shared" si="50"/>
        <v>0</v>
      </c>
      <c r="CM28" s="133">
        <f t="shared" si="50"/>
        <v>0</v>
      </c>
      <c r="CN28" s="133">
        <f t="shared" si="50"/>
        <v>0</v>
      </c>
      <c r="CO28" s="133">
        <f t="shared" si="50"/>
        <v>0</v>
      </c>
      <c r="CP28" s="133">
        <f t="shared" si="50"/>
        <v>0</v>
      </c>
      <c r="CQ28" s="133">
        <f t="shared" si="50"/>
        <v>568478</v>
      </c>
      <c r="CR28" s="133">
        <f t="shared" si="50"/>
        <v>34480</v>
      </c>
      <c r="CS28" s="133">
        <f t="shared" si="50"/>
        <v>34480</v>
      </c>
      <c r="CT28" s="133">
        <f t="shared" si="50"/>
        <v>0</v>
      </c>
      <c r="CU28" s="133">
        <f t="shared" si="50"/>
        <v>0</v>
      </c>
      <c r="CV28" s="133">
        <f t="shared" si="50"/>
        <v>0</v>
      </c>
      <c r="CW28" s="133">
        <f t="shared" si="50"/>
        <v>0</v>
      </c>
      <c r="CX28" s="133">
        <f t="shared" si="49"/>
        <v>0</v>
      </c>
      <c r="CY28" s="133">
        <f t="shared" si="49"/>
        <v>0</v>
      </c>
      <c r="CZ28" s="133">
        <f t="shared" si="49"/>
        <v>0</v>
      </c>
      <c r="DA28" s="133">
        <f t="shared" si="49"/>
        <v>0</v>
      </c>
      <c r="DB28" s="133">
        <f t="shared" si="49"/>
        <v>533998</v>
      </c>
      <c r="DC28" s="133">
        <f t="shared" si="49"/>
        <v>533998</v>
      </c>
      <c r="DD28" s="133">
        <f t="shared" si="49"/>
        <v>0</v>
      </c>
      <c r="DE28" s="133">
        <f t="shared" si="49"/>
        <v>0</v>
      </c>
      <c r="DF28" s="133">
        <f t="shared" si="49"/>
        <v>0</v>
      </c>
      <c r="DG28" s="133">
        <f t="shared" si="49"/>
        <v>597902</v>
      </c>
      <c r="DH28" s="133">
        <f t="shared" si="49"/>
        <v>0</v>
      </c>
      <c r="DI28" s="133">
        <f t="shared" si="49"/>
        <v>15204</v>
      </c>
      <c r="DJ28" s="133">
        <f t="shared" si="49"/>
        <v>583682</v>
      </c>
    </row>
    <row r="29" spans="1:114" s="129" customFormat="1" ht="12" customHeight="1">
      <c r="A29" s="125" t="s">
        <v>336</v>
      </c>
      <c r="B29" s="126" t="s">
        <v>380</v>
      </c>
      <c r="C29" s="125" t="s">
        <v>381</v>
      </c>
      <c r="D29" s="133">
        <f t="shared" si="6"/>
        <v>1641404</v>
      </c>
      <c r="E29" s="133">
        <f t="shared" si="7"/>
        <v>283841</v>
      </c>
      <c r="F29" s="133">
        <v>567</v>
      </c>
      <c r="G29" s="133">
        <v>0</v>
      </c>
      <c r="H29" s="133">
        <v>0</v>
      </c>
      <c r="I29" s="133">
        <v>163213</v>
      </c>
      <c r="J29" s="134" t="s">
        <v>332</v>
      </c>
      <c r="K29" s="133">
        <v>120061</v>
      </c>
      <c r="L29" s="133">
        <v>1357563</v>
      </c>
      <c r="M29" s="133">
        <f t="shared" si="8"/>
        <v>167424</v>
      </c>
      <c r="N29" s="133">
        <f t="shared" si="9"/>
        <v>0</v>
      </c>
      <c r="O29" s="133">
        <v>0</v>
      </c>
      <c r="P29" s="133">
        <v>0</v>
      </c>
      <c r="Q29" s="133">
        <v>0</v>
      </c>
      <c r="R29" s="133">
        <v>0</v>
      </c>
      <c r="S29" s="134" t="s">
        <v>332</v>
      </c>
      <c r="T29" s="133">
        <v>0</v>
      </c>
      <c r="U29" s="133">
        <v>167424</v>
      </c>
      <c r="V29" s="133">
        <f t="shared" si="10"/>
        <v>1808828</v>
      </c>
      <c r="W29" s="133">
        <f t="shared" si="11"/>
        <v>283841</v>
      </c>
      <c r="X29" s="133">
        <f t="shared" si="12"/>
        <v>567</v>
      </c>
      <c r="Y29" s="133">
        <f t="shared" si="13"/>
        <v>0</v>
      </c>
      <c r="Z29" s="133">
        <f t="shared" si="14"/>
        <v>0</v>
      </c>
      <c r="AA29" s="133">
        <f t="shared" si="15"/>
        <v>163213</v>
      </c>
      <c r="AB29" s="134" t="s">
        <v>332</v>
      </c>
      <c r="AC29" s="133">
        <f t="shared" si="16"/>
        <v>120061</v>
      </c>
      <c r="AD29" s="133">
        <f t="shared" si="17"/>
        <v>1524987</v>
      </c>
      <c r="AE29" s="133">
        <f t="shared" si="18"/>
        <v>0</v>
      </c>
      <c r="AF29" s="133">
        <f t="shared" si="19"/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3">
        <f t="shared" si="20"/>
        <v>1570588</v>
      </c>
      <c r="AN29" s="133">
        <f t="shared" si="21"/>
        <v>116320</v>
      </c>
      <c r="AO29" s="133">
        <v>111989</v>
      </c>
      <c r="AP29" s="133">
        <v>0</v>
      </c>
      <c r="AQ29" s="133">
        <v>4331</v>
      </c>
      <c r="AR29" s="133">
        <v>0</v>
      </c>
      <c r="AS29" s="133">
        <f t="shared" si="22"/>
        <v>418505</v>
      </c>
      <c r="AT29" s="133">
        <v>6884</v>
      </c>
      <c r="AU29" s="133">
        <v>390045</v>
      </c>
      <c r="AV29" s="133">
        <v>21576</v>
      </c>
      <c r="AW29" s="133">
        <v>0</v>
      </c>
      <c r="AX29" s="133">
        <f t="shared" si="23"/>
        <v>1035763</v>
      </c>
      <c r="AY29" s="133">
        <v>520473</v>
      </c>
      <c r="AZ29" s="133">
        <v>410610</v>
      </c>
      <c r="BA29" s="133">
        <v>97316</v>
      </c>
      <c r="BB29" s="133">
        <v>7364</v>
      </c>
      <c r="BC29" s="133">
        <v>0</v>
      </c>
      <c r="BD29" s="133">
        <v>0</v>
      </c>
      <c r="BE29" s="133">
        <v>70816</v>
      </c>
      <c r="BF29" s="133">
        <f t="shared" si="24"/>
        <v>1641404</v>
      </c>
      <c r="BG29" s="133">
        <f t="shared" si="25"/>
        <v>0</v>
      </c>
      <c r="BH29" s="133">
        <f t="shared" si="26"/>
        <v>0</v>
      </c>
      <c r="BI29" s="133">
        <v>0</v>
      </c>
      <c r="BJ29" s="133">
        <v>0</v>
      </c>
      <c r="BK29" s="133">
        <v>0</v>
      </c>
      <c r="BL29" s="133">
        <v>0</v>
      </c>
      <c r="BM29" s="133">
        <v>0</v>
      </c>
      <c r="BN29" s="133">
        <v>0</v>
      </c>
      <c r="BO29" s="133">
        <f t="shared" si="27"/>
        <v>4480</v>
      </c>
      <c r="BP29" s="133">
        <f t="shared" si="28"/>
        <v>4480</v>
      </c>
      <c r="BQ29" s="133">
        <v>4480</v>
      </c>
      <c r="BR29" s="133">
        <v>0</v>
      </c>
      <c r="BS29" s="133">
        <v>0</v>
      </c>
      <c r="BT29" s="133">
        <v>0</v>
      </c>
      <c r="BU29" s="133">
        <f t="shared" si="29"/>
        <v>0</v>
      </c>
      <c r="BV29" s="133">
        <v>0</v>
      </c>
      <c r="BW29" s="133">
        <v>0</v>
      </c>
      <c r="BX29" s="133">
        <v>0</v>
      </c>
      <c r="BY29" s="133">
        <v>0</v>
      </c>
      <c r="BZ29" s="133">
        <f t="shared" si="30"/>
        <v>0</v>
      </c>
      <c r="CA29" s="133">
        <v>0</v>
      </c>
      <c r="CB29" s="133">
        <v>0</v>
      </c>
      <c r="CC29" s="133">
        <v>0</v>
      </c>
      <c r="CD29" s="133">
        <v>0</v>
      </c>
      <c r="CE29" s="133">
        <v>161043</v>
      </c>
      <c r="CF29" s="133">
        <v>0</v>
      </c>
      <c r="CG29" s="133">
        <v>1901</v>
      </c>
      <c r="CH29" s="133">
        <f t="shared" si="31"/>
        <v>6381</v>
      </c>
      <c r="CI29" s="133">
        <f t="shared" si="50"/>
        <v>0</v>
      </c>
      <c r="CJ29" s="133">
        <f t="shared" si="50"/>
        <v>0</v>
      </c>
      <c r="CK29" s="133">
        <f t="shared" si="50"/>
        <v>0</v>
      </c>
      <c r="CL29" s="133">
        <f t="shared" si="50"/>
        <v>0</v>
      </c>
      <c r="CM29" s="133">
        <f t="shared" si="50"/>
        <v>0</v>
      </c>
      <c r="CN29" s="133">
        <f t="shared" si="50"/>
        <v>0</v>
      </c>
      <c r="CO29" s="133">
        <f t="shared" si="50"/>
        <v>0</v>
      </c>
      <c r="CP29" s="133">
        <f t="shared" si="50"/>
        <v>0</v>
      </c>
      <c r="CQ29" s="133">
        <f t="shared" si="50"/>
        <v>1575068</v>
      </c>
      <c r="CR29" s="133">
        <f t="shared" si="50"/>
        <v>120800</v>
      </c>
      <c r="CS29" s="133">
        <f t="shared" si="50"/>
        <v>116469</v>
      </c>
      <c r="CT29" s="133">
        <f t="shared" si="50"/>
        <v>0</v>
      </c>
      <c r="CU29" s="133">
        <f t="shared" si="50"/>
        <v>4331</v>
      </c>
      <c r="CV29" s="133">
        <f t="shared" si="50"/>
        <v>0</v>
      </c>
      <c r="CW29" s="133">
        <f t="shared" si="50"/>
        <v>418505</v>
      </c>
      <c r="CX29" s="133">
        <f t="shared" si="49"/>
        <v>6884</v>
      </c>
      <c r="CY29" s="133">
        <f t="shared" si="49"/>
        <v>390045</v>
      </c>
      <c r="CZ29" s="133">
        <f t="shared" si="49"/>
        <v>21576</v>
      </c>
      <c r="DA29" s="133">
        <f t="shared" si="49"/>
        <v>0</v>
      </c>
      <c r="DB29" s="133">
        <f t="shared" si="49"/>
        <v>1035763</v>
      </c>
      <c r="DC29" s="133">
        <f t="shared" si="49"/>
        <v>520473</v>
      </c>
      <c r="DD29" s="133">
        <f t="shared" si="49"/>
        <v>410610</v>
      </c>
      <c r="DE29" s="133">
        <f t="shared" si="49"/>
        <v>97316</v>
      </c>
      <c r="DF29" s="133">
        <f t="shared" si="49"/>
        <v>7364</v>
      </c>
      <c r="DG29" s="133">
        <f t="shared" si="49"/>
        <v>161043</v>
      </c>
      <c r="DH29" s="133">
        <f t="shared" si="49"/>
        <v>0</v>
      </c>
      <c r="DI29" s="133">
        <f t="shared" si="49"/>
        <v>72717</v>
      </c>
      <c r="DJ29" s="133">
        <f t="shared" si="49"/>
        <v>1647785</v>
      </c>
    </row>
    <row r="30" spans="1:114" s="129" customFormat="1" ht="12" customHeight="1">
      <c r="A30" s="125" t="s">
        <v>336</v>
      </c>
      <c r="B30" s="126" t="s">
        <v>382</v>
      </c>
      <c r="C30" s="125" t="s">
        <v>383</v>
      </c>
      <c r="D30" s="133">
        <f t="shared" si="6"/>
        <v>1411169</v>
      </c>
      <c r="E30" s="133">
        <f t="shared" si="7"/>
        <v>227084</v>
      </c>
      <c r="F30" s="133">
        <v>0</v>
      </c>
      <c r="G30" s="133">
        <v>0</v>
      </c>
      <c r="H30" s="133">
        <v>0</v>
      </c>
      <c r="I30" s="133">
        <v>143468</v>
      </c>
      <c r="J30" s="134" t="s">
        <v>332</v>
      </c>
      <c r="K30" s="133">
        <v>83616</v>
      </c>
      <c r="L30" s="133">
        <v>1184085</v>
      </c>
      <c r="M30" s="133">
        <f t="shared" si="8"/>
        <v>29316</v>
      </c>
      <c r="N30" s="133">
        <f t="shared" si="9"/>
        <v>0</v>
      </c>
      <c r="O30" s="133">
        <v>0</v>
      </c>
      <c r="P30" s="133">
        <v>0</v>
      </c>
      <c r="Q30" s="133">
        <v>0</v>
      </c>
      <c r="R30" s="133">
        <v>0</v>
      </c>
      <c r="S30" s="134" t="s">
        <v>332</v>
      </c>
      <c r="T30" s="133">
        <v>0</v>
      </c>
      <c r="U30" s="133">
        <v>29316</v>
      </c>
      <c r="V30" s="133">
        <f t="shared" si="10"/>
        <v>1440485</v>
      </c>
      <c r="W30" s="133">
        <f t="shared" si="11"/>
        <v>227084</v>
      </c>
      <c r="X30" s="133">
        <f t="shared" si="12"/>
        <v>0</v>
      </c>
      <c r="Y30" s="133">
        <f t="shared" si="13"/>
        <v>0</v>
      </c>
      <c r="Z30" s="133">
        <f t="shared" si="14"/>
        <v>0</v>
      </c>
      <c r="AA30" s="133">
        <f t="shared" si="15"/>
        <v>143468</v>
      </c>
      <c r="AB30" s="134" t="s">
        <v>332</v>
      </c>
      <c r="AC30" s="133">
        <f t="shared" si="16"/>
        <v>83616</v>
      </c>
      <c r="AD30" s="133">
        <f t="shared" si="17"/>
        <v>1213401</v>
      </c>
      <c r="AE30" s="133">
        <f t="shared" si="18"/>
        <v>110116</v>
      </c>
      <c r="AF30" s="133">
        <f t="shared" si="19"/>
        <v>110116</v>
      </c>
      <c r="AG30" s="133">
        <v>0</v>
      </c>
      <c r="AH30" s="133">
        <v>110116</v>
      </c>
      <c r="AI30" s="133">
        <v>0</v>
      </c>
      <c r="AJ30" s="133">
        <v>0</v>
      </c>
      <c r="AK30" s="133">
        <v>0</v>
      </c>
      <c r="AL30" s="133">
        <v>0</v>
      </c>
      <c r="AM30" s="133">
        <f t="shared" si="20"/>
        <v>1240696</v>
      </c>
      <c r="AN30" s="133">
        <f t="shared" si="21"/>
        <v>106600</v>
      </c>
      <c r="AO30" s="133">
        <v>106600</v>
      </c>
      <c r="AP30" s="133">
        <v>0</v>
      </c>
      <c r="AQ30" s="133">
        <v>0</v>
      </c>
      <c r="AR30" s="133">
        <v>0</v>
      </c>
      <c r="AS30" s="133">
        <f t="shared" si="22"/>
        <v>249721</v>
      </c>
      <c r="AT30" s="133">
        <v>0</v>
      </c>
      <c r="AU30" s="133">
        <v>249721</v>
      </c>
      <c r="AV30" s="133">
        <v>0</v>
      </c>
      <c r="AW30" s="133">
        <v>0</v>
      </c>
      <c r="AX30" s="133">
        <f t="shared" si="23"/>
        <v>884375</v>
      </c>
      <c r="AY30" s="133">
        <v>445461</v>
      </c>
      <c r="AZ30" s="133">
        <v>276948</v>
      </c>
      <c r="BA30" s="133">
        <v>157766</v>
      </c>
      <c r="BB30" s="133">
        <v>4200</v>
      </c>
      <c r="BC30" s="133">
        <v>0</v>
      </c>
      <c r="BD30" s="133">
        <v>0</v>
      </c>
      <c r="BE30" s="133">
        <v>60357</v>
      </c>
      <c r="BF30" s="133">
        <f t="shared" si="24"/>
        <v>1411169</v>
      </c>
      <c r="BG30" s="133">
        <f t="shared" si="25"/>
        <v>0</v>
      </c>
      <c r="BH30" s="133">
        <f t="shared" si="26"/>
        <v>0</v>
      </c>
      <c r="BI30" s="133">
        <v>0</v>
      </c>
      <c r="BJ30" s="133">
        <v>0</v>
      </c>
      <c r="BK30" s="133">
        <v>0</v>
      </c>
      <c r="BL30" s="133">
        <v>0</v>
      </c>
      <c r="BM30" s="133">
        <v>0</v>
      </c>
      <c r="BN30" s="133">
        <v>0</v>
      </c>
      <c r="BO30" s="133">
        <f t="shared" si="27"/>
        <v>0</v>
      </c>
      <c r="BP30" s="133">
        <f t="shared" si="28"/>
        <v>0</v>
      </c>
      <c r="BQ30" s="133">
        <v>0</v>
      </c>
      <c r="BR30" s="133">
        <v>0</v>
      </c>
      <c r="BS30" s="133">
        <v>0</v>
      </c>
      <c r="BT30" s="133">
        <v>0</v>
      </c>
      <c r="BU30" s="133">
        <f t="shared" si="29"/>
        <v>0</v>
      </c>
      <c r="BV30" s="133">
        <v>0</v>
      </c>
      <c r="BW30" s="133">
        <v>0</v>
      </c>
      <c r="BX30" s="133">
        <v>0</v>
      </c>
      <c r="BY30" s="133">
        <v>0</v>
      </c>
      <c r="BZ30" s="133">
        <f t="shared" si="30"/>
        <v>0</v>
      </c>
      <c r="CA30" s="133">
        <v>0</v>
      </c>
      <c r="CB30" s="133">
        <v>0</v>
      </c>
      <c r="CC30" s="133">
        <v>0</v>
      </c>
      <c r="CD30" s="133">
        <v>0</v>
      </c>
      <c r="CE30" s="133">
        <v>29316</v>
      </c>
      <c r="CF30" s="133">
        <v>0</v>
      </c>
      <c r="CG30" s="133">
        <v>0</v>
      </c>
      <c r="CH30" s="133">
        <f t="shared" si="31"/>
        <v>0</v>
      </c>
      <c r="CI30" s="133">
        <f t="shared" si="50"/>
        <v>110116</v>
      </c>
      <c r="CJ30" s="133">
        <f t="shared" si="50"/>
        <v>110116</v>
      </c>
      <c r="CK30" s="133">
        <f t="shared" si="50"/>
        <v>0</v>
      </c>
      <c r="CL30" s="133">
        <f t="shared" si="50"/>
        <v>110116</v>
      </c>
      <c r="CM30" s="133">
        <f t="shared" si="50"/>
        <v>0</v>
      </c>
      <c r="CN30" s="133">
        <f t="shared" si="50"/>
        <v>0</v>
      </c>
      <c r="CO30" s="133">
        <f t="shared" si="50"/>
        <v>0</v>
      </c>
      <c r="CP30" s="133">
        <f t="shared" si="50"/>
        <v>0</v>
      </c>
      <c r="CQ30" s="133">
        <f t="shared" si="50"/>
        <v>1240696</v>
      </c>
      <c r="CR30" s="133">
        <f t="shared" si="50"/>
        <v>106600</v>
      </c>
      <c r="CS30" s="133">
        <f t="shared" si="50"/>
        <v>106600</v>
      </c>
      <c r="CT30" s="133">
        <f t="shared" si="50"/>
        <v>0</v>
      </c>
      <c r="CU30" s="133">
        <f t="shared" si="50"/>
        <v>0</v>
      </c>
      <c r="CV30" s="133">
        <f t="shared" si="50"/>
        <v>0</v>
      </c>
      <c r="CW30" s="133">
        <f t="shared" si="50"/>
        <v>249721</v>
      </c>
      <c r="CX30" s="133">
        <f t="shared" si="49"/>
        <v>0</v>
      </c>
      <c r="CY30" s="133">
        <f t="shared" si="49"/>
        <v>249721</v>
      </c>
      <c r="CZ30" s="133">
        <f t="shared" si="49"/>
        <v>0</v>
      </c>
      <c r="DA30" s="133">
        <f t="shared" si="49"/>
        <v>0</v>
      </c>
      <c r="DB30" s="133">
        <f t="shared" si="49"/>
        <v>884375</v>
      </c>
      <c r="DC30" s="133">
        <f t="shared" si="49"/>
        <v>445461</v>
      </c>
      <c r="DD30" s="133">
        <f t="shared" si="49"/>
        <v>276948</v>
      </c>
      <c r="DE30" s="133">
        <f t="shared" si="49"/>
        <v>157766</v>
      </c>
      <c r="DF30" s="133">
        <f t="shared" si="49"/>
        <v>4200</v>
      </c>
      <c r="DG30" s="133">
        <f t="shared" si="49"/>
        <v>29316</v>
      </c>
      <c r="DH30" s="133">
        <f t="shared" si="49"/>
        <v>0</v>
      </c>
      <c r="DI30" s="133">
        <f t="shared" si="49"/>
        <v>60357</v>
      </c>
      <c r="DJ30" s="133">
        <f t="shared" si="49"/>
        <v>1411169</v>
      </c>
    </row>
    <row r="31" spans="1:114" s="129" customFormat="1" ht="12" customHeight="1">
      <c r="A31" s="125" t="s">
        <v>336</v>
      </c>
      <c r="B31" s="126" t="s">
        <v>384</v>
      </c>
      <c r="C31" s="125" t="s">
        <v>385</v>
      </c>
      <c r="D31" s="133">
        <f t="shared" si="6"/>
        <v>611944</v>
      </c>
      <c r="E31" s="133">
        <f t="shared" si="7"/>
        <v>44163</v>
      </c>
      <c r="F31" s="133">
        <v>0</v>
      </c>
      <c r="G31" s="133">
        <v>0</v>
      </c>
      <c r="H31" s="133">
        <v>0</v>
      </c>
      <c r="I31" s="133">
        <v>10390</v>
      </c>
      <c r="J31" s="134" t="s">
        <v>332</v>
      </c>
      <c r="K31" s="133">
        <v>33773</v>
      </c>
      <c r="L31" s="133">
        <v>567781</v>
      </c>
      <c r="M31" s="133">
        <f t="shared" si="8"/>
        <v>15762</v>
      </c>
      <c r="N31" s="133">
        <f t="shared" si="9"/>
        <v>0</v>
      </c>
      <c r="O31" s="133">
        <v>0</v>
      </c>
      <c r="P31" s="133">
        <v>0</v>
      </c>
      <c r="Q31" s="133">
        <v>0</v>
      </c>
      <c r="R31" s="133">
        <v>0</v>
      </c>
      <c r="S31" s="134" t="s">
        <v>332</v>
      </c>
      <c r="T31" s="133">
        <v>0</v>
      </c>
      <c r="U31" s="133">
        <v>15762</v>
      </c>
      <c r="V31" s="133">
        <f t="shared" si="10"/>
        <v>627706</v>
      </c>
      <c r="W31" s="133">
        <f t="shared" si="11"/>
        <v>44163</v>
      </c>
      <c r="X31" s="133">
        <f t="shared" si="12"/>
        <v>0</v>
      </c>
      <c r="Y31" s="133">
        <f t="shared" si="13"/>
        <v>0</v>
      </c>
      <c r="Z31" s="133">
        <f t="shared" si="14"/>
        <v>0</v>
      </c>
      <c r="AA31" s="133">
        <f t="shared" si="15"/>
        <v>10390</v>
      </c>
      <c r="AB31" s="134" t="s">
        <v>332</v>
      </c>
      <c r="AC31" s="133">
        <f t="shared" si="16"/>
        <v>33773</v>
      </c>
      <c r="AD31" s="133">
        <f t="shared" si="17"/>
        <v>583543</v>
      </c>
      <c r="AE31" s="133">
        <f t="shared" si="18"/>
        <v>0</v>
      </c>
      <c r="AF31" s="133">
        <f t="shared" si="19"/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3">
        <f t="shared" si="20"/>
        <v>229333</v>
      </c>
      <c r="AN31" s="133">
        <f t="shared" si="21"/>
        <v>31864</v>
      </c>
      <c r="AO31" s="133">
        <v>31864</v>
      </c>
      <c r="AP31" s="133">
        <v>0</v>
      </c>
      <c r="AQ31" s="133">
        <v>0</v>
      </c>
      <c r="AR31" s="133">
        <v>0</v>
      </c>
      <c r="AS31" s="133">
        <f t="shared" si="22"/>
        <v>6445</v>
      </c>
      <c r="AT31" s="133">
        <v>6445</v>
      </c>
      <c r="AU31" s="133">
        <v>0</v>
      </c>
      <c r="AV31" s="133">
        <v>0</v>
      </c>
      <c r="AW31" s="133">
        <v>0</v>
      </c>
      <c r="AX31" s="133">
        <f t="shared" si="23"/>
        <v>191008</v>
      </c>
      <c r="AY31" s="133">
        <v>191008</v>
      </c>
      <c r="AZ31" s="133">
        <v>0</v>
      </c>
      <c r="BA31" s="133">
        <v>0</v>
      </c>
      <c r="BB31" s="133">
        <v>0</v>
      </c>
      <c r="BC31" s="133">
        <v>380191</v>
      </c>
      <c r="BD31" s="133">
        <v>16</v>
      </c>
      <c r="BE31" s="133">
        <v>2420</v>
      </c>
      <c r="BF31" s="133">
        <f t="shared" si="24"/>
        <v>231753</v>
      </c>
      <c r="BG31" s="133">
        <f t="shared" si="25"/>
        <v>0</v>
      </c>
      <c r="BH31" s="133">
        <f t="shared" si="26"/>
        <v>0</v>
      </c>
      <c r="BI31" s="133">
        <v>0</v>
      </c>
      <c r="BJ31" s="133">
        <v>0</v>
      </c>
      <c r="BK31" s="133">
        <v>0</v>
      </c>
      <c r="BL31" s="133">
        <v>0</v>
      </c>
      <c r="BM31" s="133">
        <v>0</v>
      </c>
      <c r="BN31" s="133">
        <v>0</v>
      </c>
      <c r="BO31" s="133">
        <f t="shared" si="27"/>
        <v>0</v>
      </c>
      <c r="BP31" s="133">
        <f t="shared" si="28"/>
        <v>0</v>
      </c>
      <c r="BQ31" s="133">
        <v>0</v>
      </c>
      <c r="BR31" s="133">
        <v>0</v>
      </c>
      <c r="BS31" s="133">
        <v>0</v>
      </c>
      <c r="BT31" s="133">
        <v>0</v>
      </c>
      <c r="BU31" s="133">
        <f t="shared" si="29"/>
        <v>0</v>
      </c>
      <c r="BV31" s="133">
        <v>0</v>
      </c>
      <c r="BW31" s="133">
        <v>0</v>
      </c>
      <c r="BX31" s="133">
        <v>0</v>
      </c>
      <c r="BY31" s="133">
        <v>0</v>
      </c>
      <c r="BZ31" s="133">
        <f t="shared" si="30"/>
        <v>0</v>
      </c>
      <c r="CA31" s="133">
        <v>0</v>
      </c>
      <c r="CB31" s="133">
        <v>0</v>
      </c>
      <c r="CC31" s="133">
        <v>0</v>
      </c>
      <c r="CD31" s="133">
        <v>0</v>
      </c>
      <c r="CE31" s="133">
        <v>15762</v>
      </c>
      <c r="CF31" s="133">
        <v>0</v>
      </c>
      <c r="CG31" s="133">
        <v>0</v>
      </c>
      <c r="CH31" s="133">
        <f t="shared" si="31"/>
        <v>0</v>
      </c>
      <c r="CI31" s="133">
        <f t="shared" si="50"/>
        <v>0</v>
      </c>
      <c r="CJ31" s="133">
        <f t="shared" si="50"/>
        <v>0</v>
      </c>
      <c r="CK31" s="133">
        <f t="shared" si="50"/>
        <v>0</v>
      </c>
      <c r="CL31" s="133">
        <f t="shared" si="50"/>
        <v>0</v>
      </c>
      <c r="CM31" s="133">
        <f t="shared" si="50"/>
        <v>0</v>
      </c>
      <c r="CN31" s="133">
        <f t="shared" si="50"/>
        <v>0</v>
      </c>
      <c r="CO31" s="133">
        <f t="shared" si="50"/>
        <v>0</v>
      </c>
      <c r="CP31" s="133">
        <f t="shared" si="50"/>
        <v>0</v>
      </c>
      <c r="CQ31" s="133">
        <f t="shared" si="50"/>
        <v>229333</v>
      </c>
      <c r="CR31" s="133">
        <f t="shared" si="50"/>
        <v>31864</v>
      </c>
      <c r="CS31" s="133">
        <f t="shared" si="50"/>
        <v>31864</v>
      </c>
      <c r="CT31" s="133">
        <f t="shared" si="50"/>
        <v>0</v>
      </c>
      <c r="CU31" s="133">
        <f t="shared" si="50"/>
        <v>0</v>
      </c>
      <c r="CV31" s="133">
        <f t="shared" si="50"/>
        <v>0</v>
      </c>
      <c r="CW31" s="133">
        <f t="shared" si="50"/>
        <v>6445</v>
      </c>
      <c r="CX31" s="133">
        <f t="shared" si="49"/>
        <v>6445</v>
      </c>
      <c r="CY31" s="133">
        <f t="shared" si="49"/>
        <v>0</v>
      </c>
      <c r="CZ31" s="133">
        <f t="shared" si="49"/>
        <v>0</v>
      </c>
      <c r="DA31" s="133">
        <f t="shared" si="49"/>
        <v>0</v>
      </c>
      <c r="DB31" s="133">
        <f t="shared" si="49"/>
        <v>191008</v>
      </c>
      <c r="DC31" s="133">
        <f t="shared" si="49"/>
        <v>191008</v>
      </c>
      <c r="DD31" s="133">
        <f t="shared" si="49"/>
        <v>0</v>
      </c>
      <c r="DE31" s="133">
        <f t="shared" si="49"/>
        <v>0</v>
      </c>
      <c r="DF31" s="133">
        <f t="shared" si="49"/>
        <v>0</v>
      </c>
      <c r="DG31" s="133">
        <f t="shared" si="49"/>
        <v>395953</v>
      </c>
      <c r="DH31" s="133">
        <f t="shared" si="49"/>
        <v>16</v>
      </c>
      <c r="DI31" s="133">
        <f t="shared" si="49"/>
        <v>2420</v>
      </c>
      <c r="DJ31" s="133">
        <f t="shared" si="49"/>
        <v>231753</v>
      </c>
    </row>
    <row r="32" spans="1:114" s="129" customFormat="1" ht="12" customHeight="1">
      <c r="A32" s="125" t="s">
        <v>336</v>
      </c>
      <c r="B32" s="126" t="s">
        <v>386</v>
      </c>
      <c r="C32" s="125" t="s">
        <v>387</v>
      </c>
      <c r="D32" s="133">
        <f t="shared" si="6"/>
        <v>855062</v>
      </c>
      <c r="E32" s="133">
        <f t="shared" si="7"/>
        <v>90487</v>
      </c>
      <c r="F32" s="133">
        <v>0</v>
      </c>
      <c r="G32" s="133">
        <v>0</v>
      </c>
      <c r="H32" s="133">
        <v>0</v>
      </c>
      <c r="I32" s="133">
        <v>90422</v>
      </c>
      <c r="J32" s="134" t="s">
        <v>332</v>
      </c>
      <c r="K32" s="133">
        <v>65</v>
      </c>
      <c r="L32" s="133">
        <v>764575</v>
      </c>
      <c r="M32" s="133">
        <f t="shared" si="8"/>
        <v>23022</v>
      </c>
      <c r="N32" s="133">
        <f t="shared" si="9"/>
        <v>0</v>
      </c>
      <c r="O32" s="133">
        <v>0</v>
      </c>
      <c r="P32" s="133">
        <v>0</v>
      </c>
      <c r="Q32" s="133">
        <v>0</v>
      </c>
      <c r="R32" s="133">
        <v>0</v>
      </c>
      <c r="S32" s="134" t="s">
        <v>332</v>
      </c>
      <c r="T32" s="133">
        <v>0</v>
      </c>
      <c r="U32" s="133">
        <v>23022</v>
      </c>
      <c r="V32" s="133">
        <f t="shared" si="10"/>
        <v>878084</v>
      </c>
      <c r="W32" s="133">
        <f t="shared" si="11"/>
        <v>90487</v>
      </c>
      <c r="X32" s="133">
        <f t="shared" si="12"/>
        <v>0</v>
      </c>
      <c r="Y32" s="133">
        <f t="shared" si="13"/>
        <v>0</v>
      </c>
      <c r="Z32" s="133">
        <f t="shared" si="14"/>
        <v>0</v>
      </c>
      <c r="AA32" s="133">
        <f t="shared" si="15"/>
        <v>90422</v>
      </c>
      <c r="AB32" s="134" t="s">
        <v>332</v>
      </c>
      <c r="AC32" s="133">
        <f t="shared" si="16"/>
        <v>65</v>
      </c>
      <c r="AD32" s="133">
        <f t="shared" si="17"/>
        <v>787597</v>
      </c>
      <c r="AE32" s="133">
        <f t="shared" si="18"/>
        <v>0</v>
      </c>
      <c r="AF32" s="133">
        <f t="shared" si="19"/>
        <v>0</v>
      </c>
      <c r="AG32" s="133"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3">
        <f t="shared" si="20"/>
        <v>855062</v>
      </c>
      <c r="AN32" s="133">
        <f t="shared" si="21"/>
        <v>54486</v>
      </c>
      <c r="AO32" s="133">
        <v>54486</v>
      </c>
      <c r="AP32" s="133">
        <v>0</v>
      </c>
      <c r="AQ32" s="133">
        <v>0</v>
      </c>
      <c r="AR32" s="133">
        <v>0</v>
      </c>
      <c r="AS32" s="133">
        <f t="shared" si="22"/>
        <v>175690</v>
      </c>
      <c r="AT32" s="133">
        <v>0</v>
      </c>
      <c r="AU32" s="133">
        <v>175690</v>
      </c>
      <c r="AV32" s="133">
        <v>0</v>
      </c>
      <c r="AW32" s="133">
        <v>0</v>
      </c>
      <c r="AX32" s="133">
        <f t="shared" si="23"/>
        <v>624886</v>
      </c>
      <c r="AY32" s="133">
        <v>261948</v>
      </c>
      <c r="AZ32" s="133">
        <v>336328</v>
      </c>
      <c r="BA32" s="133">
        <v>26610</v>
      </c>
      <c r="BB32" s="133">
        <v>0</v>
      </c>
      <c r="BC32" s="133">
        <v>0</v>
      </c>
      <c r="BD32" s="133">
        <v>0</v>
      </c>
      <c r="BE32" s="133">
        <v>0</v>
      </c>
      <c r="BF32" s="133">
        <f t="shared" si="24"/>
        <v>855062</v>
      </c>
      <c r="BG32" s="133">
        <f t="shared" si="25"/>
        <v>0</v>
      </c>
      <c r="BH32" s="133">
        <f t="shared" si="26"/>
        <v>0</v>
      </c>
      <c r="BI32" s="133">
        <v>0</v>
      </c>
      <c r="BJ32" s="133">
        <v>0</v>
      </c>
      <c r="BK32" s="133">
        <v>0</v>
      </c>
      <c r="BL32" s="133">
        <v>0</v>
      </c>
      <c r="BM32" s="133">
        <v>0</v>
      </c>
      <c r="BN32" s="133">
        <v>0</v>
      </c>
      <c r="BO32" s="133">
        <f t="shared" si="27"/>
        <v>2868</v>
      </c>
      <c r="BP32" s="133">
        <f t="shared" si="28"/>
        <v>2868</v>
      </c>
      <c r="BQ32" s="133">
        <v>2868</v>
      </c>
      <c r="BR32" s="133">
        <v>0</v>
      </c>
      <c r="BS32" s="133">
        <v>0</v>
      </c>
      <c r="BT32" s="133">
        <v>0</v>
      </c>
      <c r="BU32" s="133">
        <f t="shared" si="29"/>
        <v>0</v>
      </c>
      <c r="BV32" s="133">
        <v>0</v>
      </c>
      <c r="BW32" s="133">
        <v>0</v>
      </c>
      <c r="BX32" s="133">
        <v>0</v>
      </c>
      <c r="BY32" s="133">
        <v>0</v>
      </c>
      <c r="BZ32" s="133">
        <f t="shared" si="30"/>
        <v>0</v>
      </c>
      <c r="CA32" s="133">
        <v>0</v>
      </c>
      <c r="CB32" s="133">
        <v>0</v>
      </c>
      <c r="CC32" s="133">
        <v>0</v>
      </c>
      <c r="CD32" s="133">
        <v>0</v>
      </c>
      <c r="CE32" s="133">
        <v>20154</v>
      </c>
      <c r="CF32" s="133">
        <v>0</v>
      </c>
      <c r="CG32" s="133">
        <v>0</v>
      </c>
      <c r="CH32" s="133">
        <f t="shared" si="31"/>
        <v>2868</v>
      </c>
      <c r="CI32" s="133">
        <f t="shared" si="50"/>
        <v>0</v>
      </c>
      <c r="CJ32" s="133">
        <f t="shared" si="50"/>
        <v>0</v>
      </c>
      <c r="CK32" s="133">
        <f t="shared" si="50"/>
        <v>0</v>
      </c>
      <c r="CL32" s="133">
        <f t="shared" si="50"/>
        <v>0</v>
      </c>
      <c r="CM32" s="133">
        <f t="shared" si="50"/>
        <v>0</v>
      </c>
      <c r="CN32" s="133">
        <f t="shared" si="50"/>
        <v>0</v>
      </c>
      <c r="CO32" s="133">
        <f t="shared" si="50"/>
        <v>0</v>
      </c>
      <c r="CP32" s="133">
        <f t="shared" si="50"/>
        <v>0</v>
      </c>
      <c r="CQ32" s="133">
        <f t="shared" si="50"/>
        <v>857930</v>
      </c>
      <c r="CR32" s="133">
        <f t="shared" si="50"/>
        <v>57354</v>
      </c>
      <c r="CS32" s="133">
        <f t="shared" si="50"/>
        <v>57354</v>
      </c>
      <c r="CT32" s="133">
        <f t="shared" si="50"/>
        <v>0</v>
      </c>
      <c r="CU32" s="133">
        <f t="shared" si="50"/>
        <v>0</v>
      </c>
      <c r="CV32" s="133">
        <f t="shared" si="50"/>
        <v>0</v>
      </c>
      <c r="CW32" s="133">
        <f t="shared" si="50"/>
        <v>175690</v>
      </c>
      <c r="CX32" s="133">
        <f t="shared" si="49"/>
        <v>0</v>
      </c>
      <c r="CY32" s="133">
        <f t="shared" si="49"/>
        <v>175690</v>
      </c>
      <c r="CZ32" s="133">
        <f t="shared" si="49"/>
        <v>0</v>
      </c>
      <c r="DA32" s="133">
        <f t="shared" si="49"/>
        <v>0</v>
      </c>
      <c r="DB32" s="133">
        <f t="shared" si="49"/>
        <v>624886</v>
      </c>
      <c r="DC32" s="133">
        <f t="shared" si="49"/>
        <v>261948</v>
      </c>
      <c r="DD32" s="133">
        <f t="shared" si="49"/>
        <v>336328</v>
      </c>
      <c r="DE32" s="133">
        <f t="shared" si="49"/>
        <v>26610</v>
      </c>
      <c r="DF32" s="133">
        <f t="shared" si="49"/>
        <v>0</v>
      </c>
      <c r="DG32" s="133">
        <f t="shared" si="49"/>
        <v>20154</v>
      </c>
      <c r="DH32" s="133">
        <f t="shared" si="49"/>
        <v>0</v>
      </c>
      <c r="DI32" s="133">
        <f t="shared" si="49"/>
        <v>0</v>
      </c>
      <c r="DJ32" s="133">
        <f t="shared" si="49"/>
        <v>857930</v>
      </c>
    </row>
    <row r="33" spans="1:114" s="129" customFormat="1" ht="12" customHeight="1">
      <c r="A33" s="125" t="s">
        <v>336</v>
      </c>
      <c r="B33" s="126" t="s">
        <v>388</v>
      </c>
      <c r="C33" s="125" t="s">
        <v>389</v>
      </c>
      <c r="D33" s="133">
        <f t="shared" si="6"/>
        <v>1313389</v>
      </c>
      <c r="E33" s="133">
        <f t="shared" si="7"/>
        <v>22592</v>
      </c>
      <c r="F33" s="133">
        <v>0</v>
      </c>
      <c r="G33" s="133">
        <v>0</v>
      </c>
      <c r="H33" s="133">
        <v>0</v>
      </c>
      <c r="I33" s="133">
        <v>22592</v>
      </c>
      <c r="J33" s="134" t="s">
        <v>332</v>
      </c>
      <c r="K33" s="133">
        <v>0</v>
      </c>
      <c r="L33" s="133">
        <v>1290797</v>
      </c>
      <c r="M33" s="133">
        <f t="shared" si="8"/>
        <v>34584</v>
      </c>
      <c r="N33" s="133">
        <f t="shared" si="9"/>
        <v>0</v>
      </c>
      <c r="O33" s="133">
        <v>0</v>
      </c>
      <c r="P33" s="133">
        <v>0</v>
      </c>
      <c r="Q33" s="133">
        <v>0</v>
      </c>
      <c r="R33" s="133">
        <v>0</v>
      </c>
      <c r="S33" s="134" t="s">
        <v>332</v>
      </c>
      <c r="T33" s="133">
        <v>0</v>
      </c>
      <c r="U33" s="133">
        <v>34584</v>
      </c>
      <c r="V33" s="133">
        <f t="shared" si="10"/>
        <v>1347973</v>
      </c>
      <c r="W33" s="133">
        <f t="shared" si="11"/>
        <v>22592</v>
      </c>
      <c r="X33" s="133">
        <f t="shared" si="12"/>
        <v>0</v>
      </c>
      <c r="Y33" s="133">
        <f t="shared" si="13"/>
        <v>0</v>
      </c>
      <c r="Z33" s="133">
        <f t="shared" si="14"/>
        <v>0</v>
      </c>
      <c r="AA33" s="133">
        <f t="shared" si="15"/>
        <v>22592</v>
      </c>
      <c r="AB33" s="134" t="s">
        <v>332</v>
      </c>
      <c r="AC33" s="133">
        <f t="shared" si="16"/>
        <v>0</v>
      </c>
      <c r="AD33" s="133">
        <f t="shared" si="17"/>
        <v>1325381</v>
      </c>
      <c r="AE33" s="133">
        <f t="shared" si="18"/>
        <v>0</v>
      </c>
      <c r="AF33" s="133">
        <f t="shared" si="19"/>
        <v>0</v>
      </c>
      <c r="AG33" s="133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3">
        <f t="shared" si="20"/>
        <v>537822</v>
      </c>
      <c r="AN33" s="133">
        <f t="shared" si="21"/>
        <v>47147</v>
      </c>
      <c r="AO33" s="133">
        <v>47147</v>
      </c>
      <c r="AP33" s="133">
        <v>0</v>
      </c>
      <c r="AQ33" s="133">
        <v>0</v>
      </c>
      <c r="AR33" s="133">
        <v>0</v>
      </c>
      <c r="AS33" s="133">
        <f t="shared" si="22"/>
        <v>0</v>
      </c>
      <c r="AT33" s="133">
        <v>0</v>
      </c>
      <c r="AU33" s="133">
        <v>0</v>
      </c>
      <c r="AV33" s="133">
        <v>0</v>
      </c>
      <c r="AW33" s="133">
        <v>0</v>
      </c>
      <c r="AX33" s="133">
        <f t="shared" si="23"/>
        <v>490675</v>
      </c>
      <c r="AY33" s="133">
        <v>490675</v>
      </c>
      <c r="AZ33" s="133">
        <v>0</v>
      </c>
      <c r="BA33" s="133">
        <v>0</v>
      </c>
      <c r="BB33" s="133">
        <v>0</v>
      </c>
      <c r="BC33" s="133">
        <v>720848</v>
      </c>
      <c r="BD33" s="133">
        <v>0</v>
      </c>
      <c r="BE33" s="133">
        <v>54719</v>
      </c>
      <c r="BF33" s="133">
        <f t="shared" si="24"/>
        <v>592541</v>
      </c>
      <c r="BG33" s="133">
        <f t="shared" si="25"/>
        <v>0</v>
      </c>
      <c r="BH33" s="133">
        <f t="shared" si="26"/>
        <v>0</v>
      </c>
      <c r="BI33" s="133">
        <v>0</v>
      </c>
      <c r="BJ33" s="133">
        <v>0</v>
      </c>
      <c r="BK33" s="133">
        <v>0</v>
      </c>
      <c r="BL33" s="133">
        <v>0</v>
      </c>
      <c r="BM33" s="133">
        <v>0</v>
      </c>
      <c r="BN33" s="133">
        <v>0</v>
      </c>
      <c r="BO33" s="133">
        <f t="shared" si="27"/>
        <v>0</v>
      </c>
      <c r="BP33" s="133">
        <f t="shared" si="28"/>
        <v>0</v>
      </c>
      <c r="BQ33" s="133">
        <v>0</v>
      </c>
      <c r="BR33" s="133">
        <v>0</v>
      </c>
      <c r="BS33" s="133">
        <v>0</v>
      </c>
      <c r="BT33" s="133">
        <v>0</v>
      </c>
      <c r="BU33" s="133">
        <f t="shared" si="29"/>
        <v>0</v>
      </c>
      <c r="BV33" s="133">
        <v>0</v>
      </c>
      <c r="BW33" s="133">
        <v>0</v>
      </c>
      <c r="BX33" s="133">
        <v>0</v>
      </c>
      <c r="BY33" s="133">
        <v>0</v>
      </c>
      <c r="BZ33" s="133">
        <f t="shared" si="30"/>
        <v>0</v>
      </c>
      <c r="CA33" s="133">
        <v>0</v>
      </c>
      <c r="CB33" s="133">
        <v>0</v>
      </c>
      <c r="CC33" s="133">
        <v>0</v>
      </c>
      <c r="CD33" s="133">
        <v>0</v>
      </c>
      <c r="CE33" s="133">
        <v>34584</v>
      </c>
      <c r="CF33" s="133">
        <v>0</v>
      </c>
      <c r="CG33" s="133">
        <v>0</v>
      </c>
      <c r="CH33" s="133">
        <f t="shared" si="31"/>
        <v>0</v>
      </c>
      <c r="CI33" s="133">
        <f t="shared" si="50"/>
        <v>0</v>
      </c>
      <c r="CJ33" s="133">
        <f t="shared" si="50"/>
        <v>0</v>
      </c>
      <c r="CK33" s="133">
        <f t="shared" si="50"/>
        <v>0</v>
      </c>
      <c r="CL33" s="133">
        <f t="shared" si="50"/>
        <v>0</v>
      </c>
      <c r="CM33" s="133">
        <f t="shared" si="50"/>
        <v>0</v>
      </c>
      <c r="CN33" s="133">
        <f t="shared" si="50"/>
        <v>0</v>
      </c>
      <c r="CO33" s="133">
        <f t="shared" si="50"/>
        <v>0</v>
      </c>
      <c r="CP33" s="133">
        <f t="shared" si="50"/>
        <v>0</v>
      </c>
      <c r="CQ33" s="133">
        <f t="shared" si="50"/>
        <v>537822</v>
      </c>
      <c r="CR33" s="133">
        <f t="shared" si="50"/>
        <v>47147</v>
      </c>
      <c r="CS33" s="133">
        <f t="shared" si="50"/>
        <v>47147</v>
      </c>
      <c r="CT33" s="133">
        <f t="shared" si="50"/>
        <v>0</v>
      </c>
      <c r="CU33" s="133">
        <f t="shared" si="50"/>
        <v>0</v>
      </c>
      <c r="CV33" s="133">
        <f t="shared" si="50"/>
        <v>0</v>
      </c>
      <c r="CW33" s="133">
        <f t="shared" si="50"/>
        <v>0</v>
      </c>
      <c r="CX33" s="133">
        <f t="shared" si="49"/>
        <v>0</v>
      </c>
      <c r="CY33" s="133">
        <f t="shared" si="49"/>
        <v>0</v>
      </c>
      <c r="CZ33" s="133">
        <f t="shared" si="49"/>
        <v>0</v>
      </c>
      <c r="DA33" s="133">
        <f t="shared" si="49"/>
        <v>0</v>
      </c>
      <c r="DB33" s="133">
        <f t="shared" si="49"/>
        <v>490675</v>
      </c>
      <c r="DC33" s="133">
        <f t="shared" si="49"/>
        <v>490675</v>
      </c>
      <c r="DD33" s="133">
        <f t="shared" si="49"/>
        <v>0</v>
      </c>
      <c r="DE33" s="133">
        <f t="shared" si="49"/>
        <v>0</v>
      </c>
      <c r="DF33" s="133">
        <f t="shared" si="49"/>
        <v>0</v>
      </c>
      <c r="DG33" s="133">
        <f t="shared" si="49"/>
        <v>755432</v>
      </c>
      <c r="DH33" s="133">
        <f t="shared" si="49"/>
        <v>0</v>
      </c>
      <c r="DI33" s="133">
        <f t="shared" si="49"/>
        <v>54719</v>
      </c>
      <c r="DJ33" s="133">
        <f t="shared" si="49"/>
        <v>592541</v>
      </c>
    </row>
    <row r="34" spans="1:114" s="129" customFormat="1" ht="12" customHeight="1">
      <c r="A34" s="125" t="s">
        <v>336</v>
      </c>
      <c r="B34" s="126" t="s">
        <v>390</v>
      </c>
      <c r="C34" s="125" t="s">
        <v>391</v>
      </c>
      <c r="D34" s="133">
        <f t="shared" si="6"/>
        <v>914811</v>
      </c>
      <c r="E34" s="133">
        <f t="shared" si="7"/>
        <v>109753</v>
      </c>
      <c r="F34" s="133">
        <v>0</v>
      </c>
      <c r="G34" s="133">
        <v>0</v>
      </c>
      <c r="H34" s="133">
        <v>0</v>
      </c>
      <c r="I34" s="133">
        <v>72622</v>
      </c>
      <c r="J34" s="134" t="s">
        <v>332</v>
      </c>
      <c r="K34" s="133">
        <v>37131</v>
      </c>
      <c r="L34" s="133">
        <v>805058</v>
      </c>
      <c r="M34" s="133">
        <f t="shared" si="8"/>
        <v>74669</v>
      </c>
      <c r="N34" s="133">
        <f t="shared" si="9"/>
        <v>9201</v>
      </c>
      <c r="O34" s="133">
        <v>0</v>
      </c>
      <c r="P34" s="133">
        <v>0</v>
      </c>
      <c r="Q34" s="133">
        <v>0</v>
      </c>
      <c r="R34" s="133">
        <v>6074</v>
      </c>
      <c r="S34" s="134" t="s">
        <v>332</v>
      </c>
      <c r="T34" s="133">
        <v>3127</v>
      </c>
      <c r="U34" s="133">
        <v>65468</v>
      </c>
      <c r="V34" s="133">
        <f t="shared" si="10"/>
        <v>989480</v>
      </c>
      <c r="W34" s="133">
        <f t="shared" si="11"/>
        <v>118954</v>
      </c>
      <c r="X34" s="133">
        <f t="shared" si="12"/>
        <v>0</v>
      </c>
      <c r="Y34" s="133">
        <f t="shared" si="13"/>
        <v>0</v>
      </c>
      <c r="Z34" s="133">
        <f t="shared" si="14"/>
        <v>0</v>
      </c>
      <c r="AA34" s="133">
        <f t="shared" si="15"/>
        <v>78696</v>
      </c>
      <c r="AB34" s="134" t="s">
        <v>332</v>
      </c>
      <c r="AC34" s="133">
        <f t="shared" si="16"/>
        <v>40258</v>
      </c>
      <c r="AD34" s="133">
        <f t="shared" si="17"/>
        <v>870526</v>
      </c>
      <c r="AE34" s="133">
        <f t="shared" si="18"/>
        <v>0</v>
      </c>
      <c r="AF34" s="133">
        <f t="shared" si="19"/>
        <v>0</v>
      </c>
      <c r="AG34" s="133"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3">
        <f t="shared" si="20"/>
        <v>910028</v>
      </c>
      <c r="AN34" s="133">
        <f t="shared" si="21"/>
        <v>150045</v>
      </c>
      <c r="AO34" s="133">
        <v>46988</v>
      </c>
      <c r="AP34" s="133">
        <v>80953</v>
      </c>
      <c r="AQ34" s="133">
        <v>22104</v>
      </c>
      <c r="AR34" s="133">
        <v>0</v>
      </c>
      <c r="AS34" s="133">
        <f t="shared" si="22"/>
        <v>223222</v>
      </c>
      <c r="AT34" s="133">
        <v>8719</v>
      </c>
      <c r="AU34" s="133">
        <v>214503</v>
      </c>
      <c r="AV34" s="133">
        <v>0</v>
      </c>
      <c r="AW34" s="133">
        <v>8228</v>
      </c>
      <c r="AX34" s="133">
        <f t="shared" si="23"/>
        <v>528533</v>
      </c>
      <c r="AY34" s="133">
        <v>181662</v>
      </c>
      <c r="AZ34" s="133">
        <v>235739</v>
      </c>
      <c r="BA34" s="133">
        <v>111132</v>
      </c>
      <c r="BB34" s="133">
        <v>0</v>
      </c>
      <c r="BC34" s="133">
        <v>0</v>
      </c>
      <c r="BD34" s="133">
        <v>0</v>
      </c>
      <c r="BE34" s="133">
        <v>4783</v>
      </c>
      <c r="BF34" s="133">
        <f t="shared" si="24"/>
        <v>914811</v>
      </c>
      <c r="BG34" s="133">
        <f t="shared" si="25"/>
        <v>0</v>
      </c>
      <c r="BH34" s="133">
        <f t="shared" si="26"/>
        <v>0</v>
      </c>
      <c r="BI34" s="133">
        <v>0</v>
      </c>
      <c r="BJ34" s="133">
        <v>0</v>
      </c>
      <c r="BK34" s="133">
        <v>0</v>
      </c>
      <c r="BL34" s="133">
        <v>0</v>
      </c>
      <c r="BM34" s="133">
        <v>0</v>
      </c>
      <c r="BN34" s="133">
        <v>0</v>
      </c>
      <c r="BO34" s="133">
        <f t="shared" si="27"/>
        <v>9201</v>
      </c>
      <c r="BP34" s="133">
        <f t="shared" si="28"/>
        <v>2823</v>
      </c>
      <c r="BQ34" s="133">
        <v>2823</v>
      </c>
      <c r="BR34" s="133">
        <v>0</v>
      </c>
      <c r="BS34" s="133">
        <v>0</v>
      </c>
      <c r="BT34" s="133">
        <v>0</v>
      </c>
      <c r="BU34" s="133">
        <f t="shared" si="29"/>
        <v>0</v>
      </c>
      <c r="BV34" s="133">
        <v>0</v>
      </c>
      <c r="BW34" s="133">
        <v>0</v>
      </c>
      <c r="BX34" s="133">
        <v>0</v>
      </c>
      <c r="BY34" s="133">
        <v>0</v>
      </c>
      <c r="BZ34" s="133">
        <f t="shared" si="30"/>
        <v>6378</v>
      </c>
      <c r="CA34" s="133">
        <v>6378</v>
      </c>
      <c r="CB34" s="133">
        <v>0</v>
      </c>
      <c r="CC34" s="133">
        <v>0</v>
      </c>
      <c r="CD34" s="133">
        <v>0</v>
      </c>
      <c r="CE34" s="133">
        <v>65468</v>
      </c>
      <c r="CF34" s="133">
        <v>0</v>
      </c>
      <c r="CG34" s="133">
        <v>0</v>
      </c>
      <c r="CH34" s="133">
        <f t="shared" si="31"/>
        <v>9201</v>
      </c>
      <c r="CI34" s="133">
        <f t="shared" si="50"/>
        <v>0</v>
      </c>
      <c r="CJ34" s="133">
        <f t="shared" si="50"/>
        <v>0</v>
      </c>
      <c r="CK34" s="133">
        <f t="shared" si="50"/>
        <v>0</v>
      </c>
      <c r="CL34" s="133">
        <f t="shared" si="50"/>
        <v>0</v>
      </c>
      <c r="CM34" s="133">
        <f t="shared" si="50"/>
        <v>0</v>
      </c>
      <c r="CN34" s="133">
        <f t="shared" si="50"/>
        <v>0</v>
      </c>
      <c r="CO34" s="133">
        <f t="shared" si="50"/>
        <v>0</v>
      </c>
      <c r="CP34" s="133">
        <f t="shared" si="50"/>
        <v>0</v>
      </c>
      <c r="CQ34" s="133">
        <f t="shared" si="50"/>
        <v>919229</v>
      </c>
      <c r="CR34" s="133">
        <f t="shared" si="50"/>
        <v>152868</v>
      </c>
      <c r="CS34" s="133">
        <f t="shared" si="50"/>
        <v>49811</v>
      </c>
      <c r="CT34" s="133">
        <f t="shared" si="50"/>
        <v>80953</v>
      </c>
      <c r="CU34" s="133">
        <f t="shared" si="50"/>
        <v>22104</v>
      </c>
      <c r="CV34" s="133">
        <f t="shared" si="50"/>
        <v>0</v>
      </c>
      <c r="CW34" s="133">
        <f t="shared" si="50"/>
        <v>223222</v>
      </c>
      <c r="CX34" s="133">
        <f t="shared" si="49"/>
        <v>8719</v>
      </c>
      <c r="CY34" s="133">
        <f t="shared" si="49"/>
        <v>214503</v>
      </c>
      <c r="CZ34" s="133">
        <f t="shared" si="49"/>
        <v>0</v>
      </c>
      <c r="DA34" s="133">
        <f t="shared" si="49"/>
        <v>8228</v>
      </c>
      <c r="DB34" s="133">
        <f t="shared" si="49"/>
        <v>534911</v>
      </c>
      <c r="DC34" s="133">
        <f t="shared" si="49"/>
        <v>188040</v>
      </c>
      <c r="DD34" s="133">
        <f t="shared" si="49"/>
        <v>235739</v>
      </c>
      <c r="DE34" s="133">
        <f t="shared" si="49"/>
        <v>111132</v>
      </c>
      <c r="DF34" s="133">
        <f t="shared" si="49"/>
        <v>0</v>
      </c>
      <c r="DG34" s="133">
        <f t="shared" si="49"/>
        <v>65468</v>
      </c>
      <c r="DH34" s="133">
        <f t="shared" si="49"/>
        <v>0</v>
      </c>
      <c r="DI34" s="133">
        <f t="shared" si="49"/>
        <v>4783</v>
      </c>
      <c r="DJ34" s="133">
        <f t="shared" si="49"/>
        <v>924012</v>
      </c>
    </row>
    <row r="35" spans="1:114" s="129" customFormat="1" ht="12" customHeight="1">
      <c r="A35" s="125" t="s">
        <v>336</v>
      </c>
      <c r="B35" s="126" t="s">
        <v>392</v>
      </c>
      <c r="C35" s="125" t="s">
        <v>393</v>
      </c>
      <c r="D35" s="133">
        <f t="shared" si="6"/>
        <v>1884422</v>
      </c>
      <c r="E35" s="133">
        <f t="shared" si="7"/>
        <v>0</v>
      </c>
      <c r="F35" s="133">
        <v>0</v>
      </c>
      <c r="G35" s="133">
        <v>0</v>
      </c>
      <c r="H35" s="133">
        <v>0</v>
      </c>
      <c r="I35" s="133">
        <v>0</v>
      </c>
      <c r="J35" s="134" t="s">
        <v>332</v>
      </c>
      <c r="K35" s="133">
        <v>0</v>
      </c>
      <c r="L35" s="133">
        <v>1884422</v>
      </c>
      <c r="M35" s="133">
        <f t="shared" si="8"/>
        <v>266961</v>
      </c>
      <c r="N35" s="133">
        <f t="shared" si="9"/>
        <v>0</v>
      </c>
      <c r="O35" s="133">
        <v>0</v>
      </c>
      <c r="P35" s="133">
        <v>0</v>
      </c>
      <c r="Q35" s="133">
        <v>0</v>
      </c>
      <c r="R35" s="133">
        <v>0</v>
      </c>
      <c r="S35" s="134" t="s">
        <v>332</v>
      </c>
      <c r="T35" s="133">
        <v>0</v>
      </c>
      <c r="U35" s="133">
        <v>266961</v>
      </c>
      <c r="V35" s="133">
        <f t="shared" si="10"/>
        <v>2151383</v>
      </c>
      <c r="W35" s="133">
        <f t="shared" si="11"/>
        <v>0</v>
      </c>
      <c r="X35" s="133">
        <f t="shared" si="12"/>
        <v>0</v>
      </c>
      <c r="Y35" s="133">
        <f t="shared" si="13"/>
        <v>0</v>
      </c>
      <c r="Z35" s="133">
        <f t="shared" si="14"/>
        <v>0</v>
      </c>
      <c r="AA35" s="133">
        <f t="shared" si="15"/>
        <v>0</v>
      </c>
      <c r="AB35" s="134" t="s">
        <v>332</v>
      </c>
      <c r="AC35" s="133">
        <f t="shared" si="16"/>
        <v>0</v>
      </c>
      <c r="AD35" s="133">
        <f t="shared" si="17"/>
        <v>2151383</v>
      </c>
      <c r="AE35" s="133">
        <f t="shared" si="18"/>
        <v>0</v>
      </c>
      <c r="AF35" s="133">
        <f t="shared" si="19"/>
        <v>0</v>
      </c>
      <c r="AG35" s="133"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3">
        <f t="shared" si="20"/>
        <v>0</v>
      </c>
      <c r="AN35" s="133">
        <f t="shared" si="21"/>
        <v>0</v>
      </c>
      <c r="AO35" s="133">
        <v>0</v>
      </c>
      <c r="AP35" s="133">
        <v>0</v>
      </c>
      <c r="AQ35" s="133">
        <v>0</v>
      </c>
      <c r="AR35" s="133">
        <v>0</v>
      </c>
      <c r="AS35" s="133">
        <f t="shared" si="22"/>
        <v>0</v>
      </c>
      <c r="AT35" s="133">
        <v>0</v>
      </c>
      <c r="AU35" s="133">
        <v>0</v>
      </c>
      <c r="AV35" s="133">
        <v>0</v>
      </c>
      <c r="AW35" s="133">
        <v>0</v>
      </c>
      <c r="AX35" s="133">
        <f t="shared" si="23"/>
        <v>0</v>
      </c>
      <c r="AY35" s="133">
        <v>0</v>
      </c>
      <c r="AZ35" s="133">
        <v>0</v>
      </c>
      <c r="BA35" s="133">
        <v>0</v>
      </c>
      <c r="BB35" s="133">
        <v>0</v>
      </c>
      <c r="BC35" s="133">
        <v>1884422</v>
      </c>
      <c r="BD35" s="133">
        <v>0</v>
      </c>
      <c r="BE35" s="133">
        <v>0</v>
      </c>
      <c r="BF35" s="133">
        <f t="shared" si="24"/>
        <v>0</v>
      </c>
      <c r="BG35" s="133">
        <f t="shared" si="25"/>
        <v>0</v>
      </c>
      <c r="BH35" s="133">
        <f t="shared" si="26"/>
        <v>0</v>
      </c>
      <c r="BI35" s="133">
        <v>0</v>
      </c>
      <c r="BJ35" s="133">
        <v>0</v>
      </c>
      <c r="BK35" s="133">
        <v>0</v>
      </c>
      <c r="BL35" s="133">
        <v>0</v>
      </c>
      <c r="BM35" s="133">
        <v>0</v>
      </c>
      <c r="BN35" s="133">
        <v>0</v>
      </c>
      <c r="BO35" s="133">
        <f t="shared" si="27"/>
        <v>0</v>
      </c>
      <c r="BP35" s="133">
        <f t="shared" si="28"/>
        <v>0</v>
      </c>
      <c r="BQ35" s="133">
        <v>0</v>
      </c>
      <c r="BR35" s="133">
        <v>0</v>
      </c>
      <c r="BS35" s="133">
        <v>0</v>
      </c>
      <c r="BT35" s="133">
        <v>0</v>
      </c>
      <c r="BU35" s="133">
        <f t="shared" si="29"/>
        <v>0</v>
      </c>
      <c r="BV35" s="133">
        <v>0</v>
      </c>
      <c r="BW35" s="133">
        <v>0</v>
      </c>
      <c r="BX35" s="133">
        <v>0</v>
      </c>
      <c r="BY35" s="133">
        <v>0</v>
      </c>
      <c r="BZ35" s="133">
        <f t="shared" si="30"/>
        <v>0</v>
      </c>
      <c r="CA35" s="133">
        <v>0</v>
      </c>
      <c r="CB35" s="133">
        <v>0</v>
      </c>
      <c r="CC35" s="133">
        <v>0</v>
      </c>
      <c r="CD35" s="133">
        <v>0</v>
      </c>
      <c r="CE35" s="133">
        <v>266961</v>
      </c>
      <c r="CF35" s="133">
        <v>0</v>
      </c>
      <c r="CG35" s="133">
        <v>0</v>
      </c>
      <c r="CH35" s="133">
        <f t="shared" si="31"/>
        <v>0</v>
      </c>
      <c r="CI35" s="133">
        <f t="shared" si="50"/>
        <v>0</v>
      </c>
      <c r="CJ35" s="133">
        <f t="shared" si="50"/>
        <v>0</v>
      </c>
      <c r="CK35" s="133">
        <f t="shared" si="50"/>
        <v>0</v>
      </c>
      <c r="CL35" s="133">
        <f t="shared" si="50"/>
        <v>0</v>
      </c>
      <c r="CM35" s="133">
        <f t="shared" si="50"/>
        <v>0</v>
      </c>
      <c r="CN35" s="133">
        <f t="shared" si="50"/>
        <v>0</v>
      </c>
      <c r="CO35" s="133">
        <f t="shared" si="50"/>
        <v>0</v>
      </c>
      <c r="CP35" s="133">
        <f t="shared" si="50"/>
        <v>0</v>
      </c>
      <c r="CQ35" s="133">
        <f t="shared" si="50"/>
        <v>0</v>
      </c>
      <c r="CR35" s="133">
        <f t="shared" si="50"/>
        <v>0</v>
      </c>
      <c r="CS35" s="133">
        <f t="shared" si="50"/>
        <v>0</v>
      </c>
      <c r="CT35" s="133">
        <f t="shared" si="50"/>
        <v>0</v>
      </c>
      <c r="CU35" s="133">
        <f t="shared" si="50"/>
        <v>0</v>
      </c>
      <c r="CV35" s="133">
        <f t="shared" si="50"/>
        <v>0</v>
      </c>
      <c r="CW35" s="133">
        <f t="shared" si="50"/>
        <v>0</v>
      </c>
      <c r="CX35" s="133">
        <f t="shared" si="49"/>
        <v>0</v>
      </c>
      <c r="CY35" s="133">
        <f t="shared" si="49"/>
        <v>0</v>
      </c>
      <c r="CZ35" s="133">
        <f t="shared" si="49"/>
        <v>0</v>
      </c>
      <c r="DA35" s="133">
        <f t="shared" si="49"/>
        <v>0</v>
      </c>
      <c r="DB35" s="133">
        <f t="shared" si="49"/>
        <v>0</v>
      </c>
      <c r="DC35" s="133">
        <f t="shared" si="49"/>
        <v>0</v>
      </c>
      <c r="DD35" s="133">
        <f t="shared" si="49"/>
        <v>0</v>
      </c>
      <c r="DE35" s="133">
        <f t="shared" si="49"/>
        <v>0</v>
      </c>
      <c r="DF35" s="133">
        <f t="shared" si="49"/>
        <v>0</v>
      </c>
      <c r="DG35" s="133">
        <f t="shared" si="49"/>
        <v>2151383</v>
      </c>
      <c r="DH35" s="133">
        <f t="shared" si="49"/>
        <v>0</v>
      </c>
      <c r="DI35" s="133">
        <f t="shared" si="49"/>
        <v>0</v>
      </c>
      <c r="DJ35" s="133">
        <f t="shared" si="49"/>
        <v>0</v>
      </c>
    </row>
    <row r="36" spans="1:114" s="129" customFormat="1" ht="12" customHeight="1">
      <c r="A36" s="125" t="s">
        <v>336</v>
      </c>
      <c r="B36" s="126" t="s">
        <v>394</v>
      </c>
      <c r="C36" s="125" t="s">
        <v>395</v>
      </c>
      <c r="D36" s="133">
        <f t="shared" si="6"/>
        <v>675461</v>
      </c>
      <c r="E36" s="133">
        <f t="shared" si="7"/>
        <v>15500</v>
      </c>
      <c r="F36" s="133">
        <v>0</v>
      </c>
      <c r="G36" s="133">
        <v>0</v>
      </c>
      <c r="H36" s="133">
        <v>0</v>
      </c>
      <c r="I36" s="133">
        <v>12323</v>
      </c>
      <c r="J36" s="134" t="s">
        <v>332</v>
      </c>
      <c r="K36" s="133">
        <v>3177</v>
      </c>
      <c r="L36" s="133">
        <v>659961</v>
      </c>
      <c r="M36" s="133">
        <f t="shared" si="8"/>
        <v>72398</v>
      </c>
      <c r="N36" s="133">
        <f t="shared" si="9"/>
        <v>1137</v>
      </c>
      <c r="O36" s="133">
        <v>0</v>
      </c>
      <c r="P36" s="133">
        <v>0</v>
      </c>
      <c r="Q36" s="133">
        <v>0</v>
      </c>
      <c r="R36" s="133">
        <v>1137</v>
      </c>
      <c r="S36" s="134" t="s">
        <v>332</v>
      </c>
      <c r="T36" s="133">
        <v>0</v>
      </c>
      <c r="U36" s="133">
        <v>71261</v>
      </c>
      <c r="V36" s="133">
        <f t="shared" si="10"/>
        <v>747859</v>
      </c>
      <c r="W36" s="133">
        <f t="shared" si="11"/>
        <v>16637</v>
      </c>
      <c r="X36" s="133">
        <f t="shared" si="12"/>
        <v>0</v>
      </c>
      <c r="Y36" s="133">
        <f t="shared" si="13"/>
        <v>0</v>
      </c>
      <c r="Z36" s="133">
        <f t="shared" si="14"/>
        <v>0</v>
      </c>
      <c r="AA36" s="133">
        <f t="shared" si="15"/>
        <v>13460</v>
      </c>
      <c r="AB36" s="134" t="s">
        <v>332</v>
      </c>
      <c r="AC36" s="133">
        <f t="shared" si="16"/>
        <v>3177</v>
      </c>
      <c r="AD36" s="133">
        <f t="shared" si="17"/>
        <v>731222</v>
      </c>
      <c r="AE36" s="133">
        <f t="shared" si="18"/>
        <v>0</v>
      </c>
      <c r="AF36" s="133">
        <f t="shared" si="19"/>
        <v>0</v>
      </c>
      <c r="AG36" s="133"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7730</v>
      </c>
      <c r="AM36" s="133">
        <f t="shared" si="20"/>
        <v>443639</v>
      </c>
      <c r="AN36" s="133">
        <f t="shared" si="21"/>
        <v>49331</v>
      </c>
      <c r="AO36" s="133">
        <v>26311</v>
      </c>
      <c r="AP36" s="133">
        <v>23020</v>
      </c>
      <c r="AQ36" s="133">
        <v>0</v>
      </c>
      <c r="AR36" s="133">
        <v>0</v>
      </c>
      <c r="AS36" s="133">
        <f t="shared" si="22"/>
        <v>1034</v>
      </c>
      <c r="AT36" s="133">
        <v>1034</v>
      </c>
      <c r="AU36" s="133">
        <v>0</v>
      </c>
      <c r="AV36" s="133">
        <v>0</v>
      </c>
      <c r="AW36" s="133">
        <v>0</v>
      </c>
      <c r="AX36" s="133">
        <f t="shared" si="23"/>
        <v>393274</v>
      </c>
      <c r="AY36" s="133">
        <v>281346</v>
      </c>
      <c r="AZ36" s="133">
        <v>111928</v>
      </c>
      <c r="BA36" s="133">
        <v>0</v>
      </c>
      <c r="BB36" s="133">
        <v>0</v>
      </c>
      <c r="BC36" s="133">
        <v>186570</v>
      </c>
      <c r="BD36" s="133">
        <v>0</v>
      </c>
      <c r="BE36" s="133">
        <v>37522</v>
      </c>
      <c r="BF36" s="133">
        <f t="shared" si="24"/>
        <v>481161</v>
      </c>
      <c r="BG36" s="133">
        <f t="shared" si="25"/>
        <v>0</v>
      </c>
      <c r="BH36" s="133">
        <f t="shared" si="26"/>
        <v>0</v>
      </c>
      <c r="BI36" s="133">
        <v>0</v>
      </c>
      <c r="BJ36" s="133">
        <v>0</v>
      </c>
      <c r="BK36" s="133">
        <v>0</v>
      </c>
      <c r="BL36" s="133">
        <v>0</v>
      </c>
      <c r="BM36" s="133">
        <v>0</v>
      </c>
      <c r="BN36" s="133">
        <v>0</v>
      </c>
      <c r="BO36" s="133">
        <f t="shared" si="27"/>
        <v>10091</v>
      </c>
      <c r="BP36" s="133">
        <f t="shared" si="28"/>
        <v>8741</v>
      </c>
      <c r="BQ36" s="133">
        <v>8741</v>
      </c>
      <c r="BR36" s="133">
        <v>0</v>
      </c>
      <c r="BS36" s="133">
        <v>0</v>
      </c>
      <c r="BT36" s="133">
        <v>0</v>
      </c>
      <c r="BU36" s="133">
        <f t="shared" si="29"/>
        <v>24</v>
      </c>
      <c r="BV36" s="133">
        <v>24</v>
      </c>
      <c r="BW36" s="133">
        <v>0</v>
      </c>
      <c r="BX36" s="133">
        <v>0</v>
      </c>
      <c r="BY36" s="133">
        <v>0</v>
      </c>
      <c r="BZ36" s="133">
        <f t="shared" si="30"/>
        <v>1326</v>
      </c>
      <c r="CA36" s="133">
        <v>0</v>
      </c>
      <c r="CB36" s="133">
        <v>1326</v>
      </c>
      <c r="CC36" s="133">
        <v>0</v>
      </c>
      <c r="CD36" s="133">
        <v>0</v>
      </c>
      <c r="CE36" s="133">
        <v>58227</v>
      </c>
      <c r="CF36" s="133">
        <v>0</v>
      </c>
      <c r="CG36" s="133">
        <v>4080</v>
      </c>
      <c r="CH36" s="133">
        <f t="shared" si="31"/>
        <v>14171</v>
      </c>
      <c r="CI36" s="133">
        <f t="shared" si="50"/>
        <v>0</v>
      </c>
      <c r="CJ36" s="133">
        <f t="shared" si="50"/>
        <v>0</v>
      </c>
      <c r="CK36" s="133">
        <f t="shared" si="50"/>
        <v>0</v>
      </c>
      <c r="CL36" s="133">
        <f t="shared" si="50"/>
        <v>0</v>
      </c>
      <c r="CM36" s="133">
        <f t="shared" si="50"/>
        <v>0</v>
      </c>
      <c r="CN36" s="133">
        <f t="shared" si="50"/>
        <v>0</v>
      </c>
      <c r="CO36" s="133">
        <f t="shared" si="50"/>
        <v>0</v>
      </c>
      <c r="CP36" s="133">
        <f t="shared" si="50"/>
        <v>7730</v>
      </c>
      <c r="CQ36" s="133">
        <f t="shared" si="50"/>
        <v>453730</v>
      </c>
      <c r="CR36" s="133">
        <f t="shared" si="50"/>
        <v>58072</v>
      </c>
      <c r="CS36" s="133">
        <f t="shared" si="50"/>
        <v>35052</v>
      </c>
      <c r="CT36" s="133">
        <f t="shared" si="50"/>
        <v>23020</v>
      </c>
      <c r="CU36" s="133">
        <f t="shared" si="50"/>
        <v>0</v>
      </c>
      <c r="CV36" s="133">
        <f t="shared" si="50"/>
        <v>0</v>
      </c>
      <c r="CW36" s="133">
        <f t="shared" si="50"/>
        <v>1058</v>
      </c>
      <c r="CX36" s="133">
        <f t="shared" si="49"/>
        <v>1058</v>
      </c>
      <c r="CY36" s="133">
        <f t="shared" si="49"/>
        <v>0</v>
      </c>
      <c r="CZ36" s="133">
        <f t="shared" si="49"/>
        <v>0</v>
      </c>
      <c r="DA36" s="133">
        <f t="shared" si="49"/>
        <v>0</v>
      </c>
      <c r="DB36" s="133">
        <f t="shared" si="49"/>
        <v>394600</v>
      </c>
      <c r="DC36" s="133">
        <f t="shared" si="49"/>
        <v>281346</v>
      </c>
      <c r="DD36" s="133">
        <f t="shared" si="49"/>
        <v>113254</v>
      </c>
      <c r="DE36" s="133">
        <f t="shared" si="49"/>
        <v>0</v>
      </c>
      <c r="DF36" s="133">
        <f t="shared" si="49"/>
        <v>0</v>
      </c>
      <c r="DG36" s="133">
        <f t="shared" si="49"/>
        <v>244797</v>
      </c>
      <c r="DH36" s="133">
        <f t="shared" si="49"/>
        <v>0</v>
      </c>
      <c r="DI36" s="133">
        <f t="shared" si="49"/>
        <v>41602</v>
      </c>
      <c r="DJ36" s="133">
        <f t="shared" si="49"/>
        <v>495332</v>
      </c>
    </row>
    <row r="37" spans="1:114" s="129" customFormat="1" ht="12" customHeight="1">
      <c r="A37" s="125" t="s">
        <v>336</v>
      </c>
      <c r="B37" s="126" t="s">
        <v>396</v>
      </c>
      <c r="C37" s="125" t="s">
        <v>397</v>
      </c>
      <c r="D37" s="133">
        <f t="shared" si="6"/>
        <v>969311</v>
      </c>
      <c r="E37" s="133">
        <f t="shared" si="7"/>
        <v>49758</v>
      </c>
      <c r="F37" s="133">
        <v>0</v>
      </c>
      <c r="G37" s="133">
        <v>0</v>
      </c>
      <c r="H37" s="133">
        <v>0</v>
      </c>
      <c r="I37" s="133">
        <v>2745</v>
      </c>
      <c r="J37" s="134" t="s">
        <v>332</v>
      </c>
      <c r="K37" s="133">
        <v>47013</v>
      </c>
      <c r="L37" s="133">
        <v>919553</v>
      </c>
      <c r="M37" s="133">
        <f t="shared" si="8"/>
        <v>97925</v>
      </c>
      <c r="N37" s="133">
        <f t="shared" si="9"/>
        <v>12245</v>
      </c>
      <c r="O37" s="133">
        <v>0</v>
      </c>
      <c r="P37" s="133">
        <v>0</v>
      </c>
      <c r="Q37" s="133">
        <v>0</v>
      </c>
      <c r="R37" s="133">
        <v>12245</v>
      </c>
      <c r="S37" s="134" t="s">
        <v>332</v>
      </c>
      <c r="T37" s="133">
        <v>0</v>
      </c>
      <c r="U37" s="133">
        <v>85680</v>
      </c>
      <c r="V37" s="133">
        <f t="shared" si="10"/>
        <v>1067236</v>
      </c>
      <c r="W37" s="133">
        <f t="shared" si="11"/>
        <v>62003</v>
      </c>
      <c r="X37" s="133">
        <f t="shared" si="12"/>
        <v>0</v>
      </c>
      <c r="Y37" s="133">
        <f t="shared" si="13"/>
        <v>0</v>
      </c>
      <c r="Z37" s="133">
        <f t="shared" si="14"/>
        <v>0</v>
      </c>
      <c r="AA37" s="133">
        <f t="shared" si="15"/>
        <v>14990</v>
      </c>
      <c r="AB37" s="134" t="s">
        <v>332</v>
      </c>
      <c r="AC37" s="133">
        <f t="shared" si="16"/>
        <v>47013</v>
      </c>
      <c r="AD37" s="133">
        <f t="shared" si="17"/>
        <v>1005233</v>
      </c>
      <c r="AE37" s="133">
        <f t="shared" si="18"/>
        <v>0</v>
      </c>
      <c r="AF37" s="133">
        <f t="shared" si="19"/>
        <v>0</v>
      </c>
      <c r="AG37" s="133"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48318</v>
      </c>
      <c r="AM37" s="133">
        <f t="shared" si="20"/>
        <v>558252</v>
      </c>
      <c r="AN37" s="133">
        <f t="shared" si="21"/>
        <v>114162</v>
      </c>
      <c r="AO37" s="133">
        <v>73870</v>
      </c>
      <c r="AP37" s="133">
        <v>26862</v>
      </c>
      <c r="AQ37" s="133">
        <v>6715</v>
      </c>
      <c r="AR37" s="133">
        <v>6715</v>
      </c>
      <c r="AS37" s="133">
        <f t="shared" si="22"/>
        <v>49630</v>
      </c>
      <c r="AT37" s="133">
        <v>7092</v>
      </c>
      <c r="AU37" s="133">
        <v>42538</v>
      </c>
      <c r="AV37" s="133">
        <v>0</v>
      </c>
      <c r="AW37" s="133">
        <v>0</v>
      </c>
      <c r="AX37" s="133">
        <f t="shared" si="23"/>
        <v>394337</v>
      </c>
      <c r="AY37" s="133">
        <v>295497</v>
      </c>
      <c r="AZ37" s="133">
        <v>89128</v>
      </c>
      <c r="BA37" s="133">
        <v>9712</v>
      </c>
      <c r="BB37" s="133">
        <v>0</v>
      </c>
      <c r="BC37" s="133">
        <v>346572</v>
      </c>
      <c r="BD37" s="133">
        <v>123</v>
      </c>
      <c r="BE37" s="133">
        <v>16169</v>
      </c>
      <c r="BF37" s="133">
        <f t="shared" si="24"/>
        <v>574421</v>
      </c>
      <c r="BG37" s="133">
        <f t="shared" si="25"/>
        <v>0</v>
      </c>
      <c r="BH37" s="133">
        <f t="shared" si="26"/>
        <v>0</v>
      </c>
      <c r="BI37" s="133">
        <v>0</v>
      </c>
      <c r="BJ37" s="133">
        <v>0</v>
      </c>
      <c r="BK37" s="133">
        <v>0</v>
      </c>
      <c r="BL37" s="133">
        <v>0</v>
      </c>
      <c r="BM37" s="133">
        <v>0</v>
      </c>
      <c r="BN37" s="133">
        <v>1747</v>
      </c>
      <c r="BO37" s="133">
        <f t="shared" si="27"/>
        <v>20581</v>
      </c>
      <c r="BP37" s="133">
        <f t="shared" si="28"/>
        <v>6716</v>
      </c>
      <c r="BQ37" s="133">
        <v>6716</v>
      </c>
      <c r="BR37" s="133">
        <v>0</v>
      </c>
      <c r="BS37" s="133">
        <v>0</v>
      </c>
      <c r="BT37" s="133">
        <v>0</v>
      </c>
      <c r="BU37" s="133">
        <f t="shared" si="29"/>
        <v>0</v>
      </c>
      <c r="BV37" s="133">
        <v>0</v>
      </c>
      <c r="BW37" s="133">
        <v>0</v>
      </c>
      <c r="BX37" s="133">
        <v>0</v>
      </c>
      <c r="BY37" s="133">
        <v>0</v>
      </c>
      <c r="BZ37" s="133">
        <f t="shared" si="30"/>
        <v>13865</v>
      </c>
      <c r="CA37" s="133">
        <v>13865</v>
      </c>
      <c r="CB37" s="133">
        <v>0</v>
      </c>
      <c r="CC37" s="133">
        <v>0</v>
      </c>
      <c r="CD37" s="133">
        <v>0</v>
      </c>
      <c r="CE37" s="133">
        <v>75309</v>
      </c>
      <c r="CF37" s="133">
        <v>0</v>
      </c>
      <c r="CG37" s="133">
        <v>288</v>
      </c>
      <c r="CH37" s="133">
        <f t="shared" si="31"/>
        <v>20869</v>
      </c>
      <c r="CI37" s="133">
        <f t="shared" si="50"/>
        <v>0</v>
      </c>
      <c r="CJ37" s="133">
        <f t="shared" si="50"/>
        <v>0</v>
      </c>
      <c r="CK37" s="133">
        <f t="shared" si="50"/>
        <v>0</v>
      </c>
      <c r="CL37" s="133">
        <f t="shared" si="50"/>
        <v>0</v>
      </c>
      <c r="CM37" s="133">
        <f t="shared" si="50"/>
        <v>0</v>
      </c>
      <c r="CN37" s="133">
        <f t="shared" si="50"/>
        <v>0</v>
      </c>
      <c r="CO37" s="133">
        <f t="shared" si="50"/>
        <v>0</v>
      </c>
      <c r="CP37" s="133">
        <f t="shared" si="50"/>
        <v>50065</v>
      </c>
      <c r="CQ37" s="133">
        <f t="shared" si="50"/>
        <v>578833</v>
      </c>
      <c r="CR37" s="133">
        <f t="shared" si="50"/>
        <v>120878</v>
      </c>
      <c r="CS37" s="133">
        <f t="shared" si="50"/>
        <v>80586</v>
      </c>
      <c r="CT37" s="133">
        <f t="shared" si="50"/>
        <v>26862</v>
      </c>
      <c r="CU37" s="133">
        <f t="shared" si="50"/>
        <v>6715</v>
      </c>
      <c r="CV37" s="133">
        <f t="shared" si="50"/>
        <v>6715</v>
      </c>
      <c r="CW37" s="133">
        <f t="shared" si="50"/>
        <v>49630</v>
      </c>
      <c r="CX37" s="133">
        <f t="shared" si="49"/>
        <v>7092</v>
      </c>
      <c r="CY37" s="133">
        <f t="shared" si="49"/>
        <v>42538</v>
      </c>
      <c r="CZ37" s="133">
        <f t="shared" si="49"/>
        <v>0</v>
      </c>
      <c r="DA37" s="133">
        <f t="shared" si="49"/>
        <v>0</v>
      </c>
      <c r="DB37" s="133">
        <f t="shared" si="49"/>
        <v>408202</v>
      </c>
      <c r="DC37" s="133">
        <f t="shared" si="49"/>
        <v>309362</v>
      </c>
      <c r="DD37" s="133">
        <f t="shared" si="49"/>
        <v>89128</v>
      </c>
      <c r="DE37" s="133">
        <f t="shared" si="49"/>
        <v>9712</v>
      </c>
      <c r="DF37" s="133">
        <f t="shared" si="49"/>
        <v>0</v>
      </c>
      <c r="DG37" s="133">
        <f t="shared" si="49"/>
        <v>421881</v>
      </c>
      <c r="DH37" s="133">
        <f t="shared" si="49"/>
        <v>123</v>
      </c>
      <c r="DI37" s="133">
        <f t="shared" si="49"/>
        <v>16457</v>
      </c>
      <c r="DJ37" s="133">
        <f t="shared" si="49"/>
        <v>595290</v>
      </c>
    </row>
    <row r="38" spans="1:114" s="129" customFormat="1" ht="12" customHeight="1">
      <c r="A38" s="125" t="s">
        <v>336</v>
      </c>
      <c r="B38" s="126" t="s">
        <v>398</v>
      </c>
      <c r="C38" s="125" t="s">
        <v>399</v>
      </c>
      <c r="D38" s="133">
        <f t="shared" si="6"/>
        <v>882208</v>
      </c>
      <c r="E38" s="133">
        <f t="shared" si="7"/>
        <v>7868</v>
      </c>
      <c r="F38" s="133">
        <v>0</v>
      </c>
      <c r="G38" s="133">
        <v>0</v>
      </c>
      <c r="H38" s="133">
        <v>0</v>
      </c>
      <c r="I38" s="133">
        <v>7204</v>
      </c>
      <c r="J38" s="134" t="s">
        <v>332</v>
      </c>
      <c r="K38" s="133">
        <v>664</v>
      </c>
      <c r="L38" s="133">
        <v>874340</v>
      </c>
      <c r="M38" s="133">
        <f t="shared" si="8"/>
        <v>54427</v>
      </c>
      <c r="N38" s="133">
        <f t="shared" si="9"/>
        <v>0</v>
      </c>
      <c r="O38" s="133">
        <v>0</v>
      </c>
      <c r="P38" s="133">
        <v>0</v>
      </c>
      <c r="Q38" s="133">
        <v>0</v>
      </c>
      <c r="R38" s="133">
        <v>0</v>
      </c>
      <c r="S38" s="134" t="s">
        <v>332</v>
      </c>
      <c r="T38" s="133">
        <v>0</v>
      </c>
      <c r="U38" s="133">
        <v>54427</v>
      </c>
      <c r="V38" s="133">
        <f t="shared" si="10"/>
        <v>936635</v>
      </c>
      <c r="W38" s="133">
        <f t="shared" si="11"/>
        <v>7868</v>
      </c>
      <c r="X38" s="133">
        <f t="shared" si="12"/>
        <v>0</v>
      </c>
      <c r="Y38" s="133">
        <f t="shared" si="13"/>
        <v>0</v>
      </c>
      <c r="Z38" s="133">
        <f t="shared" si="14"/>
        <v>0</v>
      </c>
      <c r="AA38" s="133">
        <f t="shared" si="15"/>
        <v>7204</v>
      </c>
      <c r="AB38" s="134" t="s">
        <v>332</v>
      </c>
      <c r="AC38" s="133">
        <f t="shared" si="16"/>
        <v>664</v>
      </c>
      <c r="AD38" s="133">
        <f t="shared" si="17"/>
        <v>928767</v>
      </c>
      <c r="AE38" s="133">
        <f t="shared" si="18"/>
        <v>0</v>
      </c>
      <c r="AF38" s="133">
        <f t="shared" si="19"/>
        <v>0</v>
      </c>
      <c r="AG38" s="133"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3">
        <f t="shared" si="20"/>
        <v>334665</v>
      </c>
      <c r="AN38" s="133">
        <f t="shared" si="21"/>
        <v>108048</v>
      </c>
      <c r="AO38" s="133">
        <v>44543</v>
      </c>
      <c r="AP38" s="133">
        <v>63505</v>
      </c>
      <c r="AQ38" s="133">
        <v>0</v>
      </c>
      <c r="AR38" s="133">
        <v>0</v>
      </c>
      <c r="AS38" s="133">
        <f t="shared" si="22"/>
        <v>7152</v>
      </c>
      <c r="AT38" s="133">
        <v>7152</v>
      </c>
      <c r="AU38" s="133">
        <v>0</v>
      </c>
      <c r="AV38" s="133">
        <v>0</v>
      </c>
      <c r="AW38" s="133">
        <v>0</v>
      </c>
      <c r="AX38" s="133">
        <f t="shared" si="23"/>
        <v>219465</v>
      </c>
      <c r="AY38" s="133">
        <v>219465</v>
      </c>
      <c r="AZ38" s="133">
        <v>0</v>
      </c>
      <c r="BA38" s="133">
        <v>0</v>
      </c>
      <c r="BB38" s="133">
        <v>0</v>
      </c>
      <c r="BC38" s="133">
        <v>515401</v>
      </c>
      <c r="BD38" s="133">
        <v>0</v>
      </c>
      <c r="BE38" s="133">
        <v>32142</v>
      </c>
      <c r="BF38" s="133">
        <f t="shared" si="24"/>
        <v>366807</v>
      </c>
      <c r="BG38" s="133">
        <f t="shared" si="25"/>
        <v>0</v>
      </c>
      <c r="BH38" s="133">
        <f t="shared" si="26"/>
        <v>0</v>
      </c>
      <c r="BI38" s="133">
        <v>0</v>
      </c>
      <c r="BJ38" s="133">
        <v>0</v>
      </c>
      <c r="BK38" s="133">
        <v>0</v>
      </c>
      <c r="BL38" s="133">
        <v>0</v>
      </c>
      <c r="BM38" s="133">
        <v>0</v>
      </c>
      <c r="BN38" s="133">
        <v>0</v>
      </c>
      <c r="BO38" s="133">
        <f t="shared" si="27"/>
        <v>0</v>
      </c>
      <c r="BP38" s="133">
        <f t="shared" si="28"/>
        <v>0</v>
      </c>
      <c r="BQ38" s="133">
        <v>0</v>
      </c>
      <c r="BR38" s="133">
        <v>0</v>
      </c>
      <c r="BS38" s="133">
        <v>0</v>
      </c>
      <c r="BT38" s="133">
        <v>0</v>
      </c>
      <c r="BU38" s="133">
        <f t="shared" si="29"/>
        <v>0</v>
      </c>
      <c r="BV38" s="133">
        <v>0</v>
      </c>
      <c r="BW38" s="133">
        <v>0</v>
      </c>
      <c r="BX38" s="133">
        <v>0</v>
      </c>
      <c r="BY38" s="133">
        <v>0</v>
      </c>
      <c r="BZ38" s="133">
        <f t="shared" si="30"/>
        <v>0</v>
      </c>
      <c r="CA38" s="133">
        <v>0</v>
      </c>
      <c r="CB38" s="133">
        <v>0</v>
      </c>
      <c r="CC38" s="133">
        <v>0</v>
      </c>
      <c r="CD38" s="133">
        <v>0</v>
      </c>
      <c r="CE38" s="133">
        <v>54427</v>
      </c>
      <c r="CF38" s="133">
        <v>0</v>
      </c>
      <c r="CG38" s="133">
        <v>0</v>
      </c>
      <c r="CH38" s="133">
        <f t="shared" si="31"/>
        <v>0</v>
      </c>
      <c r="CI38" s="133">
        <f t="shared" si="50"/>
        <v>0</v>
      </c>
      <c r="CJ38" s="133">
        <f t="shared" si="50"/>
        <v>0</v>
      </c>
      <c r="CK38" s="133">
        <f t="shared" si="50"/>
        <v>0</v>
      </c>
      <c r="CL38" s="133">
        <f t="shared" si="50"/>
        <v>0</v>
      </c>
      <c r="CM38" s="133">
        <f t="shared" si="50"/>
        <v>0</v>
      </c>
      <c r="CN38" s="133">
        <f t="shared" si="50"/>
        <v>0</v>
      </c>
      <c r="CO38" s="133">
        <f t="shared" si="50"/>
        <v>0</v>
      </c>
      <c r="CP38" s="133">
        <f t="shared" si="50"/>
        <v>0</v>
      </c>
      <c r="CQ38" s="133">
        <f t="shared" si="50"/>
        <v>334665</v>
      </c>
      <c r="CR38" s="133">
        <f t="shared" si="50"/>
        <v>108048</v>
      </c>
      <c r="CS38" s="133">
        <f t="shared" si="50"/>
        <v>44543</v>
      </c>
      <c r="CT38" s="133">
        <f t="shared" si="50"/>
        <v>63505</v>
      </c>
      <c r="CU38" s="133">
        <f t="shared" si="50"/>
        <v>0</v>
      </c>
      <c r="CV38" s="133">
        <f t="shared" si="50"/>
        <v>0</v>
      </c>
      <c r="CW38" s="133">
        <f t="shared" si="50"/>
        <v>7152</v>
      </c>
      <c r="CX38" s="133">
        <f t="shared" si="49"/>
        <v>7152</v>
      </c>
      <c r="CY38" s="133">
        <f t="shared" si="49"/>
        <v>0</v>
      </c>
      <c r="CZ38" s="133">
        <f t="shared" si="49"/>
        <v>0</v>
      </c>
      <c r="DA38" s="133">
        <f t="shared" si="49"/>
        <v>0</v>
      </c>
      <c r="DB38" s="133">
        <f t="shared" si="49"/>
        <v>219465</v>
      </c>
      <c r="DC38" s="133">
        <f t="shared" si="49"/>
        <v>219465</v>
      </c>
      <c r="DD38" s="133">
        <f t="shared" si="49"/>
        <v>0</v>
      </c>
      <c r="DE38" s="133">
        <f t="shared" si="49"/>
        <v>0</v>
      </c>
      <c r="DF38" s="133">
        <f t="shared" si="49"/>
        <v>0</v>
      </c>
      <c r="DG38" s="133">
        <f t="shared" si="49"/>
        <v>569828</v>
      </c>
      <c r="DH38" s="133">
        <f t="shared" si="49"/>
        <v>0</v>
      </c>
      <c r="DI38" s="133">
        <f t="shared" si="49"/>
        <v>32142</v>
      </c>
      <c r="DJ38" s="133">
        <f t="shared" si="49"/>
        <v>366807</v>
      </c>
    </row>
    <row r="39" spans="1:114" s="129" customFormat="1" ht="12" customHeight="1">
      <c r="A39" s="125" t="s">
        <v>336</v>
      </c>
      <c r="B39" s="126" t="s">
        <v>400</v>
      </c>
      <c r="C39" s="125" t="s">
        <v>401</v>
      </c>
      <c r="D39" s="133">
        <f t="shared" si="6"/>
        <v>1272411</v>
      </c>
      <c r="E39" s="133">
        <f t="shared" si="7"/>
        <v>100332</v>
      </c>
      <c r="F39" s="133">
        <v>0</v>
      </c>
      <c r="G39" s="133">
        <v>0</v>
      </c>
      <c r="H39" s="133">
        <v>0</v>
      </c>
      <c r="I39" s="133">
        <v>23147</v>
      </c>
      <c r="J39" s="134" t="s">
        <v>332</v>
      </c>
      <c r="K39" s="133">
        <v>77185</v>
      </c>
      <c r="L39" s="133">
        <v>1172079</v>
      </c>
      <c r="M39" s="133">
        <f t="shared" si="8"/>
        <v>119991</v>
      </c>
      <c r="N39" s="133">
        <f t="shared" si="9"/>
        <v>20439</v>
      </c>
      <c r="O39" s="133">
        <v>308</v>
      </c>
      <c r="P39" s="133">
        <v>0</v>
      </c>
      <c r="Q39" s="133">
        <v>0</v>
      </c>
      <c r="R39" s="133">
        <v>20131</v>
      </c>
      <c r="S39" s="134" t="s">
        <v>332</v>
      </c>
      <c r="T39" s="133">
        <v>0</v>
      </c>
      <c r="U39" s="133">
        <v>99552</v>
      </c>
      <c r="V39" s="133">
        <f t="shared" si="10"/>
        <v>1392402</v>
      </c>
      <c r="W39" s="133">
        <f t="shared" si="11"/>
        <v>120771</v>
      </c>
      <c r="X39" s="133">
        <f t="shared" si="12"/>
        <v>308</v>
      </c>
      <c r="Y39" s="133">
        <f t="shared" si="13"/>
        <v>0</v>
      </c>
      <c r="Z39" s="133">
        <f t="shared" si="14"/>
        <v>0</v>
      </c>
      <c r="AA39" s="133">
        <f t="shared" si="15"/>
        <v>43278</v>
      </c>
      <c r="AB39" s="134" t="s">
        <v>332</v>
      </c>
      <c r="AC39" s="133">
        <f t="shared" si="16"/>
        <v>77185</v>
      </c>
      <c r="AD39" s="133">
        <f t="shared" si="17"/>
        <v>1271631</v>
      </c>
      <c r="AE39" s="133">
        <f t="shared" si="18"/>
        <v>0</v>
      </c>
      <c r="AF39" s="133">
        <f t="shared" si="19"/>
        <v>0</v>
      </c>
      <c r="AG39" s="133"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69957</v>
      </c>
      <c r="AM39" s="133">
        <f t="shared" si="20"/>
        <v>672844</v>
      </c>
      <c r="AN39" s="133">
        <f t="shared" si="21"/>
        <v>44499</v>
      </c>
      <c r="AO39" s="133">
        <v>44499</v>
      </c>
      <c r="AP39" s="133">
        <v>0</v>
      </c>
      <c r="AQ39" s="133">
        <v>0</v>
      </c>
      <c r="AR39" s="133">
        <v>0</v>
      </c>
      <c r="AS39" s="133">
        <f t="shared" si="22"/>
        <v>3900</v>
      </c>
      <c r="AT39" s="133">
        <v>0</v>
      </c>
      <c r="AU39" s="133">
        <v>0</v>
      </c>
      <c r="AV39" s="133">
        <v>3900</v>
      </c>
      <c r="AW39" s="133">
        <v>0</v>
      </c>
      <c r="AX39" s="133">
        <f t="shared" si="23"/>
        <v>622754</v>
      </c>
      <c r="AY39" s="133">
        <v>444416</v>
      </c>
      <c r="AZ39" s="133">
        <v>168132</v>
      </c>
      <c r="BA39" s="133">
        <v>6195</v>
      </c>
      <c r="BB39" s="133">
        <v>4011</v>
      </c>
      <c r="BC39" s="133">
        <v>501777</v>
      </c>
      <c r="BD39" s="133">
        <v>1691</v>
      </c>
      <c r="BE39" s="133">
        <v>27833</v>
      </c>
      <c r="BF39" s="133">
        <f t="shared" si="24"/>
        <v>700677</v>
      </c>
      <c r="BG39" s="133">
        <f t="shared" si="25"/>
        <v>0</v>
      </c>
      <c r="BH39" s="133">
        <f t="shared" si="26"/>
        <v>0</v>
      </c>
      <c r="BI39" s="133">
        <v>0</v>
      </c>
      <c r="BJ39" s="133">
        <v>0</v>
      </c>
      <c r="BK39" s="133">
        <v>0</v>
      </c>
      <c r="BL39" s="133">
        <v>0</v>
      </c>
      <c r="BM39" s="133">
        <v>0</v>
      </c>
      <c r="BN39" s="133">
        <v>2025</v>
      </c>
      <c r="BO39" s="133">
        <f t="shared" si="27"/>
        <v>30374</v>
      </c>
      <c r="BP39" s="133">
        <f t="shared" si="28"/>
        <v>6908</v>
      </c>
      <c r="BQ39" s="133">
        <v>6908</v>
      </c>
      <c r="BR39" s="133">
        <v>0</v>
      </c>
      <c r="BS39" s="133">
        <v>0</v>
      </c>
      <c r="BT39" s="133">
        <v>0</v>
      </c>
      <c r="BU39" s="133">
        <f t="shared" si="29"/>
        <v>0</v>
      </c>
      <c r="BV39" s="133">
        <v>0</v>
      </c>
      <c r="BW39" s="133">
        <v>0</v>
      </c>
      <c r="BX39" s="133">
        <v>0</v>
      </c>
      <c r="BY39" s="133">
        <v>0</v>
      </c>
      <c r="BZ39" s="133">
        <f t="shared" si="30"/>
        <v>23466</v>
      </c>
      <c r="CA39" s="133">
        <v>23466</v>
      </c>
      <c r="CB39" s="133">
        <v>0</v>
      </c>
      <c r="CC39" s="133">
        <v>0</v>
      </c>
      <c r="CD39" s="133">
        <v>0</v>
      </c>
      <c r="CE39" s="133">
        <v>87315</v>
      </c>
      <c r="CF39" s="133">
        <v>0</v>
      </c>
      <c r="CG39" s="133">
        <v>277</v>
      </c>
      <c r="CH39" s="133">
        <f t="shared" si="31"/>
        <v>30651</v>
      </c>
      <c r="CI39" s="133">
        <f t="shared" si="50"/>
        <v>0</v>
      </c>
      <c r="CJ39" s="133">
        <f t="shared" si="50"/>
        <v>0</v>
      </c>
      <c r="CK39" s="133">
        <f t="shared" si="50"/>
        <v>0</v>
      </c>
      <c r="CL39" s="133">
        <f t="shared" si="50"/>
        <v>0</v>
      </c>
      <c r="CM39" s="133">
        <f t="shared" si="50"/>
        <v>0</v>
      </c>
      <c r="CN39" s="133">
        <f t="shared" si="50"/>
        <v>0</v>
      </c>
      <c r="CO39" s="133">
        <f t="shared" si="50"/>
        <v>0</v>
      </c>
      <c r="CP39" s="133">
        <f t="shared" si="50"/>
        <v>71982</v>
      </c>
      <c r="CQ39" s="133">
        <f t="shared" si="50"/>
        <v>703218</v>
      </c>
      <c r="CR39" s="133">
        <f t="shared" si="50"/>
        <v>51407</v>
      </c>
      <c r="CS39" s="133">
        <f t="shared" si="50"/>
        <v>51407</v>
      </c>
      <c r="CT39" s="133">
        <f t="shared" si="50"/>
        <v>0</v>
      </c>
      <c r="CU39" s="133">
        <f t="shared" si="50"/>
        <v>0</v>
      </c>
      <c r="CV39" s="133">
        <f t="shared" si="50"/>
        <v>0</v>
      </c>
      <c r="CW39" s="133">
        <f t="shared" si="50"/>
        <v>3900</v>
      </c>
      <c r="CX39" s="133">
        <f t="shared" si="49"/>
        <v>0</v>
      </c>
      <c r="CY39" s="133">
        <f t="shared" si="49"/>
        <v>0</v>
      </c>
      <c r="CZ39" s="133">
        <f t="shared" si="49"/>
        <v>3900</v>
      </c>
      <c r="DA39" s="133">
        <f t="shared" si="49"/>
        <v>0</v>
      </c>
      <c r="DB39" s="133">
        <f t="shared" si="49"/>
        <v>646220</v>
      </c>
      <c r="DC39" s="133">
        <f t="shared" si="49"/>
        <v>467882</v>
      </c>
      <c r="DD39" s="133">
        <f t="shared" si="49"/>
        <v>168132</v>
      </c>
      <c r="DE39" s="133">
        <f t="shared" si="49"/>
        <v>6195</v>
      </c>
      <c r="DF39" s="133">
        <f t="shared" si="49"/>
        <v>4011</v>
      </c>
      <c r="DG39" s="133">
        <f t="shared" si="49"/>
        <v>589092</v>
      </c>
      <c r="DH39" s="133">
        <f t="shared" si="49"/>
        <v>1691</v>
      </c>
      <c r="DI39" s="133">
        <f t="shared" si="49"/>
        <v>28110</v>
      </c>
      <c r="DJ39" s="133">
        <f t="shared" si="49"/>
        <v>731328</v>
      </c>
    </row>
    <row r="40" spans="1:114" s="129" customFormat="1" ht="12" customHeight="1">
      <c r="A40" s="125" t="s">
        <v>336</v>
      </c>
      <c r="B40" s="126" t="s">
        <v>402</v>
      </c>
      <c r="C40" s="125" t="s">
        <v>403</v>
      </c>
      <c r="D40" s="133">
        <f t="shared" si="6"/>
        <v>498620</v>
      </c>
      <c r="E40" s="133">
        <f t="shared" si="7"/>
        <v>0</v>
      </c>
      <c r="F40" s="133">
        <v>0</v>
      </c>
      <c r="G40" s="133">
        <v>0</v>
      </c>
      <c r="H40" s="133">
        <v>0</v>
      </c>
      <c r="I40" s="133">
        <v>0</v>
      </c>
      <c r="J40" s="134" t="s">
        <v>332</v>
      </c>
      <c r="K40" s="133">
        <v>0</v>
      </c>
      <c r="L40" s="133">
        <v>498620</v>
      </c>
      <c r="M40" s="133">
        <f t="shared" si="8"/>
        <v>48188</v>
      </c>
      <c r="N40" s="133">
        <f t="shared" si="9"/>
        <v>0</v>
      </c>
      <c r="O40" s="133">
        <v>0</v>
      </c>
      <c r="P40" s="133">
        <v>0</v>
      </c>
      <c r="Q40" s="133">
        <v>0</v>
      </c>
      <c r="R40" s="133">
        <v>0</v>
      </c>
      <c r="S40" s="134" t="s">
        <v>332</v>
      </c>
      <c r="T40" s="133">
        <v>0</v>
      </c>
      <c r="U40" s="133">
        <v>48188</v>
      </c>
      <c r="V40" s="133">
        <f t="shared" si="10"/>
        <v>546808</v>
      </c>
      <c r="W40" s="133">
        <f t="shared" si="11"/>
        <v>0</v>
      </c>
      <c r="X40" s="133">
        <f t="shared" si="12"/>
        <v>0</v>
      </c>
      <c r="Y40" s="133">
        <f t="shared" si="13"/>
        <v>0</v>
      </c>
      <c r="Z40" s="133">
        <f t="shared" si="14"/>
        <v>0</v>
      </c>
      <c r="AA40" s="133">
        <f t="shared" si="15"/>
        <v>0</v>
      </c>
      <c r="AB40" s="134" t="s">
        <v>332</v>
      </c>
      <c r="AC40" s="133">
        <f t="shared" si="16"/>
        <v>0</v>
      </c>
      <c r="AD40" s="133">
        <f t="shared" si="17"/>
        <v>546808</v>
      </c>
      <c r="AE40" s="133">
        <f t="shared" si="18"/>
        <v>0</v>
      </c>
      <c r="AF40" s="133">
        <f t="shared" si="19"/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140312</v>
      </c>
      <c r="AM40" s="133">
        <f t="shared" si="20"/>
        <v>42986</v>
      </c>
      <c r="AN40" s="133">
        <f t="shared" si="21"/>
        <v>42986</v>
      </c>
      <c r="AO40" s="133">
        <v>42986</v>
      </c>
      <c r="AP40" s="133">
        <v>0</v>
      </c>
      <c r="AQ40" s="133">
        <v>0</v>
      </c>
      <c r="AR40" s="133">
        <v>0</v>
      </c>
      <c r="AS40" s="133">
        <f t="shared" si="22"/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f t="shared" si="23"/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315322</v>
      </c>
      <c r="BD40" s="133">
        <v>0</v>
      </c>
      <c r="BE40" s="133">
        <v>0</v>
      </c>
      <c r="BF40" s="133">
        <f t="shared" si="24"/>
        <v>42986</v>
      </c>
      <c r="BG40" s="133">
        <f t="shared" si="25"/>
        <v>0</v>
      </c>
      <c r="BH40" s="133">
        <f t="shared" si="26"/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797</v>
      </c>
      <c r="BO40" s="133">
        <f t="shared" si="27"/>
        <v>4148</v>
      </c>
      <c r="BP40" s="133">
        <f t="shared" si="28"/>
        <v>4148</v>
      </c>
      <c r="BQ40" s="133">
        <v>4148</v>
      </c>
      <c r="BR40" s="133">
        <v>0</v>
      </c>
      <c r="BS40" s="133">
        <v>0</v>
      </c>
      <c r="BT40" s="133">
        <v>0</v>
      </c>
      <c r="BU40" s="133">
        <f t="shared" si="29"/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f t="shared" si="30"/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43243</v>
      </c>
      <c r="CF40" s="133">
        <v>0</v>
      </c>
      <c r="CG40" s="133">
        <v>0</v>
      </c>
      <c r="CH40" s="133">
        <f t="shared" si="31"/>
        <v>4148</v>
      </c>
      <c r="CI40" s="133">
        <f t="shared" si="50"/>
        <v>0</v>
      </c>
      <c r="CJ40" s="133">
        <f t="shared" si="50"/>
        <v>0</v>
      </c>
      <c r="CK40" s="133">
        <f t="shared" si="50"/>
        <v>0</v>
      </c>
      <c r="CL40" s="133">
        <f t="shared" si="50"/>
        <v>0</v>
      </c>
      <c r="CM40" s="133">
        <f t="shared" si="50"/>
        <v>0</v>
      </c>
      <c r="CN40" s="133">
        <f t="shared" si="50"/>
        <v>0</v>
      </c>
      <c r="CO40" s="133">
        <f t="shared" si="50"/>
        <v>0</v>
      </c>
      <c r="CP40" s="133">
        <f t="shared" si="50"/>
        <v>141109</v>
      </c>
      <c r="CQ40" s="133">
        <f t="shared" si="50"/>
        <v>47134</v>
      </c>
      <c r="CR40" s="133">
        <f t="shared" si="50"/>
        <v>47134</v>
      </c>
      <c r="CS40" s="133">
        <f t="shared" si="50"/>
        <v>47134</v>
      </c>
      <c r="CT40" s="133">
        <f t="shared" si="50"/>
        <v>0</v>
      </c>
      <c r="CU40" s="133">
        <f t="shared" si="50"/>
        <v>0</v>
      </c>
      <c r="CV40" s="133">
        <f t="shared" si="50"/>
        <v>0</v>
      </c>
      <c r="CW40" s="133">
        <f t="shared" si="50"/>
        <v>0</v>
      </c>
      <c r="CX40" s="133">
        <f t="shared" si="49"/>
        <v>0</v>
      </c>
      <c r="CY40" s="133">
        <f t="shared" si="49"/>
        <v>0</v>
      </c>
      <c r="CZ40" s="133">
        <f t="shared" si="49"/>
        <v>0</v>
      </c>
      <c r="DA40" s="133">
        <f t="shared" si="49"/>
        <v>0</v>
      </c>
      <c r="DB40" s="133">
        <f t="shared" si="49"/>
        <v>0</v>
      </c>
      <c r="DC40" s="133">
        <f t="shared" si="49"/>
        <v>0</v>
      </c>
      <c r="DD40" s="133">
        <f t="shared" si="49"/>
        <v>0</v>
      </c>
      <c r="DE40" s="133">
        <f t="shared" si="49"/>
        <v>0</v>
      </c>
      <c r="DF40" s="133">
        <f t="shared" si="49"/>
        <v>0</v>
      </c>
      <c r="DG40" s="133">
        <f t="shared" si="49"/>
        <v>358565</v>
      </c>
      <c r="DH40" s="133">
        <f t="shared" si="49"/>
        <v>0</v>
      </c>
      <c r="DI40" s="133">
        <f t="shared" si="49"/>
        <v>0</v>
      </c>
      <c r="DJ40" s="133">
        <f t="shared" si="49"/>
        <v>47134</v>
      </c>
    </row>
    <row r="41" spans="1:114" s="129" customFormat="1" ht="12" customHeight="1">
      <c r="A41" s="125" t="s">
        <v>336</v>
      </c>
      <c r="B41" s="126" t="s">
        <v>404</v>
      </c>
      <c r="C41" s="125" t="s">
        <v>405</v>
      </c>
      <c r="D41" s="133">
        <f t="shared" si="6"/>
        <v>1075283</v>
      </c>
      <c r="E41" s="133">
        <f t="shared" si="7"/>
        <v>173498</v>
      </c>
      <c r="F41" s="133">
        <v>2793</v>
      </c>
      <c r="G41" s="133">
        <v>0</v>
      </c>
      <c r="H41" s="133">
        <v>0</v>
      </c>
      <c r="I41" s="133">
        <v>116051</v>
      </c>
      <c r="J41" s="134" t="s">
        <v>332</v>
      </c>
      <c r="K41" s="133">
        <v>54654</v>
      </c>
      <c r="L41" s="133">
        <v>901785</v>
      </c>
      <c r="M41" s="133">
        <f t="shared" si="8"/>
        <v>109536</v>
      </c>
      <c r="N41" s="133">
        <f t="shared" si="9"/>
        <v>0</v>
      </c>
      <c r="O41" s="133">
        <v>0</v>
      </c>
      <c r="P41" s="133">
        <v>0</v>
      </c>
      <c r="Q41" s="133">
        <v>0</v>
      </c>
      <c r="R41" s="133">
        <v>0</v>
      </c>
      <c r="S41" s="134" t="s">
        <v>332</v>
      </c>
      <c r="T41" s="133">
        <v>0</v>
      </c>
      <c r="U41" s="133">
        <v>109536</v>
      </c>
      <c r="V41" s="133">
        <f t="shared" si="10"/>
        <v>1184819</v>
      </c>
      <c r="W41" s="133">
        <f t="shared" si="11"/>
        <v>173498</v>
      </c>
      <c r="X41" s="133">
        <f t="shared" si="12"/>
        <v>2793</v>
      </c>
      <c r="Y41" s="133">
        <f t="shared" si="13"/>
        <v>0</v>
      </c>
      <c r="Z41" s="133">
        <f t="shared" si="14"/>
        <v>0</v>
      </c>
      <c r="AA41" s="133">
        <f t="shared" si="15"/>
        <v>116051</v>
      </c>
      <c r="AB41" s="134" t="s">
        <v>332</v>
      </c>
      <c r="AC41" s="133">
        <f t="shared" si="16"/>
        <v>54654</v>
      </c>
      <c r="AD41" s="133">
        <f t="shared" si="17"/>
        <v>1011321</v>
      </c>
      <c r="AE41" s="133">
        <f t="shared" si="18"/>
        <v>0</v>
      </c>
      <c r="AF41" s="133">
        <f t="shared" si="19"/>
        <v>0</v>
      </c>
      <c r="AG41" s="133">
        <v>0</v>
      </c>
      <c r="AH41" s="133">
        <v>0</v>
      </c>
      <c r="AI41" s="133">
        <v>0</v>
      </c>
      <c r="AJ41" s="133">
        <v>0</v>
      </c>
      <c r="AK41" s="133">
        <v>0</v>
      </c>
      <c r="AL41" s="133">
        <v>0</v>
      </c>
      <c r="AM41" s="133">
        <f t="shared" si="20"/>
        <v>1075283</v>
      </c>
      <c r="AN41" s="133">
        <f t="shared" si="21"/>
        <v>157355</v>
      </c>
      <c r="AO41" s="133">
        <v>99261</v>
      </c>
      <c r="AP41" s="133">
        <v>58094</v>
      </c>
      <c r="AQ41" s="133">
        <v>0</v>
      </c>
      <c r="AR41" s="133">
        <v>0</v>
      </c>
      <c r="AS41" s="133">
        <f t="shared" si="22"/>
        <v>211521</v>
      </c>
      <c r="AT41" s="133">
        <v>7956</v>
      </c>
      <c r="AU41" s="133">
        <v>192393</v>
      </c>
      <c r="AV41" s="133">
        <v>11172</v>
      </c>
      <c r="AW41" s="133">
        <v>0</v>
      </c>
      <c r="AX41" s="133">
        <f t="shared" si="23"/>
        <v>706407</v>
      </c>
      <c r="AY41" s="133">
        <v>271670</v>
      </c>
      <c r="AZ41" s="133">
        <v>330715</v>
      </c>
      <c r="BA41" s="133">
        <v>104022</v>
      </c>
      <c r="BB41" s="133">
        <v>0</v>
      </c>
      <c r="BC41" s="133">
        <v>0</v>
      </c>
      <c r="BD41" s="133">
        <v>0</v>
      </c>
      <c r="BE41" s="133">
        <v>0</v>
      </c>
      <c r="BF41" s="133">
        <f t="shared" si="24"/>
        <v>1075283</v>
      </c>
      <c r="BG41" s="133">
        <f t="shared" si="25"/>
        <v>0</v>
      </c>
      <c r="BH41" s="133">
        <f t="shared" si="26"/>
        <v>0</v>
      </c>
      <c r="BI41" s="133">
        <v>0</v>
      </c>
      <c r="BJ41" s="133">
        <v>0</v>
      </c>
      <c r="BK41" s="133">
        <v>0</v>
      </c>
      <c r="BL41" s="133">
        <v>0</v>
      </c>
      <c r="BM41" s="133">
        <v>0</v>
      </c>
      <c r="BN41" s="133">
        <v>2341</v>
      </c>
      <c r="BO41" s="133">
        <f t="shared" si="27"/>
        <v>0</v>
      </c>
      <c r="BP41" s="133">
        <f t="shared" si="28"/>
        <v>0</v>
      </c>
      <c r="BQ41" s="133">
        <v>0</v>
      </c>
      <c r="BR41" s="133">
        <v>0</v>
      </c>
      <c r="BS41" s="133">
        <v>0</v>
      </c>
      <c r="BT41" s="133">
        <v>0</v>
      </c>
      <c r="BU41" s="133">
        <f t="shared" si="29"/>
        <v>0</v>
      </c>
      <c r="BV41" s="133">
        <v>0</v>
      </c>
      <c r="BW41" s="133">
        <v>0</v>
      </c>
      <c r="BX41" s="133">
        <v>0</v>
      </c>
      <c r="BY41" s="133">
        <v>0</v>
      </c>
      <c r="BZ41" s="133">
        <f t="shared" si="30"/>
        <v>0</v>
      </c>
      <c r="CA41" s="133">
        <v>0</v>
      </c>
      <c r="CB41" s="133">
        <v>0</v>
      </c>
      <c r="CC41" s="133">
        <v>0</v>
      </c>
      <c r="CD41" s="133">
        <v>0</v>
      </c>
      <c r="CE41" s="133">
        <v>107195</v>
      </c>
      <c r="CF41" s="133">
        <v>0</v>
      </c>
      <c r="CG41" s="133">
        <v>0</v>
      </c>
      <c r="CH41" s="133">
        <f t="shared" si="31"/>
        <v>0</v>
      </c>
      <c r="CI41" s="133">
        <f t="shared" si="50"/>
        <v>0</v>
      </c>
      <c r="CJ41" s="133">
        <f t="shared" si="50"/>
        <v>0</v>
      </c>
      <c r="CK41" s="133">
        <f t="shared" si="50"/>
        <v>0</v>
      </c>
      <c r="CL41" s="133">
        <f t="shared" si="50"/>
        <v>0</v>
      </c>
      <c r="CM41" s="133">
        <f t="shared" si="50"/>
        <v>0</v>
      </c>
      <c r="CN41" s="133">
        <f t="shared" si="50"/>
        <v>0</v>
      </c>
      <c r="CO41" s="133">
        <f t="shared" si="50"/>
        <v>0</v>
      </c>
      <c r="CP41" s="133">
        <f t="shared" si="50"/>
        <v>2341</v>
      </c>
      <c r="CQ41" s="133">
        <f t="shared" si="50"/>
        <v>1075283</v>
      </c>
      <c r="CR41" s="133">
        <f t="shared" si="50"/>
        <v>157355</v>
      </c>
      <c r="CS41" s="133">
        <f t="shared" si="50"/>
        <v>99261</v>
      </c>
      <c r="CT41" s="133">
        <f t="shared" si="50"/>
        <v>58094</v>
      </c>
      <c r="CU41" s="133">
        <f t="shared" si="50"/>
        <v>0</v>
      </c>
      <c r="CV41" s="133">
        <f t="shared" si="50"/>
        <v>0</v>
      </c>
      <c r="CW41" s="133">
        <f t="shared" si="50"/>
        <v>211521</v>
      </c>
      <c r="CX41" s="133">
        <f t="shared" si="49"/>
        <v>7956</v>
      </c>
      <c r="CY41" s="133">
        <f t="shared" si="49"/>
        <v>192393</v>
      </c>
      <c r="CZ41" s="133">
        <f t="shared" si="49"/>
        <v>11172</v>
      </c>
      <c r="DA41" s="133">
        <f t="shared" si="49"/>
        <v>0</v>
      </c>
      <c r="DB41" s="133">
        <f t="shared" si="49"/>
        <v>706407</v>
      </c>
      <c r="DC41" s="133">
        <f t="shared" si="49"/>
        <v>271670</v>
      </c>
      <c r="DD41" s="133">
        <f t="shared" si="49"/>
        <v>330715</v>
      </c>
      <c r="DE41" s="133">
        <f t="shared" si="49"/>
        <v>104022</v>
      </c>
      <c r="DF41" s="133">
        <f t="shared" si="49"/>
        <v>0</v>
      </c>
      <c r="DG41" s="133">
        <f t="shared" si="49"/>
        <v>107195</v>
      </c>
      <c r="DH41" s="133">
        <f t="shared" si="49"/>
        <v>0</v>
      </c>
      <c r="DI41" s="133">
        <f t="shared" si="49"/>
        <v>0</v>
      </c>
      <c r="DJ41" s="133">
        <f t="shared" si="49"/>
        <v>1075283</v>
      </c>
    </row>
    <row r="42" spans="1:114" s="129" customFormat="1" ht="12" customHeight="1">
      <c r="A42" s="125" t="s">
        <v>336</v>
      </c>
      <c r="B42" s="126" t="s">
        <v>406</v>
      </c>
      <c r="C42" s="125" t="s">
        <v>407</v>
      </c>
      <c r="D42" s="133">
        <f t="shared" si="6"/>
        <v>690116</v>
      </c>
      <c r="E42" s="133">
        <f t="shared" si="7"/>
        <v>101496</v>
      </c>
      <c r="F42" s="133">
        <v>796</v>
      </c>
      <c r="G42" s="133">
        <v>0</v>
      </c>
      <c r="H42" s="133">
        <v>0</v>
      </c>
      <c r="I42" s="133">
        <v>100650</v>
      </c>
      <c r="J42" s="134" t="s">
        <v>332</v>
      </c>
      <c r="K42" s="133">
        <v>50</v>
      </c>
      <c r="L42" s="133">
        <v>588620</v>
      </c>
      <c r="M42" s="133">
        <f t="shared" si="8"/>
        <v>154663</v>
      </c>
      <c r="N42" s="133">
        <f t="shared" si="9"/>
        <v>45174</v>
      </c>
      <c r="O42" s="133">
        <v>0</v>
      </c>
      <c r="P42" s="133">
        <v>0</v>
      </c>
      <c r="Q42" s="133">
        <v>0</v>
      </c>
      <c r="R42" s="133">
        <v>0</v>
      </c>
      <c r="S42" s="134" t="s">
        <v>332</v>
      </c>
      <c r="T42" s="133">
        <v>45174</v>
      </c>
      <c r="U42" s="133">
        <v>109489</v>
      </c>
      <c r="V42" s="133">
        <f t="shared" si="10"/>
        <v>844779</v>
      </c>
      <c r="W42" s="133">
        <f t="shared" si="11"/>
        <v>146670</v>
      </c>
      <c r="X42" s="133">
        <f t="shared" si="12"/>
        <v>796</v>
      </c>
      <c r="Y42" s="133">
        <f t="shared" si="13"/>
        <v>0</v>
      </c>
      <c r="Z42" s="133">
        <f t="shared" si="14"/>
        <v>0</v>
      </c>
      <c r="AA42" s="133">
        <f t="shared" si="15"/>
        <v>100650</v>
      </c>
      <c r="AB42" s="134" t="s">
        <v>332</v>
      </c>
      <c r="AC42" s="133">
        <f t="shared" si="16"/>
        <v>45224</v>
      </c>
      <c r="AD42" s="133">
        <f t="shared" si="17"/>
        <v>698109</v>
      </c>
      <c r="AE42" s="133">
        <f t="shared" si="18"/>
        <v>0</v>
      </c>
      <c r="AF42" s="133">
        <f t="shared" si="19"/>
        <v>0</v>
      </c>
      <c r="AG42" s="133"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0</v>
      </c>
      <c r="AM42" s="133">
        <f t="shared" si="20"/>
        <v>667487</v>
      </c>
      <c r="AN42" s="133">
        <f t="shared" si="21"/>
        <v>29741</v>
      </c>
      <c r="AO42" s="133">
        <v>24241</v>
      </c>
      <c r="AP42" s="133">
        <v>5500</v>
      </c>
      <c r="AQ42" s="133">
        <v>0</v>
      </c>
      <c r="AR42" s="133">
        <v>0</v>
      </c>
      <c r="AS42" s="133">
        <f t="shared" si="22"/>
        <v>60087</v>
      </c>
      <c r="AT42" s="133">
        <v>0</v>
      </c>
      <c r="AU42" s="133">
        <v>55942</v>
      </c>
      <c r="AV42" s="133">
        <v>4145</v>
      </c>
      <c r="AW42" s="133">
        <v>0</v>
      </c>
      <c r="AX42" s="133">
        <f t="shared" si="23"/>
        <v>575991</v>
      </c>
      <c r="AY42" s="133">
        <v>123480</v>
      </c>
      <c r="AZ42" s="133">
        <v>424060</v>
      </c>
      <c r="BA42" s="133">
        <v>7030</v>
      </c>
      <c r="BB42" s="133">
        <v>21421</v>
      </c>
      <c r="BC42" s="133">
        <v>0</v>
      </c>
      <c r="BD42" s="133">
        <v>1668</v>
      </c>
      <c r="BE42" s="133">
        <v>22629</v>
      </c>
      <c r="BF42" s="133">
        <f t="shared" si="24"/>
        <v>690116</v>
      </c>
      <c r="BG42" s="133">
        <f t="shared" si="25"/>
        <v>0</v>
      </c>
      <c r="BH42" s="133">
        <f t="shared" si="26"/>
        <v>0</v>
      </c>
      <c r="BI42" s="133">
        <v>0</v>
      </c>
      <c r="BJ42" s="133">
        <v>0</v>
      </c>
      <c r="BK42" s="133">
        <v>0</v>
      </c>
      <c r="BL42" s="133">
        <v>0</v>
      </c>
      <c r="BM42" s="133">
        <v>0</v>
      </c>
      <c r="BN42" s="133">
        <v>0</v>
      </c>
      <c r="BO42" s="133">
        <f t="shared" si="27"/>
        <v>152354</v>
      </c>
      <c r="BP42" s="133">
        <f t="shared" si="28"/>
        <v>11896</v>
      </c>
      <c r="BQ42" s="133">
        <v>11896</v>
      </c>
      <c r="BR42" s="133">
        <v>0</v>
      </c>
      <c r="BS42" s="133">
        <v>0</v>
      </c>
      <c r="BT42" s="133">
        <v>0</v>
      </c>
      <c r="BU42" s="133">
        <f t="shared" si="29"/>
        <v>82279</v>
      </c>
      <c r="BV42" s="133">
        <v>0</v>
      </c>
      <c r="BW42" s="133">
        <v>82279</v>
      </c>
      <c r="BX42" s="133">
        <v>0</v>
      </c>
      <c r="BY42" s="133">
        <v>0</v>
      </c>
      <c r="BZ42" s="133">
        <f t="shared" si="30"/>
        <v>47250</v>
      </c>
      <c r="CA42" s="133">
        <v>0</v>
      </c>
      <c r="CB42" s="133">
        <v>47250</v>
      </c>
      <c r="CC42" s="133">
        <v>0</v>
      </c>
      <c r="CD42" s="133">
        <v>0</v>
      </c>
      <c r="CE42" s="133">
        <v>0</v>
      </c>
      <c r="CF42" s="133">
        <v>10929</v>
      </c>
      <c r="CG42" s="133">
        <v>2309</v>
      </c>
      <c r="CH42" s="133">
        <f t="shared" si="31"/>
        <v>154663</v>
      </c>
      <c r="CI42" s="133">
        <f aca="true" t="shared" si="51" ref="CI42:CX58">SUM(AE42,+BG42)</f>
        <v>0</v>
      </c>
      <c r="CJ42" s="133">
        <f t="shared" si="51"/>
        <v>0</v>
      </c>
      <c r="CK42" s="133">
        <f t="shared" si="51"/>
        <v>0</v>
      </c>
      <c r="CL42" s="133">
        <f t="shared" si="51"/>
        <v>0</v>
      </c>
      <c r="CM42" s="133">
        <f t="shared" si="51"/>
        <v>0</v>
      </c>
      <c r="CN42" s="133">
        <f t="shared" si="51"/>
        <v>0</v>
      </c>
      <c r="CO42" s="133">
        <f t="shared" si="51"/>
        <v>0</v>
      </c>
      <c r="CP42" s="133">
        <f t="shared" si="51"/>
        <v>0</v>
      </c>
      <c r="CQ42" s="133">
        <f t="shared" si="51"/>
        <v>819841</v>
      </c>
      <c r="CR42" s="133">
        <f t="shared" si="51"/>
        <v>41637</v>
      </c>
      <c r="CS42" s="133">
        <f t="shared" si="51"/>
        <v>36137</v>
      </c>
      <c r="CT42" s="133">
        <f t="shared" si="51"/>
        <v>5500</v>
      </c>
      <c r="CU42" s="133">
        <f t="shared" si="51"/>
        <v>0</v>
      </c>
      <c r="CV42" s="133">
        <f t="shared" si="51"/>
        <v>0</v>
      </c>
      <c r="CW42" s="133">
        <f t="shared" si="51"/>
        <v>142366</v>
      </c>
      <c r="CX42" s="133">
        <f t="shared" si="49"/>
        <v>0</v>
      </c>
      <c r="CY42" s="133">
        <f t="shared" si="49"/>
        <v>138221</v>
      </c>
      <c r="CZ42" s="133">
        <f t="shared" si="49"/>
        <v>4145</v>
      </c>
      <c r="DA42" s="133">
        <f t="shared" si="49"/>
        <v>0</v>
      </c>
      <c r="DB42" s="133">
        <f t="shared" si="49"/>
        <v>623241</v>
      </c>
      <c r="DC42" s="133">
        <f t="shared" si="49"/>
        <v>123480</v>
      </c>
      <c r="DD42" s="133">
        <f t="shared" si="49"/>
        <v>471310</v>
      </c>
      <c r="DE42" s="133">
        <f t="shared" si="49"/>
        <v>7030</v>
      </c>
      <c r="DF42" s="133">
        <f t="shared" si="49"/>
        <v>21421</v>
      </c>
      <c r="DG42" s="133">
        <f t="shared" si="49"/>
        <v>0</v>
      </c>
      <c r="DH42" s="133">
        <f t="shared" si="49"/>
        <v>12597</v>
      </c>
      <c r="DI42" s="133">
        <f t="shared" si="49"/>
        <v>24938</v>
      </c>
      <c r="DJ42" s="133">
        <f t="shared" si="49"/>
        <v>844779</v>
      </c>
    </row>
    <row r="43" spans="1:114" s="129" customFormat="1" ht="12" customHeight="1">
      <c r="A43" s="125" t="s">
        <v>336</v>
      </c>
      <c r="B43" s="126" t="s">
        <v>408</v>
      </c>
      <c r="C43" s="125" t="s">
        <v>409</v>
      </c>
      <c r="D43" s="133">
        <f t="shared" si="6"/>
        <v>701708</v>
      </c>
      <c r="E43" s="133">
        <f t="shared" si="7"/>
        <v>0</v>
      </c>
      <c r="F43" s="133">
        <v>0</v>
      </c>
      <c r="G43" s="133">
        <v>0</v>
      </c>
      <c r="H43" s="133">
        <v>0</v>
      </c>
      <c r="I43" s="133">
        <v>0</v>
      </c>
      <c r="J43" s="134" t="s">
        <v>332</v>
      </c>
      <c r="K43" s="133">
        <v>0</v>
      </c>
      <c r="L43" s="133">
        <v>701708</v>
      </c>
      <c r="M43" s="133">
        <f t="shared" si="8"/>
        <v>71487</v>
      </c>
      <c r="N43" s="133">
        <f t="shared" si="9"/>
        <v>0</v>
      </c>
      <c r="O43" s="133">
        <v>0</v>
      </c>
      <c r="P43" s="133">
        <v>0</v>
      </c>
      <c r="Q43" s="133">
        <v>0</v>
      </c>
      <c r="R43" s="133">
        <v>0</v>
      </c>
      <c r="S43" s="134" t="s">
        <v>332</v>
      </c>
      <c r="T43" s="133">
        <v>0</v>
      </c>
      <c r="U43" s="133">
        <v>71487</v>
      </c>
      <c r="V43" s="133">
        <f t="shared" si="10"/>
        <v>773195</v>
      </c>
      <c r="W43" s="133">
        <f t="shared" si="11"/>
        <v>0</v>
      </c>
      <c r="X43" s="133">
        <f t="shared" si="12"/>
        <v>0</v>
      </c>
      <c r="Y43" s="133">
        <f t="shared" si="13"/>
        <v>0</v>
      </c>
      <c r="Z43" s="133">
        <f t="shared" si="14"/>
        <v>0</v>
      </c>
      <c r="AA43" s="133">
        <f t="shared" si="15"/>
        <v>0</v>
      </c>
      <c r="AB43" s="134" t="s">
        <v>332</v>
      </c>
      <c r="AC43" s="133">
        <f t="shared" si="16"/>
        <v>0</v>
      </c>
      <c r="AD43" s="133">
        <f t="shared" si="17"/>
        <v>773195</v>
      </c>
      <c r="AE43" s="133">
        <f t="shared" si="18"/>
        <v>0</v>
      </c>
      <c r="AF43" s="133">
        <f t="shared" si="19"/>
        <v>0</v>
      </c>
      <c r="AG43" s="133"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0</v>
      </c>
      <c r="AM43" s="133">
        <f t="shared" si="20"/>
        <v>17534</v>
      </c>
      <c r="AN43" s="133">
        <f t="shared" si="21"/>
        <v>17534</v>
      </c>
      <c r="AO43" s="133">
        <v>17534</v>
      </c>
      <c r="AP43" s="133">
        <v>0</v>
      </c>
      <c r="AQ43" s="133">
        <v>0</v>
      </c>
      <c r="AR43" s="133">
        <v>0</v>
      </c>
      <c r="AS43" s="133">
        <f t="shared" si="22"/>
        <v>0</v>
      </c>
      <c r="AT43" s="133">
        <v>0</v>
      </c>
      <c r="AU43" s="133">
        <v>0</v>
      </c>
      <c r="AV43" s="133">
        <v>0</v>
      </c>
      <c r="AW43" s="133">
        <v>0</v>
      </c>
      <c r="AX43" s="133">
        <f t="shared" si="23"/>
        <v>0</v>
      </c>
      <c r="AY43" s="133">
        <v>0</v>
      </c>
      <c r="AZ43" s="133">
        <v>0</v>
      </c>
      <c r="BA43" s="133">
        <v>0</v>
      </c>
      <c r="BB43" s="133">
        <v>0</v>
      </c>
      <c r="BC43" s="133">
        <v>684174</v>
      </c>
      <c r="BD43" s="133">
        <v>0</v>
      </c>
      <c r="BE43" s="133">
        <v>0</v>
      </c>
      <c r="BF43" s="133">
        <f t="shared" si="24"/>
        <v>17534</v>
      </c>
      <c r="BG43" s="133">
        <f t="shared" si="25"/>
        <v>0</v>
      </c>
      <c r="BH43" s="133">
        <f t="shared" si="26"/>
        <v>0</v>
      </c>
      <c r="BI43" s="133">
        <v>0</v>
      </c>
      <c r="BJ43" s="133">
        <v>0</v>
      </c>
      <c r="BK43" s="133">
        <v>0</v>
      </c>
      <c r="BL43" s="133">
        <v>0</v>
      </c>
      <c r="BM43" s="133">
        <v>0</v>
      </c>
      <c r="BN43" s="133">
        <v>1049</v>
      </c>
      <c r="BO43" s="133">
        <f t="shared" si="27"/>
        <v>8767</v>
      </c>
      <c r="BP43" s="133">
        <f t="shared" si="28"/>
        <v>8767</v>
      </c>
      <c r="BQ43" s="133">
        <v>8767</v>
      </c>
      <c r="BR43" s="133">
        <v>0</v>
      </c>
      <c r="BS43" s="133">
        <v>0</v>
      </c>
      <c r="BT43" s="133">
        <v>0</v>
      </c>
      <c r="BU43" s="133">
        <f t="shared" si="29"/>
        <v>0</v>
      </c>
      <c r="BV43" s="133">
        <v>0</v>
      </c>
      <c r="BW43" s="133">
        <v>0</v>
      </c>
      <c r="BX43" s="133">
        <v>0</v>
      </c>
      <c r="BY43" s="133">
        <v>0</v>
      </c>
      <c r="BZ43" s="133">
        <f t="shared" si="30"/>
        <v>0</v>
      </c>
      <c r="CA43" s="133">
        <v>0</v>
      </c>
      <c r="CB43" s="133">
        <v>0</v>
      </c>
      <c r="CC43" s="133">
        <v>0</v>
      </c>
      <c r="CD43" s="133">
        <v>0</v>
      </c>
      <c r="CE43" s="133">
        <v>61671</v>
      </c>
      <c r="CF43" s="133">
        <v>0</v>
      </c>
      <c r="CG43" s="133">
        <v>0</v>
      </c>
      <c r="CH43" s="133">
        <f t="shared" si="31"/>
        <v>8767</v>
      </c>
      <c r="CI43" s="133">
        <f t="shared" si="51"/>
        <v>0</v>
      </c>
      <c r="CJ43" s="133">
        <f t="shared" si="51"/>
        <v>0</v>
      </c>
      <c r="CK43" s="133">
        <f t="shared" si="51"/>
        <v>0</v>
      </c>
      <c r="CL43" s="133">
        <f t="shared" si="51"/>
        <v>0</v>
      </c>
      <c r="CM43" s="133">
        <f t="shared" si="51"/>
        <v>0</v>
      </c>
      <c r="CN43" s="133">
        <f t="shared" si="51"/>
        <v>0</v>
      </c>
      <c r="CO43" s="133">
        <f t="shared" si="51"/>
        <v>0</v>
      </c>
      <c r="CP43" s="133">
        <f t="shared" si="51"/>
        <v>1049</v>
      </c>
      <c r="CQ43" s="133">
        <f t="shared" si="51"/>
        <v>26301</v>
      </c>
      <c r="CR43" s="133">
        <f t="shared" si="51"/>
        <v>26301</v>
      </c>
      <c r="CS43" s="133">
        <f t="shared" si="51"/>
        <v>26301</v>
      </c>
      <c r="CT43" s="133">
        <f t="shared" si="51"/>
        <v>0</v>
      </c>
      <c r="CU43" s="133">
        <f t="shared" si="51"/>
        <v>0</v>
      </c>
      <c r="CV43" s="133">
        <f t="shared" si="51"/>
        <v>0</v>
      </c>
      <c r="CW43" s="133">
        <f t="shared" si="51"/>
        <v>0</v>
      </c>
      <c r="CX43" s="133">
        <f t="shared" si="49"/>
        <v>0</v>
      </c>
      <c r="CY43" s="133">
        <f t="shared" si="49"/>
        <v>0</v>
      </c>
      <c r="CZ43" s="133">
        <f t="shared" si="49"/>
        <v>0</v>
      </c>
      <c r="DA43" s="133">
        <f t="shared" si="49"/>
        <v>0</v>
      </c>
      <c r="DB43" s="133">
        <f t="shared" si="49"/>
        <v>0</v>
      </c>
      <c r="DC43" s="133">
        <f t="shared" si="49"/>
        <v>0</v>
      </c>
      <c r="DD43" s="133">
        <f t="shared" si="49"/>
        <v>0</v>
      </c>
      <c r="DE43" s="133">
        <f t="shared" si="49"/>
        <v>0</v>
      </c>
      <c r="DF43" s="133">
        <f aca="true" t="shared" si="52" ref="DB43:DJ70">SUM(BB43,+CD43)</f>
        <v>0</v>
      </c>
      <c r="DG43" s="133">
        <f t="shared" si="52"/>
        <v>745845</v>
      </c>
      <c r="DH43" s="133">
        <f t="shared" si="52"/>
        <v>0</v>
      </c>
      <c r="DI43" s="133">
        <f t="shared" si="52"/>
        <v>0</v>
      </c>
      <c r="DJ43" s="133">
        <f t="shared" si="52"/>
        <v>26301</v>
      </c>
    </row>
    <row r="44" spans="1:114" s="129" customFormat="1" ht="12" customHeight="1">
      <c r="A44" s="125" t="s">
        <v>336</v>
      </c>
      <c r="B44" s="126" t="s">
        <v>410</v>
      </c>
      <c r="C44" s="125" t="s">
        <v>411</v>
      </c>
      <c r="D44" s="133">
        <f t="shared" si="6"/>
        <v>887302</v>
      </c>
      <c r="E44" s="133">
        <f t="shared" si="7"/>
        <v>103612</v>
      </c>
      <c r="F44" s="133">
        <v>0</v>
      </c>
      <c r="G44" s="133">
        <v>0</v>
      </c>
      <c r="H44" s="133">
        <v>0</v>
      </c>
      <c r="I44" s="133">
        <v>103612</v>
      </c>
      <c r="J44" s="134" t="s">
        <v>332</v>
      </c>
      <c r="K44" s="133">
        <v>0</v>
      </c>
      <c r="L44" s="133">
        <v>783690</v>
      </c>
      <c r="M44" s="133">
        <f t="shared" si="8"/>
        <v>65027</v>
      </c>
      <c r="N44" s="133">
        <f t="shared" si="9"/>
        <v>0</v>
      </c>
      <c r="O44" s="133">
        <v>0</v>
      </c>
      <c r="P44" s="133">
        <v>0</v>
      </c>
      <c r="Q44" s="133">
        <v>0</v>
      </c>
      <c r="R44" s="133">
        <v>0</v>
      </c>
      <c r="S44" s="134" t="s">
        <v>332</v>
      </c>
      <c r="T44" s="133">
        <v>0</v>
      </c>
      <c r="U44" s="133">
        <v>65027</v>
      </c>
      <c r="V44" s="133">
        <f t="shared" si="10"/>
        <v>952329</v>
      </c>
      <c r="W44" s="133">
        <f t="shared" si="11"/>
        <v>103612</v>
      </c>
      <c r="X44" s="133">
        <f t="shared" si="12"/>
        <v>0</v>
      </c>
      <c r="Y44" s="133">
        <f t="shared" si="13"/>
        <v>0</v>
      </c>
      <c r="Z44" s="133">
        <f t="shared" si="14"/>
        <v>0</v>
      </c>
      <c r="AA44" s="133">
        <f t="shared" si="15"/>
        <v>103612</v>
      </c>
      <c r="AB44" s="134" t="s">
        <v>332</v>
      </c>
      <c r="AC44" s="133">
        <f t="shared" si="16"/>
        <v>0</v>
      </c>
      <c r="AD44" s="133">
        <f t="shared" si="17"/>
        <v>848717</v>
      </c>
      <c r="AE44" s="133">
        <f t="shared" si="18"/>
        <v>0</v>
      </c>
      <c r="AF44" s="133">
        <f t="shared" si="19"/>
        <v>0</v>
      </c>
      <c r="AG44" s="133"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3">
        <f t="shared" si="20"/>
        <v>859839</v>
      </c>
      <c r="AN44" s="133">
        <f t="shared" si="21"/>
        <v>41174</v>
      </c>
      <c r="AO44" s="133">
        <v>39477</v>
      </c>
      <c r="AP44" s="133">
        <v>0</v>
      </c>
      <c r="AQ44" s="133">
        <v>1697</v>
      </c>
      <c r="AR44" s="133">
        <v>0</v>
      </c>
      <c r="AS44" s="133">
        <f t="shared" si="22"/>
        <v>3923</v>
      </c>
      <c r="AT44" s="133">
        <v>1822</v>
      </c>
      <c r="AU44" s="133">
        <v>637</v>
      </c>
      <c r="AV44" s="133">
        <v>1464</v>
      </c>
      <c r="AW44" s="133">
        <v>0</v>
      </c>
      <c r="AX44" s="133">
        <f t="shared" si="23"/>
        <v>814742</v>
      </c>
      <c r="AY44" s="133">
        <v>143347</v>
      </c>
      <c r="AZ44" s="133">
        <v>623107</v>
      </c>
      <c r="BA44" s="133">
        <v>37931</v>
      </c>
      <c r="BB44" s="133">
        <v>10357</v>
      </c>
      <c r="BC44" s="133">
        <v>0</v>
      </c>
      <c r="BD44" s="133">
        <v>0</v>
      </c>
      <c r="BE44" s="133">
        <v>27463</v>
      </c>
      <c r="BF44" s="133">
        <f t="shared" si="24"/>
        <v>887302</v>
      </c>
      <c r="BG44" s="133">
        <f t="shared" si="25"/>
        <v>0</v>
      </c>
      <c r="BH44" s="133">
        <f t="shared" si="26"/>
        <v>0</v>
      </c>
      <c r="BI44" s="133">
        <v>0</v>
      </c>
      <c r="BJ44" s="133">
        <v>0</v>
      </c>
      <c r="BK44" s="133">
        <v>0</v>
      </c>
      <c r="BL44" s="133">
        <v>0</v>
      </c>
      <c r="BM44" s="133">
        <v>0</v>
      </c>
      <c r="BN44" s="133">
        <v>0</v>
      </c>
      <c r="BO44" s="133">
        <f t="shared" si="27"/>
        <v>6188</v>
      </c>
      <c r="BP44" s="133">
        <f t="shared" si="28"/>
        <v>6188</v>
      </c>
      <c r="BQ44" s="133">
        <v>6188</v>
      </c>
      <c r="BR44" s="133">
        <v>0</v>
      </c>
      <c r="BS44" s="133">
        <v>0</v>
      </c>
      <c r="BT44" s="133">
        <v>0</v>
      </c>
      <c r="BU44" s="133">
        <f t="shared" si="29"/>
        <v>0</v>
      </c>
      <c r="BV44" s="133">
        <v>0</v>
      </c>
      <c r="BW44" s="133">
        <v>0</v>
      </c>
      <c r="BX44" s="133">
        <v>0</v>
      </c>
      <c r="BY44" s="133">
        <v>0</v>
      </c>
      <c r="BZ44" s="133">
        <f t="shared" si="30"/>
        <v>0</v>
      </c>
      <c r="CA44" s="133">
        <v>0</v>
      </c>
      <c r="CB44" s="133">
        <v>0</v>
      </c>
      <c r="CC44" s="133">
        <v>0</v>
      </c>
      <c r="CD44" s="133">
        <v>0</v>
      </c>
      <c r="CE44" s="133">
        <v>56583</v>
      </c>
      <c r="CF44" s="133">
        <v>0</v>
      </c>
      <c r="CG44" s="133">
        <v>2256</v>
      </c>
      <c r="CH44" s="133">
        <f t="shared" si="31"/>
        <v>8444</v>
      </c>
      <c r="CI44" s="133">
        <f t="shared" si="51"/>
        <v>0</v>
      </c>
      <c r="CJ44" s="133">
        <f t="shared" si="51"/>
        <v>0</v>
      </c>
      <c r="CK44" s="133">
        <f t="shared" si="51"/>
        <v>0</v>
      </c>
      <c r="CL44" s="133">
        <f t="shared" si="51"/>
        <v>0</v>
      </c>
      <c r="CM44" s="133">
        <f t="shared" si="51"/>
        <v>0</v>
      </c>
      <c r="CN44" s="133">
        <f t="shared" si="51"/>
        <v>0</v>
      </c>
      <c r="CO44" s="133">
        <f t="shared" si="51"/>
        <v>0</v>
      </c>
      <c r="CP44" s="133">
        <f t="shared" si="51"/>
        <v>0</v>
      </c>
      <c r="CQ44" s="133">
        <f t="shared" si="51"/>
        <v>866027</v>
      </c>
      <c r="CR44" s="133">
        <f t="shared" si="51"/>
        <v>47362</v>
      </c>
      <c r="CS44" s="133">
        <f t="shared" si="51"/>
        <v>45665</v>
      </c>
      <c r="CT44" s="133">
        <f t="shared" si="51"/>
        <v>0</v>
      </c>
      <c r="CU44" s="133">
        <f t="shared" si="51"/>
        <v>1697</v>
      </c>
      <c r="CV44" s="133">
        <f t="shared" si="51"/>
        <v>0</v>
      </c>
      <c r="CW44" s="133">
        <f t="shared" si="51"/>
        <v>3923</v>
      </c>
      <c r="CX44" s="133">
        <f aca="true" t="shared" si="53" ref="CX44:CX54">SUM(AT44,+BV44)</f>
        <v>1822</v>
      </c>
      <c r="CY44" s="133">
        <f aca="true" t="shared" si="54" ref="CY44:CY70">SUM(AU44,+BW44)</f>
        <v>637</v>
      </c>
      <c r="CZ44" s="133">
        <f aca="true" t="shared" si="55" ref="CZ44:CZ70">SUM(AV44,+BX44)</f>
        <v>1464</v>
      </c>
      <c r="DA44" s="133">
        <f aca="true" t="shared" si="56" ref="DA44:DA70">SUM(AW44,+BY44)</f>
        <v>0</v>
      </c>
      <c r="DB44" s="133">
        <f t="shared" si="52"/>
        <v>814742</v>
      </c>
      <c r="DC44" s="133">
        <f t="shared" si="52"/>
        <v>143347</v>
      </c>
      <c r="DD44" s="133">
        <f t="shared" si="52"/>
        <v>623107</v>
      </c>
      <c r="DE44" s="133">
        <f t="shared" si="52"/>
        <v>37931</v>
      </c>
      <c r="DF44" s="133">
        <f t="shared" si="52"/>
        <v>10357</v>
      </c>
      <c r="DG44" s="133">
        <f t="shared" si="52"/>
        <v>56583</v>
      </c>
      <c r="DH44" s="133">
        <f t="shared" si="52"/>
        <v>0</v>
      </c>
      <c r="DI44" s="133">
        <f t="shared" si="52"/>
        <v>29719</v>
      </c>
      <c r="DJ44" s="133">
        <f t="shared" si="52"/>
        <v>895746</v>
      </c>
    </row>
    <row r="45" spans="1:114" s="129" customFormat="1" ht="12" customHeight="1">
      <c r="A45" s="125" t="s">
        <v>336</v>
      </c>
      <c r="B45" s="126" t="s">
        <v>412</v>
      </c>
      <c r="C45" s="125" t="s">
        <v>413</v>
      </c>
      <c r="D45" s="133">
        <f t="shared" si="6"/>
        <v>693158</v>
      </c>
      <c r="E45" s="133">
        <f t="shared" si="7"/>
        <v>64264</v>
      </c>
      <c r="F45" s="133">
        <v>0</v>
      </c>
      <c r="G45" s="133">
        <v>0</v>
      </c>
      <c r="H45" s="133">
        <v>0</v>
      </c>
      <c r="I45" s="133">
        <v>12762</v>
      </c>
      <c r="J45" s="134" t="s">
        <v>332</v>
      </c>
      <c r="K45" s="133">
        <v>51502</v>
      </c>
      <c r="L45" s="133">
        <v>628894</v>
      </c>
      <c r="M45" s="133">
        <f t="shared" si="8"/>
        <v>62130</v>
      </c>
      <c r="N45" s="133">
        <f t="shared" si="9"/>
        <v>3572</v>
      </c>
      <c r="O45" s="133">
        <v>0</v>
      </c>
      <c r="P45" s="133">
        <v>0</v>
      </c>
      <c r="Q45" s="133">
        <v>0</v>
      </c>
      <c r="R45" s="133">
        <v>3572</v>
      </c>
      <c r="S45" s="134" t="s">
        <v>332</v>
      </c>
      <c r="T45" s="133">
        <v>0</v>
      </c>
      <c r="U45" s="133">
        <v>58558</v>
      </c>
      <c r="V45" s="133">
        <f t="shared" si="10"/>
        <v>755288</v>
      </c>
      <c r="W45" s="133">
        <f t="shared" si="11"/>
        <v>67836</v>
      </c>
      <c r="X45" s="133">
        <f t="shared" si="12"/>
        <v>0</v>
      </c>
      <c r="Y45" s="133">
        <f t="shared" si="13"/>
        <v>0</v>
      </c>
      <c r="Z45" s="133">
        <f t="shared" si="14"/>
        <v>0</v>
      </c>
      <c r="AA45" s="133">
        <f t="shared" si="15"/>
        <v>16334</v>
      </c>
      <c r="AB45" s="134" t="s">
        <v>332</v>
      </c>
      <c r="AC45" s="133">
        <f t="shared" si="16"/>
        <v>51502</v>
      </c>
      <c r="AD45" s="133">
        <f t="shared" si="17"/>
        <v>687452</v>
      </c>
      <c r="AE45" s="133">
        <f t="shared" si="18"/>
        <v>0</v>
      </c>
      <c r="AF45" s="133">
        <f t="shared" si="19"/>
        <v>0</v>
      </c>
      <c r="AG45" s="133"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38216</v>
      </c>
      <c r="AM45" s="133">
        <f t="shared" si="20"/>
        <v>380826</v>
      </c>
      <c r="AN45" s="133">
        <f t="shared" si="21"/>
        <v>94169</v>
      </c>
      <c r="AO45" s="133">
        <v>59491</v>
      </c>
      <c r="AP45" s="133">
        <v>17174</v>
      </c>
      <c r="AQ45" s="133">
        <v>8693</v>
      </c>
      <c r="AR45" s="133">
        <v>8811</v>
      </c>
      <c r="AS45" s="133">
        <f t="shared" si="22"/>
        <v>51153</v>
      </c>
      <c r="AT45" s="133">
        <v>1952</v>
      </c>
      <c r="AU45" s="133">
        <v>28062</v>
      </c>
      <c r="AV45" s="133">
        <v>21139</v>
      </c>
      <c r="AW45" s="133">
        <v>0</v>
      </c>
      <c r="AX45" s="133">
        <f t="shared" si="23"/>
        <v>235504</v>
      </c>
      <c r="AY45" s="133">
        <v>129308</v>
      </c>
      <c r="AZ45" s="133">
        <v>90324</v>
      </c>
      <c r="BA45" s="133">
        <v>8680</v>
      </c>
      <c r="BB45" s="133">
        <v>7192</v>
      </c>
      <c r="BC45" s="133">
        <v>274116</v>
      </c>
      <c r="BD45" s="133">
        <v>0</v>
      </c>
      <c r="BE45" s="133">
        <v>0</v>
      </c>
      <c r="BF45" s="133">
        <f t="shared" si="24"/>
        <v>380826</v>
      </c>
      <c r="BG45" s="133">
        <f t="shared" si="25"/>
        <v>0</v>
      </c>
      <c r="BH45" s="133">
        <f t="shared" si="26"/>
        <v>0</v>
      </c>
      <c r="BI45" s="133">
        <v>0</v>
      </c>
      <c r="BJ45" s="133">
        <v>0</v>
      </c>
      <c r="BK45" s="133">
        <v>0</v>
      </c>
      <c r="BL45" s="133">
        <v>0</v>
      </c>
      <c r="BM45" s="133">
        <v>0</v>
      </c>
      <c r="BN45" s="133">
        <v>1006</v>
      </c>
      <c r="BO45" s="133">
        <f t="shared" si="27"/>
        <v>17758</v>
      </c>
      <c r="BP45" s="133">
        <f t="shared" si="28"/>
        <v>7885</v>
      </c>
      <c r="BQ45" s="133">
        <v>7885</v>
      </c>
      <c r="BR45" s="133">
        <v>0</v>
      </c>
      <c r="BS45" s="133">
        <v>0</v>
      </c>
      <c r="BT45" s="133">
        <v>0</v>
      </c>
      <c r="BU45" s="133">
        <f t="shared" si="29"/>
        <v>0</v>
      </c>
      <c r="BV45" s="133">
        <v>0</v>
      </c>
      <c r="BW45" s="133">
        <v>0</v>
      </c>
      <c r="BX45" s="133">
        <v>0</v>
      </c>
      <c r="BY45" s="133">
        <v>0</v>
      </c>
      <c r="BZ45" s="133">
        <f t="shared" si="30"/>
        <v>9873</v>
      </c>
      <c r="CA45" s="133">
        <v>9450</v>
      </c>
      <c r="CB45" s="133">
        <v>0</v>
      </c>
      <c r="CC45" s="133">
        <v>0</v>
      </c>
      <c r="CD45" s="133">
        <v>423</v>
      </c>
      <c r="CE45" s="133">
        <v>43366</v>
      </c>
      <c r="CF45" s="133">
        <v>0</v>
      </c>
      <c r="CG45" s="133">
        <v>0</v>
      </c>
      <c r="CH45" s="133">
        <f t="shared" si="31"/>
        <v>17758</v>
      </c>
      <c r="CI45" s="133">
        <f t="shared" si="51"/>
        <v>0</v>
      </c>
      <c r="CJ45" s="133">
        <f t="shared" si="51"/>
        <v>0</v>
      </c>
      <c r="CK45" s="133">
        <f t="shared" si="51"/>
        <v>0</v>
      </c>
      <c r="CL45" s="133">
        <f t="shared" si="51"/>
        <v>0</v>
      </c>
      <c r="CM45" s="133">
        <f t="shared" si="51"/>
        <v>0</v>
      </c>
      <c r="CN45" s="133">
        <f t="shared" si="51"/>
        <v>0</v>
      </c>
      <c r="CO45" s="133">
        <f t="shared" si="51"/>
        <v>0</v>
      </c>
      <c r="CP45" s="133">
        <f t="shared" si="51"/>
        <v>39222</v>
      </c>
      <c r="CQ45" s="133">
        <f t="shared" si="51"/>
        <v>398584</v>
      </c>
      <c r="CR45" s="133">
        <f t="shared" si="51"/>
        <v>102054</v>
      </c>
      <c r="CS45" s="133">
        <f t="shared" si="51"/>
        <v>67376</v>
      </c>
      <c r="CT45" s="133">
        <f t="shared" si="51"/>
        <v>17174</v>
      </c>
      <c r="CU45" s="133">
        <f t="shared" si="51"/>
        <v>8693</v>
      </c>
      <c r="CV45" s="133">
        <f t="shared" si="51"/>
        <v>8811</v>
      </c>
      <c r="CW45" s="133">
        <f t="shared" si="51"/>
        <v>51153</v>
      </c>
      <c r="CX45" s="133">
        <f t="shared" si="53"/>
        <v>1952</v>
      </c>
      <c r="CY45" s="133">
        <f t="shared" si="54"/>
        <v>28062</v>
      </c>
      <c r="CZ45" s="133">
        <f t="shared" si="55"/>
        <v>21139</v>
      </c>
      <c r="DA45" s="133">
        <f t="shared" si="56"/>
        <v>0</v>
      </c>
      <c r="DB45" s="133">
        <f t="shared" si="52"/>
        <v>245377</v>
      </c>
      <c r="DC45" s="133">
        <f t="shared" si="52"/>
        <v>138758</v>
      </c>
      <c r="DD45" s="133">
        <f t="shared" si="52"/>
        <v>90324</v>
      </c>
      <c r="DE45" s="133">
        <f t="shared" si="52"/>
        <v>8680</v>
      </c>
      <c r="DF45" s="133">
        <f t="shared" si="52"/>
        <v>7615</v>
      </c>
      <c r="DG45" s="133">
        <f t="shared" si="52"/>
        <v>317482</v>
      </c>
      <c r="DH45" s="133">
        <f t="shared" si="52"/>
        <v>0</v>
      </c>
      <c r="DI45" s="133">
        <f t="shared" si="52"/>
        <v>0</v>
      </c>
      <c r="DJ45" s="133">
        <f t="shared" si="52"/>
        <v>398584</v>
      </c>
    </row>
    <row r="46" spans="1:114" s="129" customFormat="1" ht="12" customHeight="1">
      <c r="A46" s="125" t="s">
        <v>336</v>
      </c>
      <c r="B46" s="126" t="s">
        <v>414</v>
      </c>
      <c r="C46" s="125" t="s">
        <v>415</v>
      </c>
      <c r="D46" s="133">
        <f t="shared" si="6"/>
        <v>1479601</v>
      </c>
      <c r="E46" s="133">
        <f t="shared" si="7"/>
        <v>310128</v>
      </c>
      <c r="F46" s="133">
        <v>0</v>
      </c>
      <c r="G46" s="133">
        <v>0</v>
      </c>
      <c r="H46" s="133">
        <v>0</v>
      </c>
      <c r="I46" s="133">
        <v>115052</v>
      </c>
      <c r="J46" s="134" t="s">
        <v>332</v>
      </c>
      <c r="K46" s="133">
        <v>195076</v>
      </c>
      <c r="L46" s="133">
        <v>1169473</v>
      </c>
      <c r="M46" s="133">
        <f t="shared" si="8"/>
        <v>60619</v>
      </c>
      <c r="N46" s="133">
        <f t="shared" si="9"/>
        <v>0</v>
      </c>
      <c r="O46" s="133">
        <v>0</v>
      </c>
      <c r="P46" s="133">
        <v>0</v>
      </c>
      <c r="Q46" s="133">
        <v>0</v>
      </c>
      <c r="R46" s="133">
        <v>0</v>
      </c>
      <c r="S46" s="134" t="s">
        <v>332</v>
      </c>
      <c r="T46" s="133">
        <v>0</v>
      </c>
      <c r="U46" s="133">
        <v>60619</v>
      </c>
      <c r="V46" s="133">
        <f t="shared" si="10"/>
        <v>1540220</v>
      </c>
      <c r="W46" s="133">
        <f t="shared" si="11"/>
        <v>310128</v>
      </c>
      <c r="X46" s="133">
        <f t="shared" si="12"/>
        <v>0</v>
      </c>
      <c r="Y46" s="133">
        <f t="shared" si="13"/>
        <v>0</v>
      </c>
      <c r="Z46" s="133">
        <f t="shared" si="14"/>
        <v>0</v>
      </c>
      <c r="AA46" s="133">
        <f t="shared" si="15"/>
        <v>115052</v>
      </c>
      <c r="AB46" s="134" t="s">
        <v>332</v>
      </c>
      <c r="AC46" s="133">
        <f t="shared" si="16"/>
        <v>195076</v>
      </c>
      <c r="AD46" s="133">
        <f t="shared" si="17"/>
        <v>1230092</v>
      </c>
      <c r="AE46" s="133">
        <f t="shared" si="18"/>
        <v>0</v>
      </c>
      <c r="AF46" s="133">
        <f t="shared" si="19"/>
        <v>0</v>
      </c>
      <c r="AG46" s="133"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3">
        <f t="shared" si="20"/>
        <v>1416676</v>
      </c>
      <c r="AN46" s="133">
        <f t="shared" si="21"/>
        <v>40187</v>
      </c>
      <c r="AO46" s="133">
        <v>17827</v>
      </c>
      <c r="AP46" s="133">
        <v>0</v>
      </c>
      <c r="AQ46" s="133">
        <v>22360</v>
      </c>
      <c r="AR46" s="133">
        <v>0</v>
      </c>
      <c r="AS46" s="133">
        <f t="shared" si="22"/>
        <v>258775</v>
      </c>
      <c r="AT46" s="133">
        <v>0</v>
      </c>
      <c r="AU46" s="133">
        <v>258672</v>
      </c>
      <c r="AV46" s="133">
        <v>103</v>
      </c>
      <c r="AW46" s="133">
        <v>0</v>
      </c>
      <c r="AX46" s="133">
        <f t="shared" si="23"/>
        <v>1116370</v>
      </c>
      <c r="AY46" s="133">
        <v>609591</v>
      </c>
      <c r="AZ46" s="133">
        <v>456438</v>
      </c>
      <c r="BA46" s="133">
        <v>50341</v>
      </c>
      <c r="BB46" s="133">
        <v>0</v>
      </c>
      <c r="BC46" s="133">
        <v>0</v>
      </c>
      <c r="BD46" s="133">
        <v>1344</v>
      </c>
      <c r="BE46" s="133">
        <v>62925</v>
      </c>
      <c r="BF46" s="133">
        <f t="shared" si="24"/>
        <v>1479601</v>
      </c>
      <c r="BG46" s="133">
        <f t="shared" si="25"/>
        <v>0</v>
      </c>
      <c r="BH46" s="133">
        <f t="shared" si="26"/>
        <v>0</v>
      </c>
      <c r="BI46" s="133">
        <v>0</v>
      </c>
      <c r="BJ46" s="133">
        <v>0</v>
      </c>
      <c r="BK46" s="133">
        <v>0</v>
      </c>
      <c r="BL46" s="133">
        <v>0</v>
      </c>
      <c r="BM46" s="133">
        <v>0</v>
      </c>
      <c r="BN46" s="133">
        <v>0</v>
      </c>
      <c r="BO46" s="133">
        <f t="shared" si="27"/>
        <v>0</v>
      </c>
      <c r="BP46" s="133">
        <f t="shared" si="28"/>
        <v>0</v>
      </c>
      <c r="BQ46" s="133">
        <v>0</v>
      </c>
      <c r="BR46" s="133">
        <v>0</v>
      </c>
      <c r="BS46" s="133">
        <v>0</v>
      </c>
      <c r="BT46" s="133">
        <v>0</v>
      </c>
      <c r="BU46" s="133">
        <f t="shared" si="29"/>
        <v>0</v>
      </c>
      <c r="BV46" s="133">
        <v>0</v>
      </c>
      <c r="BW46" s="133">
        <v>0</v>
      </c>
      <c r="BX46" s="133">
        <v>0</v>
      </c>
      <c r="BY46" s="133">
        <v>0</v>
      </c>
      <c r="BZ46" s="133">
        <f t="shared" si="30"/>
        <v>0</v>
      </c>
      <c r="CA46" s="133">
        <v>0</v>
      </c>
      <c r="CB46" s="133">
        <v>0</v>
      </c>
      <c r="CC46" s="133">
        <v>0</v>
      </c>
      <c r="CD46" s="133">
        <v>0</v>
      </c>
      <c r="CE46" s="133">
        <v>60619</v>
      </c>
      <c r="CF46" s="133">
        <v>0</v>
      </c>
      <c r="CG46" s="133">
        <v>0</v>
      </c>
      <c r="CH46" s="133">
        <f t="shared" si="31"/>
        <v>0</v>
      </c>
      <c r="CI46" s="133">
        <f t="shared" si="51"/>
        <v>0</v>
      </c>
      <c r="CJ46" s="133">
        <f t="shared" si="51"/>
        <v>0</v>
      </c>
      <c r="CK46" s="133">
        <f t="shared" si="51"/>
        <v>0</v>
      </c>
      <c r="CL46" s="133">
        <f t="shared" si="51"/>
        <v>0</v>
      </c>
      <c r="CM46" s="133">
        <f t="shared" si="51"/>
        <v>0</v>
      </c>
      <c r="CN46" s="133">
        <f t="shared" si="51"/>
        <v>0</v>
      </c>
      <c r="CO46" s="133">
        <f t="shared" si="51"/>
        <v>0</v>
      </c>
      <c r="CP46" s="133">
        <f t="shared" si="51"/>
        <v>0</v>
      </c>
      <c r="CQ46" s="133">
        <f t="shared" si="51"/>
        <v>1416676</v>
      </c>
      <c r="CR46" s="133">
        <f t="shared" si="51"/>
        <v>40187</v>
      </c>
      <c r="CS46" s="133">
        <f t="shared" si="51"/>
        <v>17827</v>
      </c>
      <c r="CT46" s="133">
        <f t="shared" si="51"/>
        <v>0</v>
      </c>
      <c r="CU46" s="133">
        <f t="shared" si="51"/>
        <v>22360</v>
      </c>
      <c r="CV46" s="133">
        <f t="shared" si="51"/>
        <v>0</v>
      </c>
      <c r="CW46" s="133">
        <f t="shared" si="51"/>
        <v>258775</v>
      </c>
      <c r="CX46" s="133">
        <f t="shared" si="53"/>
        <v>0</v>
      </c>
      <c r="CY46" s="133">
        <f t="shared" si="54"/>
        <v>258672</v>
      </c>
      <c r="CZ46" s="133">
        <f t="shared" si="55"/>
        <v>103</v>
      </c>
      <c r="DA46" s="133">
        <f t="shared" si="56"/>
        <v>0</v>
      </c>
      <c r="DB46" s="133">
        <f t="shared" si="52"/>
        <v>1116370</v>
      </c>
      <c r="DC46" s="133">
        <f t="shared" si="52"/>
        <v>609591</v>
      </c>
      <c r="DD46" s="133">
        <f t="shared" si="52"/>
        <v>456438</v>
      </c>
      <c r="DE46" s="133">
        <f t="shared" si="52"/>
        <v>50341</v>
      </c>
      <c r="DF46" s="133">
        <f t="shared" si="52"/>
        <v>0</v>
      </c>
      <c r="DG46" s="133">
        <f t="shared" si="52"/>
        <v>60619</v>
      </c>
      <c r="DH46" s="133">
        <f t="shared" si="52"/>
        <v>1344</v>
      </c>
      <c r="DI46" s="133">
        <f t="shared" si="52"/>
        <v>62925</v>
      </c>
      <c r="DJ46" s="133">
        <f t="shared" si="52"/>
        <v>1479601</v>
      </c>
    </row>
    <row r="47" spans="1:114" s="129" customFormat="1" ht="12" customHeight="1">
      <c r="A47" s="125" t="s">
        <v>336</v>
      </c>
      <c r="B47" s="126" t="s">
        <v>416</v>
      </c>
      <c r="C47" s="125" t="s">
        <v>417</v>
      </c>
      <c r="D47" s="133">
        <f t="shared" si="6"/>
        <v>395866</v>
      </c>
      <c r="E47" s="133">
        <f t="shared" si="7"/>
        <v>0</v>
      </c>
      <c r="F47" s="133">
        <v>0</v>
      </c>
      <c r="G47" s="133">
        <v>0</v>
      </c>
      <c r="H47" s="133">
        <v>0</v>
      </c>
      <c r="I47" s="133">
        <v>0</v>
      </c>
      <c r="J47" s="134" t="s">
        <v>332</v>
      </c>
      <c r="K47" s="133">
        <v>0</v>
      </c>
      <c r="L47" s="133">
        <v>395866</v>
      </c>
      <c r="M47" s="133">
        <f t="shared" si="8"/>
        <v>38261</v>
      </c>
      <c r="N47" s="133">
        <f t="shared" si="9"/>
        <v>0</v>
      </c>
      <c r="O47" s="133">
        <v>0</v>
      </c>
      <c r="P47" s="133">
        <v>0</v>
      </c>
      <c r="Q47" s="133">
        <v>0</v>
      </c>
      <c r="R47" s="133">
        <v>0</v>
      </c>
      <c r="S47" s="134" t="s">
        <v>332</v>
      </c>
      <c r="T47" s="133">
        <v>0</v>
      </c>
      <c r="U47" s="133">
        <v>38261</v>
      </c>
      <c r="V47" s="133">
        <f t="shared" si="10"/>
        <v>434127</v>
      </c>
      <c r="W47" s="133">
        <f t="shared" si="11"/>
        <v>0</v>
      </c>
      <c r="X47" s="133">
        <f t="shared" si="12"/>
        <v>0</v>
      </c>
      <c r="Y47" s="133">
        <f t="shared" si="13"/>
        <v>0</v>
      </c>
      <c r="Z47" s="133">
        <f t="shared" si="14"/>
        <v>0</v>
      </c>
      <c r="AA47" s="133">
        <f t="shared" si="15"/>
        <v>0</v>
      </c>
      <c r="AB47" s="134" t="s">
        <v>332</v>
      </c>
      <c r="AC47" s="133">
        <f t="shared" si="16"/>
        <v>0</v>
      </c>
      <c r="AD47" s="133">
        <f t="shared" si="17"/>
        <v>434127</v>
      </c>
      <c r="AE47" s="133">
        <f t="shared" si="18"/>
        <v>0</v>
      </c>
      <c r="AF47" s="133">
        <f t="shared" si="19"/>
        <v>0</v>
      </c>
      <c r="AG47" s="133"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118082</v>
      </c>
      <c r="AM47" s="133">
        <f t="shared" si="20"/>
        <v>12419</v>
      </c>
      <c r="AN47" s="133">
        <f t="shared" si="21"/>
        <v>12419</v>
      </c>
      <c r="AO47" s="133">
        <v>12419</v>
      </c>
      <c r="AP47" s="133">
        <v>0</v>
      </c>
      <c r="AQ47" s="133">
        <v>0</v>
      </c>
      <c r="AR47" s="133">
        <v>0</v>
      </c>
      <c r="AS47" s="133">
        <f t="shared" si="22"/>
        <v>0</v>
      </c>
      <c r="AT47" s="133">
        <v>0</v>
      </c>
      <c r="AU47" s="133">
        <v>0</v>
      </c>
      <c r="AV47" s="133">
        <v>0</v>
      </c>
      <c r="AW47" s="133">
        <v>0</v>
      </c>
      <c r="AX47" s="133">
        <f t="shared" si="23"/>
        <v>0</v>
      </c>
      <c r="AY47" s="133">
        <v>0</v>
      </c>
      <c r="AZ47" s="133">
        <v>0</v>
      </c>
      <c r="BA47" s="133">
        <v>0</v>
      </c>
      <c r="BB47" s="133">
        <v>0</v>
      </c>
      <c r="BC47" s="133">
        <v>265365</v>
      </c>
      <c r="BD47" s="133">
        <v>0</v>
      </c>
      <c r="BE47" s="133">
        <v>0</v>
      </c>
      <c r="BF47" s="133">
        <f t="shared" si="24"/>
        <v>12419</v>
      </c>
      <c r="BG47" s="133">
        <f t="shared" si="25"/>
        <v>0</v>
      </c>
      <c r="BH47" s="133">
        <f t="shared" si="26"/>
        <v>0</v>
      </c>
      <c r="BI47" s="133">
        <v>0</v>
      </c>
      <c r="BJ47" s="133">
        <v>0</v>
      </c>
      <c r="BK47" s="133">
        <v>0</v>
      </c>
      <c r="BL47" s="133">
        <v>0</v>
      </c>
      <c r="BM47" s="133">
        <v>0</v>
      </c>
      <c r="BN47" s="133">
        <v>671</v>
      </c>
      <c r="BO47" s="133">
        <f t="shared" si="27"/>
        <v>1198</v>
      </c>
      <c r="BP47" s="133">
        <f t="shared" si="28"/>
        <v>1198</v>
      </c>
      <c r="BQ47" s="133">
        <v>1198</v>
      </c>
      <c r="BR47" s="133">
        <v>0</v>
      </c>
      <c r="BS47" s="133">
        <v>0</v>
      </c>
      <c r="BT47" s="133">
        <v>0</v>
      </c>
      <c r="BU47" s="133">
        <f t="shared" si="29"/>
        <v>0</v>
      </c>
      <c r="BV47" s="133">
        <v>0</v>
      </c>
      <c r="BW47" s="133">
        <v>0</v>
      </c>
      <c r="BX47" s="133">
        <v>0</v>
      </c>
      <c r="BY47" s="133">
        <v>0</v>
      </c>
      <c r="BZ47" s="133">
        <f t="shared" si="30"/>
        <v>0</v>
      </c>
      <c r="CA47" s="133">
        <v>0</v>
      </c>
      <c r="CB47" s="133">
        <v>0</v>
      </c>
      <c r="CC47" s="133">
        <v>0</v>
      </c>
      <c r="CD47" s="133">
        <v>0</v>
      </c>
      <c r="CE47" s="133">
        <v>36392</v>
      </c>
      <c r="CF47" s="133">
        <v>0</v>
      </c>
      <c r="CG47" s="133">
        <v>0</v>
      </c>
      <c r="CH47" s="133">
        <f t="shared" si="31"/>
        <v>1198</v>
      </c>
      <c r="CI47" s="133">
        <f t="shared" si="51"/>
        <v>0</v>
      </c>
      <c r="CJ47" s="133">
        <f t="shared" si="51"/>
        <v>0</v>
      </c>
      <c r="CK47" s="133">
        <f t="shared" si="51"/>
        <v>0</v>
      </c>
      <c r="CL47" s="133">
        <f t="shared" si="51"/>
        <v>0</v>
      </c>
      <c r="CM47" s="133">
        <f t="shared" si="51"/>
        <v>0</v>
      </c>
      <c r="CN47" s="133">
        <f t="shared" si="51"/>
        <v>0</v>
      </c>
      <c r="CO47" s="133">
        <f t="shared" si="51"/>
        <v>0</v>
      </c>
      <c r="CP47" s="133">
        <f t="shared" si="51"/>
        <v>118753</v>
      </c>
      <c r="CQ47" s="133">
        <f t="shared" si="51"/>
        <v>13617</v>
      </c>
      <c r="CR47" s="133">
        <f t="shared" si="51"/>
        <v>13617</v>
      </c>
      <c r="CS47" s="133">
        <f t="shared" si="51"/>
        <v>13617</v>
      </c>
      <c r="CT47" s="133">
        <f t="shared" si="51"/>
        <v>0</v>
      </c>
      <c r="CU47" s="133">
        <f t="shared" si="51"/>
        <v>0</v>
      </c>
      <c r="CV47" s="133">
        <f t="shared" si="51"/>
        <v>0</v>
      </c>
      <c r="CW47" s="133">
        <f t="shared" si="51"/>
        <v>0</v>
      </c>
      <c r="CX47" s="133">
        <f t="shared" si="53"/>
        <v>0</v>
      </c>
      <c r="CY47" s="133">
        <f t="shared" si="54"/>
        <v>0</v>
      </c>
      <c r="CZ47" s="133">
        <f t="shared" si="55"/>
        <v>0</v>
      </c>
      <c r="DA47" s="133">
        <f t="shared" si="56"/>
        <v>0</v>
      </c>
      <c r="DB47" s="133">
        <f t="shared" si="52"/>
        <v>0</v>
      </c>
      <c r="DC47" s="133">
        <f t="shared" si="52"/>
        <v>0</v>
      </c>
      <c r="DD47" s="133">
        <f t="shared" si="52"/>
        <v>0</v>
      </c>
      <c r="DE47" s="133">
        <f t="shared" si="52"/>
        <v>0</v>
      </c>
      <c r="DF47" s="133">
        <f t="shared" si="52"/>
        <v>0</v>
      </c>
      <c r="DG47" s="133">
        <f t="shared" si="52"/>
        <v>301757</v>
      </c>
      <c r="DH47" s="133">
        <f t="shared" si="52"/>
        <v>0</v>
      </c>
      <c r="DI47" s="133">
        <f t="shared" si="52"/>
        <v>0</v>
      </c>
      <c r="DJ47" s="133">
        <f t="shared" si="52"/>
        <v>13617</v>
      </c>
    </row>
    <row r="48" spans="1:114" s="129" customFormat="1" ht="12" customHeight="1">
      <c r="A48" s="125" t="s">
        <v>336</v>
      </c>
      <c r="B48" s="126" t="s">
        <v>418</v>
      </c>
      <c r="C48" s="125" t="s">
        <v>419</v>
      </c>
      <c r="D48" s="133">
        <f t="shared" si="6"/>
        <v>580714</v>
      </c>
      <c r="E48" s="133">
        <f t="shared" si="7"/>
        <v>52992</v>
      </c>
      <c r="F48" s="133">
        <v>0</v>
      </c>
      <c r="G48" s="133">
        <v>0</v>
      </c>
      <c r="H48" s="133">
        <v>0</v>
      </c>
      <c r="I48" s="133">
        <v>38712</v>
      </c>
      <c r="J48" s="134" t="s">
        <v>332</v>
      </c>
      <c r="K48" s="133">
        <v>14280</v>
      </c>
      <c r="L48" s="133">
        <v>527722</v>
      </c>
      <c r="M48" s="133">
        <f t="shared" si="8"/>
        <v>47812</v>
      </c>
      <c r="N48" s="133">
        <f t="shared" si="9"/>
        <v>4922</v>
      </c>
      <c r="O48" s="133">
        <v>0</v>
      </c>
      <c r="P48" s="133">
        <v>0</v>
      </c>
      <c r="Q48" s="133">
        <v>0</v>
      </c>
      <c r="R48" s="133">
        <v>4922</v>
      </c>
      <c r="S48" s="134" t="s">
        <v>332</v>
      </c>
      <c r="T48" s="133">
        <v>0</v>
      </c>
      <c r="U48" s="133">
        <v>42890</v>
      </c>
      <c r="V48" s="133">
        <f t="shared" si="10"/>
        <v>628526</v>
      </c>
      <c r="W48" s="133">
        <f t="shared" si="11"/>
        <v>57914</v>
      </c>
      <c r="X48" s="133">
        <f t="shared" si="12"/>
        <v>0</v>
      </c>
      <c r="Y48" s="133">
        <f t="shared" si="13"/>
        <v>0</v>
      </c>
      <c r="Z48" s="133">
        <f t="shared" si="14"/>
        <v>0</v>
      </c>
      <c r="AA48" s="133">
        <f t="shared" si="15"/>
        <v>43634</v>
      </c>
      <c r="AB48" s="134" t="s">
        <v>332</v>
      </c>
      <c r="AC48" s="133">
        <f t="shared" si="16"/>
        <v>14280</v>
      </c>
      <c r="AD48" s="133">
        <f t="shared" si="17"/>
        <v>570612</v>
      </c>
      <c r="AE48" s="133">
        <f t="shared" si="18"/>
        <v>0</v>
      </c>
      <c r="AF48" s="133">
        <f t="shared" si="19"/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f t="shared" si="20"/>
        <v>580714</v>
      </c>
      <c r="AN48" s="133">
        <f t="shared" si="21"/>
        <v>60963</v>
      </c>
      <c r="AO48" s="133">
        <v>60963</v>
      </c>
      <c r="AP48" s="133">
        <v>0</v>
      </c>
      <c r="AQ48" s="133">
        <v>0</v>
      </c>
      <c r="AR48" s="133">
        <v>0</v>
      </c>
      <c r="AS48" s="133">
        <f t="shared" si="22"/>
        <v>141843</v>
      </c>
      <c r="AT48" s="133">
        <v>0</v>
      </c>
      <c r="AU48" s="133">
        <v>141843</v>
      </c>
      <c r="AV48" s="133">
        <v>0</v>
      </c>
      <c r="AW48" s="133">
        <v>1358</v>
      </c>
      <c r="AX48" s="133">
        <f t="shared" si="23"/>
        <v>376550</v>
      </c>
      <c r="AY48" s="133">
        <v>113609</v>
      </c>
      <c r="AZ48" s="133">
        <v>141803</v>
      </c>
      <c r="BA48" s="133">
        <v>55458</v>
      </c>
      <c r="BB48" s="133">
        <v>65680</v>
      </c>
      <c r="BC48" s="133">
        <v>0</v>
      </c>
      <c r="BD48" s="133">
        <v>0</v>
      </c>
      <c r="BE48" s="133">
        <v>0</v>
      </c>
      <c r="BF48" s="133">
        <f t="shared" si="24"/>
        <v>580714</v>
      </c>
      <c r="BG48" s="133">
        <f t="shared" si="25"/>
        <v>0</v>
      </c>
      <c r="BH48" s="133">
        <f t="shared" si="26"/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f t="shared" si="27"/>
        <v>10068</v>
      </c>
      <c r="BP48" s="133">
        <f t="shared" si="28"/>
        <v>4073</v>
      </c>
      <c r="BQ48" s="133">
        <v>4073</v>
      </c>
      <c r="BR48" s="133">
        <v>0</v>
      </c>
      <c r="BS48" s="133">
        <v>0</v>
      </c>
      <c r="BT48" s="133">
        <v>0</v>
      </c>
      <c r="BU48" s="133">
        <f t="shared" si="29"/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f t="shared" si="30"/>
        <v>5995</v>
      </c>
      <c r="CA48" s="133">
        <v>5995</v>
      </c>
      <c r="CB48" s="133">
        <v>0</v>
      </c>
      <c r="CC48" s="133">
        <v>0</v>
      </c>
      <c r="CD48" s="133">
        <v>0</v>
      </c>
      <c r="CE48" s="133">
        <v>37744</v>
      </c>
      <c r="CF48" s="133">
        <v>0</v>
      </c>
      <c r="CG48" s="133">
        <v>0</v>
      </c>
      <c r="CH48" s="133">
        <f t="shared" si="31"/>
        <v>10068</v>
      </c>
      <c r="CI48" s="133">
        <f t="shared" si="51"/>
        <v>0</v>
      </c>
      <c r="CJ48" s="133">
        <f t="shared" si="51"/>
        <v>0</v>
      </c>
      <c r="CK48" s="133">
        <f t="shared" si="51"/>
        <v>0</v>
      </c>
      <c r="CL48" s="133">
        <f t="shared" si="51"/>
        <v>0</v>
      </c>
      <c r="CM48" s="133">
        <f t="shared" si="51"/>
        <v>0</v>
      </c>
      <c r="CN48" s="133">
        <f t="shared" si="51"/>
        <v>0</v>
      </c>
      <c r="CO48" s="133">
        <f t="shared" si="51"/>
        <v>0</v>
      </c>
      <c r="CP48" s="133">
        <f t="shared" si="51"/>
        <v>0</v>
      </c>
      <c r="CQ48" s="133">
        <f t="shared" si="51"/>
        <v>590782</v>
      </c>
      <c r="CR48" s="133">
        <f t="shared" si="51"/>
        <v>65036</v>
      </c>
      <c r="CS48" s="133">
        <f t="shared" si="51"/>
        <v>65036</v>
      </c>
      <c r="CT48" s="133">
        <f t="shared" si="51"/>
        <v>0</v>
      </c>
      <c r="CU48" s="133">
        <f t="shared" si="51"/>
        <v>0</v>
      </c>
      <c r="CV48" s="133">
        <f t="shared" si="51"/>
        <v>0</v>
      </c>
      <c r="CW48" s="133">
        <f t="shared" si="51"/>
        <v>141843</v>
      </c>
      <c r="CX48" s="133">
        <f t="shared" si="53"/>
        <v>0</v>
      </c>
      <c r="CY48" s="133">
        <f t="shared" si="54"/>
        <v>141843</v>
      </c>
      <c r="CZ48" s="133">
        <f t="shared" si="55"/>
        <v>0</v>
      </c>
      <c r="DA48" s="133">
        <f t="shared" si="56"/>
        <v>1358</v>
      </c>
      <c r="DB48" s="133">
        <f t="shared" si="52"/>
        <v>382545</v>
      </c>
      <c r="DC48" s="133">
        <f t="shared" si="52"/>
        <v>119604</v>
      </c>
      <c r="DD48" s="133">
        <f t="shared" si="52"/>
        <v>141803</v>
      </c>
      <c r="DE48" s="133">
        <f t="shared" si="52"/>
        <v>55458</v>
      </c>
      <c r="DF48" s="133">
        <f t="shared" si="52"/>
        <v>65680</v>
      </c>
      <c r="DG48" s="133">
        <f t="shared" si="52"/>
        <v>37744</v>
      </c>
      <c r="DH48" s="133">
        <f t="shared" si="52"/>
        <v>0</v>
      </c>
      <c r="DI48" s="133">
        <f t="shared" si="52"/>
        <v>0</v>
      </c>
      <c r="DJ48" s="133">
        <f t="shared" si="52"/>
        <v>590782</v>
      </c>
    </row>
    <row r="49" spans="1:114" s="129" customFormat="1" ht="12" customHeight="1">
      <c r="A49" s="125" t="s">
        <v>336</v>
      </c>
      <c r="B49" s="126" t="s">
        <v>420</v>
      </c>
      <c r="C49" s="125" t="s">
        <v>421</v>
      </c>
      <c r="D49" s="133">
        <f t="shared" si="6"/>
        <v>417745</v>
      </c>
      <c r="E49" s="133">
        <f t="shared" si="7"/>
        <v>23875</v>
      </c>
      <c r="F49" s="133">
        <v>0</v>
      </c>
      <c r="G49" s="133">
        <v>0</v>
      </c>
      <c r="H49" s="133">
        <v>0</v>
      </c>
      <c r="I49" s="133">
        <v>565</v>
      </c>
      <c r="J49" s="134" t="s">
        <v>332</v>
      </c>
      <c r="K49" s="133">
        <v>23310</v>
      </c>
      <c r="L49" s="133">
        <v>393870</v>
      </c>
      <c r="M49" s="133">
        <f t="shared" si="8"/>
        <v>20239</v>
      </c>
      <c r="N49" s="133">
        <f t="shared" si="9"/>
        <v>0</v>
      </c>
      <c r="O49" s="133">
        <v>0</v>
      </c>
      <c r="P49" s="133">
        <v>0</v>
      </c>
      <c r="Q49" s="133">
        <v>0</v>
      </c>
      <c r="R49" s="133">
        <v>0</v>
      </c>
      <c r="S49" s="134" t="s">
        <v>332</v>
      </c>
      <c r="T49" s="133">
        <v>0</v>
      </c>
      <c r="U49" s="133">
        <v>20239</v>
      </c>
      <c r="V49" s="133">
        <f t="shared" si="10"/>
        <v>437984</v>
      </c>
      <c r="W49" s="133">
        <f t="shared" si="11"/>
        <v>23875</v>
      </c>
      <c r="X49" s="133">
        <f t="shared" si="12"/>
        <v>0</v>
      </c>
      <c r="Y49" s="133">
        <f t="shared" si="13"/>
        <v>0</v>
      </c>
      <c r="Z49" s="133">
        <f t="shared" si="14"/>
        <v>0</v>
      </c>
      <c r="AA49" s="133">
        <f t="shared" si="15"/>
        <v>565</v>
      </c>
      <c r="AB49" s="134" t="s">
        <v>332</v>
      </c>
      <c r="AC49" s="133">
        <f t="shared" si="16"/>
        <v>23310</v>
      </c>
      <c r="AD49" s="133">
        <f t="shared" si="17"/>
        <v>414109</v>
      </c>
      <c r="AE49" s="133">
        <f t="shared" si="18"/>
        <v>0</v>
      </c>
      <c r="AF49" s="133">
        <f t="shared" si="19"/>
        <v>0</v>
      </c>
      <c r="AG49" s="133"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3">
        <f t="shared" si="20"/>
        <v>417745</v>
      </c>
      <c r="AN49" s="133">
        <f t="shared" si="21"/>
        <v>56491</v>
      </c>
      <c r="AO49" s="133">
        <v>56491</v>
      </c>
      <c r="AP49" s="133">
        <v>0</v>
      </c>
      <c r="AQ49" s="133">
        <v>0</v>
      </c>
      <c r="AR49" s="133">
        <v>0</v>
      </c>
      <c r="AS49" s="133">
        <f t="shared" si="22"/>
        <v>20272</v>
      </c>
      <c r="AT49" s="133">
        <v>0</v>
      </c>
      <c r="AU49" s="133">
        <v>19739</v>
      </c>
      <c r="AV49" s="133">
        <v>533</v>
      </c>
      <c r="AW49" s="133">
        <v>0</v>
      </c>
      <c r="AX49" s="133">
        <f t="shared" si="23"/>
        <v>340982</v>
      </c>
      <c r="AY49" s="133">
        <v>219031</v>
      </c>
      <c r="AZ49" s="133">
        <v>110245</v>
      </c>
      <c r="BA49" s="133">
        <v>11706</v>
      </c>
      <c r="BB49" s="133">
        <v>0</v>
      </c>
      <c r="BC49" s="133">
        <v>0</v>
      </c>
      <c r="BD49" s="133">
        <v>0</v>
      </c>
      <c r="BE49" s="133">
        <v>0</v>
      </c>
      <c r="BF49" s="133">
        <f t="shared" si="24"/>
        <v>417745</v>
      </c>
      <c r="BG49" s="133">
        <f t="shared" si="25"/>
        <v>0</v>
      </c>
      <c r="BH49" s="133">
        <f t="shared" si="26"/>
        <v>0</v>
      </c>
      <c r="BI49" s="133">
        <v>0</v>
      </c>
      <c r="BJ49" s="133">
        <v>0</v>
      </c>
      <c r="BK49" s="133">
        <v>0</v>
      </c>
      <c r="BL49" s="133">
        <v>0</v>
      </c>
      <c r="BM49" s="133">
        <v>0</v>
      </c>
      <c r="BN49" s="133">
        <v>0</v>
      </c>
      <c r="BO49" s="133">
        <f t="shared" si="27"/>
        <v>0</v>
      </c>
      <c r="BP49" s="133">
        <f t="shared" si="28"/>
        <v>0</v>
      </c>
      <c r="BQ49" s="133">
        <v>0</v>
      </c>
      <c r="BR49" s="133">
        <v>0</v>
      </c>
      <c r="BS49" s="133">
        <v>0</v>
      </c>
      <c r="BT49" s="133">
        <v>0</v>
      </c>
      <c r="BU49" s="133">
        <f t="shared" si="29"/>
        <v>0</v>
      </c>
      <c r="BV49" s="133">
        <v>0</v>
      </c>
      <c r="BW49" s="133">
        <v>0</v>
      </c>
      <c r="BX49" s="133">
        <v>0</v>
      </c>
      <c r="BY49" s="133">
        <v>0</v>
      </c>
      <c r="BZ49" s="133">
        <f t="shared" si="30"/>
        <v>0</v>
      </c>
      <c r="CA49" s="133">
        <v>0</v>
      </c>
      <c r="CB49" s="133">
        <v>0</v>
      </c>
      <c r="CC49" s="133">
        <v>0</v>
      </c>
      <c r="CD49" s="133">
        <v>0</v>
      </c>
      <c r="CE49" s="133">
        <v>20239</v>
      </c>
      <c r="CF49" s="133">
        <v>0</v>
      </c>
      <c r="CG49" s="133">
        <v>0</v>
      </c>
      <c r="CH49" s="133">
        <f t="shared" si="31"/>
        <v>0</v>
      </c>
      <c r="CI49" s="133">
        <f t="shared" si="51"/>
        <v>0</v>
      </c>
      <c r="CJ49" s="133">
        <f t="shared" si="51"/>
        <v>0</v>
      </c>
      <c r="CK49" s="133">
        <f t="shared" si="51"/>
        <v>0</v>
      </c>
      <c r="CL49" s="133">
        <f t="shared" si="51"/>
        <v>0</v>
      </c>
      <c r="CM49" s="133">
        <f t="shared" si="51"/>
        <v>0</v>
      </c>
      <c r="CN49" s="133">
        <f t="shared" si="51"/>
        <v>0</v>
      </c>
      <c r="CO49" s="133">
        <f t="shared" si="51"/>
        <v>0</v>
      </c>
      <c r="CP49" s="133">
        <f t="shared" si="51"/>
        <v>0</v>
      </c>
      <c r="CQ49" s="133">
        <f t="shared" si="51"/>
        <v>417745</v>
      </c>
      <c r="CR49" s="133">
        <f t="shared" si="51"/>
        <v>56491</v>
      </c>
      <c r="CS49" s="133">
        <f t="shared" si="51"/>
        <v>56491</v>
      </c>
      <c r="CT49" s="133">
        <f t="shared" si="51"/>
        <v>0</v>
      </c>
      <c r="CU49" s="133">
        <f t="shared" si="51"/>
        <v>0</v>
      </c>
      <c r="CV49" s="133">
        <f t="shared" si="51"/>
        <v>0</v>
      </c>
      <c r="CW49" s="133">
        <f t="shared" si="51"/>
        <v>20272</v>
      </c>
      <c r="CX49" s="133">
        <f t="shared" si="53"/>
        <v>0</v>
      </c>
      <c r="CY49" s="133">
        <f t="shared" si="54"/>
        <v>19739</v>
      </c>
      <c r="CZ49" s="133">
        <f t="shared" si="55"/>
        <v>533</v>
      </c>
      <c r="DA49" s="133">
        <f t="shared" si="56"/>
        <v>0</v>
      </c>
      <c r="DB49" s="133">
        <f t="shared" si="52"/>
        <v>340982</v>
      </c>
      <c r="DC49" s="133">
        <f t="shared" si="52"/>
        <v>219031</v>
      </c>
      <c r="DD49" s="133">
        <f t="shared" si="52"/>
        <v>110245</v>
      </c>
      <c r="DE49" s="133">
        <f t="shared" si="52"/>
        <v>11706</v>
      </c>
      <c r="DF49" s="133">
        <f t="shared" si="52"/>
        <v>0</v>
      </c>
      <c r="DG49" s="133">
        <f t="shared" si="52"/>
        <v>20239</v>
      </c>
      <c r="DH49" s="133">
        <f t="shared" si="52"/>
        <v>0</v>
      </c>
      <c r="DI49" s="133">
        <f t="shared" si="52"/>
        <v>0</v>
      </c>
      <c r="DJ49" s="133">
        <f t="shared" si="52"/>
        <v>417745</v>
      </c>
    </row>
    <row r="50" spans="1:114" s="129" customFormat="1" ht="12" customHeight="1">
      <c r="A50" s="125" t="s">
        <v>336</v>
      </c>
      <c r="B50" s="126" t="s">
        <v>422</v>
      </c>
      <c r="C50" s="125" t="s">
        <v>423</v>
      </c>
      <c r="D50" s="133">
        <f t="shared" si="6"/>
        <v>406044</v>
      </c>
      <c r="E50" s="133">
        <f t="shared" si="7"/>
        <v>0</v>
      </c>
      <c r="F50" s="133">
        <v>0</v>
      </c>
      <c r="G50" s="133">
        <v>0</v>
      </c>
      <c r="H50" s="133">
        <v>0</v>
      </c>
      <c r="I50" s="133">
        <v>0</v>
      </c>
      <c r="J50" s="134" t="s">
        <v>332</v>
      </c>
      <c r="K50" s="133">
        <v>0</v>
      </c>
      <c r="L50" s="133">
        <v>406044</v>
      </c>
      <c r="M50" s="133">
        <f t="shared" si="8"/>
        <v>59510</v>
      </c>
      <c r="N50" s="133">
        <f t="shared" si="9"/>
        <v>0</v>
      </c>
      <c r="O50" s="133">
        <v>0</v>
      </c>
      <c r="P50" s="133">
        <v>0</v>
      </c>
      <c r="Q50" s="133">
        <v>0</v>
      </c>
      <c r="R50" s="133">
        <v>0</v>
      </c>
      <c r="S50" s="134" t="s">
        <v>332</v>
      </c>
      <c r="T50" s="133">
        <v>0</v>
      </c>
      <c r="U50" s="133">
        <v>59510</v>
      </c>
      <c r="V50" s="133">
        <f t="shared" si="10"/>
        <v>465554</v>
      </c>
      <c r="W50" s="133">
        <f t="shared" si="11"/>
        <v>0</v>
      </c>
      <c r="X50" s="133">
        <f t="shared" si="12"/>
        <v>0</v>
      </c>
      <c r="Y50" s="133">
        <f t="shared" si="13"/>
        <v>0</v>
      </c>
      <c r="Z50" s="133">
        <f t="shared" si="14"/>
        <v>0</v>
      </c>
      <c r="AA50" s="133">
        <f t="shared" si="15"/>
        <v>0</v>
      </c>
      <c r="AB50" s="134" t="s">
        <v>332</v>
      </c>
      <c r="AC50" s="133">
        <f t="shared" si="16"/>
        <v>0</v>
      </c>
      <c r="AD50" s="133">
        <f t="shared" si="17"/>
        <v>465554</v>
      </c>
      <c r="AE50" s="133">
        <f t="shared" si="18"/>
        <v>0</v>
      </c>
      <c r="AF50" s="133">
        <f t="shared" si="19"/>
        <v>0</v>
      </c>
      <c r="AG50" s="133">
        <v>0</v>
      </c>
      <c r="AH50" s="133">
        <v>0</v>
      </c>
      <c r="AI50" s="133">
        <v>0</v>
      </c>
      <c r="AJ50" s="133">
        <v>0</v>
      </c>
      <c r="AK50" s="133">
        <v>0</v>
      </c>
      <c r="AL50" s="133">
        <v>0</v>
      </c>
      <c r="AM50" s="133">
        <f t="shared" si="20"/>
        <v>15635</v>
      </c>
      <c r="AN50" s="133">
        <f t="shared" si="21"/>
        <v>15431</v>
      </c>
      <c r="AO50" s="133">
        <v>15431</v>
      </c>
      <c r="AP50" s="133">
        <v>0</v>
      </c>
      <c r="AQ50" s="133">
        <v>0</v>
      </c>
      <c r="AR50" s="133">
        <v>0</v>
      </c>
      <c r="AS50" s="133">
        <f t="shared" si="22"/>
        <v>0</v>
      </c>
      <c r="AT50" s="133">
        <v>0</v>
      </c>
      <c r="AU50" s="133">
        <v>0</v>
      </c>
      <c r="AV50" s="133">
        <v>0</v>
      </c>
      <c r="AW50" s="133">
        <v>0</v>
      </c>
      <c r="AX50" s="133">
        <f t="shared" si="23"/>
        <v>204</v>
      </c>
      <c r="AY50" s="133">
        <v>66</v>
      </c>
      <c r="AZ50" s="133">
        <v>138</v>
      </c>
      <c r="BA50" s="133">
        <v>0</v>
      </c>
      <c r="BB50" s="133">
        <v>0</v>
      </c>
      <c r="BC50" s="133">
        <v>390409</v>
      </c>
      <c r="BD50" s="133">
        <v>0</v>
      </c>
      <c r="BE50" s="133">
        <v>0</v>
      </c>
      <c r="BF50" s="133">
        <f t="shared" si="24"/>
        <v>15635</v>
      </c>
      <c r="BG50" s="133">
        <f t="shared" si="25"/>
        <v>0</v>
      </c>
      <c r="BH50" s="133">
        <f t="shared" si="26"/>
        <v>0</v>
      </c>
      <c r="BI50" s="133">
        <v>0</v>
      </c>
      <c r="BJ50" s="133">
        <v>0</v>
      </c>
      <c r="BK50" s="133">
        <v>0</v>
      </c>
      <c r="BL50" s="133">
        <v>0</v>
      </c>
      <c r="BM50" s="133">
        <v>0</v>
      </c>
      <c r="BN50" s="133">
        <v>948</v>
      </c>
      <c r="BO50" s="133">
        <f t="shared" si="27"/>
        <v>8438</v>
      </c>
      <c r="BP50" s="133">
        <f t="shared" si="28"/>
        <v>8438</v>
      </c>
      <c r="BQ50" s="133">
        <v>8438</v>
      </c>
      <c r="BR50" s="133">
        <v>0</v>
      </c>
      <c r="BS50" s="133">
        <v>0</v>
      </c>
      <c r="BT50" s="133">
        <v>0</v>
      </c>
      <c r="BU50" s="133">
        <f t="shared" si="29"/>
        <v>0</v>
      </c>
      <c r="BV50" s="133">
        <v>0</v>
      </c>
      <c r="BW50" s="133">
        <v>0</v>
      </c>
      <c r="BX50" s="133">
        <v>0</v>
      </c>
      <c r="BY50" s="133">
        <v>0</v>
      </c>
      <c r="BZ50" s="133">
        <f t="shared" si="30"/>
        <v>0</v>
      </c>
      <c r="CA50" s="133">
        <v>0</v>
      </c>
      <c r="CB50" s="133">
        <v>0</v>
      </c>
      <c r="CC50" s="133">
        <v>0</v>
      </c>
      <c r="CD50" s="133">
        <v>0</v>
      </c>
      <c r="CE50" s="133">
        <v>50124</v>
      </c>
      <c r="CF50" s="133">
        <v>0</v>
      </c>
      <c r="CG50" s="133">
        <v>0</v>
      </c>
      <c r="CH50" s="133">
        <f t="shared" si="31"/>
        <v>8438</v>
      </c>
      <c r="CI50" s="133">
        <f t="shared" si="51"/>
        <v>0</v>
      </c>
      <c r="CJ50" s="133">
        <f t="shared" si="51"/>
        <v>0</v>
      </c>
      <c r="CK50" s="133">
        <f t="shared" si="51"/>
        <v>0</v>
      </c>
      <c r="CL50" s="133">
        <f t="shared" si="51"/>
        <v>0</v>
      </c>
      <c r="CM50" s="133">
        <f t="shared" si="51"/>
        <v>0</v>
      </c>
      <c r="CN50" s="133">
        <f t="shared" si="51"/>
        <v>0</v>
      </c>
      <c r="CO50" s="133">
        <f t="shared" si="51"/>
        <v>0</v>
      </c>
      <c r="CP50" s="133">
        <f t="shared" si="51"/>
        <v>948</v>
      </c>
      <c r="CQ50" s="133">
        <f t="shared" si="51"/>
        <v>24073</v>
      </c>
      <c r="CR50" s="133">
        <f t="shared" si="51"/>
        <v>23869</v>
      </c>
      <c r="CS50" s="133">
        <f t="shared" si="51"/>
        <v>23869</v>
      </c>
      <c r="CT50" s="133">
        <f t="shared" si="51"/>
        <v>0</v>
      </c>
      <c r="CU50" s="133">
        <f t="shared" si="51"/>
        <v>0</v>
      </c>
      <c r="CV50" s="133">
        <f t="shared" si="51"/>
        <v>0</v>
      </c>
      <c r="CW50" s="133">
        <f t="shared" si="51"/>
        <v>0</v>
      </c>
      <c r="CX50" s="133">
        <f t="shared" si="53"/>
        <v>0</v>
      </c>
      <c r="CY50" s="133">
        <f t="shared" si="54"/>
        <v>0</v>
      </c>
      <c r="CZ50" s="133">
        <f t="shared" si="55"/>
        <v>0</v>
      </c>
      <c r="DA50" s="133">
        <f t="shared" si="56"/>
        <v>0</v>
      </c>
      <c r="DB50" s="133">
        <f t="shared" si="52"/>
        <v>204</v>
      </c>
      <c r="DC50" s="133">
        <f t="shared" si="52"/>
        <v>66</v>
      </c>
      <c r="DD50" s="133">
        <f t="shared" si="52"/>
        <v>138</v>
      </c>
      <c r="DE50" s="133">
        <f t="shared" si="52"/>
        <v>0</v>
      </c>
      <c r="DF50" s="133">
        <f t="shared" si="52"/>
        <v>0</v>
      </c>
      <c r="DG50" s="133">
        <f t="shared" si="52"/>
        <v>440533</v>
      </c>
      <c r="DH50" s="133">
        <f t="shared" si="52"/>
        <v>0</v>
      </c>
      <c r="DI50" s="133">
        <f t="shared" si="52"/>
        <v>0</v>
      </c>
      <c r="DJ50" s="133">
        <f t="shared" si="52"/>
        <v>24073</v>
      </c>
    </row>
    <row r="51" spans="1:114" s="129" customFormat="1" ht="12" customHeight="1">
      <c r="A51" s="125" t="s">
        <v>336</v>
      </c>
      <c r="B51" s="126" t="s">
        <v>424</v>
      </c>
      <c r="C51" s="125" t="s">
        <v>425</v>
      </c>
      <c r="D51" s="133">
        <f t="shared" si="6"/>
        <v>189855</v>
      </c>
      <c r="E51" s="133">
        <f t="shared" si="7"/>
        <v>0</v>
      </c>
      <c r="F51" s="133">
        <v>0</v>
      </c>
      <c r="G51" s="133">
        <v>0</v>
      </c>
      <c r="H51" s="133">
        <v>0</v>
      </c>
      <c r="I51" s="133">
        <v>0</v>
      </c>
      <c r="J51" s="134" t="s">
        <v>332</v>
      </c>
      <c r="K51" s="133">
        <v>0</v>
      </c>
      <c r="L51" s="133">
        <v>189855</v>
      </c>
      <c r="M51" s="133">
        <f t="shared" si="8"/>
        <v>38070</v>
      </c>
      <c r="N51" s="133">
        <f t="shared" si="9"/>
        <v>0</v>
      </c>
      <c r="O51" s="133">
        <v>0</v>
      </c>
      <c r="P51" s="133">
        <v>0</v>
      </c>
      <c r="Q51" s="133">
        <v>0</v>
      </c>
      <c r="R51" s="133">
        <v>0</v>
      </c>
      <c r="S51" s="134" t="s">
        <v>332</v>
      </c>
      <c r="T51" s="133">
        <v>0</v>
      </c>
      <c r="U51" s="133">
        <v>38070</v>
      </c>
      <c r="V51" s="133">
        <f t="shared" si="10"/>
        <v>227925</v>
      </c>
      <c r="W51" s="133">
        <f t="shared" si="11"/>
        <v>0</v>
      </c>
      <c r="X51" s="133">
        <f t="shared" si="12"/>
        <v>0</v>
      </c>
      <c r="Y51" s="133">
        <f t="shared" si="13"/>
        <v>0</v>
      </c>
      <c r="Z51" s="133">
        <f t="shared" si="14"/>
        <v>0</v>
      </c>
      <c r="AA51" s="133">
        <f t="shared" si="15"/>
        <v>0</v>
      </c>
      <c r="AB51" s="134" t="s">
        <v>332</v>
      </c>
      <c r="AC51" s="133">
        <f t="shared" si="16"/>
        <v>0</v>
      </c>
      <c r="AD51" s="133">
        <f t="shared" si="17"/>
        <v>227925</v>
      </c>
      <c r="AE51" s="133">
        <f t="shared" si="18"/>
        <v>0</v>
      </c>
      <c r="AF51" s="133">
        <f t="shared" si="19"/>
        <v>0</v>
      </c>
      <c r="AG51" s="133">
        <v>0</v>
      </c>
      <c r="AH51" s="133">
        <v>0</v>
      </c>
      <c r="AI51" s="133">
        <v>0</v>
      </c>
      <c r="AJ51" s="133">
        <v>0</v>
      </c>
      <c r="AK51" s="133">
        <v>0</v>
      </c>
      <c r="AL51" s="133">
        <v>0</v>
      </c>
      <c r="AM51" s="133">
        <f t="shared" si="20"/>
        <v>0</v>
      </c>
      <c r="AN51" s="133">
        <f t="shared" si="21"/>
        <v>0</v>
      </c>
      <c r="AO51" s="133">
        <v>0</v>
      </c>
      <c r="AP51" s="133">
        <v>0</v>
      </c>
      <c r="AQ51" s="133">
        <v>0</v>
      </c>
      <c r="AR51" s="133">
        <v>0</v>
      </c>
      <c r="AS51" s="133">
        <f t="shared" si="22"/>
        <v>0</v>
      </c>
      <c r="AT51" s="133">
        <v>0</v>
      </c>
      <c r="AU51" s="133">
        <v>0</v>
      </c>
      <c r="AV51" s="133">
        <v>0</v>
      </c>
      <c r="AW51" s="133">
        <v>0</v>
      </c>
      <c r="AX51" s="133">
        <f t="shared" si="23"/>
        <v>0</v>
      </c>
      <c r="AY51" s="133">
        <v>0</v>
      </c>
      <c r="AZ51" s="133">
        <v>0</v>
      </c>
      <c r="BA51" s="133">
        <v>0</v>
      </c>
      <c r="BB51" s="133">
        <v>0</v>
      </c>
      <c r="BC51" s="133">
        <v>163557</v>
      </c>
      <c r="BD51" s="133">
        <v>0</v>
      </c>
      <c r="BE51" s="133">
        <v>26298</v>
      </c>
      <c r="BF51" s="133">
        <f t="shared" si="24"/>
        <v>26298</v>
      </c>
      <c r="BG51" s="133">
        <f t="shared" si="25"/>
        <v>0</v>
      </c>
      <c r="BH51" s="133">
        <f t="shared" si="26"/>
        <v>0</v>
      </c>
      <c r="BI51" s="133">
        <v>0</v>
      </c>
      <c r="BJ51" s="133">
        <v>0</v>
      </c>
      <c r="BK51" s="133">
        <v>0</v>
      </c>
      <c r="BL51" s="133">
        <v>0</v>
      </c>
      <c r="BM51" s="133">
        <v>0</v>
      </c>
      <c r="BN51" s="133">
        <v>463</v>
      </c>
      <c r="BO51" s="133">
        <f t="shared" si="27"/>
        <v>0</v>
      </c>
      <c r="BP51" s="133">
        <f t="shared" si="28"/>
        <v>0</v>
      </c>
      <c r="BQ51" s="133">
        <v>0</v>
      </c>
      <c r="BR51" s="133">
        <v>0</v>
      </c>
      <c r="BS51" s="133">
        <v>0</v>
      </c>
      <c r="BT51" s="133">
        <v>0</v>
      </c>
      <c r="BU51" s="133">
        <f t="shared" si="29"/>
        <v>0</v>
      </c>
      <c r="BV51" s="133">
        <v>0</v>
      </c>
      <c r="BW51" s="133">
        <v>0</v>
      </c>
      <c r="BX51" s="133">
        <v>0</v>
      </c>
      <c r="BY51" s="133">
        <v>0</v>
      </c>
      <c r="BZ51" s="133">
        <f t="shared" si="30"/>
        <v>0</v>
      </c>
      <c r="CA51" s="133">
        <v>0</v>
      </c>
      <c r="CB51" s="133">
        <v>0</v>
      </c>
      <c r="CC51" s="133">
        <v>0</v>
      </c>
      <c r="CD51" s="133">
        <v>0</v>
      </c>
      <c r="CE51" s="133">
        <v>30449</v>
      </c>
      <c r="CF51" s="133">
        <v>0</v>
      </c>
      <c r="CG51" s="133">
        <v>7158</v>
      </c>
      <c r="CH51" s="133">
        <f t="shared" si="31"/>
        <v>7158</v>
      </c>
      <c r="CI51" s="133">
        <f t="shared" si="51"/>
        <v>0</v>
      </c>
      <c r="CJ51" s="133">
        <f t="shared" si="51"/>
        <v>0</v>
      </c>
      <c r="CK51" s="133">
        <f t="shared" si="51"/>
        <v>0</v>
      </c>
      <c r="CL51" s="133">
        <f t="shared" si="51"/>
        <v>0</v>
      </c>
      <c r="CM51" s="133">
        <f t="shared" si="51"/>
        <v>0</v>
      </c>
      <c r="CN51" s="133">
        <f t="shared" si="51"/>
        <v>0</v>
      </c>
      <c r="CO51" s="133">
        <f t="shared" si="51"/>
        <v>0</v>
      </c>
      <c r="CP51" s="133">
        <f t="shared" si="51"/>
        <v>463</v>
      </c>
      <c r="CQ51" s="133">
        <f t="shared" si="51"/>
        <v>0</v>
      </c>
      <c r="CR51" s="133">
        <f t="shared" si="51"/>
        <v>0</v>
      </c>
      <c r="CS51" s="133">
        <f t="shared" si="51"/>
        <v>0</v>
      </c>
      <c r="CT51" s="133">
        <f t="shared" si="51"/>
        <v>0</v>
      </c>
      <c r="CU51" s="133">
        <f t="shared" si="51"/>
        <v>0</v>
      </c>
      <c r="CV51" s="133">
        <f t="shared" si="51"/>
        <v>0</v>
      </c>
      <c r="CW51" s="133">
        <f t="shared" si="51"/>
        <v>0</v>
      </c>
      <c r="CX51" s="133">
        <f t="shared" si="53"/>
        <v>0</v>
      </c>
      <c r="CY51" s="133">
        <f t="shared" si="54"/>
        <v>0</v>
      </c>
      <c r="CZ51" s="133">
        <f t="shared" si="55"/>
        <v>0</v>
      </c>
      <c r="DA51" s="133">
        <f t="shared" si="56"/>
        <v>0</v>
      </c>
      <c r="DB51" s="133">
        <f t="shared" si="52"/>
        <v>0</v>
      </c>
      <c r="DC51" s="133">
        <f t="shared" si="52"/>
        <v>0</v>
      </c>
      <c r="DD51" s="133">
        <f t="shared" si="52"/>
        <v>0</v>
      </c>
      <c r="DE51" s="133">
        <f t="shared" si="52"/>
        <v>0</v>
      </c>
      <c r="DF51" s="133">
        <f t="shared" si="52"/>
        <v>0</v>
      </c>
      <c r="DG51" s="133">
        <f t="shared" si="52"/>
        <v>194006</v>
      </c>
      <c r="DH51" s="133">
        <f t="shared" si="52"/>
        <v>0</v>
      </c>
      <c r="DI51" s="133">
        <f t="shared" si="52"/>
        <v>33456</v>
      </c>
      <c r="DJ51" s="133">
        <f t="shared" si="52"/>
        <v>33456</v>
      </c>
    </row>
    <row r="52" spans="1:114" s="129" customFormat="1" ht="12" customHeight="1">
      <c r="A52" s="125" t="s">
        <v>336</v>
      </c>
      <c r="B52" s="126" t="s">
        <v>426</v>
      </c>
      <c r="C52" s="125" t="s">
        <v>427</v>
      </c>
      <c r="D52" s="133">
        <f t="shared" si="6"/>
        <v>228779</v>
      </c>
      <c r="E52" s="133">
        <f t="shared" si="7"/>
        <v>480</v>
      </c>
      <c r="F52" s="133">
        <v>0</v>
      </c>
      <c r="G52" s="133">
        <v>0</v>
      </c>
      <c r="H52" s="133">
        <v>0</v>
      </c>
      <c r="I52" s="133">
        <v>445</v>
      </c>
      <c r="J52" s="134" t="s">
        <v>332</v>
      </c>
      <c r="K52" s="133">
        <v>35</v>
      </c>
      <c r="L52" s="133">
        <v>228299</v>
      </c>
      <c r="M52" s="133">
        <f t="shared" si="8"/>
        <v>46148</v>
      </c>
      <c r="N52" s="133">
        <f t="shared" si="9"/>
        <v>0</v>
      </c>
      <c r="O52" s="133">
        <v>0</v>
      </c>
      <c r="P52" s="133">
        <v>0</v>
      </c>
      <c r="Q52" s="133">
        <v>0</v>
      </c>
      <c r="R52" s="133">
        <v>0</v>
      </c>
      <c r="S52" s="134" t="s">
        <v>332</v>
      </c>
      <c r="T52" s="133">
        <v>0</v>
      </c>
      <c r="U52" s="133">
        <v>46148</v>
      </c>
      <c r="V52" s="133">
        <f t="shared" si="10"/>
        <v>274927</v>
      </c>
      <c r="W52" s="133">
        <f t="shared" si="11"/>
        <v>480</v>
      </c>
      <c r="X52" s="133">
        <f t="shared" si="12"/>
        <v>0</v>
      </c>
      <c r="Y52" s="133">
        <f t="shared" si="13"/>
        <v>0</v>
      </c>
      <c r="Z52" s="133">
        <f t="shared" si="14"/>
        <v>0</v>
      </c>
      <c r="AA52" s="133">
        <f t="shared" si="15"/>
        <v>445</v>
      </c>
      <c r="AB52" s="134" t="s">
        <v>332</v>
      </c>
      <c r="AC52" s="133">
        <f t="shared" si="16"/>
        <v>35</v>
      </c>
      <c r="AD52" s="133">
        <f t="shared" si="17"/>
        <v>274447</v>
      </c>
      <c r="AE52" s="133">
        <f t="shared" si="18"/>
        <v>0</v>
      </c>
      <c r="AF52" s="133">
        <f t="shared" si="19"/>
        <v>0</v>
      </c>
      <c r="AG52" s="133"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0</v>
      </c>
      <c r="AM52" s="133">
        <f t="shared" si="20"/>
        <v>72835</v>
      </c>
      <c r="AN52" s="133">
        <f t="shared" si="21"/>
        <v>16765</v>
      </c>
      <c r="AO52" s="133">
        <v>16765</v>
      </c>
      <c r="AP52" s="133">
        <v>0</v>
      </c>
      <c r="AQ52" s="133">
        <v>0</v>
      </c>
      <c r="AR52" s="133">
        <v>0</v>
      </c>
      <c r="AS52" s="133">
        <f t="shared" si="22"/>
        <v>56070</v>
      </c>
      <c r="AT52" s="133">
        <v>56070</v>
      </c>
      <c r="AU52" s="133">
        <v>0</v>
      </c>
      <c r="AV52" s="133">
        <v>0</v>
      </c>
      <c r="AW52" s="133">
        <v>0</v>
      </c>
      <c r="AX52" s="133">
        <f t="shared" si="23"/>
        <v>0</v>
      </c>
      <c r="AY52" s="133">
        <v>0</v>
      </c>
      <c r="AZ52" s="133">
        <v>0</v>
      </c>
      <c r="BA52" s="133">
        <v>0</v>
      </c>
      <c r="BB52" s="133">
        <v>0</v>
      </c>
      <c r="BC52" s="133">
        <v>155944</v>
      </c>
      <c r="BD52" s="133">
        <v>0</v>
      </c>
      <c r="BE52" s="133">
        <v>0</v>
      </c>
      <c r="BF52" s="133">
        <f t="shared" si="24"/>
        <v>72835</v>
      </c>
      <c r="BG52" s="133">
        <f t="shared" si="25"/>
        <v>0</v>
      </c>
      <c r="BH52" s="133">
        <f t="shared" si="26"/>
        <v>0</v>
      </c>
      <c r="BI52" s="133">
        <v>0</v>
      </c>
      <c r="BJ52" s="133">
        <v>0</v>
      </c>
      <c r="BK52" s="133">
        <v>0</v>
      </c>
      <c r="BL52" s="133">
        <v>0</v>
      </c>
      <c r="BM52" s="133">
        <v>0</v>
      </c>
      <c r="BN52" s="133">
        <v>0</v>
      </c>
      <c r="BO52" s="133">
        <f t="shared" si="27"/>
        <v>3843</v>
      </c>
      <c r="BP52" s="133">
        <f t="shared" si="28"/>
        <v>3843</v>
      </c>
      <c r="BQ52" s="133">
        <v>3843</v>
      </c>
      <c r="BR52" s="133">
        <v>0</v>
      </c>
      <c r="BS52" s="133">
        <v>0</v>
      </c>
      <c r="BT52" s="133">
        <v>0</v>
      </c>
      <c r="BU52" s="133">
        <f t="shared" si="29"/>
        <v>0</v>
      </c>
      <c r="BV52" s="133">
        <v>0</v>
      </c>
      <c r="BW52" s="133">
        <v>0</v>
      </c>
      <c r="BX52" s="133">
        <v>0</v>
      </c>
      <c r="BY52" s="133">
        <v>0</v>
      </c>
      <c r="BZ52" s="133">
        <f t="shared" si="30"/>
        <v>0</v>
      </c>
      <c r="CA52" s="133">
        <v>0</v>
      </c>
      <c r="CB52" s="133">
        <v>0</v>
      </c>
      <c r="CC52" s="133">
        <v>0</v>
      </c>
      <c r="CD52" s="133">
        <v>0</v>
      </c>
      <c r="CE52" s="133">
        <v>42305</v>
      </c>
      <c r="CF52" s="133">
        <v>0</v>
      </c>
      <c r="CG52" s="133">
        <v>0</v>
      </c>
      <c r="CH52" s="133">
        <f t="shared" si="31"/>
        <v>3843</v>
      </c>
      <c r="CI52" s="133">
        <f t="shared" si="51"/>
        <v>0</v>
      </c>
      <c r="CJ52" s="133">
        <f t="shared" si="51"/>
        <v>0</v>
      </c>
      <c r="CK52" s="133">
        <f t="shared" si="51"/>
        <v>0</v>
      </c>
      <c r="CL52" s="133">
        <f t="shared" si="51"/>
        <v>0</v>
      </c>
      <c r="CM52" s="133">
        <f t="shared" si="51"/>
        <v>0</v>
      </c>
      <c r="CN52" s="133">
        <f t="shared" si="51"/>
        <v>0</v>
      </c>
      <c r="CO52" s="133">
        <f t="shared" si="51"/>
        <v>0</v>
      </c>
      <c r="CP52" s="133">
        <f t="shared" si="51"/>
        <v>0</v>
      </c>
      <c r="CQ52" s="133">
        <f t="shared" si="51"/>
        <v>76678</v>
      </c>
      <c r="CR52" s="133">
        <f t="shared" si="51"/>
        <v>20608</v>
      </c>
      <c r="CS52" s="133">
        <f t="shared" si="51"/>
        <v>20608</v>
      </c>
      <c r="CT52" s="133">
        <f t="shared" si="51"/>
        <v>0</v>
      </c>
      <c r="CU52" s="133">
        <f t="shared" si="51"/>
        <v>0</v>
      </c>
      <c r="CV52" s="133">
        <f t="shared" si="51"/>
        <v>0</v>
      </c>
      <c r="CW52" s="133">
        <f t="shared" si="51"/>
        <v>56070</v>
      </c>
      <c r="CX52" s="133">
        <f t="shared" si="53"/>
        <v>56070</v>
      </c>
      <c r="CY52" s="133">
        <f t="shared" si="54"/>
        <v>0</v>
      </c>
      <c r="CZ52" s="133">
        <f t="shared" si="55"/>
        <v>0</v>
      </c>
      <c r="DA52" s="133">
        <f t="shared" si="56"/>
        <v>0</v>
      </c>
      <c r="DB52" s="133">
        <f t="shared" si="52"/>
        <v>0</v>
      </c>
      <c r="DC52" s="133">
        <f t="shared" si="52"/>
        <v>0</v>
      </c>
      <c r="DD52" s="133">
        <f t="shared" si="52"/>
        <v>0</v>
      </c>
      <c r="DE52" s="133">
        <f t="shared" si="52"/>
        <v>0</v>
      </c>
      <c r="DF52" s="133">
        <f t="shared" si="52"/>
        <v>0</v>
      </c>
      <c r="DG52" s="133">
        <f t="shared" si="52"/>
        <v>198249</v>
      </c>
      <c r="DH52" s="133">
        <f t="shared" si="52"/>
        <v>0</v>
      </c>
      <c r="DI52" s="133">
        <f t="shared" si="52"/>
        <v>0</v>
      </c>
      <c r="DJ52" s="133">
        <f t="shared" si="52"/>
        <v>76678</v>
      </c>
    </row>
    <row r="53" spans="1:114" s="129" customFormat="1" ht="12" customHeight="1">
      <c r="A53" s="125" t="s">
        <v>336</v>
      </c>
      <c r="B53" s="126" t="s">
        <v>428</v>
      </c>
      <c r="C53" s="125" t="s">
        <v>429</v>
      </c>
      <c r="D53" s="133">
        <f t="shared" si="6"/>
        <v>247422</v>
      </c>
      <c r="E53" s="133">
        <f t="shared" si="7"/>
        <v>6246</v>
      </c>
      <c r="F53" s="133">
        <v>0</v>
      </c>
      <c r="G53" s="133">
        <v>0</v>
      </c>
      <c r="H53" s="133">
        <v>0</v>
      </c>
      <c r="I53" s="133">
        <v>355</v>
      </c>
      <c r="J53" s="134" t="s">
        <v>332</v>
      </c>
      <c r="K53" s="133">
        <v>5891</v>
      </c>
      <c r="L53" s="133">
        <v>241176</v>
      </c>
      <c r="M53" s="133">
        <f t="shared" si="8"/>
        <v>56336</v>
      </c>
      <c r="N53" s="133">
        <f t="shared" si="9"/>
        <v>0</v>
      </c>
      <c r="O53" s="133">
        <v>0</v>
      </c>
      <c r="P53" s="133">
        <v>0</v>
      </c>
      <c r="Q53" s="133">
        <v>0</v>
      </c>
      <c r="R53" s="133">
        <v>0</v>
      </c>
      <c r="S53" s="134" t="s">
        <v>332</v>
      </c>
      <c r="T53" s="133">
        <v>0</v>
      </c>
      <c r="U53" s="133">
        <v>56336</v>
      </c>
      <c r="V53" s="133">
        <f t="shared" si="10"/>
        <v>303758</v>
      </c>
      <c r="W53" s="133">
        <f t="shared" si="11"/>
        <v>6246</v>
      </c>
      <c r="X53" s="133">
        <f t="shared" si="12"/>
        <v>0</v>
      </c>
      <c r="Y53" s="133">
        <f t="shared" si="13"/>
        <v>0</v>
      </c>
      <c r="Z53" s="133">
        <f t="shared" si="14"/>
        <v>0</v>
      </c>
      <c r="AA53" s="133">
        <f t="shared" si="15"/>
        <v>355</v>
      </c>
      <c r="AB53" s="134" t="s">
        <v>332</v>
      </c>
      <c r="AC53" s="133">
        <f t="shared" si="16"/>
        <v>5891</v>
      </c>
      <c r="AD53" s="133">
        <f t="shared" si="17"/>
        <v>297512</v>
      </c>
      <c r="AE53" s="133">
        <f t="shared" si="18"/>
        <v>0</v>
      </c>
      <c r="AF53" s="133">
        <f t="shared" si="19"/>
        <v>0</v>
      </c>
      <c r="AG53" s="133">
        <v>0</v>
      </c>
      <c r="AH53" s="133">
        <v>0</v>
      </c>
      <c r="AI53" s="133">
        <v>0</v>
      </c>
      <c r="AJ53" s="133">
        <v>0</v>
      </c>
      <c r="AK53" s="133">
        <v>0</v>
      </c>
      <c r="AL53" s="133">
        <v>0</v>
      </c>
      <c r="AM53" s="133">
        <f t="shared" si="20"/>
        <v>72087</v>
      </c>
      <c r="AN53" s="133">
        <f t="shared" si="21"/>
        <v>10383</v>
      </c>
      <c r="AO53" s="133">
        <v>10383</v>
      </c>
      <c r="AP53" s="133">
        <v>0</v>
      </c>
      <c r="AQ53" s="133">
        <v>0</v>
      </c>
      <c r="AR53" s="133">
        <v>0</v>
      </c>
      <c r="AS53" s="133">
        <f t="shared" si="22"/>
        <v>0</v>
      </c>
      <c r="AT53" s="133">
        <v>0</v>
      </c>
      <c r="AU53" s="133">
        <v>0</v>
      </c>
      <c r="AV53" s="133">
        <v>0</v>
      </c>
      <c r="AW53" s="133">
        <v>0</v>
      </c>
      <c r="AX53" s="133">
        <f t="shared" si="23"/>
        <v>61704</v>
      </c>
      <c r="AY53" s="133">
        <v>61704</v>
      </c>
      <c r="AZ53" s="133">
        <v>0</v>
      </c>
      <c r="BA53" s="133">
        <v>0</v>
      </c>
      <c r="BB53" s="133">
        <v>0</v>
      </c>
      <c r="BC53" s="133">
        <v>175335</v>
      </c>
      <c r="BD53" s="133">
        <v>0</v>
      </c>
      <c r="BE53" s="133">
        <v>0</v>
      </c>
      <c r="BF53" s="133">
        <f t="shared" si="24"/>
        <v>72087</v>
      </c>
      <c r="BG53" s="133">
        <f t="shared" si="25"/>
        <v>0</v>
      </c>
      <c r="BH53" s="133">
        <f t="shared" si="26"/>
        <v>0</v>
      </c>
      <c r="BI53" s="133">
        <v>0</v>
      </c>
      <c r="BJ53" s="133">
        <v>0</v>
      </c>
      <c r="BK53" s="133">
        <v>0</v>
      </c>
      <c r="BL53" s="133">
        <v>0</v>
      </c>
      <c r="BM53" s="133">
        <v>0</v>
      </c>
      <c r="BN53" s="133">
        <v>0</v>
      </c>
      <c r="BO53" s="133">
        <f t="shared" si="27"/>
        <v>2596</v>
      </c>
      <c r="BP53" s="133">
        <f t="shared" si="28"/>
        <v>2596</v>
      </c>
      <c r="BQ53" s="133">
        <v>2596</v>
      </c>
      <c r="BR53" s="133">
        <v>0</v>
      </c>
      <c r="BS53" s="133">
        <v>0</v>
      </c>
      <c r="BT53" s="133">
        <v>0</v>
      </c>
      <c r="BU53" s="133">
        <f t="shared" si="29"/>
        <v>0</v>
      </c>
      <c r="BV53" s="133">
        <v>0</v>
      </c>
      <c r="BW53" s="133">
        <v>0</v>
      </c>
      <c r="BX53" s="133">
        <v>0</v>
      </c>
      <c r="BY53" s="133">
        <v>0</v>
      </c>
      <c r="BZ53" s="133">
        <f t="shared" si="30"/>
        <v>0</v>
      </c>
      <c r="CA53" s="133">
        <v>0</v>
      </c>
      <c r="CB53" s="133">
        <v>0</v>
      </c>
      <c r="CC53" s="133">
        <v>0</v>
      </c>
      <c r="CD53" s="133">
        <v>0</v>
      </c>
      <c r="CE53" s="133">
        <v>53740</v>
      </c>
      <c r="CF53" s="133">
        <v>0</v>
      </c>
      <c r="CG53" s="133">
        <v>0</v>
      </c>
      <c r="CH53" s="133">
        <f t="shared" si="31"/>
        <v>2596</v>
      </c>
      <c r="CI53" s="133">
        <f t="shared" si="51"/>
        <v>0</v>
      </c>
      <c r="CJ53" s="133">
        <f t="shared" si="51"/>
        <v>0</v>
      </c>
      <c r="CK53" s="133">
        <f t="shared" si="51"/>
        <v>0</v>
      </c>
      <c r="CL53" s="133">
        <f t="shared" si="51"/>
        <v>0</v>
      </c>
      <c r="CM53" s="133">
        <f t="shared" si="51"/>
        <v>0</v>
      </c>
      <c r="CN53" s="133">
        <f t="shared" si="51"/>
        <v>0</v>
      </c>
      <c r="CO53" s="133">
        <f t="shared" si="51"/>
        <v>0</v>
      </c>
      <c r="CP53" s="133">
        <f t="shared" si="51"/>
        <v>0</v>
      </c>
      <c r="CQ53" s="133">
        <f t="shared" si="51"/>
        <v>74683</v>
      </c>
      <c r="CR53" s="133">
        <f t="shared" si="51"/>
        <v>12979</v>
      </c>
      <c r="CS53" s="133">
        <f t="shared" si="51"/>
        <v>12979</v>
      </c>
      <c r="CT53" s="133">
        <f t="shared" si="51"/>
        <v>0</v>
      </c>
      <c r="CU53" s="133">
        <f t="shared" si="51"/>
        <v>0</v>
      </c>
      <c r="CV53" s="133">
        <f t="shared" si="51"/>
        <v>0</v>
      </c>
      <c r="CW53" s="133">
        <f t="shared" si="51"/>
        <v>0</v>
      </c>
      <c r="CX53" s="133">
        <f t="shared" si="53"/>
        <v>0</v>
      </c>
      <c r="CY53" s="133">
        <f t="shared" si="54"/>
        <v>0</v>
      </c>
      <c r="CZ53" s="133">
        <f t="shared" si="55"/>
        <v>0</v>
      </c>
      <c r="DA53" s="133">
        <f t="shared" si="56"/>
        <v>0</v>
      </c>
      <c r="DB53" s="133">
        <f t="shared" si="52"/>
        <v>61704</v>
      </c>
      <c r="DC53" s="133">
        <f t="shared" si="52"/>
        <v>61704</v>
      </c>
      <c r="DD53" s="133">
        <f t="shared" si="52"/>
        <v>0</v>
      </c>
      <c r="DE53" s="133">
        <f t="shared" si="52"/>
        <v>0</v>
      </c>
      <c r="DF53" s="133">
        <f t="shared" si="52"/>
        <v>0</v>
      </c>
      <c r="DG53" s="133">
        <f t="shared" si="52"/>
        <v>229075</v>
      </c>
      <c r="DH53" s="133">
        <f t="shared" si="52"/>
        <v>0</v>
      </c>
      <c r="DI53" s="133">
        <f t="shared" si="52"/>
        <v>0</v>
      </c>
      <c r="DJ53" s="133">
        <f t="shared" si="52"/>
        <v>74683</v>
      </c>
    </row>
    <row r="54" spans="1:114" s="129" customFormat="1" ht="12" customHeight="1">
      <c r="A54" s="125" t="s">
        <v>336</v>
      </c>
      <c r="B54" s="126" t="s">
        <v>430</v>
      </c>
      <c r="C54" s="125" t="s">
        <v>431</v>
      </c>
      <c r="D54" s="133">
        <f t="shared" si="6"/>
        <v>402132</v>
      </c>
      <c r="E54" s="133">
        <f t="shared" si="7"/>
        <v>1082</v>
      </c>
      <c r="F54" s="133">
        <v>0</v>
      </c>
      <c r="G54" s="133">
        <v>0</v>
      </c>
      <c r="H54" s="133">
        <v>0</v>
      </c>
      <c r="I54" s="133">
        <v>537</v>
      </c>
      <c r="J54" s="134" t="s">
        <v>332</v>
      </c>
      <c r="K54" s="133">
        <v>545</v>
      </c>
      <c r="L54" s="133">
        <v>401050</v>
      </c>
      <c r="M54" s="133">
        <f t="shared" si="8"/>
        <v>92217</v>
      </c>
      <c r="N54" s="133">
        <f t="shared" si="9"/>
        <v>0</v>
      </c>
      <c r="O54" s="133">
        <v>0</v>
      </c>
      <c r="P54" s="133">
        <v>0</v>
      </c>
      <c r="Q54" s="133">
        <v>0</v>
      </c>
      <c r="R54" s="133">
        <v>0</v>
      </c>
      <c r="S54" s="134" t="s">
        <v>332</v>
      </c>
      <c r="T54" s="133">
        <v>0</v>
      </c>
      <c r="U54" s="133">
        <v>92217</v>
      </c>
      <c r="V54" s="133">
        <f t="shared" si="10"/>
        <v>494349</v>
      </c>
      <c r="W54" s="133">
        <f t="shared" si="11"/>
        <v>1082</v>
      </c>
      <c r="X54" s="133">
        <f t="shared" si="12"/>
        <v>0</v>
      </c>
      <c r="Y54" s="133">
        <f t="shared" si="13"/>
        <v>0</v>
      </c>
      <c r="Z54" s="133">
        <f t="shared" si="14"/>
        <v>0</v>
      </c>
      <c r="AA54" s="133">
        <f t="shared" si="15"/>
        <v>537</v>
      </c>
      <c r="AB54" s="134" t="s">
        <v>332</v>
      </c>
      <c r="AC54" s="133">
        <f t="shared" si="16"/>
        <v>545</v>
      </c>
      <c r="AD54" s="133">
        <f t="shared" si="17"/>
        <v>493267</v>
      </c>
      <c r="AE54" s="133">
        <f t="shared" si="18"/>
        <v>0</v>
      </c>
      <c r="AF54" s="133">
        <f t="shared" si="19"/>
        <v>0</v>
      </c>
      <c r="AG54" s="133">
        <v>0</v>
      </c>
      <c r="AH54" s="133">
        <v>0</v>
      </c>
      <c r="AI54" s="133">
        <v>0</v>
      </c>
      <c r="AJ54" s="133">
        <v>0</v>
      </c>
      <c r="AK54" s="133">
        <v>0</v>
      </c>
      <c r="AL54" s="133">
        <v>0</v>
      </c>
      <c r="AM54" s="133">
        <f t="shared" si="20"/>
        <v>96432</v>
      </c>
      <c r="AN54" s="133">
        <f t="shared" si="21"/>
        <v>7098</v>
      </c>
      <c r="AO54" s="133">
        <v>7098</v>
      </c>
      <c r="AP54" s="133">
        <v>0</v>
      </c>
      <c r="AQ54" s="133">
        <v>0</v>
      </c>
      <c r="AR54" s="133">
        <v>0</v>
      </c>
      <c r="AS54" s="133">
        <f t="shared" si="22"/>
        <v>88</v>
      </c>
      <c r="AT54" s="133">
        <v>88</v>
      </c>
      <c r="AU54" s="133">
        <v>0</v>
      </c>
      <c r="AV54" s="133">
        <v>0</v>
      </c>
      <c r="AW54" s="133">
        <v>0</v>
      </c>
      <c r="AX54" s="133">
        <f t="shared" si="23"/>
        <v>89246</v>
      </c>
      <c r="AY54" s="133">
        <v>89246</v>
      </c>
      <c r="AZ54" s="133">
        <v>0</v>
      </c>
      <c r="BA54" s="133">
        <v>0</v>
      </c>
      <c r="BB54" s="133">
        <v>0</v>
      </c>
      <c r="BC54" s="133">
        <v>304618</v>
      </c>
      <c r="BD54" s="133">
        <v>0</v>
      </c>
      <c r="BE54" s="133">
        <v>1082</v>
      </c>
      <c r="BF54" s="133">
        <f t="shared" si="24"/>
        <v>97514</v>
      </c>
      <c r="BG54" s="133">
        <f t="shared" si="25"/>
        <v>0</v>
      </c>
      <c r="BH54" s="133">
        <f t="shared" si="26"/>
        <v>0</v>
      </c>
      <c r="BI54" s="133">
        <v>0</v>
      </c>
      <c r="BJ54" s="133">
        <v>0</v>
      </c>
      <c r="BK54" s="133">
        <v>0</v>
      </c>
      <c r="BL54" s="133">
        <v>0</v>
      </c>
      <c r="BM54" s="133">
        <v>0</v>
      </c>
      <c r="BN54" s="133">
        <v>0</v>
      </c>
      <c r="BO54" s="133">
        <f t="shared" si="27"/>
        <v>93</v>
      </c>
      <c r="BP54" s="133">
        <f t="shared" si="28"/>
        <v>93</v>
      </c>
      <c r="BQ54" s="133">
        <v>93</v>
      </c>
      <c r="BR54" s="133">
        <v>0</v>
      </c>
      <c r="BS54" s="133">
        <v>0</v>
      </c>
      <c r="BT54" s="133">
        <v>0</v>
      </c>
      <c r="BU54" s="133">
        <f t="shared" si="29"/>
        <v>0</v>
      </c>
      <c r="BV54" s="133">
        <v>0</v>
      </c>
      <c r="BW54" s="133">
        <v>0</v>
      </c>
      <c r="BX54" s="133">
        <v>0</v>
      </c>
      <c r="BY54" s="133">
        <v>0</v>
      </c>
      <c r="BZ54" s="133">
        <f t="shared" si="30"/>
        <v>0</v>
      </c>
      <c r="CA54" s="133">
        <v>0</v>
      </c>
      <c r="CB54" s="133">
        <v>0</v>
      </c>
      <c r="CC54" s="133">
        <v>0</v>
      </c>
      <c r="CD54" s="133">
        <v>0</v>
      </c>
      <c r="CE54" s="133">
        <v>92124</v>
      </c>
      <c r="CF54" s="133">
        <v>0</v>
      </c>
      <c r="CG54" s="133">
        <v>0</v>
      </c>
      <c r="CH54" s="133">
        <f t="shared" si="31"/>
        <v>93</v>
      </c>
      <c r="CI54" s="133">
        <f t="shared" si="51"/>
        <v>0</v>
      </c>
      <c r="CJ54" s="133">
        <f t="shared" si="51"/>
        <v>0</v>
      </c>
      <c r="CK54" s="133">
        <f t="shared" si="51"/>
        <v>0</v>
      </c>
      <c r="CL54" s="133">
        <f t="shared" si="51"/>
        <v>0</v>
      </c>
      <c r="CM54" s="133">
        <f t="shared" si="51"/>
        <v>0</v>
      </c>
      <c r="CN54" s="133">
        <f t="shared" si="51"/>
        <v>0</v>
      </c>
      <c r="CO54" s="133">
        <f t="shared" si="51"/>
        <v>0</v>
      </c>
      <c r="CP54" s="133">
        <f t="shared" si="51"/>
        <v>0</v>
      </c>
      <c r="CQ54" s="133">
        <f t="shared" si="51"/>
        <v>96525</v>
      </c>
      <c r="CR54" s="133">
        <f t="shared" si="51"/>
        <v>7191</v>
      </c>
      <c r="CS54" s="133">
        <f t="shared" si="51"/>
        <v>7191</v>
      </c>
      <c r="CT54" s="133">
        <f t="shared" si="51"/>
        <v>0</v>
      </c>
      <c r="CU54" s="133">
        <f t="shared" si="51"/>
        <v>0</v>
      </c>
      <c r="CV54" s="133">
        <f t="shared" si="51"/>
        <v>0</v>
      </c>
      <c r="CW54" s="133">
        <f t="shared" si="51"/>
        <v>88</v>
      </c>
      <c r="CX54" s="133">
        <f t="shared" si="53"/>
        <v>88</v>
      </c>
      <c r="CY54" s="133">
        <f t="shared" si="54"/>
        <v>0</v>
      </c>
      <c r="CZ54" s="133">
        <f t="shared" si="55"/>
        <v>0</v>
      </c>
      <c r="DA54" s="133">
        <f t="shared" si="56"/>
        <v>0</v>
      </c>
      <c r="DB54" s="133">
        <f t="shared" si="52"/>
        <v>89246</v>
      </c>
      <c r="DC54" s="133">
        <f t="shared" si="52"/>
        <v>89246</v>
      </c>
      <c r="DD54" s="133">
        <f t="shared" si="52"/>
        <v>0</v>
      </c>
      <c r="DE54" s="133">
        <f t="shared" si="52"/>
        <v>0</v>
      </c>
      <c r="DF54" s="133">
        <f t="shared" si="52"/>
        <v>0</v>
      </c>
      <c r="DG54" s="133">
        <f t="shared" si="52"/>
        <v>396742</v>
      </c>
      <c r="DH54" s="133">
        <f t="shared" si="52"/>
        <v>0</v>
      </c>
      <c r="DI54" s="133">
        <f t="shared" si="52"/>
        <v>1082</v>
      </c>
      <c r="DJ54" s="133">
        <f t="shared" si="52"/>
        <v>97607</v>
      </c>
    </row>
    <row r="55" spans="1:114" s="129" customFormat="1" ht="12" customHeight="1">
      <c r="A55" s="125" t="s">
        <v>336</v>
      </c>
      <c r="B55" s="126" t="s">
        <v>432</v>
      </c>
      <c r="C55" s="125" t="s">
        <v>433</v>
      </c>
      <c r="D55" s="133">
        <f t="shared" si="6"/>
        <v>285743</v>
      </c>
      <c r="E55" s="133">
        <f t="shared" si="7"/>
        <v>50570</v>
      </c>
      <c r="F55" s="133">
        <v>0</v>
      </c>
      <c r="G55" s="133">
        <v>0</v>
      </c>
      <c r="H55" s="133">
        <v>0</v>
      </c>
      <c r="I55" s="133">
        <v>35481</v>
      </c>
      <c r="J55" s="134" t="s">
        <v>332</v>
      </c>
      <c r="K55" s="133">
        <v>15089</v>
      </c>
      <c r="L55" s="133">
        <v>235173</v>
      </c>
      <c r="M55" s="133">
        <f t="shared" si="8"/>
        <v>68717</v>
      </c>
      <c r="N55" s="133">
        <f t="shared" si="9"/>
        <v>0</v>
      </c>
      <c r="O55" s="133">
        <v>0</v>
      </c>
      <c r="P55" s="133">
        <v>0</v>
      </c>
      <c r="Q55" s="133">
        <v>0</v>
      </c>
      <c r="R55" s="133">
        <v>0</v>
      </c>
      <c r="S55" s="134" t="s">
        <v>332</v>
      </c>
      <c r="T55" s="133">
        <v>0</v>
      </c>
      <c r="U55" s="133">
        <v>68717</v>
      </c>
      <c r="V55" s="133">
        <f t="shared" si="10"/>
        <v>354460</v>
      </c>
      <c r="W55" s="133">
        <f t="shared" si="11"/>
        <v>50570</v>
      </c>
      <c r="X55" s="133">
        <f t="shared" si="12"/>
        <v>0</v>
      </c>
      <c r="Y55" s="133">
        <f t="shared" si="13"/>
        <v>0</v>
      </c>
      <c r="Z55" s="133">
        <f t="shared" si="14"/>
        <v>0</v>
      </c>
      <c r="AA55" s="133">
        <f t="shared" si="15"/>
        <v>35481</v>
      </c>
      <c r="AB55" s="134" t="s">
        <v>332</v>
      </c>
      <c r="AC55" s="133">
        <f t="shared" si="16"/>
        <v>15089</v>
      </c>
      <c r="AD55" s="133">
        <f t="shared" si="17"/>
        <v>303890</v>
      </c>
      <c r="AE55" s="133">
        <f t="shared" si="18"/>
        <v>0</v>
      </c>
      <c r="AF55" s="133">
        <f t="shared" si="19"/>
        <v>0</v>
      </c>
      <c r="AG55" s="133">
        <v>0</v>
      </c>
      <c r="AH55" s="133">
        <v>0</v>
      </c>
      <c r="AI55" s="133">
        <v>0</v>
      </c>
      <c r="AJ55" s="133">
        <v>0</v>
      </c>
      <c r="AK55" s="133">
        <v>0</v>
      </c>
      <c r="AL55" s="133">
        <v>0</v>
      </c>
      <c r="AM55" s="133">
        <f t="shared" si="20"/>
        <v>283125</v>
      </c>
      <c r="AN55" s="133">
        <f t="shared" si="21"/>
        <v>11770</v>
      </c>
      <c r="AO55" s="133">
        <v>11770</v>
      </c>
      <c r="AP55" s="133">
        <v>0</v>
      </c>
      <c r="AQ55" s="133">
        <v>0</v>
      </c>
      <c r="AR55" s="133">
        <v>0</v>
      </c>
      <c r="AS55" s="133">
        <f t="shared" si="22"/>
        <v>100948</v>
      </c>
      <c r="AT55" s="133">
        <v>356</v>
      </c>
      <c r="AU55" s="133">
        <v>100592</v>
      </c>
      <c r="AV55" s="133">
        <v>0</v>
      </c>
      <c r="AW55" s="133">
        <v>0</v>
      </c>
      <c r="AX55" s="133">
        <f t="shared" si="23"/>
        <v>167142</v>
      </c>
      <c r="AY55" s="133">
        <v>61271</v>
      </c>
      <c r="AZ55" s="133">
        <v>97277</v>
      </c>
      <c r="BA55" s="133">
        <v>2194</v>
      </c>
      <c r="BB55" s="133">
        <v>6400</v>
      </c>
      <c r="BC55" s="133">
        <v>0</v>
      </c>
      <c r="BD55" s="133">
        <v>3265</v>
      </c>
      <c r="BE55" s="133">
        <v>2618</v>
      </c>
      <c r="BF55" s="133">
        <f t="shared" si="24"/>
        <v>285743</v>
      </c>
      <c r="BG55" s="133">
        <f t="shared" si="25"/>
        <v>0</v>
      </c>
      <c r="BH55" s="133">
        <f t="shared" si="26"/>
        <v>0</v>
      </c>
      <c r="BI55" s="133">
        <v>0</v>
      </c>
      <c r="BJ55" s="133">
        <v>0</v>
      </c>
      <c r="BK55" s="133">
        <v>0</v>
      </c>
      <c r="BL55" s="133">
        <v>0</v>
      </c>
      <c r="BM55" s="133">
        <v>0</v>
      </c>
      <c r="BN55" s="133">
        <v>0</v>
      </c>
      <c r="BO55" s="133">
        <f t="shared" si="27"/>
        <v>64625</v>
      </c>
      <c r="BP55" s="133">
        <f t="shared" si="28"/>
        <v>9120</v>
      </c>
      <c r="BQ55" s="133">
        <v>9120</v>
      </c>
      <c r="BR55" s="133">
        <v>0</v>
      </c>
      <c r="BS55" s="133">
        <v>0</v>
      </c>
      <c r="BT55" s="133">
        <v>0</v>
      </c>
      <c r="BU55" s="133">
        <f t="shared" si="29"/>
        <v>31196</v>
      </c>
      <c r="BV55" s="133">
        <v>0</v>
      </c>
      <c r="BW55" s="133">
        <v>31196</v>
      </c>
      <c r="BX55" s="133">
        <v>0</v>
      </c>
      <c r="BY55" s="133">
        <v>0</v>
      </c>
      <c r="BZ55" s="133">
        <f t="shared" si="30"/>
        <v>24309</v>
      </c>
      <c r="CA55" s="133">
        <v>0</v>
      </c>
      <c r="CB55" s="133">
        <v>24309</v>
      </c>
      <c r="CC55" s="133">
        <v>0</v>
      </c>
      <c r="CD55" s="133">
        <v>0</v>
      </c>
      <c r="CE55" s="133">
        <v>0</v>
      </c>
      <c r="CF55" s="133">
        <v>0</v>
      </c>
      <c r="CG55" s="133">
        <v>4092</v>
      </c>
      <c r="CH55" s="133">
        <f t="shared" si="31"/>
        <v>68717</v>
      </c>
      <c r="CI55" s="133">
        <f t="shared" si="51"/>
        <v>0</v>
      </c>
      <c r="CJ55" s="133">
        <f t="shared" si="51"/>
        <v>0</v>
      </c>
      <c r="CK55" s="133">
        <f t="shared" si="51"/>
        <v>0</v>
      </c>
      <c r="CL55" s="133">
        <f t="shared" si="51"/>
        <v>0</v>
      </c>
      <c r="CM55" s="133">
        <f t="shared" si="51"/>
        <v>0</v>
      </c>
      <c r="CN55" s="133">
        <f t="shared" si="51"/>
        <v>0</v>
      </c>
      <c r="CO55" s="133">
        <f t="shared" si="51"/>
        <v>0</v>
      </c>
      <c r="CP55" s="133">
        <f t="shared" si="51"/>
        <v>0</v>
      </c>
      <c r="CQ55" s="133">
        <f t="shared" si="51"/>
        <v>347750</v>
      </c>
      <c r="CR55" s="133">
        <f t="shared" si="51"/>
        <v>20890</v>
      </c>
      <c r="CS55" s="133">
        <f t="shared" si="51"/>
        <v>20890</v>
      </c>
      <c r="CT55" s="133">
        <f t="shared" si="51"/>
        <v>0</v>
      </c>
      <c r="CU55" s="133">
        <f t="shared" si="51"/>
        <v>0</v>
      </c>
      <c r="CV55" s="133">
        <f t="shared" si="51"/>
        <v>0</v>
      </c>
      <c r="CW55" s="133">
        <f t="shared" si="51"/>
        <v>132144</v>
      </c>
      <c r="CX55" s="133">
        <f t="shared" si="51"/>
        <v>356</v>
      </c>
      <c r="CY55" s="133">
        <f t="shared" si="54"/>
        <v>131788</v>
      </c>
      <c r="CZ55" s="133">
        <f t="shared" si="55"/>
        <v>0</v>
      </c>
      <c r="DA55" s="133">
        <f t="shared" si="56"/>
        <v>0</v>
      </c>
      <c r="DB55" s="133">
        <f t="shared" si="52"/>
        <v>191451</v>
      </c>
      <c r="DC55" s="133">
        <f t="shared" si="52"/>
        <v>61271</v>
      </c>
      <c r="DD55" s="133">
        <f t="shared" si="52"/>
        <v>121586</v>
      </c>
      <c r="DE55" s="133">
        <f t="shared" si="52"/>
        <v>2194</v>
      </c>
      <c r="DF55" s="133">
        <f t="shared" si="52"/>
        <v>6400</v>
      </c>
      <c r="DG55" s="133">
        <f t="shared" si="52"/>
        <v>0</v>
      </c>
      <c r="DH55" s="133">
        <f t="shared" si="52"/>
        <v>3265</v>
      </c>
      <c r="DI55" s="133">
        <f t="shared" si="52"/>
        <v>6710</v>
      </c>
      <c r="DJ55" s="133">
        <f t="shared" si="52"/>
        <v>354460</v>
      </c>
    </row>
    <row r="56" spans="1:114" s="129" customFormat="1" ht="12" customHeight="1">
      <c r="A56" s="125" t="s">
        <v>336</v>
      </c>
      <c r="B56" s="126" t="s">
        <v>434</v>
      </c>
      <c r="C56" s="125" t="s">
        <v>435</v>
      </c>
      <c r="D56" s="133">
        <f t="shared" si="6"/>
        <v>152103</v>
      </c>
      <c r="E56" s="133">
        <f t="shared" si="7"/>
        <v>8233</v>
      </c>
      <c r="F56" s="133">
        <v>0</v>
      </c>
      <c r="G56" s="133">
        <v>0</v>
      </c>
      <c r="H56" s="133">
        <v>0</v>
      </c>
      <c r="I56" s="133">
        <v>1558</v>
      </c>
      <c r="J56" s="134" t="s">
        <v>332</v>
      </c>
      <c r="K56" s="133">
        <v>6675</v>
      </c>
      <c r="L56" s="133">
        <v>143870</v>
      </c>
      <c r="M56" s="133">
        <f t="shared" si="8"/>
        <v>61375</v>
      </c>
      <c r="N56" s="133">
        <f t="shared" si="9"/>
        <v>0</v>
      </c>
      <c r="O56" s="133">
        <v>0</v>
      </c>
      <c r="P56" s="133">
        <v>0</v>
      </c>
      <c r="Q56" s="133">
        <v>0</v>
      </c>
      <c r="R56" s="133">
        <v>0</v>
      </c>
      <c r="S56" s="134" t="s">
        <v>332</v>
      </c>
      <c r="T56" s="133">
        <v>0</v>
      </c>
      <c r="U56" s="133">
        <v>61375</v>
      </c>
      <c r="V56" s="133">
        <f t="shared" si="10"/>
        <v>213478</v>
      </c>
      <c r="W56" s="133">
        <f t="shared" si="11"/>
        <v>8233</v>
      </c>
      <c r="X56" s="133">
        <f t="shared" si="12"/>
        <v>0</v>
      </c>
      <c r="Y56" s="133">
        <f t="shared" si="13"/>
        <v>0</v>
      </c>
      <c r="Z56" s="133">
        <f t="shared" si="14"/>
        <v>0</v>
      </c>
      <c r="AA56" s="133">
        <f t="shared" si="15"/>
        <v>1558</v>
      </c>
      <c r="AB56" s="134" t="s">
        <v>332</v>
      </c>
      <c r="AC56" s="133">
        <f t="shared" si="16"/>
        <v>6675</v>
      </c>
      <c r="AD56" s="133">
        <f t="shared" si="17"/>
        <v>205245</v>
      </c>
      <c r="AE56" s="133">
        <f t="shared" si="18"/>
        <v>0</v>
      </c>
      <c r="AF56" s="133">
        <f t="shared" si="19"/>
        <v>0</v>
      </c>
      <c r="AG56" s="133">
        <v>0</v>
      </c>
      <c r="AH56" s="133">
        <v>0</v>
      </c>
      <c r="AI56" s="133">
        <v>0</v>
      </c>
      <c r="AJ56" s="133">
        <v>0</v>
      </c>
      <c r="AK56" s="133">
        <v>0</v>
      </c>
      <c r="AL56" s="133">
        <v>2003</v>
      </c>
      <c r="AM56" s="133">
        <f t="shared" si="20"/>
        <v>101753</v>
      </c>
      <c r="AN56" s="133">
        <f t="shared" si="21"/>
        <v>20200</v>
      </c>
      <c r="AO56" s="133">
        <v>20200</v>
      </c>
      <c r="AP56" s="133">
        <v>0</v>
      </c>
      <c r="AQ56" s="133">
        <v>0</v>
      </c>
      <c r="AR56" s="133">
        <v>0</v>
      </c>
      <c r="AS56" s="133">
        <f t="shared" si="22"/>
        <v>0</v>
      </c>
      <c r="AT56" s="133">
        <v>0</v>
      </c>
      <c r="AU56" s="133">
        <v>0</v>
      </c>
      <c r="AV56" s="133">
        <v>0</v>
      </c>
      <c r="AW56" s="133">
        <v>0</v>
      </c>
      <c r="AX56" s="133">
        <f t="shared" si="23"/>
        <v>81553</v>
      </c>
      <c r="AY56" s="133">
        <v>34482</v>
      </c>
      <c r="AZ56" s="133">
        <v>26851</v>
      </c>
      <c r="BA56" s="133">
        <v>18652</v>
      </c>
      <c r="BB56" s="133">
        <v>1568</v>
      </c>
      <c r="BC56" s="133">
        <v>48347</v>
      </c>
      <c r="BD56" s="133">
        <v>0</v>
      </c>
      <c r="BE56" s="133">
        <v>0</v>
      </c>
      <c r="BF56" s="133">
        <f t="shared" si="24"/>
        <v>101753</v>
      </c>
      <c r="BG56" s="133">
        <f t="shared" si="25"/>
        <v>0</v>
      </c>
      <c r="BH56" s="133">
        <f t="shared" si="26"/>
        <v>0</v>
      </c>
      <c r="BI56" s="133">
        <v>0</v>
      </c>
      <c r="BJ56" s="133">
        <v>0</v>
      </c>
      <c r="BK56" s="133">
        <v>0</v>
      </c>
      <c r="BL56" s="133">
        <v>0</v>
      </c>
      <c r="BM56" s="133">
        <v>0</v>
      </c>
      <c r="BN56" s="133">
        <v>0</v>
      </c>
      <c r="BO56" s="133">
        <f t="shared" si="27"/>
        <v>6800</v>
      </c>
      <c r="BP56" s="133">
        <f t="shared" si="28"/>
        <v>6800</v>
      </c>
      <c r="BQ56" s="133">
        <v>6800</v>
      </c>
      <c r="BR56" s="133">
        <v>0</v>
      </c>
      <c r="BS56" s="133">
        <v>0</v>
      </c>
      <c r="BT56" s="133">
        <v>0</v>
      </c>
      <c r="BU56" s="133">
        <f t="shared" si="29"/>
        <v>0</v>
      </c>
      <c r="BV56" s="133">
        <v>0</v>
      </c>
      <c r="BW56" s="133">
        <v>0</v>
      </c>
      <c r="BX56" s="133">
        <v>0</v>
      </c>
      <c r="BY56" s="133">
        <v>0</v>
      </c>
      <c r="BZ56" s="133">
        <f t="shared" si="30"/>
        <v>0</v>
      </c>
      <c r="CA56" s="133">
        <v>0</v>
      </c>
      <c r="CB56" s="133">
        <v>0</v>
      </c>
      <c r="CC56" s="133">
        <v>0</v>
      </c>
      <c r="CD56" s="133">
        <v>0</v>
      </c>
      <c r="CE56" s="133">
        <v>54575</v>
      </c>
      <c r="CF56" s="133">
        <v>0</v>
      </c>
      <c r="CG56" s="133">
        <v>0</v>
      </c>
      <c r="CH56" s="133">
        <f t="shared" si="31"/>
        <v>6800</v>
      </c>
      <c r="CI56" s="133">
        <f t="shared" si="51"/>
        <v>0</v>
      </c>
      <c r="CJ56" s="133">
        <f t="shared" si="51"/>
        <v>0</v>
      </c>
      <c r="CK56" s="133">
        <f t="shared" si="51"/>
        <v>0</v>
      </c>
      <c r="CL56" s="133">
        <f t="shared" si="51"/>
        <v>0</v>
      </c>
      <c r="CM56" s="133">
        <f t="shared" si="51"/>
        <v>0</v>
      </c>
      <c r="CN56" s="133">
        <f t="shared" si="51"/>
        <v>0</v>
      </c>
      <c r="CO56" s="133">
        <f t="shared" si="51"/>
        <v>0</v>
      </c>
      <c r="CP56" s="133">
        <f t="shared" si="51"/>
        <v>2003</v>
      </c>
      <c r="CQ56" s="133">
        <f t="shared" si="51"/>
        <v>108553</v>
      </c>
      <c r="CR56" s="133">
        <f t="shared" si="51"/>
        <v>27000</v>
      </c>
      <c r="CS56" s="133">
        <f t="shared" si="51"/>
        <v>27000</v>
      </c>
      <c r="CT56" s="133">
        <f t="shared" si="51"/>
        <v>0</v>
      </c>
      <c r="CU56" s="133">
        <f t="shared" si="51"/>
        <v>0</v>
      </c>
      <c r="CV56" s="133">
        <f t="shared" si="51"/>
        <v>0</v>
      </c>
      <c r="CW56" s="133">
        <f t="shared" si="51"/>
        <v>0</v>
      </c>
      <c r="CX56" s="133">
        <f t="shared" si="51"/>
        <v>0</v>
      </c>
      <c r="CY56" s="133">
        <f t="shared" si="54"/>
        <v>0</v>
      </c>
      <c r="CZ56" s="133">
        <f t="shared" si="55"/>
        <v>0</v>
      </c>
      <c r="DA56" s="133">
        <f t="shared" si="56"/>
        <v>0</v>
      </c>
      <c r="DB56" s="133">
        <f t="shared" si="52"/>
        <v>81553</v>
      </c>
      <c r="DC56" s="133">
        <f t="shared" si="52"/>
        <v>34482</v>
      </c>
      <c r="DD56" s="133">
        <f t="shared" si="52"/>
        <v>26851</v>
      </c>
      <c r="DE56" s="133">
        <f t="shared" si="52"/>
        <v>18652</v>
      </c>
      <c r="DF56" s="133">
        <f t="shared" si="52"/>
        <v>1568</v>
      </c>
      <c r="DG56" s="133">
        <f t="shared" si="52"/>
        <v>102922</v>
      </c>
      <c r="DH56" s="133">
        <f t="shared" si="52"/>
        <v>0</v>
      </c>
      <c r="DI56" s="133">
        <f t="shared" si="52"/>
        <v>0</v>
      </c>
      <c r="DJ56" s="133">
        <f t="shared" si="52"/>
        <v>108553</v>
      </c>
    </row>
    <row r="57" spans="1:114" s="129" customFormat="1" ht="12" customHeight="1">
      <c r="A57" s="125" t="s">
        <v>336</v>
      </c>
      <c r="B57" s="126" t="s">
        <v>436</v>
      </c>
      <c r="C57" s="125" t="s">
        <v>437</v>
      </c>
      <c r="D57" s="133">
        <f t="shared" si="6"/>
        <v>215543</v>
      </c>
      <c r="E57" s="133">
        <f t="shared" si="7"/>
        <v>0</v>
      </c>
      <c r="F57" s="133">
        <v>0</v>
      </c>
      <c r="G57" s="133">
        <v>0</v>
      </c>
      <c r="H57" s="133">
        <v>0</v>
      </c>
      <c r="I57" s="133">
        <v>0</v>
      </c>
      <c r="J57" s="134" t="s">
        <v>332</v>
      </c>
      <c r="K57" s="133">
        <v>0</v>
      </c>
      <c r="L57" s="133">
        <v>215543</v>
      </c>
      <c r="M57" s="133">
        <f t="shared" si="8"/>
        <v>32128</v>
      </c>
      <c r="N57" s="133">
        <f t="shared" si="9"/>
        <v>0</v>
      </c>
      <c r="O57" s="133">
        <v>0</v>
      </c>
      <c r="P57" s="133">
        <v>0</v>
      </c>
      <c r="Q57" s="133">
        <v>0</v>
      </c>
      <c r="R57" s="133">
        <v>0</v>
      </c>
      <c r="S57" s="134" t="s">
        <v>332</v>
      </c>
      <c r="T57" s="133">
        <v>0</v>
      </c>
      <c r="U57" s="133">
        <v>32128</v>
      </c>
      <c r="V57" s="133">
        <f t="shared" si="10"/>
        <v>247671</v>
      </c>
      <c r="W57" s="133">
        <f t="shared" si="11"/>
        <v>0</v>
      </c>
      <c r="X57" s="133">
        <f t="shared" si="12"/>
        <v>0</v>
      </c>
      <c r="Y57" s="133">
        <f t="shared" si="13"/>
        <v>0</v>
      </c>
      <c r="Z57" s="133">
        <f t="shared" si="14"/>
        <v>0</v>
      </c>
      <c r="AA57" s="133">
        <f t="shared" si="15"/>
        <v>0</v>
      </c>
      <c r="AB57" s="134" t="s">
        <v>332</v>
      </c>
      <c r="AC57" s="133">
        <f t="shared" si="16"/>
        <v>0</v>
      </c>
      <c r="AD57" s="133">
        <f t="shared" si="17"/>
        <v>247671</v>
      </c>
      <c r="AE57" s="133">
        <f t="shared" si="18"/>
        <v>0</v>
      </c>
      <c r="AF57" s="133">
        <f t="shared" si="19"/>
        <v>0</v>
      </c>
      <c r="AG57" s="133">
        <v>0</v>
      </c>
      <c r="AH57" s="133">
        <v>0</v>
      </c>
      <c r="AI57" s="133">
        <v>0</v>
      </c>
      <c r="AJ57" s="133">
        <v>0</v>
      </c>
      <c r="AK57" s="133">
        <v>0</v>
      </c>
      <c r="AL57" s="133">
        <v>0</v>
      </c>
      <c r="AM57" s="133">
        <f t="shared" si="20"/>
        <v>19360</v>
      </c>
      <c r="AN57" s="133">
        <f t="shared" si="21"/>
        <v>19104</v>
      </c>
      <c r="AO57" s="133">
        <v>19104</v>
      </c>
      <c r="AP57" s="133">
        <v>0</v>
      </c>
      <c r="AQ57" s="133">
        <v>0</v>
      </c>
      <c r="AR57" s="133">
        <v>0</v>
      </c>
      <c r="AS57" s="133">
        <f t="shared" si="22"/>
        <v>0</v>
      </c>
      <c r="AT57" s="133">
        <v>0</v>
      </c>
      <c r="AU57" s="133">
        <v>0</v>
      </c>
      <c r="AV57" s="133">
        <v>0</v>
      </c>
      <c r="AW57" s="133">
        <v>0</v>
      </c>
      <c r="AX57" s="133">
        <f t="shared" si="23"/>
        <v>256</v>
      </c>
      <c r="AY57" s="133">
        <v>55</v>
      </c>
      <c r="AZ57" s="133">
        <v>201</v>
      </c>
      <c r="BA57" s="133">
        <v>0</v>
      </c>
      <c r="BB57" s="133">
        <v>0</v>
      </c>
      <c r="BC57" s="133">
        <v>196183</v>
      </c>
      <c r="BD57" s="133">
        <v>0</v>
      </c>
      <c r="BE57" s="133">
        <v>0</v>
      </c>
      <c r="BF57" s="133">
        <f t="shared" si="24"/>
        <v>19360</v>
      </c>
      <c r="BG57" s="133">
        <f t="shared" si="25"/>
        <v>0</v>
      </c>
      <c r="BH57" s="133">
        <f t="shared" si="26"/>
        <v>0</v>
      </c>
      <c r="BI57" s="133">
        <v>0</v>
      </c>
      <c r="BJ57" s="133">
        <v>0</v>
      </c>
      <c r="BK57" s="133">
        <v>0</v>
      </c>
      <c r="BL57" s="133">
        <v>0</v>
      </c>
      <c r="BM57" s="133">
        <v>0</v>
      </c>
      <c r="BN57" s="133">
        <v>344</v>
      </c>
      <c r="BO57" s="133">
        <f t="shared" si="27"/>
        <v>6368</v>
      </c>
      <c r="BP57" s="133">
        <f t="shared" si="28"/>
        <v>6368</v>
      </c>
      <c r="BQ57" s="133">
        <v>6368</v>
      </c>
      <c r="BR57" s="133">
        <v>0</v>
      </c>
      <c r="BS57" s="133">
        <v>0</v>
      </c>
      <c r="BT57" s="133">
        <v>0</v>
      </c>
      <c r="BU57" s="133">
        <f t="shared" si="29"/>
        <v>0</v>
      </c>
      <c r="BV57" s="133">
        <v>0</v>
      </c>
      <c r="BW57" s="133">
        <v>0</v>
      </c>
      <c r="BX57" s="133">
        <v>0</v>
      </c>
      <c r="BY57" s="133">
        <v>0</v>
      </c>
      <c r="BZ57" s="133">
        <f t="shared" si="30"/>
        <v>0</v>
      </c>
      <c r="CA57" s="133">
        <v>0</v>
      </c>
      <c r="CB57" s="133">
        <v>0</v>
      </c>
      <c r="CC57" s="133">
        <v>0</v>
      </c>
      <c r="CD57" s="133">
        <v>0</v>
      </c>
      <c r="CE57" s="133">
        <v>25416</v>
      </c>
      <c r="CF57" s="133">
        <v>0</v>
      </c>
      <c r="CG57" s="133">
        <v>0</v>
      </c>
      <c r="CH57" s="133">
        <f t="shared" si="31"/>
        <v>6368</v>
      </c>
      <c r="CI57" s="133">
        <f t="shared" si="51"/>
        <v>0</v>
      </c>
      <c r="CJ57" s="133">
        <f t="shared" si="51"/>
        <v>0</v>
      </c>
      <c r="CK57" s="133">
        <f t="shared" si="51"/>
        <v>0</v>
      </c>
      <c r="CL57" s="133">
        <f t="shared" si="51"/>
        <v>0</v>
      </c>
      <c r="CM57" s="133">
        <f t="shared" si="51"/>
        <v>0</v>
      </c>
      <c r="CN57" s="133">
        <f t="shared" si="51"/>
        <v>0</v>
      </c>
      <c r="CO57" s="133">
        <f t="shared" si="51"/>
        <v>0</v>
      </c>
      <c r="CP57" s="133">
        <f t="shared" si="51"/>
        <v>344</v>
      </c>
      <c r="CQ57" s="133">
        <f t="shared" si="51"/>
        <v>25728</v>
      </c>
      <c r="CR57" s="133">
        <f t="shared" si="51"/>
        <v>25472</v>
      </c>
      <c r="CS57" s="133">
        <f t="shared" si="51"/>
        <v>25472</v>
      </c>
      <c r="CT57" s="133">
        <f t="shared" si="51"/>
        <v>0</v>
      </c>
      <c r="CU57" s="133">
        <f t="shared" si="51"/>
        <v>0</v>
      </c>
      <c r="CV57" s="133">
        <f t="shared" si="51"/>
        <v>0</v>
      </c>
      <c r="CW57" s="133">
        <f t="shared" si="51"/>
        <v>0</v>
      </c>
      <c r="CX57" s="133">
        <f t="shared" si="51"/>
        <v>0</v>
      </c>
      <c r="CY57" s="133">
        <f t="shared" si="54"/>
        <v>0</v>
      </c>
      <c r="CZ57" s="133">
        <f t="shared" si="55"/>
        <v>0</v>
      </c>
      <c r="DA57" s="133">
        <f t="shared" si="56"/>
        <v>0</v>
      </c>
      <c r="DB57" s="133">
        <f t="shared" si="52"/>
        <v>256</v>
      </c>
      <c r="DC57" s="133">
        <f t="shared" si="52"/>
        <v>55</v>
      </c>
      <c r="DD57" s="133">
        <f t="shared" si="52"/>
        <v>201</v>
      </c>
      <c r="DE57" s="133">
        <f t="shared" si="52"/>
        <v>0</v>
      </c>
      <c r="DF57" s="133">
        <f t="shared" si="52"/>
        <v>0</v>
      </c>
      <c r="DG57" s="133">
        <f t="shared" si="52"/>
        <v>221599</v>
      </c>
      <c r="DH57" s="133">
        <f t="shared" si="52"/>
        <v>0</v>
      </c>
      <c r="DI57" s="133">
        <f t="shared" si="52"/>
        <v>0</v>
      </c>
      <c r="DJ57" s="133">
        <f t="shared" si="52"/>
        <v>25728</v>
      </c>
    </row>
    <row r="58" spans="1:114" s="129" customFormat="1" ht="12" customHeight="1">
      <c r="A58" s="125" t="s">
        <v>336</v>
      </c>
      <c r="B58" s="126" t="s">
        <v>438</v>
      </c>
      <c r="C58" s="125" t="s">
        <v>439</v>
      </c>
      <c r="D58" s="133">
        <f t="shared" si="6"/>
        <v>196473</v>
      </c>
      <c r="E58" s="133">
        <f t="shared" si="7"/>
        <v>3870</v>
      </c>
      <c r="F58" s="133">
        <v>0</v>
      </c>
      <c r="G58" s="133">
        <v>0</v>
      </c>
      <c r="H58" s="133">
        <v>0</v>
      </c>
      <c r="I58" s="133">
        <v>240</v>
      </c>
      <c r="J58" s="134" t="s">
        <v>332</v>
      </c>
      <c r="K58" s="133">
        <v>3630</v>
      </c>
      <c r="L58" s="133">
        <v>192603</v>
      </c>
      <c r="M58" s="133">
        <f t="shared" si="8"/>
        <v>65726</v>
      </c>
      <c r="N58" s="133">
        <f t="shared" si="9"/>
        <v>138</v>
      </c>
      <c r="O58" s="133">
        <v>0</v>
      </c>
      <c r="P58" s="133">
        <v>0</v>
      </c>
      <c r="Q58" s="133">
        <v>0</v>
      </c>
      <c r="R58" s="133">
        <v>118</v>
      </c>
      <c r="S58" s="134" t="s">
        <v>332</v>
      </c>
      <c r="T58" s="133">
        <v>20</v>
      </c>
      <c r="U58" s="133">
        <v>65588</v>
      </c>
      <c r="V58" s="133">
        <f t="shared" si="10"/>
        <v>262199</v>
      </c>
      <c r="W58" s="133">
        <f t="shared" si="11"/>
        <v>4008</v>
      </c>
      <c r="X58" s="133">
        <f t="shared" si="12"/>
        <v>0</v>
      </c>
      <c r="Y58" s="133">
        <f t="shared" si="13"/>
        <v>0</v>
      </c>
      <c r="Z58" s="133">
        <f t="shared" si="14"/>
        <v>0</v>
      </c>
      <c r="AA58" s="133">
        <f t="shared" si="15"/>
        <v>358</v>
      </c>
      <c r="AB58" s="134" t="s">
        <v>332</v>
      </c>
      <c r="AC58" s="133">
        <f t="shared" si="16"/>
        <v>3650</v>
      </c>
      <c r="AD58" s="133">
        <f t="shared" si="17"/>
        <v>258191</v>
      </c>
      <c r="AE58" s="133">
        <f t="shared" si="18"/>
        <v>0</v>
      </c>
      <c r="AF58" s="133">
        <f t="shared" si="19"/>
        <v>0</v>
      </c>
      <c r="AG58" s="133">
        <v>0</v>
      </c>
      <c r="AH58" s="133">
        <v>0</v>
      </c>
      <c r="AI58" s="133">
        <v>0</v>
      </c>
      <c r="AJ58" s="133">
        <v>0</v>
      </c>
      <c r="AK58" s="133">
        <v>0</v>
      </c>
      <c r="AL58" s="133">
        <v>0</v>
      </c>
      <c r="AM58" s="133">
        <f t="shared" si="20"/>
        <v>75832</v>
      </c>
      <c r="AN58" s="133">
        <f t="shared" si="21"/>
        <v>22286</v>
      </c>
      <c r="AO58" s="133">
        <v>22286</v>
      </c>
      <c r="AP58" s="133">
        <v>0</v>
      </c>
      <c r="AQ58" s="133">
        <v>0</v>
      </c>
      <c r="AR58" s="133">
        <v>0</v>
      </c>
      <c r="AS58" s="133">
        <f t="shared" si="22"/>
        <v>0</v>
      </c>
      <c r="AT58" s="133">
        <v>0</v>
      </c>
      <c r="AU58" s="133">
        <v>0</v>
      </c>
      <c r="AV58" s="133">
        <v>0</v>
      </c>
      <c r="AW58" s="133">
        <v>0</v>
      </c>
      <c r="AX58" s="133">
        <f t="shared" si="23"/>
        <v>53546</v>
      </c>
      <c r="AY58" s="133">
        <v>53546</v>
      </c>
      <c r="AZ58" s="133">
        <v>0</v>
      </c>
      <c r="BA58" s="133">
        <v>0</v>
      </c>
      <c r="BB58" s="133">
        <v>0</v>
      </c>
      <c r="BC58" s="133">
        <v>120641</v>
      </c>
      <c r="BD58" s="133">
        <v>0</v>
      </c>
      <c r="BE58" s="133">
        <v>0</v>
      </c>
      <c r="BF58" s="133">
        <f t="shared" si="24"/>
        <v>75832</v>
      </c>
      <c r="BG58" s="133">
        <f t="shared" si="25"/>
        <v>0</v>
      </c>
      <c r="BH58" s="133">
        <f t="shared" si="26"/>
        <v>0</v>
      </c>
      <c r="BI58" s="133">
        <v>0</v>
      </c>
      <c r="BJ58" s="133">
        <v>0</v>
      </c>
      <c r="BK58" s="133">
        <v>0</v>
      </c>
      <c r="BL58" s="133">
        <v>0</v>
      </c>
      <c r="BM58" s="133">
        <v>0</v>
      </c>
      <c r="BN58" s="133">
        <v>0</v>
      </c>
      <c r="BO58" s="133">
        <f t="shared" si="27"/>
        <v>2476</v>
      </c>
      <c r="BP58" s="133">
        <f t="shared" si="28"/>
        <v>2476</v>
      </c>
      <c r="BQ58" s="133">
        <v>2476</v>
      </c>
      <c r="BR58" s="133">
        <v>0</v>
      </c>
      <c r="BS58" s="133">
        <v>0</v>
      </c>
      <c r="BT58" s="133">
        <v>0</v>
      </c>
      <c r="BU58" s="133">
        <f t="shared" si="29"/>
        <v>0</v>
      </c>
      <c r="BV58" s="133">
        <v>0</v>
      </c>
      <c r="BW58" s="133">
        <v>0</v>
      </c>
      <c r="BX58" s="133">
        <v>0</v>
      </c>
      <c r="BY58" s="133">
        <v>0</v>
      </c>
      <c r="BZ58" s="133">
        <f t="shared" si="30"/>
        <v>0</v>
      </c>
      <c r="CA58" s="133">
        <v>0</v>
      </c>
      <c r="CB58" s="133">
        <v>0</v>
      </c>
      <c r="CC58" s="133">
        <v>0</v>
      </c>
      <c r="CD58" s="133">
        <v>0</v>
      </c>
      <c r="CE58" s="133">
        <v>63250</v>
      </c>
      <c r="CF58" s="133">
        <v>0</v>
      </c>
      <c r="CG58" s="133">
        <v>0</v>
      </c>
      <c r="CH58" s="133">
        <f t="shared" si="31"/>
        <v>2476</v>
      </c>
      <c r="CI58" s="133">
        <f t="shared" si="51"/>
        <v>0</v>
      </c>
      <c r="CJ58" s="133">
        <f t="shared" si="51"/>
        <v>0</v>
      </c>
      <c r="CK58" s="133">
        <f t="shared" si="51"/>
        <v>0</v>
      </c>
      <c r="CL58" s="133">
        <f t="shared" si="51"/>
        <v>0</v>
      </c>
      <c r="CM58" s="133">
        <f t="shared" si="51"/>
        <v>0</v>
      </c>
      <c r="CN58" s="133">
        <f t="shared" si="51"/>
        <v>0</v>
      </c>
      <c r="CO58" s="133">
        <f t="shared" si="51"/>
        <v>0</v>
      </c>
      <c r="CP58" s="133">
        <f t="shared" si="51"/>
        <v>0</v>
      </c>
      <c r="CQ58" s="133">
        <f t="shared" si="51"/>
        <v>78308</v>
      </c>
      <c r="CR58" s="133">
        <f t="shared" si="51"/>
        <v>24762</v>
      </c>
      <c r="CS58" s="133">
        <f t="shared" si="51"/>
        <v>24762</v>
      </c>
      <c r="CT58" s="133">
        <f t="shared" si="51"/>
        <v>0</v>
      </c>
      <c r="CU58" s="133">
        <f aca="true" t="shared" si="57" ref="CU58:CU70">SUM(AQ58,+BS58)</f>
        <v>0</v>
      </c>
      <c r="CV58" s="133">
        <f aca="true" t="shared" si="58" ref="CV58:CV70">SUM(AR58,+BT58)</f>
        <v>0</v>
      </c>
      <c r="CW58" s="133">
        <f aca="true" t="shared" si="59" ref="CW58:CW70">SUM(AS58,+BU58)</f>
        <v>0</v>
      </c>
      <c r="CX58" s="133">
        <f aca="true" t="shared" si="60" ref="CX58:CX70">SUM(AT58,+BV58)</f>
        <v>0</v>
      </c>
      <c r="CY58" s="133">
        <f t="shared" si="54"/>
        <v>0</v>
      </c>
      <c r="CZ58" s="133">
        <f t="shared" si="55"/>
        <v>0</v>
      </c>
      <c r="DA58" s="133">
        <f t="shared" si="56"/>
        <v>0</v>
      </c>
      <c r="DB58" s="133">
        <f t="shared" si="52"/>
        <v>53546</v>
      </c>
      <c r="DC58" s="133">
        <f t="shared" si="52"/>
        <v>53546</v>
      </c>
      <c r="DD58" s="133">
        <f t="shared" si="52"/>
        <v>0</v>
      </c>
      <c r="DE58" s="133">
        <f t="shared" si="52"/>
        <v>0</v>
      </c>
      <c r="DF58" s="133">
        <f t="shared" si="52"/>
        <v>0</v>
      </c>
      <c r="DG58" s="133">
        <f t="shared" si="52"/>
        <v>183891</v>
      </c>
      <c r="DH58" s="133">
        <f t="shared" si="52"/>
        <v>0</v>
      </c>
      <c r="DI58" s="133">
        <f t="shared" si="52"/>
        <v>0</v>
      </c>
      <c r="DJ58" s="133">
        <f t="shared" si="52"/>
        <v>78308</v>
      </c>
    </row>
    <row r="59" spans="1:114" s="129" customFormat="1" ht="12" customHeight="1">
      <c r="A59" s="125" t="s">
        <v>336</v>
      </c>
      <c r="B59" s="126" t="s">
        <v>440</v>
      </c>
      <c r="C59" s="125" t="s">
        <v>441</v>
      </c>
      <c r="D59" s="133">
        <f t="shared" si="6"/>
        <v>53112</v>
      </c>
      <c r="E59" s="133">
        <f t="shared" si="7"/>
        <v>0</v>
      </c>
      <c r="F59" s="133">
        <v>0</v>
      </c>
      <c r="G59" s="133">
        <v>0</v>
      </c>
      <c r="H59" s="133">
        <v>0</v>
      </c>
      <c r="I59" s="133">
        <v>0</v>
      </c>
      <c r="J59" s="134" t="s">
        <v>332</v>
      </c>
      <c r="K59" s="133">
        <v>0</v>
      </c>
      <c r="L59" s="133">
        <v>53112</v>
      </c>
      <c r="M59" s="133">
        <f t="shared" si="8"/>
        <v>28221</v>
      </c>
      <c r="N59" s="133">
        <f t="shared" si="9"/>
        <v>0</v>
      </c>
      <c r="O59" s="133">
        <v>0</v>
      </c>
      <c r="P59" s="133">
        <v>0</v>
      </c>
      <c r="Q59" s="133">
        <v>0</v>
      </c>
      <c r="R59" s="133">
        <v>0</v>
      </c>
      <c r="S59" s="134" t="s">
        <v>332</v>
      </c>
      <c r="T59" s="133">
        <v>0</v>
      </c>
      <c r="U59" s="133">
        <v>28221</v>
      </c>
      <c r="V59" s="133">
        <f t="shared" si="10"/>
        <v>81333</v>
      </c>
      <c r="W59" s="133">
        <f t="shared" si="11"/>
        <v>0</v>
      </c>
      <c r="X59" s="133">
        <f t="shared" si="12"/>
        <v>0</v>
      </c>
      <c r="Y59" s="133">
        <f t="shared" si="13"/>
        <v>0</v>
      </c>
      <c r="Z59" s="133">
        <f t="shared" si="14"/>
        <v>0</v>
      </c>
      <c r="AA59" s="133">
        <f t="shared" si="15"/>
        <v>0</v>
      </c>
      <c r="AB59" s="134" t="s">
        <v>332</v>
      </c>
      <c r="AC59" s="133">
        <f t="shared" si="16"/>
        <v>0</v>
      </c>
      <c r="AD59" s="133">
        <f t="shared" si="17"/>
        <v>81333</v>
      </c>
      <c r="AE59" s="133">
        <f t="shared" si="18"/>
        <v>0</v>
      </c>
      <c r="AF59" s="133">
        <f t="shared" si="19"/>
        <v>0</v>
      </c>
      <c r="AG59" s="133">
        <v>0</v>
      </c>
      <c r="AH59" s="133">
        <v>0</v>
      </c>
      <c r="AI59" s="133">
        <v>0</v>
      </c>
      <c r="AJ59" s="133">
        <v>0</v>
      </c>
      <c r="AK59" s="133">
        <v>0</v>
      </c>
      <c r="AL59" s="133">
        <v>0</v>
      </c>
      <c r="AM59" s="133">
        <f t="shared" si="20"/>
        <v>1383</v>
      </c>
      <c r="AN59" s="133">
        <f t="shared" si="21"/>
        <v>1383</v>
      </c>
      <c r="AO59" s="133">
        <v>1383</v>
      </c>
      <c r="AP59" s="133">
        <v>0</v>
      </c>
      <c r="AQ59" s="133">
        <v>0</v>
      </c>
      <c r="AR59" s="133">
        <v>0</v>
      </c>
      <c r="AS59" s="133">
        <f t="shared" si="22"/>
        <v>0</v>
      </c>
      <c r="AT59" s="133">
        <v>0</v>
      </c>
      <c r="AU59" s="133">
        <v>0</v>
      </c>
      <c r="AV59" s="133">
        <v>0</v>
      </c>
      <c r="AW59" s="133">
        <v>0</v>
      </c>
      <c r="AX59" s="133">
        <f t="shared" si="23"/>
        <v>0</v>
      </c>
      <c r="AY59" s="133">
        <v>0</v>
      </c>
      <c r="AZ59" s="133">
        <v>0</v>
      </c>
      <c r="BA59" s="133">
        <v>0</v>
      </c>
      <c r="BB59" s="133">
        <v>0</v>
      </c>
      <c r="BC59" s="133">
        <v>51729</v>
      </c>
      <c r="BD59" s="133">
        <v>0</v>
      </c>
      <c r="BE59" s="133">
        <v>0</v>
      </c>
      <c r="BF59" s="133">
        <f t="shared" si="24"/>
        <v>1383</v>
      </c>
      <c r="BG59" s="133">
        <f t="shared" si="25"/>
        <v>0</v>
      </c>
      <c r="BH59" s="133">
        <f t="shared" si="26"/>
        <v>0</v>
      </c>
      <c r="BI59" s="133">
        <v>0</v>
      </c>
      <c r="BJ59" s="133">
        <v>0</v>
      </c>
      <c r="BK59" s="133">
        <v>0</v>
      </c>
      <c r="BL59" s="133">
        <v>0</v>
      </c>
      <c r="BM59" s="133">
        <v>0</v>
      </c>
      <c r="BN59" s="133">
        <v>0</v>
      </c>
      <c r="BO59" s="133">
        <f t="shared" si="27"/>
        <v>28221</v>
      </c>
      <c r="BP59" s="133">
        <f t="shared" si="28"/>
        <v>922</v>
      </c>
      <c r="BQ59" s="133">
        <v>922</v>
      </c>
      <c r="BR59" s="133">
        <v>0</v>
      </c>
      <c r="BS59" s="133">
        <v>0</v>
      </c>
      <c r="BT59" s="133">
        <v>0</v>
      </c>
      <c r="BU59" s="133">
        <f t="shared" si="29"/>
        <v>0</v>
      </c>
      <c r="BV59" s="133">
        <v>0</v>
      </c>
      <c r="BW59" s="133">
        <v>0</v>
      </c>
      <c r="BX59" s="133">
        <v>0</v>
      </c>
      <c r="BY59" s="133">
        <v>0</v>
      </c>
      <c r="BZ59" s="133">
        <f t="shared" si="30"/>
        <v>27299</v>
      </c>
      <c r="CA59" s="133">
        <v>0</v>
      </c>
      <c r="CB59" s="133">
        <v>0</v>
      </c>
      <c r="CC59" s="133">
        <v>27299</v>
      </c>
      <c r="CD59" s="133">
        <v>0</v>
      </c>
      <c r="CE59" s="133">
        <v>0</v>
      </c>
      <c r="CF59" s="133">
        <v>0</v>
      </c>
      <c r="CG59" s="133">
        <v>0</v>
      </c>
      <c r="CH59" s="133">
        <f t="shared" si="31"/>
        <v>28221</v>
      </c>
      <c r="CI59" s="133">
        <f aca="true" t="shared" si="61" ref="CI59:CI70">SUM(AE59,+BG59)</f>
        <v>0</v>
      </c>
      <c r="CJ59" s="133">
        <f aca="true" t="shared" si="62" ref="CJ59:CJ70">SUM(AF59,+BH59)</f>
        <v>0</v>
      </c>
      <c r="CK59" s="133">
        <f aca="true" t="shared" si="63" ref="CK59:CK70">SUM(AG59,+BI59)</f>
        <v>0</v>
      </c>
      <c r="CL59" s="133">
        <f aca="true" t="shared" si="64" ref="CL59:CL70">SUM(AH59,+BJ59)</f>
        <v>0</v>
      </c>
      <c r="CM59" s="133">
        <f aca="true" t="shared" si="65" ref="CM59:CM70">SUM(AI59,+BK59)</f>
        <v>0</v>
      </c>
      <c r="CN59" s="133">
        <f aca="true" t="shared" si="66" ref="CN59:CN70">SUM(AJ59,+BL59)</f>
        <v>0</v>
      </c>
      <c r="CO59" s="133">
        <f aca="true" t="shared" si="67" ref="CO59:CO70">SUM(AK59,+BM59)</f>
        <v>0</v>
      </c>
      <c r="CP59" s="133">
        <f aca="true" t="shared" si="68" ref="CP59:CP70">SUM(AL59,+BN59)</f>
        <v>0</v>
      </c>
      <c r="CQ59" s="133">
        <f aca="true" t="shared" si="69" ref="CQ59:CQ70">SUM(AM59,+BO59)</f>
        <v>29604</v>
      </c>
      <c r="CR59" s="133">
        <f aca="true" t="shared" si="70" ref="CR59:CR70">SUM(AN59,+BP59)</f>
        <v>2305</v>
      </c>
      <c r="CS59" s="133">
        <f aca="true" t="shared" si="71" ref="CS59:CS70">SUM(AO59,+BQ59)</f>
        <v>2305</v>
      </c>
      <c r="CT59" s="133">
        <f aca="true" t="shared" si="72" ref="CT59:CT70">SUM(AP59,+BR59)</f>
        <v>0</v>
      </c>
      <c r="CU59" s="133">
        <f t="shared" si="57"/>
        <v>0</v>
      </c>
      <c r="CV59" s="133">
        <f t="shared" si="58"/>
        <v>0</v>
      </c>
      <c r="CW59" s="133">
        <f t="shared" si="59"/>
        <v>0</v>
      </c>
      <c r="CX59" s="133">
        <f t="shared" si="60"/>
        <v>0</v>
      </c>
      <c r="CY59" s="133">
        <f t="shared" si="54"/>
        <v>0</v>
      </c>
      <c r="CZ59" s="133">
        <f t="shared" si="55"/>
        <v>0</v>
      </c>
      <c r="DA59" s="133">
        <f t="shared" si="56"/>
        <v>0</v>
      </c>
      <c r="DB59" s="133">
        <f t="shared" si="52"/>
        <v>27299</v>
      </c>
      <c r="DC59" s="133">
        <f t="shared" si="52"/>
        <v>0</v>
      </c>
      <c r="DD59" s="133">
        <f t="shared" si="52"/>
        <v>0</v>
      </c>
      <c r="DE59" s="133">
        <f t="shared" si="52"/>
        <v>27299</v>
      </c>
      <c r="DF59" s="133">
        <f t="shared" si="52"/>
        <v>0</v>
      </c>
      <c r="DG59" s="133">
        <f t="shared" si="52"/>
        <v>51729</v>
      </c>
      <c r="DH59" s="133">
        <f t="shared" si="52"/>
        <v>0</v>
      </c>
      <c r="DI59" s="133">
        <f t="shared" si="52"/>
        <v>0</v>
      </c>
      <c r="DJ59" s="133">
        <f t="shared" si="52"/>
        <v>29604</v>
      </c>
    </row>
    <row r="60" spans="1:114" s="129" customFormat="1" ht="12" customHeight="1">
      <c r="A60" s="125" t="s">
        <v>336</v>
      </c>
      <c r="B60" s="126" t="s">
        <v>442</v>
      </c>
      <c r="C60" s="125" t="s">
        <v>443</v>
      </c>
      <c r="D60" s="133">
        <f t="shared" si="6"/>
        <v>65252</v>
      </c>
      <c r="E60" s="133">
        <f t="shared" si="7"/>
        <v>0</v>
      </c>
      <c r="F60" s="133">
        <v>0</v>
      </c>
      <c r="G60" s="133">
        <v>0</v>
      </c>
      <c r="H60" s="133">
        <v>0</v>
      </c>
      <c r="I60" s="133">
        <v>0</v>
      </c>
      <c r="J60" s="134" t="s">
        <v>332</v>
      </c>
      <c r="K60" s="133">
        <v>0</v>
      </c>
      <c r="L60" s="133">
        <v>65252</v>
      </c>
      <c r="M60" s="133">
        <f t="shared" si="8"/>
        <v>282227</v>
      </c>
      <c r="N60" s="133">
        <f t="shared" si="9"/>
        <v>0</v>
      </c>
      <c r="O60" s="133">
        <v>0</v>
      </c>
      <c r="P60" s="133">
        <v>0</v>
      </c>
      <c r="Q60" s="133">
        <v>0</v>
      </c>
      <c r="R60" s="133">
        <v>0</v>
      </c>
      <c r="S60" s="134" t="s">
        <v>332</v>
      </c>
      <c r="T60" s="133">
        <v>0</v>
      </c>
      <c r="U60" s="133">
        <v>282227</v>
      </c>
      <c r="V60" s="133">
        <f t="shared" si="10"/>
        <v>347479</v>
      </c>
      <c r="W60" s="133">
        <f t="shared" si="11"/>
        <v>0</v>
      </c>
      <c r="X60" s="133">
        <f t="shared" si="12"/>
        <v>0</v>
      </c>
      <c r="Y60" s="133">
        <f t="shared" si="13"/>
        <v>0</v>
      </c>
      <c r="Z60" s="133">
        <f t="shared" si="14"/>
        <v>0</v>
      </c>
      <c r="AA60" s="133">
        <f t="shared" si="15"/>
        <v>0</v>
      </c>
      <c r="AB60" s="134" t="s">
        <v>332</v>
      </c>
      <c r="AC60" s="133">
        <f t="shared" si="16"/>
        <v>0</v>
      </c>
      <c r="AD60" s="133">
        <f t="shared" si="17"/>
        <v>347479</v>
      </c>
      <c r="AE60" s="133">
        <f t="shared" si="18"/>
        <v>0</v>
      </c>
      <c r="AF60" s="133">
        <f t="shared" si="19"/>
        <v>0</v>
      </c>
      <c r="AG60" s="133">
        <v>0</v>
      </c>
      <c r="AH60" s="133">
        <v>0</v>
      </c>
      <c r="AI60" s="133">
        <v>0</v>
      </c>
      <c r="AJ60" s="133">
        <v>0</v>
      </c>
      <c r="AK60" s="133">
        <v>0</v>
      </c>
      <c r="AL60" s="133">
        <v>0</v>
      </c>
      <c r="AM60" s="133">
        <f t="shared" si="20"/>
        <v>8221</v>
      </c>
      <c r="AN60" s="133">
        <f t="shared" si="21"/>
        <v>8221</v>
      </c>
      <c r="AO60" s="133">
        <v>8221</v>
      </c>
      <c r="AP60" s="133">
        <v>0</v>
      </c>
      <c r="AQ60" s="133">
        <v>0</v>
      </c>
      <c r="AR60" s="133">
        <v>0</v>
      </c>
      <c r="AS60" s="133">
        <f t="shared" si="22"/>
        <v>0</v>
      </c>
      <c r="AT60" s="133">
        <v>0</v>
      </c>
      <c r="AU60" s="133">
        <v>0</v>
      </c>
      <c r="AV60" s="133">
        <v>0</v>
      </c>
      <c r="AW60" s="133">
        <v>0</v>
      </c>
      <c r="AX60" s="133">
        <f t="shared" si="23"/>
        <v>0</v>
      </c>
      <c r="AY60" s="133">
        <v>0</v>
      </c>
      <c r="AZ60" s="133">
        <v>0</v>
      </c>
      <c r="BA60" s="133">
        <v>0</v>
      </c>
      <c r="BB60" s="133">
        <v>0</v>
      </c>
      <c r="BC60" s="133">
        <v>57031</v>
      </c>
      <c r="BD60" s="133">
        <v>0</v>
      </c>
      <c r="BE60" s="133">
        <v>0</v>
      </c>
      <c r="BF60" s="133">
        <f t="shared" si="24"/>
        <v>8221</v>
      </c>
      <c r="BG60" s="133">
        <f t="shared" si="25"/>
        <v>0</v>
      </c>
      <c r="BH60" s="133">
        <f t="shared" si="26"/>
        <v>0</v>
      </c>
      <c r="BI60" s="133">
        <v>0</v>
      </c>
      <c r="BJ60" s="133">
        <v>0</v>
      </c>
      <c r="BK60" s="133">
        <v>0</v>
      </c>
      <c r="BL60" s="133">
        <v>0</v>
      </c>
      <c r="BM60" s="133">
        <v>0</v>
      </c>
      <c r="BN60" s="133">
        <v>234040</v>
      </c>
      <c r="BO60" s="133">
        <f t="shared" si="27"/>
        <v>1644</v>
      </c>
      <c r="BP60" s="133">
        <f t="shared" si="28"/>
        <v>1644</v>
      </c>
      <c r="BQ60" s="133">
        <v>1644</v>
      </c>
      <c r="BR60" s="133">
        <v>0</v>
      </c>
      <c r="BS60" s="133">
        <v>0</v>
      </c>
      <c r="BT60" s="133">
        <v>0</v>
      </c>
      <c r="BU60" s="133">
        <f t="shared" si="29"/>
        <v>0</v>
      </c>
      <c r="BV60" s="133">
        <v>0</v>
      </c>
      <c r="BW60" s="133">
        <v>0</v>
      </c>
      <c r="BX60" s="133">
        <v>0</v>
      </c>
      <c r="BY60" s="133">
        <v>0</v>
      </c>
      <c r="BZ60" s="133">
        <f t="shared" si="30"/>
        <v>0</v>
      </c>
      <c r="CA60" s="133">
        <v>0</v>
      </c>
      <c r="CB60" s="133">
        <v>0</v>
      </c>
      <c r="CC60" s="133">
        <v>0</v>
      </c>
      <c r="CD60" s="133">
        <v>0</v>
      </c>
      <c r="CE60" s="133">
        <v>46543</v>
      </c>
      <c r="CF60" s="133">
        <v>0</v>
      </c>
      <c r="CG60" s="133">
        <v>0</v>
      </c>
      <c r="CH60" s="133">
        <f t="shared" si="31"/>
        <v>1644</v>
      </c>
      <c r="CI60" s="133">
        <f t="shared" si="61"/>
        <v>0</v>
      </c>
      <c r="CJ60" s="133">
        <f t="shared" si="62"/>
        <v>0</v>
      </c>
      <c r="CK60" s="133">
        <f t="shared" si="63"/>
        <v>0</v>
      </c>
      <c r="CL60" s="133">
        <f t="shared" si="64"/>
        <v>0</v>
      </c>
      <c r="CM60" s="133">
        <f t="shared" si="65"/>
        <v>0</v>
      </c>
      <c r="CN60" s="133">
        <f t="shared" si="66"/>
        <v>0</v>
      </c>
      <c r="CO60" s="133">
        <f t="shared" si="67"/>
        <v>0</v>
      </c>
      <c r="CP60" s="133">
        <f t="shared" si="68"/>
        <v>234040</v>
      </c>
      <c r="CQ60" s="133">
        <f t="shared" si="69"/>
        <v>9865</v>
      </c>
      <c r="CR60" s="133">
        <f t="shared" si="70"/>
        <v>9865</v>
      </c>
      <c r="CS60" s="133">
        <f t="shared" si="71"/>
        <v>9865</v>
      </c>
      <c r="CT60" s="133">
        <f t="shared" si="72"/>
        <v>0</v>
      </c>
      <c r="CU60" s="133">
        <f t="shared" si="57"/>
        <v>0</v>
      </c>
      <c r="CV60" s="133">
        <f t="shared" si="58"/>
        <v>0</v>
      </c>
      <c r="CW60" s="133">
        <f t="shared" si="59"/>
        <v>0</v>
      </c>
      <c r="CX60" s="133">
        <f t="shared" si="60"/>
        <v>0</v>
      </c>
      <c r="CY60" s="133">
        <f t="shared" si="54"/>
        <v>0</v>
      </c>
      <c r="CZ60" s="133">
        <f t="shared" si="55"/>
        <v>0</v>
      </c>
      <c r="DA60" s="133">
        <f t="shared" si="56"/>
        <v>0</v>
      </c>
      <c r="DB60" s="133">
        <f t="shared" si="52"/>
        <v>0</v>
      </c>
      <c r="DC60" s="133">
        <f t="shared" si="52"/>
        <v>0</v>
      </c>
      <c r="DD60" s="133">
        <f t="shared" si="52"/>
        <v>0</v>
      </c>
      <c r="DE60" s="133">
        <f t="shared" si="52"/>
        <v>0</v>
      </c>
      <c r="DF60" s="133">
        <f t="shared" si="52"/>
        <v>0</v>
      </c>
      <c r="DG60" s="133">
        <f t="shared" si="52"/>
        <v>103574</v>
      </c>
      <c r="DH60" s="133">
        <f t="shared" si="52"/>
        <v>0</v>
      </c>
      <c r="DI60" s="133">
        <f t="shared" si="52"/>
        <v>0</v>
      </c>
      <c r="DJ60" s="133">
        <f t="shared" si="52"/>
        <v>9865</v>
      </c>
    </row>
    <row r="61" spans="1:114" s="129" customFormat="1" ht="12" customHeight="1">
      <c r="A61" s="125" t="s">
        <v>336</v>
      </c>
      <c r="B61" s="126" t="s">
        <v>444</v>
      </c>
      <c r="C61" s="125" t="s">
        <v>445</v>
      </c>
      <c r="D61" s="133">
        <f t="shared" si="6"/>
        <v>45894</v>
      </c>
      <c r="E61" s="133">
        <f t="shared" si="7"/>
        <v>0</v>
      </c>
      <c r="F61" s="133">
        <v>0</v>
      </c>
      <c r="G61" s="133">
        <v>0</v>
      </c>
      <c r="H61" s="133">
        <v>0</v>
      </c>
      <c r="I61" s="133">
        <v>0</v>
      </c>
      <c r="J61" s="134" t="s">
        <v>332</v>
      </c>
      <c r="K61" s="133">
        <v>0</v>
      </c>
      <c r="L61" s="133">
        <v>45894</v>
      </c>
      <c r="M61" s="133">
        <f t="shared" si="8"/>
        <v>328832</v>
      </c>
      <c r="N61" s="133">
        <f t="shared" si="9"/>
        <v>0</v>
      </c>
      <c r="O61" s="133">
        <v>0</v>
      </c>
      <c r="P61" s="133">
        <v>0</v>
      </c>
      <c r="Q61" s="133">
        <v>0</v>
      </c>
      <c r="R61" s="133">
        <v>0</v>
      </c>
      <c r="S61" s="134" t="s">
        <v>332</v>
      </c>
      <c r="T61" s="133">
        <v>0</v>
      </c>
      <c r="U61" s="133">
        <v>328832</v>
      </c>
      <c r="V61" s="133">
        <f t="shared" si="10"/>
        <v>374726</v>
      </c>
      <c r="W61" s="133">
        <f t="shared" si="11"/>
        <v>0</v>
      </c>
      <c r="X61" s="133">
        <f t="shared" si="12"/>
        <v>0</v>
      </c>
      <c r="Y61" s="133">
        <f t="shared" si="13"/>
        <v>0</v>
      </c>
      <c r="Z61" s="133">
        <f t="shared" si="14"/>
        <v>0</v>
      </c>
      <c r="AA61" s="133">
        <f t="shared" si="15"/>
        <v>0</v>
      </c>
      <c r="AB61" s="134" t="s">
        <v>332</v>
      </c>
      <c r="AC61" s="133">
        <f t="shared" si="16"/>
        <v>0</v>
      </c>
      <c r="AD61" s="133">
        <f t="shared" si="17"/>
        <v>374726</v>
      </c>
      <c r="AE61" s="133">
        <f t="shared" si="18"/>
        <v>0</v>
      </c>
      <c r="AF61" s="133">
        <f t="shared" si="19"/>
        <v>0</v>
      </c>
      <c r="AG61" s="133">
        <v>0</v>
      </c>
      <c r="AH61" s="133">
        <v>0</v>
      </c>
      <c r="AI61" s="133">
        <v>0</v>
      </c>
      <c r="AJ61" s="133">
        <v>0</v>
      </c>
      <c r="AK61" s="133">
        <v>0</v>
      </c>
      <c r="AL61" s="133">
        <v>0</v>
      </c>
      <c r="AM61" s="133">
        <f t="shared" si="20"/>
        <v>0</v>
      </c>
      <c r="AN61" s="133">
        <f t="shared" si="21"/>
        <v>0</v>
      </c>
      <c r="AO61" s="133">
        <v>0</v>
      </c>
      <c r="AP61" s="133">
        <v>0</v>
      </c>
      <c r="AQ61" s="133">
        <v>0</v>
      </c>
      <c r="AR61" s="133">
        <v>0</v>
      </c>
      <c r="AS61" s="133">
        <f t="shared" si="22"/>
        <v>0</v>
      </c>
      <c r="AT61" s="133">
        <v>0</v>
      </c>
      <c r="AU61" s="133">
        <v>0</v>
      </c>
      <c r="AV61" s="133">
        <v>0</v>
      </c>
      <c r="AW61" s="133">
        <v>0</v>
      </c>
      <c r="AX61" s="133">
        <f t="shared" si="23"/>
        <v>0</v>
      </c>
      <c r="AY61" s="133">
        <v>0</v>
      </c>
      <c r="AZ61" s="133">
        <v>0</v>
      </c>
      <c r="BA61" s="133">
        <v>0</v>
      </c>
      <c r="BB61" s="133">
        <v>0</v>
      </c>
      <c r="BC61" s="133">
        <v>45894</v>
      </c>
      <c r="BD61" s="133">
        <v>0</v>
      </c>
      <c r="BE61" s="133">
        <v>0</v>
      </c>
      <c r="BF61" s="133">
        <f t="shared" si="24"/>
        <v>0</v>
      </c>
      <c r="BG61" s="133">
        <f t="shared" si="25"/>
        <v>0</v>
      </c>
      <c r="BH61" s="133">
        <f t="shared" si="26"/>
        <v>0</v>
      </c>
      <c r="BI61" s="133">
        <v>0</v>
      </c>
      <c r="BJ61" s="133">
        <v>0</v>
      </c>
      <c r="BK61" s="133">
        <v>0</v>
      </c>
      <c r="BL61" s="133">
        <v>0</v>
      </c>
      <c r="BM61" s="133">
        <v>0</v>
      </c>
      <c r="BN61" s="133">
        <v>282289</v>
      </c>
      <c r="BO61" s="133">
        <f t="shared" si="27"/>
        <v>0</v>
      </c>
      <c r="BP61" s="133">
        <f t="shared" si="28"/>
        <v>0</v>
      </c>
      <c r="BQ61" s="133">
        <v>0</v>
      </c>
      <c r="BR61" s="133">
        <v>0</v>
      </c>
      <c r="BS61" s="133">
        <v>0</v>
      </c>
      <c r="BT61" s="133">
        <v>0</v>
      </c>
      <c r="BU61" s="133">
        <f t="shared" si="29"/>
        <v>0</v>
      </c>
      <c r="BV61" s="133">
        <v>0</v>
      </c>
      <c r="BW61" s="133">
        <v>0</v>
      </c>
      <c r="BX61" s="133">
        <v>0</v>
      </c>
      <c r="BY61" s="133">
        <v>0</v>
      </c>
      <c r="BZ61" s="133">
        <f t="shared" si="30"/>
        <v>0</v>
      </c>
      <c r="CA61" s="133">
        <v>0</v>
      </c>
      <c r="CB61" s="133">
        <v>0</v>
      </c>
      <c r="CC61" s="133">
        <v>0</v>
      </c>
      <c r="CD61" s="133">
        <v>0</v>
      </c>
      <c r="CE61" s="133">
        <v>46543</v>
      </c>
      <c r="CF61" s="133">
        <v>0</v>
      </c>
      <c r="CG61" s="133">
        <v>0</v>
      </c>
      <c r="CH61" s="133">
        <f t="shared" si="31"/>
        <v>0</v>
      </c>
      <c r="CI61" s="133">
        <f t="shared" si="61"/>
        <v>0</v>
      </c>
      <c r="CJ61" s="133">
        <f t="shared" si="62"/>
        <v>0</v>
      </c>
      <c r="CK61" s="133">
        <f t="shared" si="63"/>
        <v>0</v>
      </c>
      <c r="CL61" s="133">
        <f t="shared" si="64"/>
        <v>0</v>
      </c>
      <c r="CM61" s="133">
        <f t="shared" si="65"/>
        <v>0</v>
      </c>
      <c r="CN61" s="133">
        <f t="shared" si="66"/>
        <v>0</v>
      </c>
      <c r="CO61" s="133">
        <f t="shared" si="67"/>
        <v>0</v>
      </c>
      <c r="CP61" s="133">
        <f t="shared" si="68"/>
        <v>282289</v>
      </c>
      <c r="CQ61" s="133">
        <f t="shared" si="69"/>
        <v>0</v>
      </c>
      <c r="CR61" s="133">
        <f t="shared" si="70"/>
        <v>0</v>
      </c>
      <c r="CS61" s="133">
        <f t="shared" si="71"/>
        <v>0</v>
      </c>
      <c r="CT61" s="133">
        <f t="shared" si="72"/>
        <v>0</v>
      </c>
      <c r="CU61" s="133">
        <f t="shared" si="57"/>
        <v>0</v>
      </c>
      <c r="CV61" s="133">
        <f t="shared" si="58"/>
        <v>0</v>
      </c>
      <c r="CW61" s="133">
        <f t="shared" si="59"/>
        <v>0</v>
      </c>
      <c r="CX61" s="133">
        <f t="shared" si="60"/>
        <v>0</v>
      </c>
      <c r="CY61" s="133">
        <f t="shared" si="54"/>
        <v>0</v>
      </c>
      <c r="CZ61" s="133">
        <f t="shared" si="55"/>
        <v>0</v>
      </c>
      <c r="DA61" s="133">
        <f t="shared" si="56"/>
        <v>0</v>
      </c>
      <c r="DB61" s="133">
        <f t="shared" si="52"/>
        <v>0</v>
      </c>
      <c r="DC61" s="133">
        <f t="shared" si="52"/>
        <v>0</v>
      </c>
      <c r="DD61" s="133">
        <f t="shared" si="52"/>
        <v>0</v>
      </c>
      <c r="DE61" s="133">
        <f t="shared" si="52"/>
        <v>0</v>
      </c>
      <c r="DF61" s="133">
        <f t="shared" si="52"/>
        <v>0</v>
      </c>
      <c r="DG61" s="133">
        <f t="shared" si="52"/>
        <v>92437</v>
      </c>
      <c r="DH61" s="133">
        <f t="shared" si="52"/>
        <v>0</v>
      </c>
      <c r="DI61" s="133">
        <f t="shared" si="52"/>
        <v>0</v>
      </c>
      <c r="DJ61" s="133">
        <f t="shared" si="52"/>
        <v>0</v>
      </c>
    </row>
    <row r="62" spans="1:114" s="129" customFormat="1" ht="12" customHeight="1">
      <c r="A62" s="125" t="s">
        <v>336</v>
      </c>
      <c r="B62" s="126" t="s">
        <v>446</v>
      </c>
      <c r="C62" s="125" t="s">
        <v>447</v>
      </c>
      <c r="D62" s="133">
        <f t="shared" si="6"/>
        <v>74087</v>
      </c>
      <c r="E62" s="133">
        <f t="shared" si="7"/>
        <v>0</v>
      </c>
      <c r="F62" s="133">
        <v>0</v>
      </c>
      <c r="G62" s="133">
        <v>0</v>
      </c>
      <c r="H62" s="133">
        <v>0</v>
      </c>
      <c r="I62" s="133">
        <v>0</v>
      </c>
      <c r="J62" s="134" t="s">
        <v>332</v>
      </c>
      <c r="K62" s="133">
        <v>0</v>
      </c>
      <c r="L62" s="133">
        <v>74087</v>
      </c>
      <c r="M62" s="133">
        <f t="shared" si="8"/>
        <v>150318</v>
      </c>
      <c r="N62" s="133">
        <f t="shared" si="9"/>
        <v>40607</v>
      </c>
      <c r="O62" s="133">
        <v>0</v>
      </c>
      <c r="P62" s="133">
        <v>0</v>
      </c>
      <c r="Q62" s="133">
        <v>0</v>
      </c>
      <c r="R62" s="133">
        <v>40258</v>
      </c>
      <c r="S62" s="134" t="s">
        <v>332</v>
      </c>
      <c r="T62" s="133">
        <v>349</v>
      </c>
      <c r="U62" s="133">
        <v>109711</v>
      </c>
      <c r="V62" s="133">
        <f t="shared" si="10"/>
        <v>224405</v>
      </c>
      <c r="W62" s="133">
        <f t="shared" si="11"/>
        <v>40607</v>
      </c>
      <c r="X62" s="133">
        <f t="shared" si="12"/>
        <v>0</v>
      </c>
      <c r="Y62" s="133">
        <f t="shared" si="13"/>
        <v>0</v>
      </c>
      <c r="Z62" s="133">
        <f t="shared" si="14"/>
        <v>0</v>
      </c>
      <c r="AA62" s="133">
        <f t="shared" si="15"/>
        <v>40258</v>
      </c>
      <c r="AB62" s="134" t="s">
        <v>332</v>
      </c>
      <c r="AC62" s="133">
        <f t="shared" si="16"/>
        <v>349</v>
      </c>
      <c r="AD62" s="133">
        <f t="shared" si="17"/>
        <v>183798</v>
      </c>
      <c r="AE62" s="133">
        <f t="shared" si="18"/>
        <v>0</v>
      </c>
      <c r="AF62" s="133">
        <f t="shared" si="19"/>
        <v>0</v>
      </c>
      <c r="AG62" s="133">
        <v>0</v>
      </c>
      <c r="AH62" s="133">
        <v>0</v>
      </c>
      <c r="AI62" s="133">
        <v>0</v>
      </c>
      <c r="AJ62" s="133">
        <v>0</v>
      </c>
      <c r="AK62" s="133">
        <v>0</v>
      </c>
      <c r="AL62" s="133">
        <v>0</v>
      </c>
      <c r="AM62" s="133">
        <f t="shared" si="20"/>
        <v>1917</v>
      </c>
      <c r="AN62" s="133">
        <f t="shared" si="21"/>
        <v>1917</v>
      </c>
      <c r="AO62" s="133">
        <v>1917</v>
      </c>
      <c r="AP62" s="133">
        <v>0</v>
      </c>
      <c r="AQ62" s="133">
        <v>0</v>
      </c>
      <c r="AR62" s="133">
        <v>0</v>
      </c>
      <c r="AS62" s="133">
        <f t="shared" si="22"/>
        <v>0</v>
      </c>
      <c r="AT62" s="133">
        <v>0</v>
      </c>
      <c r="AU62" s="133">
        <v>0</v>
      </c>
      <c r="AV62" s="133">
        <v>0</v>
      </c>
      <c r="AW62" s="133">
        <v>0</v>
      </c>
      <c r="AX62" s="133">
        <f t="shared" si="23"/>
        <v>0</v>
      </c>
      <c r="AY62" s="133">
        <v>0</v>
      </c>
      <c r="AZ62" s="133">
        <v>0</v>
      </c>
      <c r="BA62" s="133">
        <v>0</v>
      </c>
      <c r="BB62" s="133">
        <v>0</v>
      </c>
      <c r="BC62" s="133">
        <v>72170</v>
      </c>
      <c r="BD62" s="133">
        <v>0</v>
      </c>
      <c r="BE62" s="133">
        <v>0</v>
      </c>
      <c r="BF62" s="133">
        <f t="shared" si="24"/>
        <v>1917</v>
      </c>
      <c r="BG62" s="133">
        <f t="shared" si="25"/>
        <v>0</v>
      </c>
      <c r="BH62" s="133">
        <f t="shared" si="26"/>
        <v>0</v>
      </c>
      <c r="BI62" s="133">
        <v>0</v>
      </c>
      <c r="BJ62" s="133">
        <v>0</v>
      </c>
      <c r="BK62" s="133">
        <v>0</v>
      </c>
      <c r="BL62" s="133">
        <v>0</v>
      </c>
      <c r="BM62" s="133">
        <v>0</v>
      </c>
      <c r="BN62" s="133">
        <v>0</v>
      </c>
      <c r="BO62" s="133">
        <f t="shared" si="27"/>
        <v>150318</v>
      </c>
      <c r="BP62" s="133">
        <f t="shared" si="28"/>
        <v>52272</v>
      </c>
      <c r="BQ62" s="133">
        <v>28013</v>
      </c>
      <c r="BR62" s="133">
        <v>0</v>
      </c>
      <c r="BS62" s="133">
        <v>24259</v>
      </c>
      <c r="BT62" s="133">
        <v>0</v>
      </c>
      <c r="BU62" s="133">
        <f t="shared" si="29"/>
        <v>67148</v>
      </c>
      <c r="BV62" s="133">
        <v>0</v>
      </c>
      <c r="BW62" s="133">
        <v>67148</v>
      </c>
      <c r="BX62" s="133">
        <v>0</v>
      </c>
      <c r="BY62" s="133">
        <v>0</v>
      </c>
      <c r="BZ62" s="133">
        <f t="shared" si="30"/>
        <v>30898</v>
      </c>
      <c r="CA62" s="133">
        <v>27056</v>
      </c>
      <c r="CB62" s="133">
        <v>0</v>
      </c>
      <c r="CC62" s="133">
        <v>0</v>
      </c>
      <c r="CD62" s="133">
        <v>3842</v>
      </c>
      <c r="CE62" s="133">
        <v>0</v>
      </c>
      <c r="CF62" s="133">
        <v>0</v>
      </c>
      <c r="CG62" s="133">
        <v>0</v>
      </c>
      <c r="CH62" s="133">
        <f t="shared" si="31"/>
        <v>150318</v>
      </c>
      <c r="CI62" s="133">
        <f t="shared" si="61"/>
        <v>0</v>
      </c>
      <c r="CJ62" s="133">
        <f t="shared" si="62"/>
        <v>0</v>
      </c>
      <c r="CK62" s="133">
        <f t="shared" si="63"/>
        <v>0</v>
      </c>
      <c r="CL62" s="133">
        <f t="shared" si="64"/>
        <v>0</v>
      </c>
      <c r="CM62" s="133">
        <f t="shared" si="65"/>
        <v>0</v>
      </c>
      <c r="CN62" s="133">
        <f t="shared" si="66"/>
        <v>0</v>
      </c>
      <c r="CO62" s="133">
        <f t="shared" si="67"/>
        <v>0</v>
      </c>
      <c r="CP62" s="133">
        <f t="shared" si="68"/>
        <v>0</v>
      </c>
      <c r="CQ62" s="133">
        <f t="shared" si="69"/>
        <v>152235</v>
      </c>
      <c r="CR62" s="133">
        <f t="shared" si="70"/>
        <v>54189</v>
      </c>
      <c r="CS62" s="133">
        <f t="shared" si="71"/>
        <v>29930</v>
      </c>
      <c r="CT62" s="133">
        <f t="shared" si="72"/>
        <v>0</v>
      </c>
      <c r="CU62" s="133">
        <f t="shared" si="57"/>
        <v>24259</v>
      </c>
      <c r="CV62" s="133">
        <f t="shared" si="58"/>
        <v>0</v>
      </c>
      <c r="CW62" s="133">
        <f t="shared" si="59"/>
        <v>67148</v>
      </c>
      <c r="CX62" s="133">
        <f t="shared" si="60"/>
        <v>0</v>
      </c>
      <c r="CY62" s="133">
        <f t="shared" si="54"/>
        <v>67148</v>
      </c>
      <c r="CZ62" s="133">
        <f t="shared" si="55"/>
        <v>0</v>
      </c>
      <c r="DA62" s="133">
        <f t="shared" si="56"/>
        <v>0</v>
      </c>
      <c r="DB62" s="133">
        <f t="shared" si="52"/>
        <v>30898</v>
      </c>
      <c r="DC62" s="133">
        <f t="shared" si="52"/>
        <v>27056</v>
      </c>
      <c r="DD62" s="133">
        <f t="shared" si="52"/>
        <v>0</v>
      </c>
      <c r="DE62" s="133">
        <f t="shared" si="52"/>
        <v>0</v>
      </c>
      <c r="DF62" s="133">
        <f t="shared" si="52"/>
        <v>3842</v>
      </c>
      <c r="DG62" s="133">
        <f t="shared" si="52"/>
        <v>72170</v>
      </c>
      <c r="DH62" s="133">
        <f t="shared" si="52"/>
        <v>0</v>
      </c>
      <c r="DI62" s="133">
        <f t="shared" si="52"/>
        <v>0</v>
      </c>
      <c r="DJ62" s="133">
        <f t="shared" si="52"/>
        <v>152235</v>
      </c>
    </row>
    <row r="63" spans="1:114" s="129" customFormat="1" ht="12" customHeight="1">
      <c r="A63" s="125" t="s">
        <v>336</v>
      </c>
      <c r="B63" s="126" t="s">
        <v>448</v>
      </c>
      <c r="C63" s="125" t="s">
        <v>449</v>
      </c>
      <c r="D63" s="133">
        <f t="shared" si="6"/>
        <v>76812</v>
      </c>
      <c r="E63" s="133">
        <f t="shared" si="7"/>
        <v>893</v>
      </c>
      <c r="F63" s="133">
        <v>0</v>
      </c>
      <c r="G63" s="133">
        <v>0</v>
      </c>
      <c r="H63" s="133">
        <v>0</v>
      </c>
      <c r="I63" s="133">
        <v>25</v>
      </c>
      <c r="J63" s="134" t="s">
        <v>332</v>
      </c>
      <c r="K63" s="133">
        <v>868</v>
      </c>
      <c r="L63" s="133">
        <v>75919</v>
      </c>
      <c r="M63" s="133">
        <f t="shared" si="8"/>
        <v>26763</v>
      </c>
      <c r="N63" s="133">
        <f t="shared" si="9"/>
        <v>0</v>
      </c>
      <c r="O63" s="133">
        <v>0</v>
      </c>
      <c r="P63" s="133">
        <v>0</v>
      </c>
      <c r="Q63" s="133">
        <v>0</v>
      </c>
      <c r="R63" s="133">
        <v>0</v>
      </c>
      <c r="S63" s="134" t="s">
        <v>332</v>
      </c>
      <c r="T63" s="133">
        <v>0</v>
      </c>
      <c r="U63" s="133">
        <v>26763</v>
      </c>
      <c r="V63" s="133">
        <f t="shared" si="10"/>
        <v>103575</v>
      </c>
      <c r="W63" s="133">
        <f t="shared" si="11"/>
        <v>893</v>
      </c>
      <c r="X63" s="133">
        <f t="shared" si="12"/>
        <v>0</v>
      </c>
      <c r="Y63" s="133">
        <f t="shared" si="13"/>
        <v>0</v>
      </c>
      <c r="Z63" s="133">
        <f t="shared" si="14"/>
        <v>0</v>
      </c>
      <c r="AA63" s="133">
        <f t="shared" si="15"/>
        <v>25</v>
      </c>
      <c r="AB63" s="134" t="s">
        <v>332</v>
      </c>
      <c r="AC63" s="133">
        <f t="shared" si="16"/>
        <v>868</v>
      </c>
      <c r="AD63" s="133">
        <f t="shared" si="17"/>
        <v>102682</v>
      </c>
      <c r="AE63" s="133">
        <f t="shared" si="18"/>
        <v>0</v>
      </c>
      <c r="AF63" s="133">
        <f t="shared" si="19"/>
        <v>0</v>
      </c>
      <c r="AG63" s="133">
        <v>0</v>
      </c>
      <c r="AH63" s="133">
        <v>0</v>
      </c>
      <c r="AI63" s="133">
        <v>0</v>
      </c>
      <c r="AJ63" s="133">
        <v>0</v>
      </c>
      <c r="AK63" s="133">
        <v>0</v>
      </c>
      <c r="AL63" s="133">
        <v>0</v>
      </c>
      <c r="AM63" s="133">
        <f t="shared" si="20"/>
        <v>21013</v>
      </c>
      <c r="AN63" s="133">
        <f t="shared" si="21"/>
        <v>1538</v>
      </c>
      <c r="AO63" s="133">
        <v>1538</v>
      </c>
      <c r="AP63" s="133">
        <v>0</v>
      </c>
      <c r="AQ63" s="133">
        <v>0</v>
      </c>
      <c r="AR63" s="133">
        <v>0</v>
      </c>
      <c r="AS63" s="133">
        <f t="shared" si="22"/>
        <v>0</v>
      </c>
      <c r="AT63" s="133">
        <v>0</v>
      </c>
      <c r="AU63" s="133">
        <v>0</v>
      </c>
      <c r="AV63" s="133">
        <v>0</v>
      </c>
      <c r="AW63" s="133">
        <v>0</v>
      </c>
      <c r="AX63" s="133">
        <f t="shared" si="23"/>
        <v>19475</v>
      </c>
      <c r="AY63" s="133">
        <v>19475</v>
      </c>
      <c r="AZ63" s="133">
        <v>0</v>
      </c>
      <c r="BA63" s="133">
        <v>0</v>
      </c>
      <c r="BB63" s="133">
        <v>0</v>
      </c>
      <c r="BC63" s="133">
        <v>55799</v>
      </c>
      <c r="BD63" s="133">
        <v>0</v>
      </c>
      <c r="BE63" s="133">
        <v>0</v>
      </c>
      <c r="BF63" s="133">
        <f t="shared" si="24"/>
        <v>21013</v>
      </c>
      <c r="BG63" s="133">
        <f t="shared" si="25"/>
        <v>0</v>
      </c>
      <c r="BH63" s="133">
        <f t="shared" si="26"/>
        <v>0</v>
      </c>
      <c r="BI63" s="133">
        <v>0</v>
      </c>
      <c r="BJ63" s="133">
        <v>0</v>
      </c>
      <c r="BK63" s="133">
        <v>0</v>
      </c>
      <c r="BL63" s="133">
        <v>0</v>
      </c>
      <c r="BM63" s="133">
        <v>0</v>
      </c>
      <c r="BN63" s="133">
        <v>0</v>
      </c>
      <c r="BO63" s="133">
        <f t="shared" si="27"/>
        <v>659</v>
      </c>
      <c r="BP63" s="133">
        <f t="shared" si="28"/>
        <v>659</v>
      </c>
      <c r="BQ63" s="133">
        <v>659</v>
      </c>
      <c r="BR63" s="133">
        <v>0</v>
      </c>
      <c r="BS63" s="133">
        <v>0</v>
      </c>
      <c r="BT63" s="133">
        <v>0</v>
      </c>
      <c r="BU63" s="133">
        <f t="shared" si="29"/>
        <v>0</v>
      </c>
      <c r="BV63" s="133">
        <v>0</v>
      </c>
      <c r="BW63" s="133">
        <v>0</v>
      </c>
      <c r="BX63" s="133">
        <v>0</v>
      </c>
      <c r="BY63" s="133">
        <v>0</v>
      </c>
      <c r="BZ63" s="133">
        <f t="shared" si="30"/>
        <v>0</v>
      </c>
      <c r="CA63" s="133">
        <v>0</v>
      </c>
      <c r="CB63" s="133">
        <v>0</v>
      </c>
      <c r="CC63" s="133">
        <v>0</v>
      </c>
      <c r="CD63" s="133">
        <v>0</v>
      </c>
      <c r="CE63" s="133">
        <v>26104</v>
      </c>
      <c r="CF63" s="133">
        <v>0</v>
      </c>
      <c r="CG63" s="133">
        <v>0</v>
      </c>
      <c r="CH63" s="133">
        <f t="shared" si="31"/>
        <v>659</v>
      </c>
      <c r="CI63" s="133">
        <f t="shared" si="61"/>
        <v>0</v>
      </c>
      <c r="CJ63" s="133">
        <f t="shared" si="62"/>
        <v>0</v>
      </c>
      <c r="CK63" s="133">
        <f t="shared" si="63"/>
        <v>0</v>
      </c>
      <c r="CL63" s="133">
        <f t="shared" si="64"/>
        <v>0</v>
      </c>
      <c r="CM63" s="133">
        <f t="shared" si="65"/>
        <v>0</v>
      </c>
      <c r="CN63" s="133">
        <f t="shared" si="66"/>
        <v>0</v>
      </c>
      <c r="CO63" s="133">
        <f t="shared" si="67"/>
        <v>0</v>
      </c>
      <c r="CP63" s="133">
        <f t="shared" si="68"/>
        <v>0</v>
      </c>
      <c r="CQ63" s="133">
        <f t="shared" si="69"/>
        <v>21672</v>
      </c>
      <c r="CR63" s="133">
        <f t="shared" si="70"/>
        <v>2197</v>
      </c>
      <c r="CS63" s="133">
        <f t="shared" si="71"/>
        <v>2197</v>
      </c>
      <c r="CT63" s="133">
        <f t="shared" si="72"/>
        <v>0</v>
      </c>
      <c r="CU63" s="133">
        <f t="shared" si="57"/>
        <v>0</v>
      </c>
      <c r="CV63" s="133">
        <f t="shared" si="58"/>
        <v>0</v>
      </c>
      <c r="CW63" s="133">
        <f t="shared" si="59"/>
        <v>0</v>
      </c>
      <c r="CX63" s="133">
        <f t="shared" si="60"/>
        <v>0</v>
      </c>
      <c r="CY63" s="133">
        <f t="shared" si="54"/>
        <v>0</v>
      </c>
      <c r="CZ63" s="133">
        <f t="shared" si="55"/>
        <v>0</v>
      </c>
      <c r="DA63" s="133">
        <f t="shared" si="56"/>
        <v>0</v>
      </c>
      <c r="DB63" s="133">
        <f t="shared" si="52"/>
        <v>19475</v>
      </c>
      <c r="DC63" s="133">
        <f t="shared" si="52"/>
        <v>19475</v>
      </c>
      <c r="DD63" s="133">
        <f t="shared" si="52"/>
        <v>0</v>
      </c>
      <c r="DE63" s="133">
        <f t="shared" si="52"/>
        <v>0</v>
      </c>
      <c r="DF63" s="133">
        <f t="shared" si="52"/>
        <v>0</v>
      </c>
      <c r="DG63" s="133">
        <f t="shared" si="52"/>
        <v>81903</v>
      </c>
      <c r="DH63" s="133">
        <f t="shared" si="52"/>
        <v>0</v>
      </c>
      <c r="DI63" s="133">
        <f t="shared" si="52"/>
        <v>0</v>
      </c>
      <c r="DJ63" s="133">
        <f t="shared" si="52"/>
        <v>21672</v>
      </c>
    </row>
    <row r="64" spans="1:114" s="129" customFormat="1" ht="12" customHeight="1">
      <c r="A64" s="125" t="s">
        <v>336</v>
      </c>
      <c r="B64" s="126" t="s">
        <v>450</v>
      </c>
      <c r="C64" s="125" t="s">
        <v>334</v>
      </c>
      <c r="D64" s="133">
        <f t="shared" si="6"/>
        <v>59197</v>
      </c>
      <c r="E64" s="133">
        <f t="shared" si="7"/>
        <v>99</v>
      </c>
      <c r="F64" s="133">
        <v>0</v>
      </c>
      <c r="G64" s="133">
        <v>0</v>
      </c>
      <c r="H64" s="133">
        <v>0</v>
      </c>
      <c r="I64" s="133">
        <v>58</v>
      </c>
      <c r="J64" s="134" t="s">
        <v>332</v>
      </c>
      <c r="K64" s="133">
        <v>41</v>
      </c>
      <c r="L64" s="133">
        <v>59098</v>
      </c>
      <c r="M64" s="133">
        <f t="shared" si="8"/>
        <v>28722</v>
      </c>
      <c r="N64" s="133">
        <f t="shared" si="9"/>
        <v>2</v>
      </c>
      <c r="O64" s="133">
        <v>0</v>
      </c>
      <c r="P64" s="133">
        <v>0</v>
      </c>
      <c r="Q64" s="133">
        <v>0</v>
      </c>
      <c r="R64" s="133">
        <v>2</v>
      </c>
      <c r="S64" s="134" t="s">
        <v>332</v>
      </c>
      <c r="T64" s="133">
        <v>0</v>
      </c>
      <c r="U64" s="133">
        <v>28720</v>
      </c>
      <c r="V64" s="133">
        <f t="shared" si="10"/>
        <v>87919</v>
      </c>
      <c r="W64" s="133">
        <f t="shared" si="11"/>
        <v>101</v>
      </c>
      <c r="X64" s="133">
        <f t="shared" si="12"/>
        <v>0</v>
      </c>
      <c r="Y64" s="133">
        <f t="shared" si="13"/>
        <v>0</v>
      </c>
      <c r="Z64" s="133">
        <f t="shared" si="14"/>
        <v>0</v>
      </c>
      <c r="AA64" s="133">
        <f t="shared" si="15"/>
        <v>60</v>
      </c>
      <c r="AB64" s="134" t="s">
        <v>332</v>
      </c>
      <c r="AC64" s="133">
        <f t="shared" si="16"/>
        <v>41</v>
      </c>
      <c r="AD64" s="133">
        <f t="shared" si="17"/>
        <v>87818</v>
      </c>
      <c r="AE64" s="133">
        <f t="shared" si="18"/>
        <v>0</v>
      </c>
      <c r="AF64" s="133">
        <f t="shared" si="19"/>
        <v>0</v>
      </c>
      <c r="AG64" s="133">
        <v>0</v>
      </c>
      <c r="AH64" s="133">
        <v>0</v>
      </c>
      <c r="AI64" s="133">
        <v>0</v>
      </c>
      <c r="AJ64" s="133">
        <v>0</v>
      </c>
      <c r="AK64" s="133">
        <v>0</v>
      </c>
      <c r="AL64" s="133">
        <v>0</v>
      </c>
      <c r="AM64" s="133">
        <f t="shared" si="20"/>
        <v>0</v>
      </c>
      <c r="AN64" s="133">
        <f t="shared" si="21"/>
        <v>0</v>
      </c>
      <c r="AO64" s="133">
        <v>0</v>
      </c>
      <c r="AP64" s="133">
        <v>0</v>
      </c>
      <c r="AQ64" s="133">
        <v>0</v>
      </c>
      <c r="AR64" s="133">
        <v>0</v>
      </c>
      <c r="AS64" s="133">
        <f t="shared" si="22"/>
        <v>0</v>
      </c>
      <c r="AT64" s="133">
        <v>0</v>
      </c>
      <c r="AU64" s="133">
        <v>0</v>
      </c>
      <c r="AV64" s="133">
        <v>0</v>
      </c>
      <c r="AW64" s="133">
        <v>0</v>
      </c>
      <c r="AX64" s="133">
        <f t="shared" si="23"/>
        <v>0</v>
      </c>
      <c r="AY64" s="133">
        <v>0</v>
      </c>
      <c r="AZ64" s="133">
        <v>0</v>
      </c>
      <c r="BA64" s="133">
        <v>0</v>
      </c>
      <c r="BB64" s="133">
        <v>0</v>
      </c>
      <c r="BC64" s="133">
        <v>59197</v>
      </c>
      <c r="BD64" s="133">
        <v>0</v>
      </c>
      <c r="BE64" s="133">
        <v>0</v>
      </c>
      <c r="BF64" s="133">
        <f t="shared" si="24"/>
        <v>0</v>
      </c>
      <c r="BG64" s="133">
        <f t="shared" si="25"/>
        <v>0</v>
      </c>
      <c r="BH64" s="133">
        <f t="shared" si="26"/>
        <v>0</v>
      </c>
      <c r="BI64" s="133">
        <v>0</v>
      </c>
      <c r="BJ64" s="133">
        <v>0</v>
      </c>
      <c r="BK64" s="133">
        <v>0</v>
      </c>
      <c r="BL64" s="133">
        <v>0</v>
      </c>
      <c r="BM64" s="133">
        <v>0</v>
      </c>
      <c r="BN64" s="133">
        <v>0</v>
      </c>
      <c r="BO64" s="133">
        <f t="shared" si="27"/>
        <v>0</v>
      </c>
      <c r="BP64" s="133">
        <f t="shared" si="28"/>
        <v>0</v>
      </c>
      <c r="BQ64" s="133">
        <v>0</v>
      </c>
      <c r="BR64" s="133">
        <v>0</v>
      </c>
      <c r="BS64" s="133">
        <v>0</v>
      </c>
      <c r="BT64" s="133">
        <v>0</v>
      </c>
      <c r="BU64" s="133">
        <f t="shared" si="29"/>
        <v>0</v>
      </c>
      <c r="BV64" s="133">
        <v>0</v>
      </c>
      <c r="BW64" s="133">
        <v>0</v>
      </c>
      <c r="BX64" s="133">
        <v>0</v>
      </c>
      <c r="BY64" s="133">
        <v>0</v>
      </c>
      <c r="BZ64" s="133">
        <f t="shared" si="30"/>
        <v>0</v>
      </c>
      <c r="CA64" s="133">
        <v>0</v>
      </c>
      <c r="CB64" s="133">
        <v>0</v>
      </c>
      <c r="CC64" s="133">
        <v>0</v>
      </c>
      <c r="CD64" s="133">
        <v>0</v>
      </c>
      <c r="CE64" s="133">
        <v>28722</v>
      </c>
      <c r="CF64" s="133">
        <v>0</v>
      </c>
      <c r="CG64" s="133">
        <v>0</v>
      </c>
      <c r="CH64" s="133">
        <f t="shared" si="31"/>
        <v>0</v>
      </c>
      <c r="CI64" s="133">
        <f t="shared" si="61"/>
        <v>0</v>
      </c>
      <c r="CJ64" s="133">
        <f t="shared" si="62"/>
        <v>0</v>
      </c>
      <c r="CK64" s="133">
        <f t="shared" si="63"/>
        <v>0</v>
      </c>
      <c r="CL64" s="133">
        <f t="shared" si="64"/>
        <v>0</v>
      </c>
      <c r="CM64" s="133">
        <f t="shared" si="65"/>
        <v>0</v>
      </c>
      <c r="CN64" s="133">
        <f t="shared" si="66"/>
        <v>0</v>
      </c>
      <c r="CO64" s="133">
        <f t="shared" si="67"/>
        <v>0</v>
      </c>
      <c r="CP64" s="133">
        <f t="shared" si="68"/>
        <v>0</v>
      </c>
      <c r="CQ64" s="133">
        <f t="shared" si="69"/>
        <v>0</v>
      </c>
      <c r="CR64" s="133">
        <f t="shared" si="70"/>
        <v>0</v>
      </c>
      <c r="CS64" s="133">
        <f t="shared" si="71"/>
        <v>0</v>
      </c>
      <c r="CT64" s="133">
        <f t="shared" si="72"/>
        <v>0</v>
      </c>
      <c r="CU64" s="133">
        <f t="shared" si="57"/>
        <v>0</v>
      </c>
      <c r="CV64" s="133">
        <f t="shared" si="58"/>
        <v>0</v>
      </c>
      <c r="CW64" s="133">
        <f t="shared" si="59"/>
        <v>0</v>
      </c>
      <c r="CX64" s="133">
        <f t="shared" si="60"/>
        <v>0</v>
      </c>
      <c r="CY64" s="133">
        <f t="shared" si="54"/>
        <v>0</v>
      </c>
      <c r="CZ64" s="133">
        <f t="shared" si="55"/>
        <v>0</v>
      </c>
      <c r="DA64" s="133">
        <f t="shared" si="56"/>
        <v>0</v>
      </c>
      <c r="DB64" s="133">
        <f t="shared" si="52"/>
        <v>0</v>
      </c>
      <c r="DC64" s="133">
        <f t="shared" si="52"/>
        <v>0</v>
      </c>
      <c r="DD64" s="133">
        <f t="shared" si="52"/>
        <v>0</v>
      </c>
      <c r="DE64" s="133">
        <f t="shared" si="52"/>
        <v>0</v>
      </c>
      <c r="DF64" s="133">
        <f t="shared" si="52"/>
        <v>0</v>
      </c>
      <c r="DG64" s="133">
        <f t="shared" si="52"/>
        <v>87919</v>
      </c>
      <c r="DH64" s="133">
        <f t="shared" si="52"/>
        <v>0</v>
      </c>
      <c r="DI64" s="133">
        <f t="shared" si="52"/>
        <v>0</v>
      </c>
      <c r="DJ64" s="133">
        <f t="shared" si="52"/>
        <v>0</v>
      </c>
    </row>
    <row r="65" spans="1:114" s="129" customFormat="1" ht="12" customHeight="1">
      <c r="A65" s="125" t="s">
        <v>336</v>
      </c>
      <c r="B65" s="126" t="s">
        <v>451</v>
      </c>
      <c r="C65" s="125" t="s">
        <v>452</v>
      </c>
      <c r="D65" s="133">
        <f t="shared" si="6"/>
        <v>98127</v>
      </c>
      <c r="E65" s="133">
        <f t="shared" si="7"/>
        <v>117</v>
      </c>
      <c r="F65" s="133">
        <v>0</v>
      </c>
      <c r="G65" s="133">
        <v>0</v>
      </c>
      <c r="H65" s="133">
        <v>0</v>
      </c>
      <c r="I65" s="133">
        <v>117</v>
      </c>
      <c r="J65" s="134" t="s">
        <v>332</v>
      </c>
      <c r="K65" s="133">
        <v>0</v>
      </c>
      <c r="L65" s="133">
        <v>98010</v>
      </c>
      <c r="M65" s="133">
        <f t="shared" si="8"/>
        <v>42656</v>
      </c>
      <c r="N65" s="133">
        <f t="shared" si="9"/>
        <v>0</v>
      </c>
      <c r="O65" s="133">
        <v>0</v>
      </c>
      <c r="P65" s="133">
        <v>0</v>
      </c>
      <c r="Q65" s="133">
        <v>0</v>
      </c>
      <c r="R65" s="133">
        <v>0</v>
      </c>
      <c r="S65" s="134" t="s">
        <v>332</v>
      </c>
      <c r="T65" s="133">
        <v>0</v>
      </c>
      <c r="U65" s="133">
        <v>42656</v>
      </c>
      <c r="V65" s="133">
        <f t="shared" si="10"/>
        <v>140783</v>
      </c>
      <c r="W65" s="133">
        <f t="shared" si="11"/>
        <v>117</v>
      </c>
      <c r="X65" s="133">
        <f t="shared" si="12"/>
        <v>0</v>
      </c>
      <c r="Y65" s="133">
        <f t="shared" si="13"/>
        <v>0</v>
      </c>
      <c r="Z65" s="133">
        <f t="shared" si="14"/>
        <v>0</v>
      </c>
      <c r="AA65" s="133">
        <f t="shared" si="15"/>
        <v>117</v>
      </c>
      <c r="AB65" s="134" t="s">
        <v>332</v>
      </c>
      <c r="AC65" s="133">
        <f t="shared" si="16"/>
        <v>0</v>
      </c>
      <c r="AD65" s="133">
        <f t="shared" si="17"/>
        <v>140666</v>
      </c>
      <c r="AE65" s="133">
        <f t="shared" si="18"/>
        <v>0</v>
      </c>
      <c r="AF65" s="133">
        <f t="shared" si="19"/>
        <v>0</v>
      </c>
      <c r="AG65" s="133">
        <v>0</v>
      </c>
      <c r="AH65" s="133">
        <v>0</v>
      </c>
      <c r="AI65" s="133">
        <v>0</v>
      </c>
      <c r="AJ65" s="133">
        <v>0</v>
      </c>
      <c r="AK65" s="133">
        <v>0</v>
      </c>
      <c r="AL65" s="133">
        <v>0</v>
      </c>
      <c r="AM65" s="133">
        <f t="shared" si="20"/>
        <v>24365</v>
      </c>
      <c r="AN65" s="133">
        <f t="shared" si="21"/>
        <v>4999</v>
      </c>
      <c r="AO65" s="133">
        <v>4802</v>
      </c>
      <c r="AP65" s="133">
        <v>197</v>
      </c>
      <c r="AQ65" s="133">
        <v>0</v>
      </c>
      <c r="AR65" s="133">
        <v>0</v>
      </c>
      <c r="AS65" s="133">
        <f t="shared" si="22"/>
        <v>14</v>
      </c>
      <c r="AT65" s="133">
        <v>14</v>
      </c>
      <c r="AU65" s="133">
        <v>0</v>
      </c>
      <c r="AV65" s="133">
        <v>0</v>
      </c>
      <c r="AW65" s="133">
        <v>0</v>
      </c>
      <c r="AX65" s="133">
        <f t="shared" si="23"/>
        <v>19352</v>
      </c>
      <c r="AY65" s="133">
        <v>19352</v>
      </c>
      <c r="AZ65" s="133">
        <v>0</v>
      </c>
      <c r="BA65" s="133">
        <v>0</v>
      </c>
      <c r="BB65" s="133">
        <v>0</v>
      </c>
      <c r="BC65" s="133">
        <v>73762</v>
      </c>
      <c r="BD65" s="133">
        <v>0</v>
      </c>
      <c r="BE65" s="133">
        <v>0</v>
      </c>
      <c r="BF65" s="133">
        <f t="shared" si="24"/>
        <v>24365</v>
      </c>
      <c r="BG65" s="133">
        <f t="shared" si="25"/>
        <v>0</v>
      </c>
      <c r="BH65" s="133">
        <f t="shared" si="26"/>
        <v>0</v>
      </c>
      <c r="BI65" s="133">
        <v>0</v>
      </c>
      <c r="BJ65" s="133">
        <v>0</v>
      </c>
      <c r="BK65" s="133">
        <v>0</v>
      </c>
      <c r="BL65" s="133">
        <v>0</v>
      </c>
      <c r="BM65" s="133">
        <v>0</v>
      </c>
      <c r="BN65" s="133">
        <v>0</v>
      </c>
      <c r="BO65" s="133">
        <f t="shared" si="27"/>
        <v>8991</v>
      </c>
      <c r="BP65" s="133">
        <f t="shared" si="28"/>
        <v>8865</v>
      </c>
      <c r="BQ65" s="133">
        <v>8865</v>
      </c>
      <c r="BR65" s="133">
        <v>0</v>
      </c>
      <c r="BS65" s="133">
        <v>0</v>
      </c>
      <c r="BT65" s="133">
        <v>0</v>
      </c>
      <c r="BU65" s="133">
        <f t="shared" si="29"/>
        <v>0</v>
      </c>
      <c r="BV65" s="133">
        <v>0</v>
      </c>
      <c r="BW65" s="133">
        <v>0</v>
      </c>
      <c r="BX65" s="133">
        <v>0</v>
      </c>
      <c r="BY65" s="133">
        <v>0</v>
      </c>
      <c r="BZ65" s="133">
        <f t="shared" si="30"/>
        <v>126</v>
      </c>
      <c r="CA65" s="133">
        <v>126</v>
      </c>
      <c r="CB65" s="133">
        <v>0</v>
      </c>
      <c r="CC65" s="133">
        <v>0</v>
      </c>
      <c r="CD65" s="133">
        <v>0</v>
      </c>
      <c r="CE65" s="133">
        <v>33665</v>
      </c>
      <c r="CF65" s="133">
        <v>0</v>
      </c>
      <c r="CG65" s="133">
        <v>0</v>
      </c>
      <c r="CH65" s="133">
        <f t="shared" si="31"/>
        <v>8991</v>
      </c>
      <c r="CI65" s="133">
        <f t="shared" si="61"/>
        <v>0</v>
      </c>
      <c r="CJ65" s="133">
        <f t="shared" si="62"/>
        <v>0</v>
      </c>
      <c r="CK65" s="133">
        <f t="shared" si="63"/>
        <v>0</v>
      </c>
      <c r="CL65" s="133">
        <f t="shared" si="64"/>
        <v>0</v>
      </c>
      <c r="CM65" s="133">
        <f t="shared" si="65"/>
        <v>0</v>
      </c>
      <c r="CN65" s="133">
        <f t="shared" si="66"/>
        <v>0</v>
      </c>
      <c r="CO65" s="133">
        <f t="shared" si="67"/>
        <v>0</v>
      </c>
      <c r="CP65" s="133">
        <f t="shared" si="68"/>
        <v>0</v>
      </c>
      <c r="CQ65" s="133">
        <f t="shared" si="69"/>
        <v>33356</v>
      </c>
      <c r="CR65" s="133">
        <f t="shared" si="70"/>
        <v>13864</v>
      </c>
      <c r="CS65" s="133">
        <f t="shared" si="71"/>
        <v>13667</v>
      </c>
      <c r="CT65" s="133">
        <f t="shared" si="72"/>
        <v>197</v>
      </c>
      <c r="CU65" s="133">
        <f t="shared" si="57"/>
        <v>0</v>
      </c>
      <c r="CV65" s="133">
        <f t="shared" si="58"/>
        <v>0</v>
      </c>
      <c r="CW65" s="133">
        <f t="shared" si="59"/>
        <v>14</v>
      </c>
      <c r="CX65" s="133">
        <f t="shared" si="60"/>
        <v>14</v>
      </c>
      <c r="CY65" s="133">
        <f t="shared" si="54"/>
        <v>0</v>
      </c>
      <c r="CZ65" s="133">
        <f t="shared" si="55"/>
        <v>0</v>
      </c>
      <c r="DA65" s="133">
        <f t="shared" si="56"/>
        <v>0</v>
      </c>
      <c r="DB65" s="133">
        <f t="shared" si="52"/>
        <v>19478</v>
      </c>
      <c r="DC65" s="133">
        <f t="shared" si="52"/>
        <v>19478</v>
      </c>
      <c r="DD65" s="133">
        <f t="shared" si="52"/>
        <v>0</v>
      </c>
      <c r="DE65" s="133">
        <f t="shared" si="52"/>
        <v>0</v>
      </c>
      <c r="DF65" s="133">
        <f t="shared" si="52"/>
        <v>0</v>
      </c>
      <c r="DG65" s="133">
        <f t="shared" si="52"/>
        <v>107427</v>
      </c>
      <c r="DH65" s="133">
        <f t="shared" si="52"/>
        <v>0</v>
      </c>
      <c r="DI65" s="133">
        <f t="shared" si="52"/>
        <v>0</v>
      </c>
      <c r="DJ65" s="133">
        <f t="shared" si="52"/>
        <v>33356</v>
      </c>
    </row>
    <row r="66" spans="1:114" s="129" customFormat="1" ht="12" customHeight="1">
      <c r="A66" s="125" t="s">
        <v>336</v>
      </c>
      <c r="B66" s="126" t="s">
        <v>453</v>
      </c>
      <c r="C66" s="125" t="s">
        <v>454</v>
      </c>
      <c r="D66" s="133">
        <f t="shared" si="6"/>
        <v>181721</v>
      </c>
      <c r="E66" s="133">
        <f t="shared" si="7"/>
        <v>520</v>
      </c>
      <c r="F66" s="133">
        <v>0</v>
      </c>
      <c r="G66" s="133">
        <v>0</v>
      </c>
      <c r="H66" s="133">
        <v>0</v>
      </c>
      <c r="I66" s="133">
        <v>450</v>
      </c>
      <c r="J66" s="134" t="s">
        <v>332</v>
      </c>
      <c r="K66" s="133">
        <v>70</v>
      </c>
      <c r="L66" s="133">
        <v>181201</v>
      </c>
      <c r="M66" s="133">
        <f t="shared" si="8"/>
        <v>60874</v>
      </c>
      <c r="N66" s="133">
        <f t="shared" si="9"/>
        <v>0</v>
      </c>
      <c r="O66" s="133">
        <v>0</v>
      </c>
      <c r="P66" s="133">
        <v>0</v>
      </c>
      <c r="Q66" s="133">
        <v>0</v>
      </c>
      <c r="R66" s="133">
        <v>0</v>
      </c>
      <c r="S66" s="134" t="s">
        <v>332</v>
      </c>
      <c r="T66" s="133">
        <v>0</v>
      </c>
      <c r="U66" s="133">
        <v>60874</v>
      </c>
      <c r="V66" s="133">
        <f t="shared" si="10"/>
        <v>242595</v>
      </c>
      <c r="W66" s="133">
        <f t="shared" si="11"/>
        <v>520</v>
      </c>
      <c r="X66" s="133">
        <f t="shared" si="12"/>
        <v>0</v>
      </c>
      <c r="Y66" s="133">
        <f t="shared" si="13"/>
        <v>0</v>
      </c>
      <c r="Z66" s="133">
        <f t="shared" si="14"/>
        <v>0</v>
      </c>
      <c r="AA66" s="133">
        <f t="shared" si="15"/>
        <v>450</v>
      </c>
      <c r="AB66" s="134" t="s">
        <v>332</v>
      </c>
      <c r="AC66" s="133">
        <f t="shared" si="16"/>
        <v>70</v>
      </c>
      <c r="AD66" s="133">
        <f t="shared" si="17"/>
        <v>242075</v>
      </c>
      <c r="AE66" s="133">
        <f t="shared" si="18"/>
        <v>0</v>
      </c>
      <c r="AF66" s="133">
        <f t="shared" si="19"/>
        <v>0</v>
      </c>
      <c r="AG66" s="133">
        <v>0</v>
      </c>
      <c r="AH66" s="133">
        <v>0</v>
      </c>
      <c r="AI66" s="133">
        <v>0</v>
      </c>
      <c r="AJ66" s="133">
        <v>0</v>
      </c>
      <c r="AK66" s="133">
        <v>0</v>
      </c>
      <c r="AL66" s="133">
        <v>0</v>
      </c>
      <c r="AM66" s="133">
        <f t="shared" si="20"/>
        <v>60761</v>
      </c>
      <c r="AN66" s="133">
        <f t="shared" si="21"/>
        <v>5993</v>
      </c>
      <c r="AO66" s="133">
        <v>5993</v>
      </c>
      <c r="AP66" s="133">
        <v>0</v>
      </c>
      <c r="AQ66" s="133">
        <v>0</v>
      </c>
      <c r="AR66" s="133">
        <v>0</v>
      </c>
      <c r="AS66" s="133">
        <f t="shared" si="22"/>
        <v>0</v>
      </c>
      <c r="AT66" s="133">
        <v>0</v>
      </c>
      <c r="AU66" s="133">
        <v>0</v>
      </c>
      <c r="AV66" s="133">
        <v>0</v>
      </c>
      <c r="AW66" s="133">
        <v>0</v>
      </c>
      <c r="AX66" s="133">
        <f t="shared" si="23"/>
        <v>54768</v>
      </c>
      <c r="AY66" s="133">
        <v>54768</v>
      </c>
      <c r="AZ66" s="133">
        <v>0</v>
      </c>
      <c r="BA66" s="133">
        <v>0</v>
      </c>
      <c r="BB66" s="133">
        <v>0</v>
      </c>
      <c r="BC66" s="133">
        <v>120960</v>
      </c>
      <c r="BD66" s="133">
        <v>0</v>
      </c>
      <c r="BE66" s="133">
        <v>0</v>
      </c>
      <c r="BF66" s="133">
        <f t="shared" si="24"/>
        <v>60761</v>
      </c>
      <c r="BG66" s="133">
        <f t="shared" si="25"/>
        <v>0</v>
      </c>
      <c r="BH66" s="133">
        <f t="shared" si="26"/>
        <v>0</v>
      </c>
      <c r="BI66" s="133">
        <v>0</v>
      </c>
      <c r="BJ66" s="133">
        <v>0</v>
      </c>
      <c r="BK66" s="133">
        <v>0</v>
      </c>
      <c r="BL66" s="133">
        <v>0</v>
      </c>
      <c r="BM66" s="133">
        <v>0</v>
      </c>
      <c r="BN66" s="133">
        <v>0</v>
      </c>
      <c r="BO66" s="133">
        <f t="shared" si="27"/>
        <v>749</v>
      </c>
      <c r="BP66" s="133">
        <f t="shared" si="28"/>
        <v>749</v>
      </c>
      <c r="BQ66" s="133">
        <v>749</v>
      </c>
      <c r="BR66" s="133">
        <v>0</v>
      </c>
      <c r="BS66" s="133">
        <v>0</v>
      </c>
      <c r="BT66" s="133">
        <v>0</v>
      </c>
      <c r="BU66" s="133">
        <f t="shared" si="29"/>
        <v>0</v>
      </c>
      <c r="BV66" s="133">
        <v>0</v>
      </c>
      <c r="BW66" s="133">
        <v>0</v>
      </c>
      <c r="BX66" s="133">
        <v>0</v>
      </c>
      <c r="BY66" s="133">
        <v>0</v>
      </c>
      <c r="BZ66" s="133">
        <f t="shared" si="30"/>
        <v>0</v>
      </c>
      <c r="CA66" s="133">
        <v>0</v>
      </c>
      <c r="CB66" s="133">
        <v>0</v>
      </c>
      <c r="CC66" s="133">
        <v>0</v>
      </c>
      <c r="CD66" s="133">
        <v>0</v>
      </c>
      <c r="CE66" s="133">
        <v>60125</v>
      </c>
      <c r="CF66" s="133">
        <v>0</v>
      </c>
      <c r="CG66" s="133">
        <v>0</v>
      </c>
      <c r="CH66" s="133">
        <f t="shared" si="31"/>
        <v>749</v>
      </c>
      <c r="CI66" s="133">
        <f t="shared" si="61"/>
        <v>0</v>
      </c>
      <c r="CJ66" s="133">
        <f t="shared" si="62"/>
        <v>0</v>
      </c>
      <c r="CK66" s="133">
        <f t="shared" si="63"/>
        <v>0</v>
      </c>
      <c r="CL66" s="133">
        <f t="shared" si="64"/>
        <v>0</v>
      </c>
      <c r="CM66" s="133">
        <f t="shared" si="65"/>
        <v>0</v>
      </c>
      <c r="CN66" s="133">
        <f t="shared" si="66"/>
        <v>0</v>
      </c>
      <c r="CO66" s="133">
        <f t="shared" si="67"/>
        <v>0</v>
      </c>
      <c r="CP66" s="133">
        <f t="shared" si="68"/>
        <v>0</v>
      </c>
      <c r="CQ66" s="133">
        <f t="shared" si="69"/>
        <v>61510</v>
      </c>
      <c r="CR66" s="133">
        <f t="shared" si="70"/>
        <v>6742</v>
      </c>
      <c r="CS66" s="133">
        <f t="shared" si="71"/>
        <v>6742</v>
      </c>
      <c r="CT66" s="133">
        <f t="shared" si="72"/>
        <v>0</v>
      </c>
      <c r="CU66" s="133">
        <f t="shared" si="57"/>
        <v>0</v>
      </c>
      <c r="CV66" s="133">
        <f t="shared" si="58"/>
        <v>0</v>
      </c>
      <c r="CW66" s="133">
        <f t="shared" si="59"/>
        <v>0</v>
      </c>
      <c r="CX66" s="133">
        <f t="shared" si="60"/>
        <v>0</v>
      </c>
      <c r="CY66" s="133">
        <f t="shared" si="54"/>
        <v>0</v>
      </c>
      <c r="CZ66" s="133">
        <f t="shared" si="55"/>
        <v>0</v>
      </c>
      <c r="DA66" s="133">
        <f t="shared" si="56"/>
        <v>0</v>
      </c>
      <c r="DB66" s="133">
        <f t="shared" si="52"/>
        <v>54768</v>
      </c>
      <c r="DC66" s="133">
        <f t="shared" si="52"/>
        <v>54768</v>
      </c>
      <c r="DD66" s="133">
        <f t="shared" si="52"/>
        <v>0</v>
      </c>
      <c r="DE66" s="133">
        <f t="shared" si="52"/>
        <v>0</v>
      </c>
      <c r="DF66" s="133">
        <f t="shared" si="52"/>
        <v>0</v>
      </c>
      <c r="DG66" s="133">
        <f t="shared" si="52"/>
        <v>181085</v>
      </c>
      <c r="DH66" s="133">
        <f t="shared" si="52"/>
        <v>0</v>
      </c>
      <c r="DI66" s="133">
        <f t="shared" si="52"/>
        <v>0</v>
      </c>
      <c r="DJ66" s="133">
        <f t="shared" si="52"/>
        <v>61510</v>
      </c>
    </row>
    <row r="67" spans="1:114" s="129" customFormat="1" ht="12" customHeight="1">
      <c r="A67" s="125" t="s">
        <v>336</v>
      </c>
      <c r="B67" s="126" t="s">
        <v>455</v>
      </c>
      <c r="C67" s="125" t="s">
        <v>456</v>
      </c>
      <c r="D67" s="133">
        <f t="shared" si="6"/>
        <v>460013</v>
      </c>
      <c r="E67" s="133">
        <f t="shared" si="7"/>
        <v>2548</v>
      </c>
      <c r="F67" s="133">
        <v>0</v>
      </c>
      <c r="G67" s="133">
        <v>0</v>
      </c>
      <c r="H67" s="133">
        <v>0</v>
      </c>
      <c r="I67" s="133">
        <v>0</v>
      </c>
      <c r="J67" s="134" t="s">
        <v>332</v>
      </c>
      <c r="K67" s="133">
        <v>2548</v>
      </c>
      <c r="L67" s="133">
        <v>457465</v>
      </c>
      <c r="M67" s="133">
        <f t="shared" si="8"/>
        <v>335739</v>
      </c>
      <c r="N67" s="133">
        <f t="shared" si="9"/>
        <v>231071</v>
      </c>
      <c r="O67" s="133">
        <v>0</v>
      </c>
      <c r="P67" s="133">
        <v>0</v>
      </c>
      <c r="Q67" s="133">
        <v>0</v>
      </c>
      <c r="R67" s="133">
        <v>231071</v>
      </c>
      <c r="S67" s="134" t="s">
        <v>332</v>
      </c>
      <c r="T67" s="133">
        <v>0</v>
      </c>
      <c r="U67" s="133">
        <v>104668</v>
      </c>
      <c r="V67" s="133">
        <f t="shared" si="10"/>
        <v>795752</v>
      </c>
      <c r="W67" s="133">
        <f t="shared" si="11"/>
        <v>233619</v>
      </c>
      <c r="X67" s="133">
        <f t="shared" si="12"/>
        <v>0</v>
      </c>
      <c r="Y67" s="133">
        <f t="shared" si="13"/>
        <v>0</v>
      </c>
      <c r="Z67" s="133">
        <f t="shared" si="14"/>
        <v>0</v>
      </c>
      <c r="AA67" s="133">
        <f t="shared" si="15"/>
        <v>231071</v>
      </c>
      <c r="AB67" s="134" t="s">
        <v>332</v>
      </c>
      <c r="AC67" s="133">
        <f t="shared" si="16"/>
        <v>2548</v>
      </c>
      <c r="AD67" s="133">
        <f t="shared" si="17"/>
        <v>562133</v>
      </c>
      <c r="AE67" s="133">
        <f t="shared" si="18"/>
        <v>0</v>
      </c>
      <c r="AF67" s="133">
        <f t="shared" si="19"/>
        <v>0</v>
      </c>
      <c r="AG67" s="133">
        <v>0</v>
      </c>
      <c r="AH67" s="133">
        <v>0</v>
      </c>
      <c r="AI67" s="133">
        <v>0</v>
      </c>
      <c r="AJ67" s="133">
        <v>0</v>
      </c>
      <c r="AK67" s="133">
        <v>0</v>
      </c>
      <c r="AL67" s="133">
        <v>82005</v>
      </c>
      <c r="AM67" s="133">
        <f t="shared" si="20"/>
        <v>115550</v>
      </c>
      <c r="AN67" s="133">
        <f t="shared" si="21"/>
        <v>9438</v>
      </c>
      <c r="AO67" s="133">
        <v>9438</v>
      </c>
      <c r="AP67" s="133">
        <v>0</v>
      </c>
      <c r="AQ67" s="133">
        <v>0</v>
      </c>
      <c r="AR67" s="133">
        <v>0</v>
      </c>
      <c r="AS67" s="133">
        <f t="shared" si="22"/>
        <v>0</v>
      </c>
      <c r="AT67" s="133">
        <v>0</v>
      </c>
      <c r="AU67" s="133">
        <v>0</v>
      </c>
      <c r="AV67" s="133">
        <v>0</v>
      </c>
      <c r="AW67" s="133">
        <v>0</v>
      </c>
      <c r="AX67" s="133">
        <f t="shared" si="23"/>
        <v>106112</v>
      </c>
      <c r="AY67" s="133">
        <v>104813</v>
      </c>
      <c r="AZ67" s="133">
        <v>302</v>
      </c>
      <c r="BA67" s="133">
        <v>997</v>
      </c>
      <c r="BB67" s="133">
        <v>0</v>
      </c>
      <c r="BC67" s="133">
        <v>262458</v>
      </c>
      <c r="BD67" s="133">
        <v>0</v>
      </c>
      <c r="BE67" s="133">
        <v>0</v>
      </c>
      <c r="BF67" s="133">
        <f t="shared" si="24"/>
        <v>115550</v>
      </c>
      <c r="BG67" s="133">
        <f t="shared" si="25"/>
        <v>0</v>
      </c>
      <c r="BH67" s="133">
        <f t="shared" si="26"/>
        <v>0</v>
      </c>
      <c r="BI67" s="133">
        <v>0</v>
      </c>
      <c r="BJ67" s="133">
        <v>0</v>
      </c>
      <c r="BK67" s="133">
        <v>0</v>
      </c>
      <c r="BL67" s="133">
        <v>0</v>
      </c>
      <c r="BM67" s="133">
        <v>0</v>
      </c>
      <c r="BN67" s="133">
        <v>0</v>
      </c>
      <c r="BO67" s="133">
        <f t="shared" si="27"/>
        <v>333256</v>
      </c>
      <c r="BP67" s="133">
        <f t="shared" si="28"/>
        <v>16794</v>
      </c>
      <c r="BQ67" s="133">
        <v>11457</v>
      </c>
      <c r="BR67" s="133">
        <v>0</v>
      </c>
      <c r="BS67" s="133">
        <v>5337</v>
      </c>
      <c r="BT67" s="133">
        <v>0</v>
      </c>
      <c r="BU67" s="133">
        <f t="shared" si="29"/>
        <v>83288</v>
      </c>
      <c r="BV67" s="133">
        <v>0</v>
      </c>
      <c r="BW67" s="133">
        <v>83288</v>
      </c>
      <c r="BX67" s="133">
        <v>0</v>
      </c>
      <c r="BY67" s="133">
        <v>0</v>
      </c>
      <c r="BZ67" s="133">
        <f t="shared" si="30"/>
        <v>233174</v>
      </c>
      <c r="CA67" s="133">
        <v>231071</v>
      </c>
      <c r="CB67" s="133">
        <v>0</v>
      </c>
      <c r="CC67" s="133">
        <v>2103</v>
      </c>
      <c r="CD67" s="133">
        <v>0</v>
      </c>
      <c r="CE67" s="133">
        <v>0</v>
      </c>
      <c r="CF67" s="133">
        <v>0</v>
      </c>
      <c r="CG67" s="133">
        <v>2483</v>
      </c>
      <c r="CH67" s="133">
        <f t="shared" si="31"/>
        <v>335739</v>
      </c>
      <c r="CI67" s="133">
        <f t="shared" si="61"/>
        <v>0</v>
      </c>
      <c r="CJ67" s="133">
        <f t="shared" si="62"/>
        <v>0</v>
      </c>
      <c r="CK67" s="133">
        <f t="shared" si="63"/>
        <v>0</v>
      </c>
      <c r="CL67" s="133">
        <f t="shared" si="64"/>
        <v>0</v>
      </c>
      <c r="CM67" s="133">
        <f t="shared" si="65"/>
        <v>0</v>
      </c>
      <c r="CN67" s="133">
        <f t="shared" si="66"/>
        <v>0</v>
      </c>
      <c r="CO67" s="133">
        <f t="shared" si="67"/>
        <v>0</v>
      </c>
      <c r="CP67" s="133">
        <f t="shared" si="68"/>
        <v>82005</v>
      </c>
      <c r="CQ67" s="133">
        <f t="shared" si="69"/>
        <v>448806</v>
      </c>
      <c r="CR67" s="133">
        <f t="shared" si="70"/>
        <v>26232</v>
      </c>
      <c r="CS67" s="133">
        <f t="shared" si="71"/>
        <v>20895</v>
      </c>
      <c r="CT67" s="133">
        <f t="shared" si="72"/>
        <v>0</v>
      </c>
      <c r="CU67" s="133">
        <f t="shared" si="57"/>
        <v>5337</v>
      </c>
      <c r="CV67" s="133">
        <f t="shared" si="58"/>
        <v>0</v>
      </c>
      <c r="CW67" s="133">
        <f t="shared" si="59"/>
        <v>83288</v>
      </c>
      <c r="CX67" s="133">
        <f t="shared" si="60"/>
        <v>0</v>
      </c>
      <c r="CY67" s="133">
        <f t="shared" si="54"/>
        <v>83288</v>
      </c>
      <c r="CZ67" s="133">
        <f t="shared" si="55"/>
        <v>0</v>
      </c>
      <c r="DA67" s="133">
        <f t="shared" si="56"/>
        <v>0</v>
      </c>
      <c r="DB67" s="133">
        <f t="shared" si="52"/>
        <v>339286</v>
      </c>
      <c r="DC67" s="133">
        <f t="shared" si="52"/>
        <v>335884</v>
      </c>
      <c r="DD67" s="133">
        <f t="shared" si="52"/>
        <v>302</v>
      </c>
      <c r="DE67" s="133">
        <f t="shared" si="52"/>
        <v>3100</v>
      </c>
      <c r="DF67" s="133">
        <f t="shared" si="52"/>
        <v>0</v>
      </c>
      <c r="DG67" s="133">
        <f t="shared" si="52"/>
        <v>262458</v>
      </c>
      <c r="DH67" s="133">
        <f t="shared" si="52"/>
        <v>0</v>
      </c>
      <c r="DI67" s="133">
        <f t="shared" si="52"/>
        <v>2483</v>
      </c>
      <c r="DJ67" s="133">
        <f t="shared" si="52"/>
        <v>451289</v>
      </c>
    </row>
    <row r="68" spans="1:114" s="129" customFormat="1" ht="12" customHeight="1">
      <c r="A68" s="125" t="s">
        <v>336</v>
      </c>
      <c r="B68" s="126" t="s">
        <v>457</v>
      </c>
      <c r="C68" s="125" t="s">
        <v>458</v>
      </c>
      <c r="D68" s="133">
        <f t="shared" si="6"/>
        <v>353212</v>
      </c>
      <c r="E68" s="133">
        <f t="shared" si="7"/>
        <v>0</v>
      </c>
      <c r="F68" s="133">
        <v>0</v>
      </c>
      <c r="G68" s="133">
        <v>0</v>
      </c>
      <c r="H68" s="133">
        <v>0</v>
      </c>
      <c r="I68" s="133">
        <v>0</v>
      </c>
      <c r="J68" s="134" t="s">
        <v>332</v>
      </c>
      <c r="K68" s="133">
        <v>0</v>
      </c>
      <c r="L68" s="133">
        <v>353212</v>
      </c>
      <c r="M68" s="133">
        <f t="shared" si="8"/>
        <v>51973</v>
      </c>
      <c r="N68" s="133">
        <f t="shared" si="9"/>
        <v>0</v>
      </c>
      <c r="O68" s="133">
        <v>0</v>
      </c>
      <c r="P68" s="133">
        <v>0</v>
      </c>
      <c r="Q68" s="133">
        <v>0</v>
      </c>
      <c r="R68" s="133">
        <v>0</v>
      </c>
      <c r="S68" s="134" t="s">
        <v>332</v>
      </c>
      <c r="T68" s="133">
        <v>0</v>
      </c>
      <c r="U68" s="133">
        <v>51973</v>
      </c>
      <c r="V68" s="133">
        <f t="shared" si="10"/>
        <v>405185</v>
      </c>
      <c r="W68" s="133">
        <f t="shared" si="11"/>
        <v>0</v>
      </c>
      <c r="X68" s="133">
        <f t="shared" si="12"/>
        <v>0</v>
      </c>
      <c r="Y68" s="133">
        <f t="shared" si="13"/>
        <v>0</v>
      </c>
      <c r="Z68" s="133">
        <f t="shared" si="14"/>
        <v>0</v>
      </c>
      <c r="AA68" s="133">
        <f t="shared" si="15"/>
        <v>0</v>
      </c>
      <c r="AB68" s="134" t="s">
        <v>332</v>
      </c>
      <c r="AC68" s="133">
        <f t="shared" si="16"/>
        <v>0</v>
      </c>
      <c r="AD68" s="133">
        <f t="shared" si="17"/>
        <v>405185</v>
      </c>
      <c r="AE68" s="133">
        <f t="shared" si="18"/>
        <v>0</v>
      </c>
      <c r="AF68" s="133">
        <f t="shared" si="19"/>
        <v>0</v>
      </c>
      <c r="AG68" s="133">
        <v>0</v>
      </c>
      <c r="AH68" s="133">
        <v>0</v>
      </c>
      <c r="AI68" s="133">
        <v>0</v>
      </c>
      <c r="AJ68" s="133">
        <v>0</v>
      </c>
      <c r="AK68" s="133">
        <v>0</v>
      </c>
      <c r="AL68" s="133">
        <v>0</v>
      </c>
      <c r="AM68" s="133">
        <f t="shared" si="20"/>
        <v>0</v>
      </c>
      <c r="AN68" s="133">
        <f t="shared" si="21"/>
        <v>0</v>
      </c>
      <c r="AO68" s="133">
        <v>0</v>
      </c>
      <c r="AP68" s="133">
        <v>0</v>
      </c>
      <c r="AQ68" s="133">
        <v>0</v>
      </c>
      <c r="AR68" s="133">
        <v>0</v>
      </c>
      <c r="AS68" s="133">
        <f t="shared" si="22"/>
        <v>0</v>
      </c>
      <c r="AT68" s="133">
        <v>0</v>
      </c>
      <c r="AU68" s="133">
        <v>0</v>
      </c>
      <c r="AV68" s="133">
        <v>0</v>
      </c>
      <c r="AW68" s="133">
        <v>0</v>
      </c>
      <c r="AX68" s="133">
        <f t="shared" si="23"/>
        <v>0</v>
      </c>
      <c r="AY68" s="133">
        <v>0</v>
      </c>
      <c r="AZ68" s="133">
        <v>0</v>
      </c>
      <c r="BA68" s="133">
        <v>0</v>
      </c>
      <c r="BB68" s="133">
        <v>0</v>
      </c>
      <c r="BC68" s="133">
        <v>353212</v>
      </c>
      <c r="BD68" s="133">
        <v>0</v>
      </c>
      <c r="BE68" s="133">
        <v>0</v>
      </c>
      <c r="BF68" s="133">
        <f t="shared" si="24"/>
        <v>0</v>
      </c>
      <c r="BG68" s="133">
        <f t="shared" si="25"/>
        <v>0</v>
      </c>
      <c r="BH68" s="133">
        <f t="shared" si="26"/>
        <v>0</v>
      </c>
      <c r="BI68" s="133">
        <v>0</v>
      </c>
      <c r="BJ68" s="133">
        <v>0</v>
      </c>
      <c r="BK68" s="133">
        <v>0</v>
      </c>
      <c r="BL68" s="133">
        <v>0</v>
      </c>
      <c r="BM68" s="133">
        <v>0</v>
      </c>
      <c r="BN68" s="133">
        <v>0</v>
      </c>
      <c r="BO68" s="133">
        <f t="shared" si="27"/>
        <v>0</v>
      </c>
      <c r="BP68" s="133">
        <f t="shared" si="28"/>
        <v>0</v>
      </c>
      <c r="BQ68" s="133">
        <v>0</v>
      </c>
      <c r="BR68" s="133">
        <v>0</v>
      </c>
      <c r="BS68" s="133">
        <v>0</v>
      </c>
      <c r="BT68" s="133">
        <v>0</v>
      </c>
      <c r="BU68" s="133">
        <f t="shared" si="29"/>
        <v>0</v>
      </c>
      <c r="BV68" s="133">
        <v>0</v>
      </c>
      <c r="BW68" s="133">
        <v>0</v>
      </c>
      <c r="BX68" s="133">
        <v>0</v>
      </c>
      <c r="BY68" s="133">
        <v>0</v>
      </c>
      <c r="BZ68" s="133">
        <f t="shared" si="30"/>
        <v>0</v>
      </c>
      <c r="CA68" s="133">
        <v>0</v>
      </c>
      <c r="CB68" s="133">
        <v>0</v>
      </c>
      <c r="CC68" s="133">
        <v>0</v>
      </c>
      <c r="CD68" s="133">
        <v>0</v>
      </c>
      <c r="CE68" s="133">
        <v>51973</v>
      </c>
      <c r="CF68" s="133">
        <v>0</v>
      </c>
      <c r="CG68" s="133">
        <v>0</v>
      </c>
      <c r="CH68" s="133">
        <f t="shared" si="31"/>
        <v>0</v>
      </c>
      <c r="CI68" s="133">
        <f t="shared" si="61"/>
        <v>0</v>
      </c>
      <c r="CJ68" s="133">
        <f t="shared" si="62"/>
        <v>0</v>
      </c>
      <c r="CK68" s="133">
        <f t="shared" si="63"/>
        <v>0</v>
      </c>
      <c r="CL68" s="133">
        <f t="shared" si="64"/>
        <v>0</v>
      </c>
      <c r="CM68" s="133">
        <f t="shared" si="65"/>
        <v>0</v>
      </c>
      <c r="CN68" s="133">
        <f t="shared" si="66"/>
        <v>0</v>
      </c>
      <c r="CO68" s="133">
        <f t="shared" si="67"/>
        <v>0</v>
      </c>
      <c r="CP68" s="133">
        <f t="shared" si="68"/>
        <v>0</v>
      </c>
      <c r="CQ68" s="133">
        <f t="shared" si="69"/>
        <v>0</v>
      </c>
      <c r="CR68" s="133">
        <f t="shared" si="70"/>
        <v>0</v>
      </c>
      <c r="CS68" s="133">
        <f t="shared" si="71"/>
        <v>0</v>
      </c>
      <c r="CT68" s="133">
        <f t="shared" si="72"/>
        <v>0</v>
      </c>
      <c r="CU68" s="133">
        <f t="shared" si="57"/>
        <v>0</v>
      </c>
      <c r="CV68" s="133">
        <f t="shared" si="58"/>
        <v>0</v>
      </c>
      <c r="CW68" s="133">
        <f t="shared" si="59"/>
        <v>0</v>
      </c>
      <c r="CX68" s="133">
        <f t="shared" si="60"/>
        <v>0</v>
      </c>
      <c r="CY68" s="133">
        <f t="shared" si="54"/>
        <v>0</v>
      </c>
      <c r="CZ68" s="133">
        <f t="shared" si="55"/>
        <v>0</v>
      </c>
      <c r="DA68" s="133">
        <f t="shared" si="56"/>
        <v>0</v>
      </c>
      <c r="DB68" s="133">
        <f t="shared" si="52"/>
        <v>0</v>
      </c>
      <c r="DC68" s="133">
        <f t="shared" si="52"/>
        <v>0</v>
      </c>
      <c r="DD68" s="133">
        <f t="shared" si="52"/>
        <v>0</v>
      </c>
      <c r="DE68" s="133">
        <f t="shared" si="52"/>
        <v>0</v>
      </c>
      <c r="DF68" s="133">
        <f t="shared" si="52"/>
        <v>0</v>
      </c>
      <c r="DG68" s="133">
        <f t="shared" si="52"/>
        <v>405185</v>
      </c>
      <c r="DH68" s="133">
        <f t="shared" si="52"/>
        <v>0</v>
      </c>
      <c r="DI68" s="133">
        <f t="shared" si="52"/>
        <v>0</v>
      </c>
      <c r="DJ68" s="133">
        <f t="shared" si="52"/>
        <v>0</v>
      </c>
    </row>
    <row r="69" spans="1:114" s="129" customFormat="1" ht="12" customHeight="1">
      <c r="A69" s="125" t="s">
        <v>336</v>
      </c>
      <c r="B69" s="126" t="s">
        <v>459</v>
      </c>
      <c r="C69" s="125" t="s">
        <v>460</v>
      </c>
      <c r="D69" s="133">
        <f t="shared" si="6"/>
        <v>598694</v>
      </c>
      <c r="E69" s="133">
        <f t="shared" si="7"/>
        <v>106988</v>
      </c>
      <c r="F69" s="133">
        <v>0</v>
      </c>
      <c r="G69" s="133">
        <v>0</v>
      </c>
      <c r="H69" s="133">
        <v>0</v>
      </c>
      <c r="I69" s="133">
        <v>76251</v>
      </c>
      <c r="J69" s="134" t="s">
        <v>332</v>
      </c>
      <c r="K69" s="133">
        <v>30737</v>
      </c>
      <c r="L69" s="133">
        <v>491706</v>
      </c>
      <c r="M69" s="133">
        <f t="shared" si="8"/>
        <v>61905</v>
      </c>
      <c r="N69" s="133">
        <f t="shared" si="9"/>
        <v>6448</v>
      </c>
      <c r="O69" s="133">
        <v>0</v>
      </c>
      <c r="P69" s="133">
        <v>0</v>
      </c>
      <c r="Q69" s="133">
        <v>0</v>
      </c>
      <c r="R69" s="133">
        <v>6442</v>
      </c>
      <c r="S69" s="134" t="s">
        <v>332</v>
      </c>
      <c r="T69" s="133">
        <v>6</v>
      </c>
      <c r="U69" s="133">
        <v>55457</v>
      </c>
      <c r="V69" s="133">
        <f t="shared" si="10"/>
        <v>660599</v>
      </c>
      <c r="W69" s="133">
        <f t="shared" si="11"/>
        <v>113436</v>
      </c>
      <c r="X69" s="133">
        <f t="shared" si="12"/>
        <v>0</v>
      </c>
      <c r="Y69" s="133">
        <f t="shared" si="13"/>
        <v>0</v>
      </c>
      <c r="Z69" s="133">
        <f t="shared" si="14"/>
        <v>0</v>
      </c>
      <c r="AA69" s="133">
        <f t="shared" si="15"/>
        <v>82693</v>
      </c>
      <c r="AB69" s="134" t="s">
        <v>332</v>
      </c>
      <c r="AC69" s="133">
        <f t="shared" si="16"/>
        <v>30743</v>
      </c>
      <c r="AD69" s="133">
        <f t="shared" si="17"/>
        <v>547163</v>
      </c>
      <c r="AE69" s="133">
        <f t="shared" si="18"/>
        <v>0</v>
      </c>
      <c r="AF69" s="133">
        <f t="shared" si="19"/>
        <v>0</v>
      </c>
      <c r="AG69" s="133">
        <v>0</v>
      </c>
      <c r="AH69" s="133">
        <v>0</v>
      </c>
      <c r="AI69" s="133">
        <v>0</v>
      </c>
      <c r="AJ69" s="133">
        <v>0</v>
      </c>
      <c r="AK69" s="133">
        <v>0</v>
      </c>
      <c r="AL69" s="133">
        <v>0</v>
      </c>
      <c r="AM69" s="133">
        <f t="shared" si="20"/>
        <v>568314</v>
      </c>
      <c r="AN69" s="133">
        <f t="shared" si="21"/>
        <v>43757</v>
      </c>
      <c r="AO69" s="133">
        <v>43757</v>
      </c>
      <c r="AP69" s="133">
        <v>0</v>
      </c>
      <c r="AQ69" s="133">
        <v>0</v>
      </c>
      <c r="AR69" s="133">
        <v>0</v>
      </c>
      <c r="AS69" s="133">
        <f t="shared" si="22"/>
        <v>152945</v>
      </c>
      <c r="AT69" s="133">
        <v>0</v>
      </c>
      <c r="AU69" s="133">
        <v>152945</v>
      </c>
      <c r="AV69" s="133">
        <v>0</v>
      </c>
      <c r="AW69" s="133">
        <v>0</v>
      </c>
      <c r="AX69" s="133">
        <f t="shared" si="23"/>
        <v>371612</v>
      </c>
      <c r="AY69" s="133">
        <v>128020</v>
      </c>
      <c r="AZ69" s="133">
        <v>127728</v>
      </c>
      <c r="BA69" s="133">
        <v>67293</v>
      </c>
      <c r="BB69" s="133">
        <v>48571</v>
      </c>
      <c r="BC69" s="133">
        <v>0</v>
      </c>
      <c r="BD69" s="133">
        <v>0</v>
      </c>
      <c r="BE69" s="133">
        <v>30380</v>
      </c>
      <c r="BF69" s="133">
        <f t="shared" si="24"/>
        <v>598694</v>
      </c>
      <c r="BG69" s="133">
        <f t="shared" si="25"/>
        <v>0</v>
      </c>
      <c r="BH69" s="133">
        <f t="shared" si="26"/>
        <v>0</v>
      </c>
      <c r="BI69" s="133">
        <v>0</v>
      </c>
      <c r="BJ69" s="133">
        <v>0</v>
      </c>
      <c r="BK69" s="133">
        <v>0</v>
      </c>
      <c r="BL69" s="133">
        <v>0</v>
      </c>
      <c r="BM69" s="133">
        <v>0</v>
      </c>
      <c r="BN69" s="133">
        <v>0</v>
      </c>
      <c r="BO69" s="133">
        <f t="shared" si="27"/>
        <v>61686</v>
      </c>
      <c r="BP69" s="133">
        <f t="shared" si="28"/>
        <v>6983</v>
      </c>
      <c r="BQ69" s="133">
        <v>6983</v>
      </c>
      <c r="BR69" s="133">
        <v>0</v>
      </c>
      <c r="BS69" s="133">
        <v>0</v>
      </c>
      <c r="BT69" s="133">
        <v>0</v>
      </c>
      <c r="BU69" s="133">
        <f t="shared" si="29"/>
        <v>0</v>
      </c>
      <c r="BV69" s="133">
        <v>0</v>
      </c>
      <c r="BW69" s="133">
        <v>0</v>
      </c>
      <c r="BX69" s="133">
        <v>0</v>
      </c>
      <c r="BY69" s="133">
        <v>0</v>
      </c>
      <c r="BZ69" s="133">
        <f t="shared" si="30"/>
        <v>54703</v>
      </c>
      <c r="CA69" s="133">
        <v>6764</v>
      </c>
      <c r="CB69" s="133">
        <v>45134</v>
      </c>
      <c r="CC69" s="133">
        <v>2130</v>
      </c>
      <c r="CD69" s="133">
        <v>675</v>
      </c>
      <c r="CE69" s="133">
        <v>0</v>
      </c>
      <c r="CF69" s="133">
        <v>0</v>
      </c>
      <c r="CG69" s="133">
        <v>219</v>
      </c>
      <c r="CH69" s="133">
        <f t="shared" si="31"/>
        <v>61905</v>
      </c>
      <c r="CI69" s="133">
        <f t="shared" si="61"/>
        <v>0</v>
      </c>
      <c r="CJ69" s="133">
        <f t="shared" si="62"/>
        <v>0</v>
      </c>
      <c r="CK69" s="133">
        <f t="shared" si="63"/>
        <v>0</v>
      </c>
      <c r="CL69" s="133">
        <f t="shared" si="64"/>
        <v>0</v>
      </c>
      <c r="CM69" s="133">
        <f t="shared" si="65"/>
        <v>0</v>
      </c>
      <c r="CN69" s="133">
        <f t="shared" si="66"/>
        <v>0</v>
      </c>
      <c r="CO69" s="133">
        <f t="shared" si="67"/>
        <v>0</v>
      </c>
      <c r="CP69" s="133">
        <f t="shared" si="68"/>
        <v>0</v>
      </c>
      <c r="CQ69" s="133">
        <f t="shared" si="69"/>
        <v>630000</v>
      </c>
      <c r="CR69" s="133">
        <f t="shared" si="70"/>
        <v>50740</v>
      </c>
      <c r="CS69" s="133">
        <f t="shared" si="71"/>
        <v>50740</v>
      </c>
      <c r="CT69" s="133">
        <f t="shared" si="72"/>
        <v>0</v>
      </c>
      <c r="CU69" s="133">
        <f t="shared" si="57"/>
        <v>0</v>
      </c>
      <c r="CV69" s="133">
        <f t="shared" si="58"/>
        <v>0</v>
      </c>
      <c r="CW69" s="133">
        <f t="shared" si="59"/>
        <v>152945</v>
      </c>
      <c r="CX69" s="133">
        <f t="shared" si="60"/>
        <v>0</v>
      </c>
      <c r="CY69" s="133">
        <f t="shared" si="54"/>
        <v>152945</v>
      </c>
      <c r="CZ69" s="133">
        <f t="shared" si="55"/>
        <v>0</v>
      </c>
      <c r="DA69" s="133">
        <f t="shared" si="56"/>
        <v>0</v>
      </c>
      <c r="DB69" s="133">
        <f t="shared" si="52"/>
        <v>426315</v>
      </c>
      <c r="DC69" s="133">
        <f t="shared" si="52"/>
        <v>134784</v>
      </c>
      <c r="DD69" s="133">
        <f t="shared" si="52"/>
        <v>172862</v>
      </c>
      <c r="DE69" s="133">
        <f t="shared" si="52"/>
        <v>69423</v>
      </c>
      <c r="DF69" s="133">
        <f t="shared" si="52"/>
        <v>49246</v>
      </c>
      <c r="DG69" s="133">
        <f t="shared" si="52"/>
        <v>0</v>
      </c>
      <c r="DH69" s="133">
        <f t="shared" si="52"/>
        <v>0</v>
      </c>
      <c r="DI69" s="133">
        <f t="shared" si="52"/>
        <v>30599</v>
      </c>
      <c r="DJ69" s="133">
        <f t="shared" si="52"/>
        <v>660599</v>
      </c>
    </row>
    <row r="70" spans="1:114" s="129" customFormat="1" ht="12" customHeight="1">
      <c r="A70" s="125" t="s">
        <v>336</v>
      </c>
      <c r="B70" s="126" t="s">
        <v>461</v>
      </c>
      <c r="C70" s="125" t="s">
        <v>462</v>
      </c>
      <c r="D70" s="133">
        <f t="shared" si="6"/>
        <v>337944</v>
      </c>
      <c r="E70" s="133">
        <f t="shared" si="7"/>
        <v>16104</v>
      </c>
      <c r="F70" s="133">
        <v>0</v>
      </c>
      <c r="G70" s="133">
        <v>0</v>
      </c>
      <c r="H70" s="133">
        <v>0</v>
      </c>
      <c r="I70" s="133">
        <v>5379</v>
      </c>
      <c r="J70" s="134" t="s">
        <v>332</v>
      </c>
      <c r="K70" s="133">
        <v>10725</v>
      </c>
      <c r="L70" s="133">
        <v>321840</v>
      </c>
      <c r="M70" s="133">
        <f t="shared" si="8"/>
        <v>59563</v>
      </c>
      <c r="N70" s="133">
        <f t="shared" si="9"/>
        <v>8256</v>
      </c>
      <c r="O70" s="133">
        <v>438</v>
      </c>
      <c r="P70" s="133">
        <v>1137</v>
      </c>
      <c r="Q70" s="133">
        <v>0</v>
      </c>
      <c r="R70" s="133">
        <v>6675</v>
      </c>
      <c r="S70" s="134" t="s">
        <v>332</v>
      </c>
      <c r="T70" s="133">
        <v>6</v>
      </c>
      <c r="U70" s="133">
        <v>51307</v>
      </c>
      <c r="V70" s="133">
        <f t="shared" si="10"/>
        <v>397507</v>
      </c>
      <c r="W70" s="133">
        <f t="shared" si="11"/>
        <v>24360</v>
      </c>
      <c r="X70" s="133">
        <f t="shared" si="12"/>
        <v>438</v>
      </c>
      <c r="Y70" s="133">
        <f t="shared" si="13"/>
        <v>1137</v>
      </c>
      <c r="Z70" s="133">
        <f t="shared" si="14"/>
        <v>0</v>
      </c>
      <c r="AA70" s="133">
        <f t="shared" si="15"/>
        <v>12054</v>
      </c>
      <c r="AB70" s="134" t="s">
        <v>332</v>
      </c>
      <c r="AC70" s="133">
        <f t="shared" si="16"/>
        <v>10731</v>
      </c>
      <c r="AD70" s="133">
        <f t="shared" si="17"/>
        <v>373147</v>
      </c>
      <c r="AE70" s="133">
        <f t="shared" si="18"/>
        <v>0</v>
      </c>
      <c r="AF70" s="133">
        <f t="shared" si="19"/>
        <v>0</v>
      </c>
      <c r="AG70" s="133">
        <v>0</v>
      </c>
      <c r="AH70" s="133">
        <v>0</v>
      </c>
      <c r="AI70" s="133">
        <v>0</v>
      </c>
      <c r="AJ70" s="133">
        <v>0</v>
      </c>
      <c r="AK70" s="133">
        <v>0</v>
      </c>
      <c r="AL70" s="133">
        <v>24066</v>
      </c>
      <c r="AM70" s="133">
        <f t="shared" si="20"/>
        <v>135466</v>
      </c>
      <c r="AN70" s="133">
        <f t="shared" si="21"/>
        <v>23875</v>
      </c>
      <c r="AO70" s="133">
        <v>23875</v>
      </c>
      <c r="AP70" s="133">
        <v>0</v>
      </c>
      <c r="AQ70" s="133">
        <v>0</v>
      </c>
      <c r="AR70" s="133">
        <v>0</v>
      </c>
      <c r="AS70" s="133">
        <f t="shared" si="22"/>
        <v>3105</v>
      </c>
      <c r="AT70" s="133">
        <v>113</v>
      </c>
      <c r="AU70" s="133">
        <v>2992</v>
      </c>
      <c r="AV70" s="133">
        <v>0</v>
      </c>
      <c r="AW70" s="133">
        <v>0</v>
      </c>
      <c r="AX70" s="133">
        <f t="shared" si="23"/>
        <v>108486</v>
      </c>
      <c r="AY70" s="133">
        <v>74843</v>
      </c>
      <c r="AZ70" s="133">
        <v>27343</v>
      </c>
      <c r="BA70" s="133">
        <v>5681</v>
      </c>
      <c r="BB70" s="133">
        <v>619</v>
      </c>
      <c r="BC70" s="133">
        <v>172620</v>
      </c>
      <c r="BD70" s="133">
        <v>0</v>
      </c>
      <c r="BE70" s="133">
        <v>5792</v>
      </c>
      <c r="BF70" s="133">
        <f t="shared" si="24"/>
        <v>141258</v>
      </c>
      <c r="BG70" s="133">
        <f t="shared" si="25"/>
        <v>0</v>
      </c>
      <c r="BH70" s="133">
        <f t="shared" si="26"/>
        <v>0</v>
      </c>
      <c r="BI70" s="133">
        <v>0</v>
      </c>
      <c r="BJ70" s="133">
        <v>0</v>
      </c>
      <c r="BK70" s="133">
        <v>0</v>
      </c>
      <c r="BL70" s="133">
        <v>0</v>
      </c>
      <c r="BM70" s="133">
        <v>0</v>
      </c>
      <c r="BN70" s="133">
        <v>867</v>
      </c>
      <c r="BO70" s="133">
        <f t="shared" si="27"/>
        <v>19021</v>
      </c>
      <c r="BP70" s="133">
        <f t="shared" si="28"/>
        <v>7958</v>
      </c>
      <c r="BQ70" s="133">
        <v>7958</v>
      </c>
      <c r="BR70" s="133">
        <v>0</v>
      </c>
      <c r="BS70" s="133">
        <v>0</v>
      </c>
      <c r="BT70" s="133">
        <v>0</v>
      </c>
      <c r="BU70" s="133">
        <f t="shared" si="29"/>
        <v>0</v>
      </c>
      <c r="BV70" s="133">
        <v>0</v>
      </c>
      <c r="BW70" s="133">
        <v>0</v>
      </c>
      <c r="BX70" s="133">
        <v>0</v>
      </c>
      <c r="BY70" s="133">
        <v>0</v>
      </c>
      <c r="BZ70" s="133">
        <f t="shared" si="30"/>
        <v>11063</v>
      </c>
      <c r="CA70" s="133">
        <v>11063</v>
      </c>
      <c r="CB70" s="133">
        <v>0</v>
      </c>
      <c r="CC70" s="133">
        <v>0</v>
      </c>
      <c r="CD70" s="133">
        <v>0</v>
      </c>
      <c r="CE70" s="133">
        <v>37389</v>
      </c>
      <c r="CF70" s="133">
        <v>0</v>
      </c>
      <c r="CG70" s="133">
        <v>2286</v>
      </c>
      <c r="CH70" s="133">
        <f t="shared" si="31"/>
        <v>21307</v>
      </c>
      <c r="CI70" s="133">
        <f t="shared" si="61"/>
        <v>0</v>
      </c>
      <c r="CJ70" s="133">
        <f t="shared" si="62"/>
        <v>0</v>
      </c>
      <c r="CK70" s="133">
        <f t="shared" si="63"/>
        <v>0</v>
      </c>
      <c r="CL70" s="133">
        <f t="shared" si="64"/>
        <v>0</v>
      </c>
      <c r="CM70" s="133">
        <f t="shared" si="65"/>
        <v>0</v>
      </c>
      <c r="CN70" s="133">
        <f t="shared" si="66"/>
        <v>0</v>
      </c>
      <c r="CO70" s="133">
        <f t="shared" si="67"/>
        <v>0</v>
      </c>
      <c r="CP70" s="133">
        <f t="shared" si="68"/>
        <v>24933</v>
      </c>
      <c r="CQ70" s="133">
        <f t="shared" si="69"/>
        <v>154487</v>
      </c>
      <c r="CR70" s="133">
        <f t="shared" si="70"/>
        <v>31833</v>
      </c>
      <c r="CS70" s="133">
        <f t="shared" si="71"/>
        <v>31833</v>
      </c>
      <c r="CT70" s="133">
        <f t="shared" si="72"/>
        <v>0</v>
      </c>
      <c r="CU70" s="133">
        <f t="shared" si="57"/>
        <v>0</v>
      </c>
      <c r="CV70" s="133">
        <f t="shared" si="58"/>
        <v>0</v>
      </c>
      <c r="CW70" s="133">
        <f t="shared" si="59"/>
        <v>3105</v>
      </c>
      <c r="CX70" s="133">
        <f t="shared" si="60"/>
        <v>113</v>
      </c>
      <c r="CY70" s="133">
        <f t="shared" si="54"/>
        <v>2992</v>
      </c>
      <c r="CZ70" s="133">
        <f t="shared" si="55"/>
        <v>0</v>
      </c>
      <c r="DA70" s="133">
        <f t="shared" si="56"/>
        <v>0</v>
      </c>
      <c r="DB70" s="133">
        <f t="shared" si="52"/>
        <v>119549</v>
      </c>
      <c r="DC70" s="133">
        <f t="shared" si="52"/>
        <v>85906</v>
      </c>
      <c r="DD70" s="133">
        <f t="shared" si="52"/>
        <v>27343</v>
      </c>
      <c r="DE70" s="133">
        <f t="shared" si="52"/>
        <v>5681</v>
      </c>
      <c r="DF70" s="133">
        <f t="shared" si="52"/>
        <v>619</v>
      </c>
      <c r="DG70" s="133">
        <f t="shared" si="52"/>
        <v>210009</v>
      </c>
      <c r="DH70" s="133">
        <f t="shared" si="52"/>
        <v>0</v>
      </c>
      <c r="DI70" s="133">
        <f t="shared" si="52"/>
        <v>8078</v>
      </c>
      <c r="DJ70" s="133">
        <f t="shared" si="52"/>
        <v>162565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5.3984375" style="147" customWidth="1"/>
    <col min="4" max="114" width="14.69921875" style="149" customWidth="1"/>
    <col min="115" max="16384" width="9" style="147" customWidth="1"/>
  </cols>
  <sheetData>
    <row r="1" spans="1:114" s="38" customFormat="1" ht="17.25">
      <c r="A1" s="135" t="s">
        <v>325</v>
      </c>
      <c r="B1" s="138"/>
      <c r="C1" s="138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4" customFormat="1" ht="13.5">
      <c r="A2" s="152" t="s">
        <v>197</v>
      </c>
      <c r="B2" s="152" t="s">
        <v>192</v>
      </c>
      <c r="C2" s="155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1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1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1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3"/>
      <c r="B5" s="153"/>
      <c r="C5" s="156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1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1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1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K7">SUM(D8:D27)</f>
        <v>9971487</v>
      </c>
      <c r="E7" s="123">
        <f t="shared" si="0"/>
        <v>8978601</v>
      </c>
      <c r="F7" s="123">
        <f t="shared" si="0"/>
        <v>573869</v>
      </c>
      <c r="G7" s="123">
        <f t="shared" si="0"/>
        <v>0</v>
      </c>
      <c r="H7" s="123">
        <f t="shared" si="0"/>
        <v>1288200</v>
      </c>
      <c r="I7" s="123">
        <f t="shared" si="0"/>
        <v>4241507</v>
      </c>
      <c r="J7" s="123">
        <f t="shared" si="0"/>
        <v>17765003</v>
      </c>
      <c r="K7" s="123">
        <f t="shared" si="0"/>
        <v>2875025</v>
      </c>
      <c r="L7" s="123">
        <f t="shared" si="0"/>
        <v>992886</v>
      </c>
      <c r="M7" s="123">
        <f t="shared" si="0"/>
        <v>298139</v>
      </c>
      <c r="N7" s="123">
        <f t="shared" si="0"/>
        <v>179183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103973</v>
      </c>
      <c r="S7" s="123">
        <f t="shared" si="0"/>
        <v>3413806</v>
      </c>
      <c r="T7" s="123">
        <f t="shared" si="0"/>
        <v>75210</v>
      </c>
      <c r="U7" s="123">
        <f t="shared" si="0"/>
        <v>118956</v>
      </c>
      <c r="V7" s="123">
        <f t="shared" si="0"/>
        <v>10269626</v>
      </c>
      <c r="W7" s="123">
        <f t="shared" si="0"/>
        <v>9157784</v>
      </c>
      <c r="X7" s="123">
        <f t="shared" si="0"/>
        <v>573869</v>
      </c>
      <c r="Y7" s="123">
        <f t="shared" si="0"/>
        <v>0</v>
      </c>
      <c r="Z7" s="123">
        <f t="shared" si="0"/>
        <v>1288200</v>
      </c>
      <c r="AA7" s="123">
        <f t="shared" si="0"/>
        <v>4345480</v>
      </c>
      <c r="AB7" s="123">
        <f t="shared" si="0"/>
        <v>21178809</v>
      </c>
      <c r="AC7" s="123">
        <f t="shared" si="0"/>
        <v>2950235</v>
      </c>
      <c r="AD7" s="123">
        <f t="shared" si="0"/>
        <v>1111842</v>
      </c>
      <c r="AE7" s="123">
        <f t="shared" si="0"/>
        <v>4895184</v>
      </c>
      <c r="AF7" s="123">
        <f t="shared" si="0"/>
        <v>4883245</v>
      </c>
      <c r="AG7" s="123">
        <f t="shared" si="0"/>
        <v>0</v>
      </c>
      <c r="AH7" s="123">
        <f t="shared" si="0"/>
        <v>4633836</v>
      </c>
      <c r="AI7" s="123">
        <f t="shared" si="0"/>
        <v>14503</v>
      </c>
      <c r="AJ7" s="123">
        <f t="shared" si="0"/>
        <v>234906</v>
      </c>
      <c r="AK7" s="123">
        <f t="shared" si="0"/>
        <v>11939</v>
      </c>
      <c r="AL7" s="123" t="s">
        <v>332</v>
      </c>
      <c r="AM7" s="123">
        <f aca="true" t="shared" si="1" ref="AM7:BB7">SUM(AM8:AM27)</f>
        <v>17524476</v>
      </c>
      <c r="AN7" s="123">
        <f t="shared" si="1"/>
        <v>2138457</v>
      </c>
      <c r="AO7" s="123">
        <f t="shared" si="1"/>
        <v>1753674</v>
      </c>
      <c r="AP7" s="123">
        <f t="shared" si="1"/>
        <v>14667</v>
      </c>
      <c r="AQ7" s="123">
        <f t="shared" si="1"/>
        <v>360455</v>
      </c>
      <c r="AR7" s="123">
        <f t="shared" si="1"/>
        <v>9661</v>
      </c>
      <c r="AS7" s="123">
        <f t="shared" si="1"/>
        <v>5175720</v>
      </c>
      <c r="AT7" s="123">
        <f t="shared" si="1"/>
        <v>11507</v>
      </c>
      <c r="AU7" s="123">
        <f t="shared" si="1"/>
        <v>5124231</v>
      </c>
      <c r="AV7" s="123">
        <f t="shared" si="1"/>
        <v>39982</v>
      </c>
      <c r="AW7" s="123">
        <f t="shared" si="1"/>
        <v>0</v>
      </c>
      <c r="AX7" s="123">
        <f t="shared" si="1"/>
        <v>10197625</v>
      </c>
      <c r="AY7" s="123">
        <f t="shared" si="1"/>
        <v>1661522</v>
      </c>
      <c r="AZ7" s="123">
        <f t="shared" si="1"/>
        <v>6083519</v>
      </c>
      <c r="BA7" s="123">
        <f t="shared" si="1"/>
        <v>2122669</v>
      </c>
      <c r="BB7" s="123">
        <f t="shared" si="1"/>
        <v>329915</v>
      </c>
      <c r="BC7" s="123" t="s">
        <v>332</v>
      </c>
      <c r="BD7" s="123">
        <f aca="true" t="shared" si="2" ref="BD7:BM7">SUM(BD8:BD27)</f>
        <v>12674</v>
      </c>
      <c r="BE7" s="123">
        <f t="shared" si="2"/>
        <v>5316830</v>
      </c>
      <c r="BF7" s="123">
        <f t="shared" si="2"/>
        <v>27736490</v>
      </c>
      <c r="BG7" s="123">
        <f t="shared" si="2"/>
        <v>44486</v>
      </c>
      <c r="BH7" s="123">
        <f t="shared" si="2"/>
        <v>44486</v>
      </c>
      <c r="BI7" s="123">
        <f t="shared" si="2"/>
        <v>0</v>
      </c>
      <c r="BJ7" s="123">
        <f t="shared" si="2"/>
        <v>44486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SUM(BO8:BO27)</f>
        <v>2691285</v>
      </c>
      <c r="BP7" s="123">
        <f t="shared" si="3"/>
        <v>631403</v>
      </c>
      <c r="BQ7" s="123">
        <f t="shared" si="3"/>
        <v>439030</v>
      </c>
      <c r="BR7" s="123">
        <f t="shared" si="3"/>
        <v>0</v>
      </c>
      <c r="BS7" s="123">
        <f t="shared" si="3"/>
        <v>192373</v>
      </c>
      <c r="BT7" s="123">
        <f t="shared" si="3"/>
        <v>0</v>
      </c>
      <c r="BU7" s="123">
        <f t="shared" si="3"/>
        <v>1056172</v>
      </c>
      <c r="BV7" s="123">
        <f t="shared" si="3"/>
        <v>40795</v>
      </c>
      <c r="BW7" s="123">
        <f t="shared" si="3"/>
        <v>1011223</v>
      </c>
      <c r="BX7" s="123">
        <f t="shared" si="3"/>
        <v>4154</v>
      </c>
      <c r="BY7" s="123">
        <f t="shared" si="3"/>
        <v>0</v>
      </c>
      <c r="BZ7" s="123">
        <f t="shared" si="3"/>
        <v>946848</v>
      </c>
      <c r="CA7" s="123">
        <f t="shared" si="3"/>
        <v>50626</v>
      </c>
      <c r="CB7" s="123">
        <f t="shared" si="3"/>
        <v>717397</v>
      </c>
      <c r="CC7" s="123">
        <f t="shared" si="3"/>
        <v>31292</v>
      </c>
      <c r="CD7" s="123">
        <f t="shared" si="3"/>
        <v>147533</v>
      </c>
      <c r="CE7" s="123" t="s">
        <v>332</v>
      </c>
      <c r="CF7" s="123">
        <f aca="true" t="shared" si="4" ref="CF7:CO7">SUM(CF8:CF27)</f>
        <v>56862</v>
      </c>
      <c r="CG7" s="123">
        <f t="shared" si="4"/>
        <v>976174</v>
      </c>
      <c r="CH7" s="123">
        <f t="shared" si="4"/>
        <v>3711945</v>
      </c>
      <c r="CI7" s="123">
        <f t="shared" si="4"/>
        <v>4939670</v>
      </c>
      <c r="CJ7" s="123">
        <f t="shared" si="4"/>
        <v>4927731</v>
      </c>
      <c r="CK7" s="123">
        <f t="shared" si="4"/>
        <v>0</v>
      </c>
      <c r="CL7" s="123">
        <f t="shared" si="4"/>
        <v>4678322</v>
      </c>
      <c r="CM7" s="123">
        <f t="shared" si="4"/>
        <v>14503</v>
      </c>
      <c r="CN7" s="123">
        <f t="shared" si="4"/>
        <v>234906</v>
      </c>
      <c r="CO7" s="123">
        <f t="shared" si="4"/>
        <v>11939</v>
      </c>
      <c r="CP7" s="123" t="s">
        <v>332</v>
      </c>
      <c r="CQ7" s="123">
        <f aca="true" t="shared" si="5" ref="CQ7:DF7">SUM(CQ8:CQ27)</f>
        <v>20215761</v>
      </c>
      <c r="CR7" s="123">
        <f t="shared" si="5"/>
        <v>2769860</v>
      </c>
      <c r="CS7" s="123">
        <f t="shared" si="5"/>
        <v>2192704</v>
      </c>
      <c r="CT7" s="123">
        <f t="shared" si="5"/>
        <v>14667</v>
      </c>
      <c r="CU7" s="123">
        <f t="shared" si="5"/>
        <v>552828</v>
      </c>
      <c r="CV7" s="123">
        <f t="shared" si="5"/>
        <v>9661</v>
      </c>
      <c r="CW7" s="123">
        <f t="shared" si="5"/>
        <v>6231892</v>
      </c>
      <c r="CX7" s="123">
        <f t="shared" si="5"/>
        <v>52302</v>
      </c>
      <c r="CY7" s="123">
        <f t="shared" si="5"/>
        <v>6135454</v>
      </c>
      <c r="CZ7" s="123">
        <f t="shared" si="5"/>
        <v>44136</v>
      </c>
      <c r="DA7" s="123">
        <f t="shared" si="5"/>
        <v>0</v>
      </c>
      <c r="DB7" s="123">
        <f t="shared" si="5"/>
        <v>11144473</v>
      </c>
      <c r="DC7" s="123">
        <f t="shared" si="5"/>
        <v>1712148</v>
      </c>
      <c r="DD7" s="123">
        <f t="shared" si="5"/>
        <v>6800916</v>
      </c>
      <c r="DE7" s="123">
        <f t="shared" si="5"/>
        <v>2153961</v>
      </c>
      <c r="DF7" s="123">
        <f t="shared" si="5"/>
        <v>477448</v>
      </c>
      <c r="DG7" s="123" t="s">
        <v>332</v>
      </c>
      <c r="DH7" s="123">
        <f>SUM(DH8:DH27)</f>
        <v>69536</v>
      </c>
      <c r="DI7" s="123">
        <f>SUM(DI8:DI27)</f>
        <v>6293004</v>
      </c>
      <c r="DJ7" s="123">
        <f>SUM(DJ8:DJ27)</f>
        <v>31448435</v>
      </c>
    </row>
    <row r="8" spans="1:114" s="129" customFormat="1" ht="12" customHeight="1">
      <c r="A8" s="125" t="s">
        <v>336</v>
      </c>
      <c r="B8" s="126" t="s">
        <v>463</v>
      </c>
      <c r="C8" s="125" t="s">
        <v>464</v>
      </c>
      <c r="D8" s="127">
        <f aca="true" t="shared" si="6" ref="D8:D27">SUM(E8,+L8)</f>
        <v>821899</v>
      </c>
      <c r="E8" s="127">
        <f aca="true" t="shared" si="7" ref="E8:E27">SUM(F8:I8)+K8</f>
        <v>744730</v>
      </c>
      <c r="F8" s="127">
        <v>0</v>
      </c>
      <c r="G8" s="127">
        <v>0</v>
      </c>
      <c r="H8" s="127">
        <v>184000</v>
      </c>
      <c r="I8" s="127">
        <v>333551</v>
      </c>
      <c r="J8" s="127">
        <v>839081</v>
      </c>
      <c r="K8" s="127">
        <v>227179</v>
      </c>
      <c r="L8" s="127">
        <v>77169</v>
      </c>
      <c r="M8" s="127">
        <f aca="true" t="shared" si="8" ref="M8:M27">SUM(N8,+U8)</f>
        <v>79442</v>
      </c>
      <c r="N8" s="127">
        <f aca="true" t="shared" si="9" ref="N8:N27">SUM(O8:R8)+T8</f>
        <v>64359</v>
      </c>
      <c r="O8" s="127">
        <v>0</v>
      </c>
      <c r="P8" s="127">
        <v>0</v>
      </c>
      <c r="Q8" s="127">
        <v>0</v>
      </c>
      <c r="R8" s="127">
        <v>19955</v>
      </c>
      <c r="S8" s="127">
        <v>81103</v>
      </c>
      <c r="T8" s="127">
        <v>44404</v>
      </c>
      <c r="U8" s="127">
        <v>15083</v>
      </c>
      <c r="V8" s="127">
        <f aca="true" t="shared" si="10" ref="V8:V27">+SUM(D8,M8)</f>
        <v>901341</v>
      </c>
      <c r="W8" s="127">
        <f aca="true" t="shared" si="11" ref="W8:W27">+SUM(E8,N8)</f>
        <v>809089</v>
      </c>
      <c r="X8" s="127">
        <f aca="true" t="shared" si="12" ref="X8:X27">+SUM(F8,O8)</f>
        <v>0</v>
      </c>
      <c r="Y8" s="127">
        <f aca="true" t="shared" si="13" ref="Y8:Y27">+SUM(G8,P8)</f>
        <v>0</v>
      </c>
      <c r="Z8" s="127">
        <f aca="true" t="shared" si="14" ref="Z8:Z27">+SUM(H8,Q8)</f>
        <v>184000</v>
      </c>
      <c r="AA8" s="127">
        <f aca="true" t="shared" si="15" ref="AA8:AA27">+SUM(I8,R8)</f>
        <v>353506</v>
      </c>
      <c r="AB8" s="127">
        <f aca="true" t="shared" si="16" ref="AB8:AB27">+SUM(J8,S8)</f>
        <v>920184</v>
      </c>
      <c r="AC8" s="127">
        <f aca="true" t="shared" si="17" ref="AC8:AC27">+SUM(K8,T8)</f>
        <v>271583</v>
      </c>
      <c r="AD8" s="127">
        <f aca="true" t="shared" si="18" ref="AD8:AD27">+SUM(L8,U8)</f>
        <v>92252</v>
      </c>
      <c r="AE8" s="127">
        <f aca="true" t="shared" si="19" ref="AE8:AE27">SUM(AF8,+AK8)</f>
        <v>511497</v>
      </c>
      <c r="AF8" s="127">
        <f aca="true" t="shared" si="20" ref="AF8:AF27">SUM(AG8:AJ8)</f>
        <v>511497</v>
      </c>
      <c r="AG8" s="127">
        <v>0</v>
      </c>
      <c r="AH8" s="127">
        <v>511497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27">SUM(AN8,AS8,AW8,AX8,BD8)</f>
        <v>1149483</v>
      </c>
      <c r="AN8" s="127">
        <f aca="true" t="shared" si="22" ref="AN8:AN27">SUM(AO8:AR8)</f>
        <v>254621</v>
      </c>
      <c r="AO8" s="127">
        <v>254621</v>
      </c>
      <c r="AP8" s="127">
        <v>0</v>
      </c>
      <c r="AQ8" s="127">
        <v>0</v>
      </c>
      <c r="AR8" s="127">
        <v>0</v>
      </c>
      <c r="AS8" s="127">
        <f aca="true" t="shared" si="23" ref="AS8:AS27">SUM(AT8:AV8)</f>
        <v>141056</v>
      </c>
      <c r="AT8" s="127">
        <v>0</v>
      </c>
      <c r="AU8" s="127">
        <v>141056</v>
      </c>
      <c r="AV8" s="127">
        <v>0</v>
      </c>
      <c r="AW8" s="127">
        <v>0</v>
      </c>
      <c r="AX8" s="127">
        <f aca="true" t="shared" si="24" ref="AX8:AX27">SUM(AY8:BB8)</f>
        <v>753806</v>
      </c>
      <c r="AY8" s="127">
        <v>355010</v>
      </c>
      <c r="AZ8" s="127">
        <v>243978</v>
      </c>
      <c r="BA8" s="127">
        <v>93995</v>
      </c>
      <c r="BB8" s="127">
        <v>60823</v>
      </c>
      <c r="BC8" s="128" t="s">
        <v>332</v>
      </c>
      <c r="BD8" s="127">
        <v>0</v>
      </c>
      <c r="BE8" s="127">
        <v>0</v>
      </c>
      <c r="BF8" s="127">
        <f aca="true" t="shared" si="25" ref="BF8:BF27">SUM(AE8,+AM8,+BE8)</f>
        <v>1660980</v>
      </c>
      <c r="BG8" s="127">
        <f aca="true" t="shared" si="26" ref="BG8:BG27">SUM(BH8,+BM8)</f>
        <v>2905</v>
      </c>
      <c r="BH8" s="127">
        <f aca="true" t="shared" si="27" ref="BH8:BH27">SUM(BI8:BL8)</f>
        <v>2905</v>
      </c>
      <c r="BI8" s="127">
        <v>0</v>
      </c>
      <c r="BJ8" s="127">
        <v>2905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27">SUM(BP8,BU8,BY8,BZ8,CF8)</f>
        <v>157640</v>
      </c>
      <c r="BP8" s="127">
        <f aca="true" t="shared" si="29" ref="BP8:BP27">SUM(BQ8:BT8)</f>
        <v>35120</v>
      </c>
      <c r="BQ8" s="127">
        <v>35120</v>
      </c>
      <c r="BR8" s="127">
        <v>0</v>
      </c>
      <c r="BS8" s="127">
        <v>0</v>
      </c>
      <c r="BT8" s="127">
        <v>0</v>
      </c>
      <c r="BU8" s="127">
        <f aca="true" t="shared" si="30" ref="BU8:BU27">SUM(BV8:BX8)</f>
        <v>41397</v>
      </c>
      <c r="BV8" s="127">
        <v>0</v>
      </c>
      <c r="BW8" s="127">
        <v>41397</v>
      </c>
      <c r="BX8" s="127">
        <v>0</v>
      </c>
      <c r="BY8" s="127">
        <v>0</v>
      </c>
      <c r="BZ8" s="127">
        <f aca="true" t="shared" si="31" ref="BZ8:BZ27">SUM(CA8:CD8)</f>
        <v>81123</v>
      </c>
      <c r="CA8" s="127">
        <v>22090</v>
      </c>
      <c r="CB8" s="127">
        <v>50351</v>
      </c>
      <c r="CC8" s="127">
        <v>2865</v>
      </c>
      <c r="CD8" s="127">
        <v>5817</v>
      </c>
      <c r="CE8" s="128" t="s">
        <v>332</v>
      </c>
      <c r="CF8" s="127">
        <v>0</v>
      </c>
      <c r="CG8" s="127">
        <v>0</v>
      </c>
      <c r="CH8" s="127">
        <f aca="true" t="shared" si="32" ref="CH8:CH27">SUM(BG8,+BO8,+CG8)</f>
        <v>160545</v>
      </c>
      <c r="CI8" s="127">
        <f aca="true" t="shared" si="33" ref="CI8:CI27">SUM(AE8,+BG8)</f>
        <v>514402</v>
      </c>
      <c r="CJ8" s="127">
        <f aca="true" t="shared" si="34" ref="CJ8:CJ27">SUM(AF8,+BH8)</f>
        <v>514402</v>
      </c>
      <c r="CK8" s="127">
        <f aca="true" t="shared" si="35" ref="CK8:CK27">SUM(AG8,+BI8)</f>
        <v>0</v>
      </c>
      <c r="CL8" s="127">
        <f aca="true" t="shared" si="36" ref="CL8:CL27">SUM(AH8,+BJ8)</f>
        <v>514402</v>
      </c>
      <c r="CM8" s="127">
        <f aca="true" t="shared" si="37" ref="CM8:CM27">SUM(AI8,+BK8)</f>
        <v>0</v>
      </c>
      <c r="CN8" s="127">
        <f aca="true" t="shared" si="38" ref="CN8:CN27">SUM(AJ8,+BL8)</f>
        <v>0</v>
      </c>
      <c r="CO8" s="127">
        <f aca="true" t="shared" si="39" ref="CO8:CO27">SUM(AK8,+BM8)</f>
        <v>0</v>
      </c>
      <c r="CP8" s="128" t="s">
        <v>332</v>
      </c>
      <c r="CQ8" s="127">
        <f aca="true" t="shared" si="40" ref="CQ8:DF23">SUM(AM8,+BO8)</f>
        <v>1307123</v>
      </c>
      <c r="CR8" s="127">
        <f t="shared" si="40"/>
        <v>289741</v>
      </c>
      <c r="CS8" s="127">
        <f t="shared" si="40"/>
        <v>289741</v>
      </c>
      <c r="CT8" s="127">
        <f t="shared" si="40"/>
        <v>0</v>
      </c>
      <c r="CU8" s="127">
        <f t="shared" si="40"/>
        <v>0</v>
      </c>
      <c r="CV8" s="127">
        <f t="shared" si="40"/>
        <v>0</v>
      </c>
      <c r="CW8" s="127">
        <f t="shared" si="40"/>
        <v>182453</v>
      </c>
      <c r="CX8" s="127">
        <f t="shared" si="40"/>
        <v>0</v>
      </c>
      <c r="CY8" s="127">
        <f t="shared" si="40"/>
        <v>182453</v>
      </c>
      <c r="CZ8" s="127">
        <f t="shared" si="40"/>
        <v>0</v>
      </c>
      <c r="DA8" s="127">
        <f t="shared" si="40"/>
        <v>0</v>
      </c>
      <c r="DB8" s="127">
        <f t="shared" si="40"/>
        <v>834929</v>
      </c>
      <c r="DC8" s="127">
        <f t="shared" si="40"/>
        <v>377100</v>
      </c>
      <c r="DD8" s="127">
        <f t="shared" si="40"/>
        <v>294329</v>
      </c>
      <c r="DE8" s="127">
        <f t="shared" si="40"/>
        <v>96860</v>
      </c>
      <c r="DF8" s="127">
        <f t="shared" si="40"/>
        <v>66640</v>
      </c>
      <c r="DG8" s="128" t="s">
        <v>332</v>
      </c>
      <c r="DH8" s="127">
        <f aca="true" t="shared" si="41" ref="DH8:DH27">SUM(BD8,+CF8)</f>
        <v>0</v>
      </c>
      <c r="DI8" s="127">
        <f aca="true" t="shared" si="42" ref="DI8:DI27">SUM(BE8,+CG8)</f>
        <v>0</v>
      </c>
      <c r="DJ8" s="127">
        <f aca="true" t="shared" si="43" ref="DJ8:DJ27">SUM(BF8,+CH8)</f>
        <v>1821525</v>
      </c>
    </row>
    <row r="9" spans="1:114" s="129" customFormat="1" ht="12" customHeight="1">
      <c r="A9" s="125" t="s">
        <v>336</v>
      </c>
      <c r="B9" s="126" t="s">
        <v>465</v>
      </c>
      <c r="C9" s="125" t="s">
        <v>466</v>
      </c>
      <c r="D9" s="127">
        <f t="shared" si="6"/>
        <v>786573</v>
      </c>
      <c r="E9" s="127">
        <f t="shared" si="7"/>
        <v>538440</v>
      </c>
      <c r="F9" s="127">
        <v>164964</v>
      </c>
      <c r="G9" s="127">
        <v>0</v>
      </c>
      <c r="H9" s="127">
        <v>183700</v>
      </c>
      <c r="I9" s="127">
        <v>189776</v>
      </c>
      <c r="J9" s="127">
        <v>2237634</v>
      </c>
      <c r="K9" s="127">
        <v>0</v>
      </c>
      <c r="L9" s="127">
        <v>248133</v>
      </c>
      <c r="M9" s="127">
        <f t="shared" si="8"/>
        <v>26205</v>
      </c>
      <c r="N9" s="127">
        <f t="shared" si="9"/>
        <v>8532</v>
      </c>
      <c r="O9" s="127">
        <v>0</v>
      </c>
      <c r="P9" s="127">
        <v>0</v>
      </c>
      <c r="Q9" s="127">
        <v>0</v>
      </c>
      <c r="R9" s="127">
        <v>8532</v>
      </c>
      <c r="S9" s="127">
        <v>276948</v>
      </c>
      <c r="T9" s="127">
        <v>0</v>
      </c>
      <c r="U9" s="127">
        <v>17673</v>
      </c>
      <c r="V9" s="127">
        <f t="shared" si="10"/>
        <v>812778</v>
      </c>
      <c r="W9" s="127">
        <f t="shared" si="11"/>
        <v>546972</v>
      </c>
      <c r="X9" s="127">
        <f t="shared" si="12"/>
        <v>164964</v>
      </c>
      <c r="Y9" s="127">
        <f t="shared" si="13"/>
        <v>0</v>
      </c>
      <c r="Z9" s="127">
        <f t="shared" si="14"/>
        <v>183700</v>
      </c>
      <c r="AA9" s="127">
        <f t="shared" si="15"/>
        <v>198308</v>
      </c>
      <c r="AB9" s="127">
        <f t="shared" si="16"/>
        <v>2514582</v>
      </c>
      <c r="AC9" s="127">
        <f t="shared" si="17"/>
        <v>0</v>
      </c>
      <c r="AD9" s="127">
        <f t="shared" si="18"/>
        <v>265806</v>
      </c>
      <c r="AE9" s="127">
        <f t="shared" si="19"/>
        <v>670576</v>
      </c>
      <c r="AF9" s="127">
        <f t="shared" si="20"/>
        <v>670576</v>
      </c>
      <c r="AG9" s="127">
        <v>0</v>
      </c>
      <c r="AH9" s="127">
        <v>670576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2265491</v>
      </c>
      <c r="AN9" s="127">
        <f t="shared" si="22"/>
        <v>319344</v>
      </c>
      <c r="AO9" s="127">
        <v>319344</v>
      </c>
      <c r="AP9" s="127">
        <v>0</v>
      </c>
      <c r="AQ9" s="127">
        <v>0</v>
      </c>
      <c r="AR9" s="127">
        <v>0</v>
      </c>
      <c r="AS9" s="127">
        <f t="shared" si="23"/>
        <v>359835</v>
      </c>
      <c r="AT9" s="127">
        <v>10755</v>
      </c>
      <c r="AU9" s="127">
        <v>349080</v>
      </c>
      <c r="AV9" s="127">
        <v>0</v>
      </c>
      <c r="AW9" s="127">
        <v>0</v>
      </c>
      <c r="AX9" s="127">
        <f t="shared" si="24"/>
        <v>1586312</v>
      </c>
      <c r="AY9" s="127">
        <v>750468</v>
      </c>
      <c r="AZ9" s="127">
        <v>453705</v>
      </c>
      <c r="BA9" s="127">
        <v>348505</v>
      </c>
      <c r="BB9" s="127">
        <v>33634</v>
      </c>
      <c r="BC9" s="128" t="s">
        <v>332</v>
      </c>
      <c r="BD9" s="127">
        <v>0</v>
      </c>
      <c r="BE9" s="127">
        <v>88140</v>
      </c>
      <c r="BF9" s="127">
        <f t="shared" si="25"/>
        <v>3024207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294745</v>
      </c>
      <c r="BP9" s="127">
        <f t="shared" si="29"/>
        <v>46965</v>
      </c>
      <c r="BQ9" s="127">
        <v>46965</v>
      </c>
      <c r="BR9" s="127">
        <v>0</v>
      </c>
      <c r="BS9" s="127">
        <v>0</v>
      </c>
      <c r="BT9" s="127">
        <v>0</v>
      </c>
      <c r="BU9" s="127">
        <f t="shared" si="30"/>
        <v>101503</v>
      </c>
      <c r="BV9" s="127">
        <v>855</v>
      </c>
      <c r="BW9" s="127">
        <v>100648</v>
      </c>
      <c r="BX9" s="127">
        <v>0</v>
      </c>
      <c r="BY9" s="127">
        <v>0</v>
      </c>
      <c r="BZ9" s="127">
        <f t="shared" si="31"/>
        <v>146277</v>
      </c>
      <c r="CA9" s="127">
        <v>15405</v>
      </c>
      <c r="CB9" s="127">
        <v>105446</v>
      </c>
      <c r="CC9" s="127">
        <v>18015</v>
      </c>
      <c r="CD9" s="127">
        <v>7411</v>
      </c>
      <c r="CE9" s="128" t="s">
        <v>332</v>
      </c>
      <c r="CF9" s="127">
        <v>0</v>
      </c>
      <c r="CG9" s="127">
        <v>8408</v>
      </c>
      <c r="CH9" s="127">
        <f t="shared" si="32"/>
        <v>303153</v>
      </c>
      <c r="CI9" s="127">
        <f t="shared" si="33"/>
        <v>670576</v>
      </c>
      <c r="CJ9" s="127">
        <f t="shared" si="34"/>
        <v>670576</v>
      </c>
      <c r="CK9" s="127">
        <f t="shared" si="35"/>
        <v>0</v>
      </c>
      <c r="CL9" s="127">
        <f t="shared" si="36"/>
        <v>670576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2560236</v>
      </c>
      <c r="CR9" s="127">
        <f t="shared" si="40"/>
        <v>366309</v>
      </c>
      <c r="CS9" s="127">
        <f t="shared" si="40"/>
        <v>366309</v>
      </c>
      <c r="CT9" s="127">
        <f t="shared" si="40"/>
        <v>0</v>
      </c>
      <c r="CU9" s="127">
        <f t="shared" si="40"/>
        <v>0</v>
      </c>
      <c r="CV9" s="127">
        <f t="shared" si="40"/>
        <v>0</v>
      </c>
      <c r="CW9" s="127">
        <f t="shared" si="40"/>
        <v>461338</v>
      </c>
      <c r="CX9" s="127">
        <f t="shared" si="40"/>
        <v>11610</v>
      </c>
      <c r="CY9" s="127">
        <f t="shared" si="40"/>
        <v>449728</v>
      </c>
      <c r="CZ9" s="127">
        <f t="shared" si="40"/>
        <v>0</v>
      </c>
      <c r="DA9" s="127">
        <f t="shared" si="40"/>
        <v>0</v>
      </c>
      <c r="DB9" s="127">
        <f t="shared" si="40"/>
        <v>1732589</v>
      </c>
      <c r="DC9" s="127">
        <f t="shared" si="40"/>
        <v>765873</v>
      </c>
      <c r="DD9" s="127">
        <f t="shared" si="40"/>
        <v>559151</v>
      </c>
      <c r="DE9" s="127">
        <f t="shared" si="40"/>
        <v>366520</v>
      </c>
      <c r="DF9" s="127">
        <f t="shared" si="40"/>
        <v>41045</v>
      </c>
      <c r="DG9" s="128" t="s">
        <v>332</v>
      </c>
      <c r="DH9" s="127">
        <f t="shared" si="41"/>
        <v>0</v>
      </c>
      <c r="DI9" s="127">
        <f t="shared" si="42"/>
        <v>96548</v>
      </c>
      <c r="DJ9" s="127">
        <f t="shared" si="43"/>
        <v>3327360</v>
      </c>
    </row>
    <row r="10" spans="1:114" s="129" customFormat="1" ht="12" customHeight="1">
      <c r="A10" s="125" t="s">
        <v>336</v>
      </c>
      <c r="B10" s="126" t="s">
        <v>467</v>
      </c>
      <c r="C10" s="125" t="s">
        <v>468</v>
      </c>
      <c r="D10" s="127">
        <f t="shared" si="6"/>
        <v>0</v>
      </c>
      <c r="E10" s="127">
        <f t="shared" si="7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f t="shared" si="8"/>
        <v>12474</v>
      </c>
      <c r="N10" s="127">
        <f t="shared" si="9"/>
        <v>12474</v>
      </c>
      <c r="O10" s="127">
        <v>0</v>
      </c>
      <c r="P10" s="127">
        <v>0</v>
      </c>
      <c r="Q10" s="127">
        <v>0</v>
      </c>
      <c r="R10" s="127">
        <v>0</v>
      </c>
      <c r="S10" s="127">
        <v>99816</v>
      </c>
      <c r="T10" s="127">
        <v>12474</v>
      </c>
      <c r="U10" s="127">
        <v>0</v>
      </c>
      <c r="V10" s="127">
        <f t="shared" si="10"/>
        <v>12474</v>
      </c>
      <c r="W10" s="127">
        <f t="shared" si="11"/>
        <v>12474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0</v>
      </c>
      <c r="AB10" s="127">
        <f t="shared" si="16"/>
        <v>99816</v>
      </c>
      <c r="AC10" s="127">
        <f t="shared" si="17"/>
        <v>12474</v>
      </c>
      <c r="AD10" s="127">
        <f t="shared" si="18"/>
        <v>0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0</v>
      </c>
      <c r="AN10" s="127">
        <f t="shared" si="22"/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f t="shared" si="23"/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f t="shared" si="24"/>
        <v>0</v>
      </c>
      <c r="AY10" s="127">
        <v>0</v>
      </c>
      <c r="AZ10" s="127">
        <v>0</v>
      </c>
      <c r="BA10" s="127">
        <v>0</v>
      </c>
      <c r="BB10" s="127">
        <v>0</v>
      </c>
      <c r="BC10" s="128" t="s">
        <v>332</v>
      </c>
      <c r="BD10" s="127">
        <v>0</v>
      </c>
      <c r="BE10" s="127">
        <v>0</v>
      </c>
      <c r="BF10" s="127">
        <f t="shared" si="25"/>
        <v>0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88503</v>
      </c>
      <c r="BP10" s="127">
        <f t="shared" si="29"/>
        <v>56879</v>
      </c>
      <c r="BQ10" s="127">
        <v>18519</v>
      </c>
      <c r="BR10" s="127">
        <v>0</v>
      </c>
      <c r="BS10" s="127">
        <v>38360</v>
      </c>
      <c r="BT10" s="127">
        <v>0</v>
      </c>
      <c r="BU10" s="127">
        <f t="shared" si="30"/>
        <v>23311</v>
      </c>
      <c r="BV10" s="127">
        <v>0</v>
      </c>
      <c r="BW10" s="127">
        <v>23311</v>
      </c>
      <c r="BX10" s="127">
        <v>0</v>
      </c>
      <c r="BY10" s="127">
        <v>0</v>
      </c>
      <c r="BZ10" s="127">
        <f t="shared" si="31"/>
        <v>8313</v>
      </c>
      <c r="CA10" s="127">
        <v>0</v>
      </c>
      <c r="CB10" s="127">
        <v>8313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23787</v>
      </c>
      <c r="CH10" s="127">
        <f t="shared" si="32"/>
        <v>112290</v>
      </c>
      <c r="CI10" s="127">
        <f t="shared" si="33"/>
        <v>0</v>
      </c>
      <c r="CJ10" s="127">
        <f t="shared" si="34"/>
        <v>0</v>
      </c>
      <c r="CK10" s="127">
        <f t="shared" si="35"/>
        <v>0</v>
      </c>
      <c r="CL10" s="127">
        <f t="shared" si="36"/>
        <v>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88503</v>
      </c>
      <c r="CR10" s="127">
        <f t="shared" si="40"/>
        <v>56879</v>
      </c>
      <c r="CS10" s="127">
        <f t="shared" si="40"/>
        <v>18519</v>
      </c>
      <c r="CT10" s="127">
        <f t="shared" si="40"/>
        <v>0</v>
      </c>
      <c r="CU10" s="127">
        <f t="shared" si="40"/>
        <v>38360</v>
      </c>
      <c r="CV10" s="127">
        <f t="shared" si="40"/>
        <v>0</v>
      </c>
      <c r="CW10" s="127">
        <f t="shared" si="40"/>
        <v>23311</v>
      </c>
      <c r="CX10" s="127">
        <f t="shared" si="40"/>
        <v>0</v>
      </c>
      <c r="CY10" s="127">
        <f t="shared" si="40"/>
        <v>23311</v>
      </c>
      <c r="CZ10" s="127">
        <f t="shared" si="40"/>
        <v>0</v>
      </c>
      <c r="DA10" s="127">
        <f t="shared" si="40"/>
        <v>0</v>
      </c>
      <c r="DB10" s="127">
        <f t="shared" si="40"/>
        <v>8313</v>
      </c>
      <c r="DC10" s="127">
        <f t="shared" si="40"/>
        <v>0</v>
      </c>
      <c r="DD10" s="127">
        <f t="shared" si="40"/>
        <v>8313</v>
      </c>
      <c r="DE10" s="127">
        <f t="shared" si="40"/>
        <v>0</v>
      </c>
      <c r="DF10" s="127">
        <f t="shared" si="40"/>
        <v>0</v>
      </c>
      <c r="DG10" s="128" t="s">
        <v>332</v>
      </c>
      <c r="DH10" s="127">
        <f t="shared" si="41"/>
        <v>0</v>
      </c>
      <c r="DI10" s="127">
        <f t="shared" si="42"/>
        <v>23787</v>
      </c>
      <c r="DJ10" s="127">
        <f t="shared" si="43"/>
        <v>112290</v>
      </c>
    </row>
    <row r="11" spans="1:114" s="129" customFormat="1" ht="12" customHeight="1">
      <c r="A11" s="125" t="s">
        <v>336</v>
      </c>
      <c r="B11" s="126" t="s">
        <v>469</v>
      </c>
      <c r="C11" s="125" t="s">
        <v>470</v>
      </c>
      <c r="D11" s="127">
        <f t="shared" si="6"/>
        <v>0</v>
      </c>
      <c r="E11" s="127">
        <f t="shared" si="7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f t="shared" si="8"/>
        <v>33244</v>
      </c>
      <c r="N11" s="127">
        <f t="shared" si="9"/>
        <v>14225</v>
      </c>
      <c r="O11" s="127">
        <v>0</v>
      </c>
      <c r="P11" s="127">
        <v>0</v>
      </c>
      <c r="Q11" s="127">
        <v>0</v>
      </c>
      <c r="R11" s="127">
        <v>14184</v>
      </c>
      <c r="S11" s="127">
        <v>609415</v>
      </c>
      <c r="T11" s="127">
        <v>41</v>
      </c>
      <c r="U11" s="127">
        <v>19019</v>
      </c>
      <c r="V11" s="127">
        <f t="shared" si="10"/>
        <v>33244</v>
      </c>
      <c r="W11" s="127">
        <f t="shared" si="11"/>
        <v>14225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14184</v>
      </c>
      <c r="AB11" s="127">
        <f t="shared" si="16"/>
        <v>609415</v>
      </c>
      <c r="AC11" s="127">
        <f t="shared" si="17"/>
        <v>41</v>
      </c>
      <c r="AD11" s="127">
        <f t="shared" si="18"/>
        <v>19019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0</v>
      </c>
      <c r="AN11" s="127">
        <f t="shared" si="22"/>
        <v>0</v>
      </c>
      <c r="AO11" s="127">
        <v>0</v>
      </c>
      <c r="AP11" s="127">
        <v>0</v>
      </c>
      <c r="AQ11" s="127">
        <v>0</v>
      </c>
      <c r="AR11" s="127">
        <v>0</v>
      </c>
      <c r="AS11" s="127">
        <f t="shared" si="23"/>
        <v>0</v>
      </c>
      <c r="AT11" s="127">
        <v>0</v>
      </c>
      <c r="AU11" s="127">
        <v>0</v>
      </c>
      <c r="AV11" s="127">
        <v>0</v>
      </c>
      <c r="AW11" s="127">
        <v>0</v>
      </c>
      <c r="AX11" s="127">
        <f t="shared" si="24"/>
        <v>0</v>
      </c>
      <c r="AY11" s="127">
        <v>0</v>
      </c>
      <c r="AZ11" s="127">
        <v>0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0</v>
      </c>
      <c r="BF11" s="127">
        <f t="shared" si="25"/>
        <v>0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52596</v>
      </c>
      <c r="BP11" s="127">
        <f t="shared" si="29"/>
        <v>14350</v>
      </c>
      <c r="BQ11" s="127">
        <v>14350</v>
      </c>
      <c r="BR11" s="127">
        <v>0</v>
      </c>
      <c r="BS11" s="127">
        <v>0</v>
      </c>
      <c r="BT11" s="127">
        <v>0</v>
      </c>
      <c r="BU11" s="127">
        <f t="shared" si="30"/>
        <v>21489</v>
      </c>
      <c r="BV11" s="127">
        <v>0</v>
      </c>
      <c r="BW11" s="127">
        <v>21489</v>
      </c>
      <c r="BX11" s="127">
        <v>0</v>
      </c>
      <c r="BY11" s="127">
        <v>0</v>
      </c>
      <c r="BZ11" s="127">
        <f t="shared" si="31"/>
        <v>16757</v>
      </c>
      <c r="CA11" s="127">
        <v>10162</v>
      </c>
      <c r="CB11" s="127">
        <v>4380</v>
      </c>
      <c r="CC11" s="127">
        <v>0</v>
      </c>
      <c r="CD11" s="127">
        <v>2215</v>
      </c>
      <c r="CE11" s="128" t="s">
        <v>332</v>
      </c>
      <c r="CF11" s="127">
        <v>0</v>
      </c>
      <c r="CG11" s="127">
        <v>590063</v>
      </c>
      <c r="CH11" s="127">
        <f t="shared" si="32"/>
        <v>642659</v>
      </c>
      <c r="CI11" s="127">
        <f t="shared" si="33"/>
        <v>0</v>
      </c>
      <c r="CJ11" s="127">
        <f t="shared" si="34"/>
        <v>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52596</v>
      </c>
      <c r="CR11" s="127">
        <f t="shared" si="40"/>
        <v>14350</v>
      </c>
      <c r="CS11" s="127">
        <f t="shared" si="40"/>
        <v>14350</v>
      </c>
      <c r="CT11" s="127">
        <f t="shared" si="40"/>
        <v>0</v>
      </c>
      <c r="CU11" s="127">
        <f t="shared" si="40"/>
        <v>0</v>
      </c>
      <c r="CV11" s="127">
        <f t="shared" si="40"/>
        <v>0</v>
      </c>
      <c r="CW11" s="127">
        <f t="shared" si="40"/>
        <v>21489</v>
      </c>
      <c r="CX11" s="127">
        <f t="shared" si="40"/>
        <v>0</v>
      </c>
      <c r="CY11" s="127">
        <f t="shared" si="40"/>
        <v>21489</v>
      </c>
      <c r="CZ11" s="127">
        <f t="shared" si="40"/>
        <v>0</v>
      </c>
      <c r="DA11" s="127">
        <f t="shared" si="40"/>
        <v>0</v>
      </c>
      <c r="DB11" s="127">
        <f t="shared" si="40"/>
        <v>16757</v>
      </c>
      <c r="DC11" s="127">
        <f t="shared" si="40"/>
        <v>10162</v>
      </c>
      <c r="DD11" s="127">
        <f t="shared" si="40"/>
        <v>4380</v>
      </c>
      <c r="DE11" s="127">
        <f t="shared" si="40"/>
        <v>0</v>
      </c>
      <c r="DF11" s="127">
        <f t="shared" si="40"/>
        <v>2215</v>
      </c>
      <c r="DG11" s="128" t="s">
        <v>332</v>
      </c>
      <c r="DH11" s="127">
        <f t="shared" si="41"/>
        <v>0</v>
      </c>
      <c r="DI11" s="127">
        <f t="shared" si="42"/>
        <v>590063</v>
      </c>
      <c r="DJ11" s="127">
        <f t="shared" si="43"/>
        <v>642659</v>
      </c>
    </row>
    <row r="12" spans="1:114" s="129" customFormat="1" ht="12" customHeight="1">
      <c r="A12" s="125" t="s">
        <v>336</v>
      </c>
      <c r="B12" s="126" t="s">
        <v>471</v>
      </c>
      <c r="C12" s="125" t="s">
        <v>472</v>
      </c>
      <c r="D12" s="133">
        <f t="shared" si="6"/>
        <v>0</v>
      </c>
      <c r="E12" s="133">
        <f t="shared" si="7"/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f t="shared" si="8"/>
        <v>14867</v>
      </c>
      <c r="N12" s="133">
        <f t="shared" si="9"/>
        <v>14867</v>
      </c>
      <c r="O12" s="133">
        <v>0</v>
      </c>
      <c r="P12" s="133">
        <v>0</v>
      </c>
      <c r="Q12" s="133">
        <v>0</v>
      </c>
      <c r="R12" s="133">
        <v>916</v>
      </c>
      <c r="S12" s="133">
        <v>300040</v>
      </c>
      <c r="T12" s="133">
        <v>13951</v>
      </c>
      <c r="U12" s="133">
        <v>0</v>
      </c>
      <c r="V12" s="133">
        <f t="shared" si="10"/>
        <v>14867</v>
      </c>
      <c r="W12" s="133">
        <f t="shared" si="11"/>
        <v>14867</v>
      </c>
      <c r="X12" s="133">
        <f t="shared" si="12"/>
        <v>0</v>
      </c>
      <c r="Y12" s="133">
        <f t="shared" si="13"/>
        <v>0</v>
      </c>
      <c r="Z12" s="133">
        <f t="shared" si="14"/>
        <v>0</v>
      </c>
      <c r="AA12" s="133">
        <f t="shared" si="15"/>
        <v>916</v>
      </c>
      <c r="AB12" s="133">
        <f t="shared" si="16"/>
        <v>300040</v>
      </c>
      <c r="AC12" s="133">
        <f t="shared" si="17"/>
        <v>13951</v>
      </c>
      <c r="AD12" s="133">
        <f t="shared" si="18"/>
        <v>0</v>
      </c>
      <c r="AE12" s="133">
        <f t="shared" si="19"/>
        <v>0</v>
      </c>
      <c r="AF12" s="133">
        <f t="shared" si="20"/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4" t="s">
        <v>332</v>
      </c>
      <c r="AM12" s="133">
        <f t="shared" si="21"/>
        <v>0</v>
      </c>
      <c r="AN12" s="133">
        <f t="shared" si="22"/>
        <v>0</v>
      </c>
      <c r="AO12" s="133">
        <v>0</v>
      </c>
      <c r="AP12" s="133">
        <v>0</v>
      </c>
      <c r="AQ12" s="133">
        <v>0</v>
      </c>
      <c r="AR12" s="133">
        <v>0</v>
      </c>
      <c r="AS12" s="133">
        <f t="shared" si="23"/>
        <v>0</v>
      </c>
      <c r="AT12" s="133">
        <v>0</v>
      </c>
      <c r="AU12" s="133">
        <v>0</v>
      </c>
      <c r="AV12" s="133">
        <v>0</v>
      </c>
      <c r="AW12" s="133">
        <v>0</v>
      </c>
      <c r="AX12" s="133">
        <f t="shared" si="24"/>
        <v>0</v>
      </c>
      <c r="AY12" s="133">
        <v>0</v>
      </c>
      <c r="AZ12" s="133">
        <v>0</v>
      </c>
      <c r="BA12" s="133">
        <v>0</v>
      </c>
      <c r="BB12" s="133">
        <v>0</v>
      </c>
      <c r="BC12" s="134" t="s">
        <v>332</v>
      </c>
      <c r="BD12" s="133">
        <v>0</v>
      </c>
      <c r="BE12" s="133">
        <v>0</v>
      </c>
      <c r="BF12" s="133">
        <f t="shared" si="25"/>
        <v>0</v>
      </c>
      <c r="BG12" s="133">
        <f t="shared" si="26"/>
        <v>0</v>
      </c>
      <c r="BH12" s="133">
        <f t="shared" si="27"/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4" t="s">
        <v>332</v>
      </c>
      <c r="BO12" s="133">
        <f t="shared" si="28"/>
        <v>300744</v>
      </c>
      <c r="BP12" s="133">
        <f t="shared" si="29"/>
        <v>113692</v>
      </c>
      <c r="BQ12" s="133">
        <v>79451</v>
      </c>
      <c r="BR12" s="133">
        <v>0</v>
      </c>
      <c r="BS12" s="133">
        <v>34241</v>
      </c>
      <c r="BT12" s="133">
        <v>0</v>
      </c>
      <c r="BU12" s="133">
        <f t="shared" si="30"/>
        <v>130367</v>
      </c>
      <c r="BV12" s="133">
        <v>0</v>
      </c>
      <c r="BW12" s="133">
        <v>130367</v>
      </c>
      <c r="BX12" s="133">
        <v>0</v>
      </c>
      <c r="BY12" s="133">
        <v>0</v>
      </c>
      <c r="BZ12" s="133">
        <f t="shared" si="31"/>
        <v>56685</v>
      </c>
      <c r="CA12" s="133">
        <v>0</v>
      </c>
      <c r="CB12" s="133">
        <v>18492</v>
      </c>
      <c r="CC12" s="133">
        <v>2055</v>
      </c>
      <c r="CD12" s="133">
        <v>36138</v>
      </c>
      <c r="CE12" s="134" t="s">
        <v>332</v>
      </c>
      <c r="CF12" s="133">
        <v>0</v>
      </c>
      <c r="CG12" s="133">
        <v>14163</v>
      </c>
      <c r="CH12" s="133">
        <f t="shared" si="32"/>
        <v>314907</v>
      </c>
      <c r="CI12" s="133">
        <f t="shared" si="33"/>
        <v>0</v>
      </c>
      <c r="CJ12" s="133">
        <f t="shared" si="34"/>
        <v>0</v>
      </c>
      <c r="CK12" s="133">
        <f t="shared" si="35"/>
        <v>0</v>
      </c>
      <c r="CL12" s="133">
        <f t="shared" si="36"/>
        <v>0</v>
      </c>
      <c r="CM12" s="133">
        <f t="shared" si="37"/>
        <v>0</v>
      </c>
      <c r="CN12" s="133">
        <f t="shared" si="38"/>
        <v>0</v>
      </c>
      <c r="CO12" s="133">
        <f t="shared" si="39"/>
        <v>0</v>
      </c>
      <c r="CP12" s="134" t="s">
        <v>332</v>
      </c>
      <c r="CQ12" s="133">
        <f t="shared" si="40"/>
        <v>300744</v>
      </c>
      <c r="CR12" s="133">
        <f t="shared" si="40"/>
        <v>113692</v>
      </c>
      <c r="CS12" s="133">
        <f t="shared" si="40"/>
        <v>79451</v>
      </c>
      <c r="CT12" s="133">
        <f t="shared" si="40"/>
        <v>0</v>
      </c>
      <c r="CU12" s="133">
        <f t="shared" si="40"/>
        <v>34241</v>
      </c>
      <c r="CV12" s="133">
        <f t="shared" si="40"/>
        <v>0</v>
      </c>
      <c r="CW12" s="133">
        <f t="shared" si="40"/>
        <v>130367</v>
      </c>
      <c r="CX12" s="133">
        <f t="shared" si="40"/>
        <v>0</v>
      </c>
      <c r="CY12" s="133">
        <f t="shared" si="40"/>
        <v>130367</v>
      </c>
      <c r="CZ12" s="133">
        <f t="shared" si="40"/>
        <v>0</v>
      </c>
      <c r="DA12" s="133">
        <f t="shared" si="40"/>
        <v>0</v>
      </c>
      <c r="DB12" s="133">
        <f t="shared" si="40"/>
        <v>56685</v>
      </c>
      <c r="DC12" s="133">
        <f t="shared" si="40"/>
        <v>0</v>
      </c>
      <c r="DD12" s="133">
        <f t="shared" si="40"/>
        <v>18492</v>
      </c>
      <c r="DE12" s="133">
        <f t="shared" si="40"/>
        <v>2055</v>
      </c>
      <c r="DF12" s="133">
        <f t="shared" si="40"/>
        <v>36138</v>
      </c>
      <c r="DG12" s="134" t="s">
        <v>332</v>
      </c>
      <c r="DH12" s="133">
        <f t="shared" si="41"/>
        <v>0</v>
      </c>
      <c r="DI12" s="133">
        <f t="shared" si="42"/>
        <v>14163</v>
      </c>
      <c r="DJ12" s="133">
        <f t="shared" si="43"/>
        <v>314907</v>
      </c>
    </row>
    <row r="13" spans="1:114" s="129" customFormat="1" ht="12" customHeight="1">
      <c r="A13" s="125" t="s">
        <v>336</v>
      </c>
      <c r="B13" s="126" t="s">
        <v>473</v>
      </c>
      <c r="C13" s="125" t="s">
        <v>474</v>
      </c>
      <c r="D13" s="133">
        <f t="shared" si="6"/>
        <v>791827</v>
      </c>
      <c r="E13" s="133">
        <f t="shared" si="7"/>
        <v>579012</v>
      </c>
      <c r="F13" s="133">
        <v>65806</v>
      </c>
      <c r="G13" s="133">
        <v>0</v>
      </c>
      <c r="H13" s="133">
        <v>137900</v>
      </c>
      <c r="I13" s="133">
        <v>375306</v>
      </c>
      <c r="J13" s="133">
        <v>1616440</v>
      </c>
      <c r="K13" s="133">
        <v>0</v>
      </c>
      <c r="L13" s="133">
        <v>212815</v>
      </c>
      <c r="M13" s="133">
        <f t="shared" si="8"/>
        <v>0</v>
      </c>
      <c r="N13" s="133">
        <f t="shared" si="9"/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f t="shared" si="10"/>
        <v>791827</v>
      </c>
      <c r="W13" s="133">
        <f t="shared" si="11"/>
        <v>579012</v>
      </c>
      <c r="X13" s="133">
        <f t="shared" si="12"/>
        <v>65806</v>
      </c>
      <c r="Y13" s="133">
        <f t="shared" si="13"/>
        <v>0</v>
      </c>
      <c r="Z13" s="133">
        <f t="shared" si="14"/>
        <v>137900</v>
      </c>
      <c r="AA13" s="133">
        <f t="shared" si="15"/>
        <v>375306</v>
      </c>
      <c r="AB13" s="133">
        <f t="shared" si="16"/>
        <v>1616440</v>
      </c>
      <c r="AC13" s="133">
        <f t="shared" si="17"/>
        <v>0</v>
      </c>
      <c r="AD13" s="133">
        <f t="shared" si="18"/>
        <v>212815</v>
      </c>
      <c r="AE13" s="133">
        <f t="shared" si="19"/>
        <v>223100</v>
      </c>
      <c r="AF13" s="133">
        <f t="shared" si="20"/>
        <v>223100</v>
      </c>
      <c r="AG13" s="133">
        <v>0</v>
      </c>
      <c r="AH13" s="133">
        <v>223100</v>
      </c>
      <c r="AI13" s="133">
        <v>0</v>
      </c>
      <c r="AJ13" s="133">
        <v>0</v>
      </c>
      <c r="AK13" s="133">
        <v>0</v>
      </c>
      <c r="AL13" s="134" t="s">
        <v>332</v>
      </c>
      <c r="AM13" s="133">
        <f t="shared" si="21"/>
        <v>1946404</v>
      </c>
      <c r="AN13" s="133">
        <f t="shared" si="22"/>
        <v>86480</v>
      </c>
      <c r="AO13" s="133">
        <v>86480</v>
      </c>
      <c r="AP13" s="133">
        <v>0</v>
      </c>
      <c r="AQ13" s="133">
        <v>0</v>
      </c>
      <c r="AR13" s="133">
        <v>0</v>
      </c>
      <c r="AS13" s="133">
        <f t="shared" si="23"/>
        <v>920455</v>
      </c>
      <c r="AT13" s="133">
        <v>0</v>
      </c>
      <c r="AU13" s="133">
        <v>920455</v>
      </c>
      <c r="AV13" s="133">
        <v>0</v>
      </c>
      <c r="AW13" s="133">
        <v>0</v>
      </c>
      <c r="AX13" s="133">
        <f t="shared" si="24"/>
        <v>939469</v>
      </c>
      <c r="AY13" s="133">
        <v>0</v>
      </c>
      <c r="AZ13" s="133">
        <v>657830</v>
      </c>
      <c r="BA13" s="133">
        <v>274564</v>
      </c>
      <c r="BB13" s="133">
        <v>7075</v>
      </c>
      <c r="BC13" s="134" t="s">
        <v>332</v>
      </c>
      <c r="BD13" s="133">
        <v>0</v>
      </c>
      <c r="BE13" s="133">
        <v>238763</v>
      </c>
      <c r="BF13" s="133">
        <f t="shared" si="25"/>
        <v>2408267</v>
      </c>
      <c r="BG13" s="133">
        <f t="shared" si="26"/>
        <v>0</v>
      </c>
      <c r="BH13" s="133">
        <f t="shared" si="27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4" t="s">
        <v>332</v>
      </c>
      <c r="BO13" s="133">
        <f t="shared" si="28"/>
        <v>0</v>
      </c>
      <c r="BP13" s="133">
        <f t="shared" si="29"/>
        <v>0</v>
      </c>
      <c r="BQ13" s="133">
        <v>0</v>
      </c>
      <c r="BR13" s="133">
        <v>0</v>
      </c>
      <c r="BS13" s="133">
        <v>0</v>
      </c>
      <c r="BT13" s="133">
        <v>0</v>
      </c>
      <c r="BU13" s="133">
        <f t="shared" si="30"/>
        <v>0</v>
      </c>
      <c r="BV13" s="133">
        <v>0</v>
      </c>
      <c r="BW13" s="133">
        <v>0</v>
      </c>
      <c r="BX13" s="133">
        <v>0</v>
      </c>
      <c r="BY13" s="133">
        <v>0</v>
      </c>
      <c r="BZ13" s="133">
        <f t="shared" si="31"/>
        <v>0</v>
      </c>
      <c r="CA13" s="133">
        <v>0</v>
      </c>
      <c r="CB13" s="133">
        <v>0</v>
      </c>
      <c r="CC13" s="133">
        <v>0</v>
      </c>
      <c r="CD13" s="133">
        <v>0</v>
      </c>
      <c r="CE13" s="134" t="s">
        <v>332</v>
      </c>
      <c r="CF13" s="133">
        <v>0</v>
      </c>
      <c r="CG13" s="133">
        <v>0</v>
      </c>
      <c r="CH13" s="133">
        <f t="shared" si="32"/>
        <v>0</v>
      </c>
      <c r="CI13" s="133">
        <f t="shared" si="33"/>
        <v>223100</v>
      </c>
      <c r="CJ13" s="133">
        <f t="shared" si="34"/>
        <v>223100</v>
      </c>
      <c r="CK13" s="133">
        <f t="shared" si="35"/>
        <v>0</v>
      </c>
      <c r="CL13" s="133">
        <f t="shared" si="36"/>
        <v>223100</v>
      </c>
      <c r="CM13" s="133">
        <f t="shared" si="37"/>
        <v>0</v>
      </c>
      <c r="CN13" s="133">
        <f t="shared" si="38"/>
        <v>0</v>
      </c>
      <c r="CO13" s="133">
        <f t="shared" si="39"/>
        <v>0</v>
      </c>
      <c r="CP13" s="134" t="s">
        <v>332</v>
      </c>
      <c r="CQ13" s="133">
        <f t="shared" si="40"/>
        <v>1946404</v>
      </c>
      <c r="CR13" s="133">
        <f t="shared" si="40"/>
        <v>86480</v>
      </c>
      <c r="CS13" s="133">
        <f t="shared" si="40"/>
        <v>86480</v>
      </c>
      <c r="CT13" s="133">
        <f t="shared" si="40"/>
        <v>0</v>
      </c>
      <c r="CU13" s="133">
        <f t="shared" si="40"/>
        <v>0</v>
      </c>
      <c r="CV13" s="133">
        <f t="shared" si="40"/>
        <v>0</v>
      </c>
      <c r="CW13" s="133">
        <f t="shared" si="40"/>
        <v>920455</v>
      </c>
      <c r="CX13" s="133">
        <f t="shared" si="40"/>
        <v>0</v>
      </c>
      <c r="CY13" s="133">
        <f t="shared" si="40"/>
        <v>920455</v>
      </c>
      <c r="CZ13" s="133">
        <f t="shared" si="40"/>
        <v>0</v>
      </c>
      <c r="DA13" s="133">
        <f t="shared" si="40"/>
        <v>0</v>
      </c>
      <c r="DB13" s="133">
        <f t="shared" si="40"/>
        <v>939469</v>
      </c>
      <c r="DC13" s="133">
        <f t="shared" si="40"/>
        <v>0</v>
      </c>
      <c r="DD13" s="133">
        <f t="shared" si="40"/>
        <v>657830</v>
      </c>
      <c r="DE13" s="133">
        <f t="shared" si="40"/>
        <v>274564</v>
      </c>
      <c r="DF13" s="133">
        <f t="shared" si="40"/>
        <v>7075</v>
      </c>
      <c r="DG13" s="134" t="s">
        <v>332</v>
      </c>
      <c r="DH13" s="133">
        <f t="shared" si="41"/>
        <v>0</v>
      </c>
      <c r="DI13" s="133">
        <f t="shared" si="42"/>
        <v>238763</v>
      </c>
      <c r="DJ13" s="133">
        <f t="shared" si="43"/>
        <v>2408267</v>
      </c>
    </row>
    <row r="14" spans="1:114" s="129" customFormat="1" ht="12" customHeight="1">
      <c r="A14" s="125" t="s">
        <v>336</v>
      </c>
      <c r="B14" s="126" t="s">
        <v>475</v>
      </c>
      <c r="C14" s="125" t="s">
        <v>476</v>
      </c>
      <c r="D14" s="133">
        <f t="shared" si="6"/>
        <v>0</v>
      </c>
      <c r="E14" s="133">
        <f t="shared" si="7"/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f t="shared" si="8"/>
        <v>20611</v>
      </c>
      <c r="N14" s="133">
        <f t="shared" si="9"/>
        <v>4293</v>
      </c>
      <c r="O14" s="133">
        <v>0</v>
      </c>
      <c r="P14" s="133">
        <v>0</v>
      </c>
      <c r="Q14" s="133">
        <v>0</v>
      </c>
      <c r="R14" s="133">
        <v>0</v>
      </c>
      <c r="S14" s="133">
        <v>290000</v>
      </c>
      <c r="T14" s="133">
        <v>4293</v>
      </c>
      <c r="U14" s="133">
        <v>16318</v>
      </c>
      <c r="V14" s="133">
        <f t="shared" si="10"/>
        <v>20611</v>
      </c>
      <c r="W14" s="133">
        <f t="shared" si="11"/>
        <v>4293</v>
      </c>
      <c r="X14" s="133">
        <f t="shared" si="12"/>
        <v>0</v>
      </c>
      <c r="Y14" s="133">
        <f t="shared" si="13"/>
        <v>0</v>
      </c>
      <c r="Z14" s="133">
        <f t="shared" si="14"/>
        <v>0</v>
      </c>
      <c r="AA14" s="133">
        <f t="shared" si="15"/>
        <v>0</v>
      </c>
      <c r="AB14" s="133">
        <f t="shared" si="16"/>
        <v>290000</v>
      </c>
      <c r="AC14" s="133">
        <f t="shared" si="17"/>
        <v>4293</v>
      </c>
      <c r="AD14" s="133">
        <f t="shared" si="18"/>
        <v>16318</v>
      </c>
      <c r="AE14" s="133">
        <f t="shared" si="19"/>
        <v>0</v>
      </c>
      <c r="AF14" s="133">
        <f t="shared" si="20"/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4" t="s">
        <v>332</v>
      </c>
      <c r="AM14" s="133">
        <f t="shared" si="21"/>
        <v>0</v>
      </c>
      <c r="AN14" s="133">
        <f t="shared" si="22"/>
        <v>0</v>
      </c>
      <c r="AO14" s="133">
        <v>0</v>
      </c>
      <c r="AP14" s="133">
        <v>0</v>
      </c>
      <c r="AQ14" s="133">
        <v>0</v>
      </c>
      <c r="AR14" s="133">
        <v>0</v>
      </c>
      <c r="AS14" s="133">
        <f t="shared" si="23"/>
        <v>0</v>
      </c>
      <c r="AT14" s="133">
        <v>0</v>
      </c>
      <c r="AU14" s="133">
        <v>0</v>
      </c>
      <c r="AV14" s="133">
        <v>0</v>
      </c>
      <c r="AW14" s="133">
        <v>0</v>
      </c>
      <c r="AX14" s="133">
        <f t="shared" si="24"/>
        <v>0</v>
      </c>
      <c r="AY14" s="133">
        <v>0</v>
      </c>
      <c r="AZ14" s="133">
        <v>0</v>
      </c>
      <c r="BA14" s="133">
        <v>0</v>
      </c>
      <c r="BB14" s="133">
        <v>0</v>
      </c>
      <c r="BC14" s="134" t="s">
        <v>332</v>
      </c>
      <c r="BD14" s="133">
        <v>0</v>
      </c>
      <c r="BE14" s="133">
        <v>0</v>
      </c>
      <c r="BF14" s="133">
        <f t="shared" si="25"/>
        <v>0</v>
      </c>
      <c r="BG14" s="133">
        <f t="shared" si="26"/>
        <v>0</v>
      </c>
      <c r="BH14" s="133">
        <f t="shared" si="27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4" t="s">
        <v>332</v>
      </c>
      <c r="BO14" s="133">
        <f t="shared" si="28"/>
        <v>255643</v>
      </c>
      <c r="BP14" s="133">
        <f t="shared" si="29"/>
        <v>64938</v>
      </c>
      <c r="BQ14" s="133">
        <v>64938</v>
      </c>
      <c r="BR14" s="133">
        <v>0</v>
      </c>
      <c r="BS14" s="133">
        <v>0</v>
      </c>
      <c r="BT14" s="133">
        <v>0</v>
      </c>
      <c r="BU14" s="133">
        <f t="shared" si="30"/>
        <v>136561</v>
      </c>
      <c r="BV14" s="133">
        <v>0</v>
      </c>
      <c r="BW14" s="133">
        <v>136561</v>
      </c>
      <c r="BX14" s="133">
        <v>0</v>
      </c>
      <c r="BY14" s="133">
        <v>0</v>
      </c>
      <c r="BZ14" s="133">
        <f t="shared" si="31"/>
        <v>54144</v>
      </c>
      <c r="CA14" s="133">
        <v>0</v>
      </c>
      <c r="CB14" s="133">
        <v>46529</v>
      </c>
      <c r="CC14" s="133">
        <v>7615</v>
      </c>
      <c r="CD14" s="133">
        <v>0</v>
      </c>
      <c r="CE14" s="134" t="s">
        <v>332</v>
      </c>
      <c r="CF14" s="133">
        <v>0</v>
      </c>
      <c r="CG14" s="133">
        <v>54968</v>
      </c>
      <c r="CH14" s="133">
        <f t="shared" si="32"/>
        <v>310611</v>
      </c>
      <c r="CI14" s="133">
        <f t="shared" si="33"/>
        <v>0</v>
      </c>
      <c r="CJ14" s="133">
        <f t="shared" si="34"/>
        <v>0</v>
      </c>
      <c r="CK14" s="133">
        <f t="shared" si="35"/>
        <v>0</v>
      </c>
      <c r="CL14" s="133">
        <f t="shared" si="36"/>
        <v>0</v>
      </c>
      <c r="CM14" s="133">
        <f t="shared" si="37"/>
        <v>0</v>
      </c>
      <c r="CN14" s="133">
        <f t="shared" si="38"/>
        <v>0</v>
      </c>
      <c r="CO14" s="133">
        <f t="shared" si="39"/>
        <v>0</v>
      </c>
      <c r="CP14" s="134" t="s">
        <v>332</v>
      </c>
      <c r="CQ14" s="133">
        <f t="shared" si="40"/>
        <v>255643</v>
      </c>
      <c r="CR14" s="133">
        <f t="shared" si="40"/>
        <v>64938</v>
      </c>
      <c r="CS14" s="133">
        <f t="shared" si="40"/>
        <v>64938</v>
      </c>
      <c r="CT14" s="133">
        <f t="shared" si="40"/>
        <v>0</v>
      </c>
      <c r="CU14" s="133">
        <f t="shared" si="40"/>
        <v>0</v>
      </c>
      <c r="CV14" s="133">
        <f t="shared" si="40"/>
        <v>0</v>
      </c>
      <c r="CW14" s="133">
        <f t="shared" si="40"/>
        <v>136561</v>
      </c>
      <c r="CX14" s="133">
        <f t="shared" si="40"/>
        <v>0</v>
      </c>
      <c r="CY14" s="133">
        <f t="shared" si="40"/>
        <v>136561</v>
      </c>
      <c r="CZ14" s="133">
        <f t="shared" si="40"/>
        <v>0</v>
      </c>
      <c r="DA14" s="133">
        <f t="shared" si="40"/>
        <v>0</v>
      </c>
      <c r="DB14" s="133">
        <f t="shared" si="40"/>
        <v>54144</v>
      </c>
      <c r="DC14" s="133">
        <f t="shared" si="40"/>
        <v>0</v>
      </c>
      <c r="DD14" s="133">
        <f t="shared" si="40"/>
        <v>46529</v>
      </c>
      <c r="DE14" s="133">
        <f t="shared" si="40"/>
        <v>7615</v>
      </c>
      <c r="DF14" s="133">
        <f t="shared" si="40"/>
        <v>0</v>
      </c>
      <c r="DG14" s="134" t="s">
        <v>332</v>
      </c>
      <c r="DH14" s="133">
        <f t="shared" si="41"/>
        <v>0</v>
      </c>
      <c r="DI14" s="133">
        <f t="shared" si="42"/>
        <v>54968</v>
      </c>
      <c r="DJ14" s="133">
        <f t="shared" si="43"/>
        <v>310611</v>
      </c>
    </row>
    <row r="15" spans="1:114" s="129" customFormat="1" ht="12" customHeight="1">
      <c r="A15" s="125" t="s">
        <v>336</v>
      </c>
      <c r="B15" s="126" t="s">
        <v>477</v>
      </c>
      <c r="C15" s="125" t="s">
        <v>478</v>
      </c>
      <c r="D15" s="133">
        <f t="shared" si="6"/>
        <v>0</v>
      </c>
      <c r="E15" s="133">
        <f t="shared" si="7"/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f t="shared" si="8"/>
        <v>0</v>
      </c>
      <c r="N15" s="133">
        <f t="shared" si="9"/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217626</v>
      </c>
      <c r="T15" s="133">
        <v>0</v>
      </c>
      <c r="U15" s="133">
        <v>0</v>
      </c>
      <c r="V15" s="133">
        <f t="shared" si="10"/>
        <v>0</v>
      </c>
      <c r="W15" s="133">
        <f t="shared" si="11"/>
        <v>0</v>
      </c>
      <c r="X15" s="133">
        <f t="shared" si="12"/>
        <v>0</v>
      </c>
      <c r="Y15" s="133">
        <f t="shared" si="13"/>
        <v>0</v>
      </c>
      <c r="Z15" s="133">
        <f t="shared" si="14"/>
        <v>0</v>
      </c>
      <c r="AA15" s="133">
        <f t="shared" si="15"/>
        <v>0</v>
      </c>
      <c r="AB15" s="133">
        <f t="shared" si="16"/>
        <v>217626</v>
      </c>
      <c r="AC15" s="133">
        <f t="shared" si="17"/>
        <v>0</v>
      </c>
      <c r="AD15" s="133">
        <f t="shared" si="18"/>
        <v>0</v>
      </c>
      <c r="AE15" s="133">
        <f t="shared" si="19"/>
        <v>0</v>
      </c>
      <c r="AF15" s="133">
        <f t="shared" si="20"/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4" t="s">
        <v>332</v>
      </c>
      <c r="AM15" s="133">
        <f t="shared" si="21"/>
        <v>0</v>
      </c>
      <c r="AN15" s="133">
        <f t="shared" si="22"/>
        <v>0</v>
      </c>
      <c r="AO15" s="133">
        <v>0</v>
      </c>
      <c r="AP15" s="133">
        <v>0</v>
      </c>
      <c r="AQ15" s="133">
        <v>0</v>
      </c>
      <c r="AR15" s="133">
        <v>0</v>
      </c>
      <c r="AS15" s="133">
        <f t="shared" si="23"/>
        <v>0</v>
      </c>
      <c r="AT15" s="133">
        <v>0</v>
      </c>
      <c r="AU15" s="133">
        <v>0</v>
      </c>
      <c r="AV15" s="133">
        <v>0</v>
      </c>
      <c r="AW15" s="133">
        <v>0</v>
      </c>
      <c r="AX15" s="133">
        <f t="shared" si="24"/>
        <v>0</v>
      </c>
      <c r="AY15" s="133">
        <v>0</v>
      </c>
      <c r="AZ15" s="133">
        <v>0</v>
      </c>
      <c r="BA15" s="133">
        <v>0</v>
      </c>
      <c r="BB15" s="133">
        <v>0</v>
      </c>
      <c r="BC15" s="134" t="s">
        <v>332</v>
      </c>
      <c r="BD15" s="133">
        <v>0</v>
      </c>
      <c r="BE15" s="133">
        <v>0</v>
      </c>
      <c r="BF15" s="133">
        <f t="shared" si="25"/>
        <v>0</v>
      </c>
      <c r="BG15" s="133">
        <f t="shared" si="26"/>
        <v>0</v>
      </c>
      <c r="BH15" s="133">
        <f t="shared" si="27"/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4" t="s">
        <v>332</v>
      </c>
      <c r="BO15" s="133">
        <f t="shared" si="28"/>
        <v>206400</v>
      </c>
      <c r="BP15" s="133">
        <f t="shared" si="29"/>
        <v>54725</v>
      </c>
      <c r="BQ15" s="133">
        <v>37743</v>
      </c>
      <c r="BR15" s="133">
        <v>0</v>
      </c>
      <c r="BS15" s="133">
        <v>16982</v>
      </c>
      <c r="BT15" s="133">
        <v>0</v>
      </c>
      <c r="BU15" s="133">
        <f t="shared" si="30"/>
        <v>90038</v>
      </c>
      <c r="BV15" s="133">
        <v>0</v>
      </c>
      <c r="BW15" s="133">
        <v>90038</v>
      </c>
      <c r="BX15" s="133">
        <v>0</v>
      </c>
      <c r="BY15" s="133">
        <v>0</v>
      </c>
      <c r="BZ15" s="133">
        <f t="shared" si="31"/>
        <v>61637</v>
      </c>
      <c r="CA15" s="133">
        <v>0</v>
      </c>
      <c r="CB15" s="133">
        <v>61637</v>
      </c>
      <c r="CC15" s="133">
        <v>0</v>
      </c>
      <c r="CD15" s="133">
        <v>0</v>
      </c>
      <c r="CE15" s="134" t="s">
        <v>332</v>
      </c>
      <c r="CF15" s="133">
        <v>0</v>
      </c>
      <c r="CG15" s="133">
        <v>11226</v>
      </c>
      <c r="CH15" s="133">
        <f t="shared" si="32"/>
        <v>217626</v>
      </c>
      <c r="CI15" s="133">
        <f t="shared" si="33"/>
        <v>0</v>
      </c>
      <c r="CJ15" s="133">
        <f t="shared" si="34"/>
        <v>0</v>
      </c>
      <c r="CK15" s="133">
        <f t="shared" si="35"/>
        <v>0</v>
      </c>
      <c r="CL15" s="133">
        <f t="shared" si="36"/>
        <v>0</v>
      </c>
      <c r="CM15" s="133">
        <f t="shared" si="37"/>
        <v>0</v>
      </c>
      <c r="CN15" s="133">
        <f t="shared" si="38"/>
        <v>0</v>
      </c>
      <c r="CO15" s="133">
        <f t="shared" si="39"/>
        <v>0</v>
      </c>
      <c r="CP15" s="134" t="s">
        <v>332</v>
      </c>
      <c r="CQ15" s="133">
        <f t="shared" si="40"/>
        <v>206400</v>
      </c>
      <c r="CR15" s="133">
        <f t="shared" si="40"/>
        <v>54725</v>
      </c>
      <c r="CS15" s="133">
        <f t="shared" si="40"/>
        <v>37743</v>
      </c>
      <c r="CT15" s="133">
        <f t="shared" si="40"/>
        <v>0</v>
      </c>
      <c r="CU15" s="133">
        <f t="shared" si="40"/>
        <v>16982</v>
      </c>
      <c r="CV15" s="133">
        <f t="shared" si="40"/>
        <v>0</v>
      </c>
      <c r="CW15" s="133">
        <f t="shared" si="40"/>
        <v>90038</v>
      </c>
      <c r="CX15" s="133">
        <f t="shared" si="40"/>
        <v>0</v>
      </c>
      <c r="CY15" s="133">
        <f t="shared" si="40"/>
        <v>90038</v>
      </c>
      <c r="CZ15" s="133">
        <f t="shared" si="40"/>
        <v>0</v>
      </c>
      <c r="DA15" s="133">
        <f t="shared" si="40"/>
        <v>0</v>
      </c>
      <c r="DB15" s="133">
        <f t="shared" si="40"/>
        <v>61637</v>
      </c>
      <c r="DC15" s="133">
        <f t="shared" si="40"/>
        <v>0</v>
      </c>
      <c r="DD15" s="133">
        <f t="shared" si="40"/>
        <v>61637</v>
      </c>
      <c r="DE15" s="133">
        <f t="shared" si="40"/>
        <v>0</v>
      </c>
      <c r="DF15" s="133">
        <f t="shared" si="40"/>
        <v>0</v>
      </c>
      <c r="DG15" s="134" t="s">
        <v>332</v>
      </c>
      <c r="DH15" s="133">
        <f t="shared" si="41"/>
        <v>0</v>
      </c>
      <c r="DI15" s="133">
        <f t="shared" si="42"/>
        <v>11226</v>
      </c>
      <c r="DJ15" s="133">
        <f t="shared" si="43"/>
        <v>217626</v>
      </c>
    </row>
    <row r="16" spans="1:114" s="129" customFormat="1" ht="12" customHeight="1">
      <c r="A16" s="125" t="s">
        <v>336</v>
      </c>
      <c r="B16" s="126" t="s">
        <v>479</v>
      </c>
      <c r="C16" s="125" t="s">
        <v>480</v>
      </c>
      <c r="D16" s="133">
        <f t="shared" si="6"/>
        <v>0</v>
      </c>
      <c r="E16" s="133">
        <f t="shared" si="7"/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f t="shared" si="8"/>
        <v>20987</v>
      </c>
      <c r="N16" s="133">
        <f t="shared" si="9"/>
        <v>451</v>
      </c>
      <c r="O16" s="133">
        <v>0</v>
      </c>
      <c r="P16" s="133">
        <v>0</v>
      </c>
      <c r="Q16" s="133">
        <v>0</v>
      </c>
      <c r="R16" s="133">
        <v>451</v>
      </c>
      <c r="S16" s="133">
        <v>135285</v>
      </c>
      <c r="T16" s="133">
        <v>0</v>
      </c>
      <c r="U16" s="133">
        <v>20536</v>
      </c>
      <c r="V16" s="133">
        <f t="shared" si="10"/>
        <v>20987</v>
      </c>
      <c r="W16" s="133">
        <f t="shared" si="11"/>
        <v>451</v>
      </c>
      <c r="X16" s="133">
        <f t="shared" si="12"/>
        <v>0</v>
      </c>
      <c r="Y16" s="133">
        <f t="shared" si="13"/>
        <v>0</v>
      </c>
      <c r="Z16" s="133">
        <f t="shared" si="14"/>
        <v>0</v>
      </c>
      <c r="AA16" s="133">
        <f t="shared" si="15"/>
        <v>451</v>
      </c>
      <c r="AB16" s="133">
        <f t="shared" si="16"/>
        <v>135285</v>
      </c>
      <c r="AC16" s="133">
        <f t="shared" si="17"/>
        <v>0</v>
      </c>
      <c r="AD16" s="133">
        <f t="shared" si="18"/>
        <v>20536</v>
      </c>
      <c r="AE16" s="133">
        <f t="shared" si="19"/>
        <v>0</v>
      </c>
      <c r="AF16" s="133">
        <f t="shared" si="20"/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4" t="s">
        <v>332</v>
      </c>
      <c r="AM16" s="133">
        <f t="shared" si="21"/>
        <v>0</v>
      </c>
      <c r="AN16" s="133">
        <f t="shared" si="22"/>
        <v>0</v>
      </c>
      <c r="AO16" s="133">
        <v>0</v>
      </c>
      <c r="AP16" s="133">
        <v>0</v>
      </c>
      <c r="AQ16" s="133">
        <v>0</v>
      </c>
      <c r="AR16" s="133">
        <v>0</v>
      </c>
      <c r="AS16" s="133">
        <f t="shared" si="23"/>
        <v>0</v>
      </c>
      <c r="AT16" s="133">
        <v>0</v>
      </c>
      <c r="AU16" s="133">
        <v>0</v>
      </c>
      <c r="AV16" s="133">
        <v>0</v>
      </c>
      <c r="AW16" s="133">
        <v>0</v>
      </c>
      <c r="AX16" s="133">
        <f t="shared" si="24"/>
        <v>0</v>
      </c>
      <c r="AY16" s="133">
        <v>0</v>
      </c>
      <c r="AZ16" s="133">
        <v>0</v>
      </c>
      <c r="BA16" s="133">
        <v>0</v>
      </c>
      <c r="BB16" s="133">
        <v>0</v>
      </c>
      <c r="BC16" s="134" t="s">
        <v>332</v>
      </c>
      <c r="BD16" s="133">
        <v>0</v>
      </c>
      <c r="BE16" s="133">
        <v>0</v>
      </c>
      <c r="BF16" s="133">
        <f t="shared" si="25"/>
        <v>0</v>
      </c>
      <c r="BG16" s="133">
        <f t="shared" si="26"/>
        <v>0</v>
      </c>
      <c r="BH16" s="133">
        <f t="shared" si="27"/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4" t="s">
        <v>332</v>
      </c>
      <c r="BO16" s="133">
        <f t="shared" si="28"/>
        <v>95669</v>
      </c>
      <c r="BP16" s="133">
        <f t="shared" si="29"/>
        <v>41340</v>
      </c>
      <c r="BQ16" s="133">
        <v>26263</v>
      </c>
      <c r="BR16" s="133">
        <v>0</v>
      </c>
      <c r="BS16" s="133">
        <v>15077</v>
      </c>
      <c r="BT16" s="133">
        <v>0</v>
      </c>
      <c r="BU16" s="133">
        <f t="shared" si="30"/>
        <v>45201</v>
      </c>
      <c r="BV16" s="133">
        <v>0</v>
      </c>
      <c r="BW16" s="133">
        <v>45201</v>
      </c>
      <c r="BX16" s="133">
        <v>0</v>
      </c>
      <c r="BY16" s="133">
        <v>0</v>
      </c>
      <c r="BZ16" s="133">
        <f t="shared" si="31"/>
        <v>4644</v>
      </c>
      <c r="CA16" s="133">
        <v>0</v>
      </c>
      <c r="CB16" s="133">
        <v>3130</v>
      </c>
      <c r="CC16" s="133">
        <v>0</v>
      </c>
      <c r="CD16" s="133">
        <v>1514</v>
      </c>
      <c r="CE16" s="134" t="s">
        <v>332</v>
      </c>
      <c r="CF16" s="133">
        <v>4484</v>
      </c>
      <c r="CG16" s="133">
        <v>60603</v>
      </c>
      <c r="CH16" s="133">
        <f t="shared" si="32"/>
        <v>156272</v>
      </c>
      <c r="CI16" s="133">
        <f t="shared" si="33"/>
        <v>0</v>
      </c>
      <c r="CJ16" s="133">
        <f t="shared" si="34"/>
        <v>0</v>
      </c>
      <c r="CK16" s="133">
        <f t="shared" si="35"/>
        <v>0</v>
      </c>
      <c r="CL16" s="133">
        <f t="shared" si="36"/>
        <v>0</v>
      </c>
      <c r="CM16" s="133">
        <f t="shared" si="37"/>
        <v>0</v>
      </c>
      <c r="CN16" s="133">
        <f t="shared" si="38"/>
        <v>0</v>
      </c>
      <c r="CO16" s="133">
        <f t="shared" si="39"/>
        <v>0</v>
      </c>
      <c r="CP16" s="134" t="s">
        <v>332</v>
      </c>
      <c r="CQ16" s="133">
        <f t="shared" si="40"/>
        <v>95669</v>
      </c>
      <c r="CR16" s="133">
        <f t="shared" si="40"/>
        <v>41340</v>
      </c>
      <c r="CS16" s="133">
        <f t="shared" si="40"/>
        <v>26263</v>
      </c>
      <c r="CT16" s="133">
        <f t="shared" si="40"/>
        <v>0</v>
      </c>
      <c r="CU16" s="133">
        <f t="shared" si="40"/>
        <v>15077</v>
      </c>
      <c r="CV16" s="133">
        <f t="shared" si="40"/>
        <v>0</v>
      </c>
      <c r="CW16" s="133">
        <f t="shared" si="40"/>
        <v>45201</v>
      </c>
      <c r="CX16" s="133">
        <f t="shared" si="40"/>
        <v>0</v>
      </c>
      <c r="CY16" s="133">
        <f t="shared" si="40"/>
        <v>45201</v>
      </c>
      <c r="CZ16" s="133">
        <f t="shared" si="40"/>
        <v>0</v>
      </c>
      <c r="DA16" s="133">
        <f t="shared" si="40"/>
        <v>0</v>
      </c>
      <c r="DB16" s="133">
        <f t="shared" si="40"/>
        <v>4644</v>
      </c>
      <c r="DC16" s="133">
        <f t="shared" si="40"/>
        <v>0</v>
      </c>
      <c r="DD16" s="133">
        <f t="shared" si="40"/>
        <v>3130</v>
      </c>
      <c r="DE16" s="133">
        <f t="shared" si="40"/>
        <v>0</v>
      </c>
      <c r="DF16" s="133">
        <f t="shared" si="40"/>
        <v>1514</v>
      </c>
      <c r="DG16" s="134" t="s">
        <v>332</v>
      </c>
      <c r="DH16" s="133">
        <f t="shared" si="41"/>
        <v>4484</v>
      </c>
      <c r="DI16" s="133">
        <f t="shared" si="42"/>
        <v>60603</v>
      </c>
      <c r="DJ16" s="133">
        <f t="shared" si="43"/>
        <v>156272</v>
      </c>
    </row>
    <row r="17" spans="1:114" s="129" customFormat="1" ht="12" customHeight="1">
      <c r="A17" s="125" t="s">
        <v>336</v>
      </c>
      <c r="B17" s="126" t="s">
        <v>481</v>
      </c>
      <c r="C17" s="125" t="s">
        <v>482</v>
      </c>
      <c r="D17" s="133">
        <f t="shared" si="6"/>
        <v>91810</v>
      </c>
      <c r="E17" s="133">
        <f t="shared" si="7"/>
        <v>91810</v>
      </c>
      <c r="F17" s="133">
        <v>0</v>
      </c>
      <c r="G17" s="133">
        <v>0</v>
      </c>
      <c r="H17" s="133">
        <v>0</v>
      </c>
      <c r="I17" s="133">
        <v>91810</v>
      </c>
      <c r="J17" s="133">
        <v>812337</v>
      </c>
      <c r="K17" s="133">
        <v>0</v>
      </c>
      <c r="L17" s="133">
        <v>0</v>
      </c>
      <c r="M17" s="133">
        <f t="shared" si="8"/>
        <v>50429</v>
      </c>
      <c r="N17" s="133">
        <f t="shared" si="9"/>
        <v>50429</v>
      </c>
      <c r="O17" s="133">
        <v>0</v>
      </c>
      <c r="P17" s="133">
        <v>0</v>
      </c>
      <c r="Q17" s="133">
        <v>0</v>
      </c>
      <c r="R17" s="133">
        <v>50429</v>
      </c>
      <c r="S17" s="133">
        <v>277523</v>
      </c>
      <c r="T17" s="133">
        <v>0</v>
      </c>
      <c r="U17" s="133">
        <v>0</v>
      </c>
      <c r="V17" s="133">
        <f t="shared" si="10"/>
        <v>142239</v>
      </c>
      <c r="W17" s="133">
        <f t="shared" si="11"/>
        <v>142239</v>
      </c>
      <c r="X17" s="133">
        <f t="shared" si="12"/>
        <v>0</v>
      </c>
      <c r="Y17" s="133">
        <f t="shared" si="13"/>
        <v>0</v>
      </c>
      <c r="Z17" s="133">
        <f t="shared" si="14"/>
        <v>0</v>
      </c>
      <c r="AA17" s="133">
        <f t="shared" si="15"/>
        <v>142239</v>
      </c>
      <c r="AB17" s="133">
        <f t="shared" si="16"/>
        <v>1089860</v>
      </c>
      <c r="AC17" s="133">
        <f t="shared" si="17"/>
        <v>0</v>
      </c>
      <c r="AD17" s="133">
        <f t="shared" si="18"/>
        <v>0</v>
      </c>
      <c r="AE17" s="133">
        <f t="shared" si="19"/>
        <v>0</v>
      </c>
      <c r="AF17" s="133">
        <f t="shared" si="20"/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4" t="s">
        <v>332</v>
      </c>
      <c r="AM17" s="133">
        <f t="shared" si="21"/>
        <v>842955</v>
      </c>
      <c r="AN17" s="133">
        <f t="shared" si="22"/>
        <v>85727</v>
      </c>
      <c r="AO17" s="133">
        <v>25718</v>
      </c>
      <c r="AP17" s="133">
        <v>0</v>
      </c>
      <c r="AQ17" s="133">
        <v>60009</v>
      </c>
      <c r="AR17" s="133">
        <v>0</v>
      </c>
      <c r="AS17" s="133">
        <f t="shared" si="23"/>
        <v>82943</v>
      </c>
      <c r="AT17" s="133">
        <v>0</v>
      </c>
      <c r="AU17" s="133">
        <v>82943</v>
      </c>
      <c r="AV17" s="133">
        <v>0</v>
      </c>
      <c r="AW17" s="133">
        <v>0</v>
      </c>
      <c r="AX17" s="133">
        <f t="shared" si="24"/>
        <v>674285</v>
      </c>
      <c r="AY17" s="133">
        <v>0</v>
      </c>
      <c r="AZ17" s="133">
        <v>438478</v>
      </c>
      <c r="BA17" s="133">
        <v>31263</v>
      </c>
      <c r="BB17" s="133">
        <v>204544</v>
      </c>
      <c r="BC17" s="134" t="s">
        <v>332</v>
      </c>
      <c r="BD17" s="133">
        <v>0</v>
      </c>
      <c r="BE17" s="133">
        <v>61192</v>
      </c>
      <c r="BF17" s="133">
        <f t="shared" si="25"/>
        <v>904147</v>
      </c>
      <c r="BG17" s="133">
        <f t="shared" si="26"/>
        <v>0</v>
      </c>
      <c r="BH17" s="133">
        <f t="shared" si="27"/>
        <v>0</v>
      </c>
      <c r="BI17" s="133">
        <v>0</v>
      </c>
      <c r="BJ17" s="133">
        <v>0</v>
      </c>
      <c r="BK17" s="133">
        <v>0</v>
      </c>
      <c r="BL17" s="133">
        <v>0</v>
      </c>
      <c r="BM17" s="133">
        <v>0</v>
      </c>
      <c r="BN17" s="134" t="s">
        <v>332</v>
      </c>
      <c r="BO17" s="133">
        <f t="shared" si="28"/>
        <v>327952</v>
      </c>
      <c r="BP17" s="133">
        <f t="shared" si="29"/>
        <v>100501</v>
      </c>
      <c r="BQ17" s="133">
        <v>20100</v>
      </c>
      <c r="BR17" s="133">
        <v>0</v>
      </c>
      <c r="BS17" s="133">
        <v>80401</v>
      </c>
      <c r="BT17" s="133">
        <v>0</v>
      </c>
      <c r="BU17" s="133">
        <f t="shared" si="30"/>
        <v>82159</v>
      </c>
      <c r="BV17" s="133">
        <v>39940</v>
      </c>
      <c r="BW17" s="133">
        <v>42219</v>
      </c>
      <c r="BX17" s="133">
        <v>0</v>
      </c>
      <c r="BY17" s="133">
        <v>0</v>
      </c>
      <c r="BZ17" s="133">
        <f t="shared" si="31"/>
        <v>145292</v>
      </c>
      <c r="CA17" s="133">
        <v>0</v>
      </c>
      <c r="CB17" s="133">
        <v>53024</v>
      </c>
      <c r="CC17" s="133">
        <v>195</v>
      </c>
      <c r="CD17" s="133">
        <v>92073</v>
      </c>
      <c r="CE17" s="134" t="s">
        <v>332</v>
      </c>
      <c r="CF17" s="133">
        <v>0</v>
      </c>
      <c r="CG17" s="133">
        <v>0</v>
      </c>
      <c r="CH17" s="133">
        <f t="shared" si="32"/>
        <v>327952</v>
      </c>
      <c r="CI17" s="133">
        <f t="shared" si="33"/>
        <v>0</v>
      </c>
      <c r="CJ17" s="133">
        <f t="shared" si="34"/>
        <v>0</v>
      </c>
      <c r="CK17" s="133">
        <f t="shared" si="35"/>
        <v>0</v>
      </c>
      <c r="CL17" s="133">
        <f t="shared" si="36"/>
        <v>0</v>
      </c>
      <c r="CM17" s="133">
        <f t="shared" si="37"/>
        <v>0</v>
      </c>
      <c r="CN17" s="133">
        <f t="shared" si="38"/>
        <v>0</v>
      </c>
      <c r="CO17" s="133">
        <f t="shared" si="39"/>
        <v>0</v>
      </c>
      <c r="CP17" s="134" t="s">
        <v>332</v>
      </c>
      <c r="CQ17" s="133">
        <f t="shared" si="40"/>
        <v>1170907</v>
      </c>
      <c r="CR17" s="133">
        <f t="shared" si="40"/>
        <v>186228</v>
      </c>
      <c r="CS17" s="133">
        <f t="shared" si="40"/>
        <v>45818</v>
      </c>
      <c r="CT17" s="133">
        <f t="shared" si="40"/>
        <v>0</v>
      </c>
      <c r="CU17" s="133">
        <f t="shared" si="40"/>
        <v>140410</v>
      </c>
      <c r="CV17" s="133">
        <f t="shared" si="40"/>
        <v>0</v>
      </c>
      <c r="CW17" s="133">
        <f t="shared" si="40"/>
        <v>165102</v>
      </c>
      <c r="CX17" s="133">
        <f t="shared" si="40"/>
        <v>39940</v>
      </c>
      <c r="CY17" s="133">
        <f t="shared" si="40"/>
        <v>125162</v>
      </c>
      <c r="CZ17" s="133">
        <f t="shared" si="40"/>
        <v>0</v>
      </c>
      <c r="DA17" s="133">
        <f t="shared" si="40"/>
        <v>0</v>
      </c>
      <c r="DB17" s="133">
        <f t="shared" si="40"/>
        <v>819577</v>
      </c>
      <c r="DC17" s="133">
        <f t="shared" si="40"/>
        <v>0</v>
      </c>
      <c r="DD17" s="133">
        <f t="shared" si="40"/>
        <v>491502</v>
      </c>
      <c r="DE17" s="133">
        <f t="shared" si="40"/>
        <v>31458</v>
      </c>
      <c r="DF17" s="133">
        <f t="shared" si="40"/>
        <v>296617</v>
      </c>
      <c r="DG17" s="134" t="s">
        <v>332</v>
      </c>
      <c r="DH17" s="133">
        <f t="shared" si="41"/>
        <v>0</v>
      </c>
      <c r="DI17" s="133">
        <f t="shared" si="42"/>
        <v>61192</v>
      </c>
      <c r="DJ17" s="133">
        <f t="shared" si="43"/>
        <v>1232099</v>
      </c>
    </row>
    <row r="18" spans="1:114" s="129" customFormat="1" ht="12" customHeight="1">
      <c r="A18" s="125" t="s">
        <v>336</v>
      </c>
      <c r="B18" s="126" t="s">
        <v>483</v>
      </c>
      <c r="C18" s="125" t="s">
        <v>484</v>
      </c>
      <c r="D18" s="133">
        <f t="shared" si="6"/>
        <v>0</v>
      </c>
      <c r="E18" s="133">
        <f t="shared" si="7"/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f t="shared" si="8"/>
        <v>0</v>
      </c>
      <c r="N18" s="133">
        <f t="shared" si="9"/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280000</v>
      </c>
      <c r="T18" s="133">
        <v>0</v>
      </c>
      <c r="U18" s="133">
        <v>0</v>
      </c>
      <c r="V18" s="133">
        <f t="shared" si="10"/>
        <v>0</v>
      </c>
      <c r="W18" s="133">
        <f t="shared" si="11"/>
        <v>0</v>
      </c>
      <c r="X18" s="133">
        <f t="shared" si="12"/>
        <v>0</v>
      </c>
      <c r="Y18" s="133">
        <f t="shared" si="13"/>
        <v>0</v>
      </c>
      <c r="Z18" s="133">
        <f t="shared" si="14"/>
        <v>0</v>
      </c>
      <c r="AA18" s="133">
        <f t="shared" si="15"/>
        <v>0</v>
      </c>
      <c r="AB18" s="133">
        <f t="shared" si="16"/>
        <v>280000</v>
      </c>
      <c r="AC18" s="133">
        <f t="shared" si="17"/>
        <v>0</v>
      </c>
      <c r="AD18" s="133">
        <f t="shared" si="18"/>
        <v>0</v>
      </c>
      <c r="AE18" s="133">
        <f t="shared" si="19"/>
        <v>0</v>
      </c>
      <c r="AF18" s="133">
        <f t="shared" si="20"/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4" t="s">
        <v>332</v>
      </c>
      <c r="AM18" s="133">
        <f t="shared" si="21"/>
        <v>0</v>
      </c>
      <c r="AN18" s="133">
        <f t="shared" si="22"/>
        <v>0</v>
      </c>
      <c r="AO18" s="133">
        <v>0</v>
      </c>
      <c r="AP18" s="133">
        <v>0</v>
      </c>
      <c r="AQ18" s="133">
        <v>0</v>
      </c>
      <c r="AR18" s="133">
        <v>0</v>
      </c>
      <c r="AS18" s="133">
        <f t="shared" si="23"/>
        <v>0</v>
      </c>
      <c r="AT18" s="133">
        <v>0</v>
      </c>
      <c r="AU18" s="133">
        <v>0</v>
      </c>
      <c r="AV18" s="133">
        <v>0</v>
      </c>
      <c r="AW18" s="133">
        <v>0</v>
      </c>
      <c r="AX18" s="133">
        <f t="shared" si="24"/>
        <v>0</v>
      </c>
      <c r="AY18" s="133">
        <v>0</v>
      </c>
      <c r="AZ18" s="133">
        <v>0</v>
      </c>
      <c r="BA18" s="133">
        <v>0</v>
      </c>
      <c r="BB18" s="133">
        <v>0</v>
      </c>
      <c r="BC18" s="134" t="s">
        <v>332</v>
      </c>
      <c r="BD18" s="133">
        <v>0</v>
      </c>
      <c r="BE18" s="133">
        <v>0</v>
      </c>
      <c r="BF18" s="133">
        <f t="shared" si="25"/>
        <v>0</v>
      </c>
      <c r="BG18" s="133">
        <f t="shared" si="26"/>
        <v>5145</v>
      </c>
      <c r="BH18" s="133">
        <f t="shared" si="27"/>
        <v>5145</v>
      </c>
      <c r="BI18" s="133">
        <v>0</v>
      </c>
      <c r="BJ18" s="133">
        <v>5145</v>
      </c>
      <c r="BK18" s="133">
        <v>0</v>
      </c>
      <c r="BL18" s="133">
        <v>0</v>
      </c>
      <c r="BM18" s="133">
        <v>0</v>
      </c>
      <c r="BN18" s="134" t="s">
        <v>332</v>
      </c>
      <c r="BO18" s="133">
        <f t="shared" si="28"/>
        <v>205601</v>
      </c>
      <c r="BP18" s="133">
        <f t="shared" si="29"/>
        <v>6094</v>
      </c>
      <c r="BQ18" s="133">
        <v>6094</v>
      </c>
      <c r="BR18" s="133">
        <v>0</v>
      </c>
      <c r="BS18" s="133">
        <v>0</v>
      </c>
      <c r="BT18" s="133">
        <v>0</v>
      </c>
      <c r="BU18" s="133">
        <f t="shared" si="30"/>
        <v>131278</v>
      </c>
      <c r="BV18" s="133">
        <v>0</v>
      </c>
      <c r="BW18" s="133">
        <v>127180</v>
      </c>
      <c r="BX18" s="133">
        <v>4098</v>
      </c>
      <c r="BY18" s="133">
        <v>0</v>
      </c>
      <c r="BZ18" s="133">
        <f t="shared" si="31"/>
        <v>68229</v>
      </c>
      <c r="CA18" s="133">
        <v>0</v>
      </c>
      <c r="CB18" s="133">
        <v>68229</v>
      </c>
      <c r="CC18" s="133">
        <v>0</v>
      </c>
      <c r="CD18" s="133">
        <v>0</v>
      </c>
      <c r="CE18" s="134" t="s">
        <v>332</v>
      </c>
      <c r="CF18" s="133">
        <v>0</v>
      </c>
      <c r="CG18" s="133">
        <v>69254</v>
      </c>
      <c r="CH18" s="133">
        <f t="shared" si="32"/>
        <v>280000</v>
      </c>
      <c r="CI18" s="133">
        <f t="shared" si="33"/>
        <v>5145</v>
      </c>
      <c r="CJ18" s="133">
        <f t="shared" si="34"/>
        <v>5145</v>
      </c>
      <c r="CK18" s="133">
        <f t="shared" si="35"/>
        <v>0</v>
      </c>
      <c r="CL18" s="133">
        <f t="shared" si="36"/>
        <v>5145</v>
      </c>
      <c r="CM18" s="133">
        <f t="shared" si="37"/>
        <v>0</v>
      </c>
      <c r="CN18" s="133">
        <f t="shared" si="38"/>
        <v>0</v>
      </c>
      <c r="CO18" s="133">
        <f t="shared" si="39"/>
        <v>0</v>
      </c>
      <c r="CP18" s="134" t="s">
        <v>332</v>
      </c>
      <c r="CQ18" s="133">
        <f t="shared" si="40"/>
        <v>205601</v>
      </c>
      <c r="CR18" s="133">
        <f t="shared" si="40"/>
        <v>6094</v>
      </c>
      <c r="CS18" s="133">
        <f t="shared" si="40"/>
        <v>6094</v>
      </c>
      <c r="CT18" s="133">
        <f t="shared" si="40"/>
        <v>0</v>
      </c>
      <c r="CU18" s="133">
        <f t="shared" si="40"/>
        <v>0</v>
      </c>
      <c r="CV18" s="133">
        <f t="shared" si="40"/>
        <v>0</v>
      </c>
      <c r="CW18" s="133">
        <f t="shared" si="40"/>
        <v>131278</v>
      </c>
      <c r="CX18" s="133">
        <f t="shared" si="40"/>
        <v>0</v>
      </c>
      <c r="CY18" s="133">
        <f t="shared" si="40"/>
        <v>127180</v>
      </c>
      <c r="CZ18" s="133">
        <f t="shared" si="40"/>
        <v>4098</v>
      </c>
      <c r="DA18" s="133">
        <f t="shared" si="40"/>
        <v>0</v>
      </c>
      <c r="DB18" s="133">
        <f t="shared" si="40"/>
        <v>68229</v>
      </c>
      <c r="DC18" s="133">
        <f t="shared" si="40"/>
        <v>0</v>
      </c>
      <c r="DD18" s="133">
        <f t="shared" si="40"/>
        <v>68229</v>
      </c>
      <c r="DE18" s="133">
        <f t="shared" si="40"/>
        <v>0</v>
      </c>
      <c r="DF18" s="133">
        <f t="shared" si="40"/>
        <v>0</v>
      </c>
      <c r="DG18" s="134" t="s">
        <v>332</v>
      </c>
      <c r="DH18" s="133">
        <f t="shared" si="41"/>
        <v>0</v>
      </c>
      <c r="DI18" s="133">
        <f t="shared" si="42"/>
        <v>69254</v>
      </c>
      <c r="DJ18" s="133">
        <f t="shared" si="43"/>
        <v>280000</v>
      </c>
    </row>
    <row r="19" spans="1:114" s="129" customFormat="1" ht="12" customHeight="1">
      <c r="A19" s="125" t="s">
        <v>336</v>
      </c>
      <c r="B19" s="126" t="s">
        <v>485</v>
      </c>
      <c r="C19" s="125" t="s">
        <v>486</v>
      </c>
      <c r="D19" s="133">
        <f t="shared" si="6"/>
        <v>3285373</v>
      </c>
      <c r="E19" s="133">
        <f t="shared" si="7"/>
        <v>3285373</v>
      </c>
      <c r="F19" s="133">
        <v>124031</v>
      </c>
      <c r="G19" s="133">
        <v>0</v>
      </c>
      <c r="H19" s="133">
        <v>782600</v>
      </c>
      <c r="I19" s="133">
        <v>1420426</v>
      </c>
      <c r="J19" s="133">
        <v>3560000</v>
      </c>
      <c r="K19" s="133">
        <v>958316</v>
      </c>
      <c r="L19" s="133">
        <v>0</v>
      </c>
      <c r="M19" s="133">
        <f t="shared" si="8"/>
        <v>0</v>
      </c>
      <c r="N19" s="133">
        <f t="shared" si="9"/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440000</v>
      </c>
      <c r="T19" s="133">
        <v>0</v>
      </c>
      <c r="U19" s="133">
        <v>0</v>
      </c>
      <c r="V19" s="133">
        <f t="shared" si="10"/>
        <v>3285373</v>
      </c>
      <c r="W19" s="133">
        <f t="shared" si="11"/>
        <v>3285373</v>
      </c>
      <c r="X19" s="133">
        <f t="shared" si="12"/>
        <v>124031</v>
      </c>
      <c r="Y19" s="133">
        <f t="shared" si="13"/>
        <v>0</v>
      </c>
      <c r="Z19" s="133">
        <f t="shared" si="14"/>
        <v>782600</v>
      </c>
      <c r="AA19" s="133">
        <f t="shared" si="15"/>
        <v>1420426</v>
      </c>
      <c r="AB19" s="133">
        <f t="shared" si="16"/>
        <v>4000000</v>
      </c>
      <c r="AC19" s="133">
        <f t="shared" si="17"/>
        <v>958316</v>
      </c>
      <c r="AD19" s="133">
        <f t="shared" si="18"/>
        <v>0</v>
      </c>
      <c r="AE19" s="133">
        <f t="shared" si="19"/>
        <v>1343659</v>
      </c>
      <c r="AF19" s="133">
        <f t="shared" si="20"/>
        <v>1342057</v>
      </c>
      <c r="AG19" s="133">
        <v>0</v>
      </c>
      <c r="AH19" s="133">
        <v>1133684</v>
      </c>
      <c r="AI19" s="133">
        <v>0</v>
      </c>
      <c r="AJ19" s="133">
        <v>208373</v>
      </c>
      <c r="AK19" s="133">
        <v>1602</v>
      </c>
      <c r="AL19" s="134" t="s">
        <v>332</v>
      </c>
      <c r="AM19" s="133">
        <f t="shared" si="21"/>
        <v>3584252</v>
      </c>
      <c r="AN19" s="133">
        <f t="shared" si="22"/>
        <v>432757</v>
      </c>
      <c r="AO19" s="133">
        <v>349889</v>
      </c>
      <c r="AP19" s="133">
        <v>0</v>
      </c>
      <c r="AQ19" s="133">
        <v>82868</v>
      </c>
      <c r="AR19" s="133">
        <v>0</v>
      </c>
      <c r="AS19" s="133">
        <f t="shared" si="23"/>
        <v>1695936</v>
      </c>
      <c r="AT19" s="133">
        <v>0</v>
      </c>
      <c r="AU19" s="133">
        <v>1692124</v>
      </c>
      <c r="AV19" s="133">
        <v>3812</v>
      </c>
      <c r="AW19" s="133">
        <v>0</v>
      </c>
      <c r="AX19" s="133">
        <f t="shared" si="24"/>
        <v>1455559</v>
      </c>
      <c r="AY19" s="133">
        <v>0</v>
      </c>
      <c r="AZ19" s="133">
        <v>709244</v>
      </c>
      <c r="BA19" s="133">
        <v>746315</v>
      </c>
      <c r="BB19" s="133">
        <v>0</v>
      </c>
      <c r="BC19" s="134" t="s">
        <v>332</v>
      </c>
      <c r="BD19" s="133">
        <v>0</v>
      </c>
      <c r="BE19" s="133">
        <v>1917462</v>
      </c>
      <c r="BF19" s="133">
        <f t="shared" si="25"/>
        <v>6845373</v>
      </c>
      <c r="BG19" s="133">
        <f t="shared" si="26"/>
        <v>9975</v>
      </c>
      <c r="BH19" s="133">
        <f t="shared" si="27"/>
        <v>9975</v>
      </c>
      <c r="BI19" s="133">
        <v>0</v>
      </c>
      <c r="BJ19" s="133">
        <v>9975</v>
      </c>
      <c r="BK19" s="133">
        <v>0</v>
      </c>
      <c r="BL19" s="133">
        <v>0</v>
      </c>
      <c r="BM19" s="133">
        <v>0</v>
      </c>
      <c r="BN19" s="134" t="s">
        <v>332</v>
      </c>
      <c r="BO19" s="133">
        <f t="shared" si="28"/>
        <v>346950</v>
      </c>
      <c r="BP19" s="133">
        <f t="shared" si="29"/>
        <v>36561</v>
      </c>
      <c r="BQ19" s="133">
        <v>29249</v>
      </c>
      <c r="BR19" s="133">
        <v>0</v>
      </c>
      <c r="BS19" s="133">
        <v>7312</v>
      </c>
      <c r="BT19" s="133">
        <v>0</v>
      </c>
      <c r="BU19" s="133">
        <f t="shared" si="30"/>
        <v>50072</v>
      </c>
      <c r="BV19" s="133">
        <v>0</v>
      </c>
      <c r="BW19" s="133">
        <v>50016</v>
      </c>
      <c r="BX19" s="133">
        <v>56</v>
      </c>
      <c r="BY19" s="133">
        <v>0</v>
      </c>
      <c r="BZ19" s="133">
        <f t="shared" si="31"/>
        <v>208552</v>
      </c>
      <c r="CA19" s="133">
        <v>0</v>
      </c>
      <c r="CB19" s="133">
        <v>208005</v>
      </c>
      <c r="CC19" s="133">
        <v>547</v>
      </c>
      <c r="CD19" s="133">
        <v>0</v>
      </c>
      <c r="CE19" s="134" t="s">
        <v>332</v>
      </c>
      <c r="CF19" s="133">
        <v>51765</v>
      </c>
      <c r="CG19" s="133">
        <v>83075</v>
      </c>
      <c r="CH19" s="133">
        <f t="shared" si="32"/>
        <v>440000</v>
      </c>
      <c r="CI19" s="133">
        <f t="shared" si="33"/>
        <v>1353634</v>
      </c>
      <c r="CJ19" s="133">
        <f t="shared" si="34"/>
        <v>1352032</v>
      </c>
      <c r="CK19" s="133">
        <f t="shared" si="35"/>
        <v>0</v>
      </c>
      <c r="CL19" s="133">
        <f t="shared" si="36"/>
        <v>1143659</v>
      </c>
      <c r="CM19" s="133">
        <f t="shared" si="37"/>
        <v>0</v>
      </c>
      <c r="CN19" s="133">
        <f t="shared" si="38"/>
        <v>208373</v>
      </c>
      <c r="CO19" s="133">
        <f t="shared" si="39"/>
        <v>1602</v>
      </c>
      <c r="CP19" s="134" t="s">
        <v>332</v>
      </c>
      <c r="CQ19" s="133">
        <f t="shared" si="40"/>
        <v>3931202</v>
      </c>
      <c r="CR19" s="133">
        <f t="shared" si="40"/>
        <v>469318</v>
      </c>
      <c r="CS19" s="133">
        <f t="shared" si="40"/>
        <v>379138</v>
      </c>
      <c r="CT19" s="133">
        <f t="shared" si="40"/>
        <v>0</v>
      </c>
      <c r="CU19" s="133">
        <f t="shared" si="40"/>
        <v>90180</v>
      </c>
      <c r="CV19" s="133">
        <f t="shared" si="40"/>
        <v>0</v>
      </c>
      <c r="CW19" s="133">
        <f t="shared" si="40"/>
        <v>1746008</v>
      </c>
      <c r="CX19" s="133">
        <f t="shared" si="40"/>
        <v>0</v>
      </c>
      <c r="CY19" s="133">
        <f t="shared" si="40"/>
        <v>1742140</v>
      </c>
      <c r="CZ19" s="133">
        <f t="shared" si="40"/>
        <v>3868</v>
      </c>
      <c r="DA19" s="133">
        <f t="shared" si="40"/>
        <v>0</v>
      </c>
      <c r="DB19" s="133">
        <f t="shared" si="40"/>
        <v>1664111</v>
      </c>
      <c r="DC19" s="133">
        <f t="shared" si="40"/>
        <v>0</v>
      </c>
      <c r="DD19" s="133">
        <f t="shared" si="40"/>
        <v>917249</v>
      </c>
      <c r="DE19" s="133">
        <f t="shared" si="40"/>
        <v>746862</v>
      </c>
      <c r="DF19" s="133">
        <f t="shared" si="40"/>
        <v>0</v>
      </c>
      <c r="DG19" s="134" t="s">
        <v>332</v>
      </c>
      <c r="DH19" s="133">
        <f t="shared" si="41"/>
        <v>51765</v>
      </c>
      <c r="DI19" s="133">
        <f t="shared" si="42"/>
        <v>2000537</v>
      </c>
      <c r="DJ19" s="133">
        <f t="shared" si="43"/>
        <v>7285373</v>
      </c>
    </row>
    <row r="20" spans="1:114" s="129" customFormat="1" ht="12" customHeight="1">
      <c r="A20" s="125" t="s">
        <v>336</v>
      </c>
      <c r="B20" s="126" t="s">
        <v>487</v>
      </c>
      <c r="C20" s="125" t="s">
        <v>488</v>
      </c>
      <c r="D20" s="133">
        <f t="shared" si="6"/>
        <v>464982</v>
      </c>
      <c r="E20" s="133">
        <f t="shared" si="7"/>
        <v>306714</v>
      </c>
      <c r="F20" s="133">
        <v>0</v>
      </c>
      <c r="G20" s="133">
        <v>0</v>
      </c>
      <c r="H20" s="133">
        <v>0</v>
      </c>
      <c r="I20" s="133">
        <v>306714</v>
      </c>
      <c r="J20" s="133">
        <v>1004552</v>
      </c>
      <c r="K20" s="133">
        <v>0</v>
      </c>
      <c r="L20" s="133">
        <v>158268</v>
      </c>
      <c r="M20" s="133">
        <f t="shared" si="8"/>
        <v>23839</v>
      </c>
      <c r="N20" s="133">
        <f t="shared" si="9"/>
        <v>6254</v>
      </c>
      <c r="O20" s="133">
        <v>0</v>
      </c>
      <c r="P20" s="133">
        <v>0</v>
      </c>
      <c r="Q20" s="133">
        <v>0</v>
      </c>
      <c r="R20" s="133">
        <v>6254</v>
      </c>
      <c r="S20" s="133">
        <v>60278</v>
      </c>
      <c r="T20" s="133">
        <v>0</v>
      </c>
      <c r="U20" s="133">
        <v>17585</v>
      </c>
      <c r="V20" s="133">
        <f t="shared" si="10"/>
        <v>488821</v>
      </c>
      <c r="W20" s="133">
        <f t="shared" si="11"/>
        <v>312968</v>
      </c>
      <c r="X20" s="133">
        <f t="shared" si="12"/>
        <v>0</v>
      </c>
      <c r="Y20" s="133">
        <f t="shared" si="13"/>
        <v>0</v>
      </c>
      <c r="Z20" s="133">
        <f t="shared" si="14"/>
        <v>0</v>
      </c>
      <c r="AA20" s="133">
        <f t="shared" si="15"/>
        <v>312968</v>
      </c>
      <c r="AB20" s="133">
        <f t="shared" si="16"/>
        <v>1064830</v>
      </c>
      <c r="AC20" s="133">
        <f t="shared" si="17"/>
        <v>0</v>
      </c>
      <c r="AD20" s="133">
        <f t="shared" si="18"/>
        <v>175853</v>
      </c>
      <c r="AE20" s="133">
        <f t="shared" si="19"/>
        <v>337237</v>
      </c>
      <c r="AF20" s="133">
        <f t="shared" si="20"/>
        <v>337237</v>
      </c>
      <c r="AG20" s="133">
        <v>0</v>
      </c>
      <c r="AH20" s="133">
        <v>337237</v>
      </c>
      <c r="AI20" s="133">
        <v>0</v>
      </c>
      <c r="AJ20" s="133">
        <v>0</v>
      </c>
      <c r="AK20" s="133">
        <v>0</v>
      </c>
      <c r="AL20" s="134" t="s">
        <v>332</v>
      </c>
      <c r="AM20" s="133">
        <f t="shared" si="21"/>
        <v>915926</v>
      </c>
      <c r="AN20" s="133">
        <f t="shared" si="22"/>
        <v>181423</v>
      </c>
      <c r="AO20" s="133">
        <v>181423</v>
      </c>
      <c r="AP20" s="133">
        <v>0</v>
      </c>
      <c r="AQ20" s="133">
        <v>0</v>
      </c>
      <c r="AR20" s="133">
        <v>0</v>
      </c>
      <c r="AS20" s="133">
        <f t="shared" si="23"/>
        <v>149505</v>
      </c>
      <c r="AT20" s="133">
        <v>0</v>
      </c>
      <c r="AU20" s="133">
        <v>149505</v>
      </c>
      <c r="AV20" s="133">
        <v>0</v>
      </c>
      <c r="AW20" s="133">
        <v>0</v>
      </c>
      <c r="AX20" s="133">
        <f t="shared" si="24"/>
        <v>584998</v>
      </c>
      <c r="AY20" s="133">
        <v>0</v>
      </c>
      <c r="AZ20" s="133">
        <v>409846</v>
      </c>
      <c r="BA20" s="133">
        <v>175152</v>
      </c>
      <c r="BB20" s="133">
        <v>0</v>
      </c>
      <c r="BC20" s="134" t="s">
        <v>332</v>
      </c>
      <c r="BD20" s="133">
        <v>0</v>
      </c>
      <c r="BE20" s="133">
        <v>216371</v>
      </c>
      <c r="BF20" s="133">
        <f t="shared" si="25"/>
        <v>1469534</v>
      </c>
      <c r="BG20" s="133">
        <f t="shared" si="26"/>
        <v>17955</v>
      </c>
      <c r="BH20" s="133">
        <f t="shared" si="27"/>
        <v>17955</v>
      </c>
      <c r="BI20" s="133">
        <v>0</v>
      </c>
      <c r="BJ20" s="133">
        <v>17955</v>
      </c>
      <c r="BK20" s="133">
        <v>0</v>
      </c>
      <c r="BL20" s="133">
        <v>0</v>
      </c>
      <c r="BM20" s="133">
        <v>0</v>
      </c>
      <c r="BN20" s="134" t="s">
        <v>332</v>
      </c>
      <c r="BO20" s="133">
        <f t="shared" si="28"/>
        <v>42121</v>
      </c>
      <c r="BP20" s="133">
        <f t="shared" si="29"/>
        <v>15776</v>
      </c>
      <c r="BQ20" s="133">
        <v>15776</v>
      </c>
      <c r="BR20" s="133">
        <v>0</v>
      </c>
      <c r="BS20" s="133">
        <v>0</v>
      </c>
      <c r="BT20" s="133">
        <v>0</v>
      </c>
      <c r="BU20" s="133">
        <f t="shared" si="30"/>
        <v>8151</v>
      </c>
      <c r="BV20" s="133">
        <v>0</v>
      </c>
      <c r="BW20" s="133">
        <v>8151</v>
      </c>
      <c r="BX20" s="133">
        <v>0</v>
      </c>
      <c r="BY20" s="133">
        <v>0</v>
      </c>
      <c r="BZ20" s="133">
        <f t="shared" si="31"/>
        <v>18194</v>
      </c>
      <c r="CA20" s="133">
        <v>0</v>
      </c>
      <c r="CB20" s="133">
        <v>18194</v>
      </c>
      <c r="CC20" s="133">
        <v>0</v>
      </c>
      <c r="CD20" s="133">
        <v>0</v>
      </c>
      <c r="CE20" s="134" t="s">
        <v>332</v>
      </c>
      <c r="CF20" s="133">
        <v>0</v>
      </c>
      <c r="CG20" s="133">
        <v>24041</v>
      </c>
      <c r="CH20" s="133">
        <f t="shared" si="32"/>
        <v>84117</v>
      </c>
      <c r="CI20" s="133">
        <f t="shared" si="33"/>
        <v>355192</v>
      </c>
      <c r="CJ20" s="133">
        <f t="shared" si="34"/>
        <v>355192</v>
      </c>
      <c r="CK20" s="133">
        <f t="shared" si="35"/>
        <v>0</v>
      </c>
      <c r="CL20" s="133">
        <f t="shared" si="36"/>
        <v>355192</v>
      </c>
      <c r="CM20" s="133">
        <f t="shared" si="37"/>
        <v>0</v>
      </c>
      <c r="CN20" s="133">
        <f t="shared" si="38"/>
        <v>0</v>
      </c>
      <c r="CO20" s="133">
        <f t="shared" si="39"/>
        <v>0</v>
      </c>
      <c r="CP20" s="134" t="s">
        <v>332</v>
      </c>
      <c r="CQ20" s="133">
        <f t="shared" si="40"/>
        <v>958047</v>
      </c>
      <c r="CR20" s="133">
        <f t="shared" si="40"/>
        <v>197199</v>
      </c>
      <c r="CS20" s="133">
        <f t="shared" si="40"/>
        <v>197199</v>
      </c>
      <c r="CT20" s="133">
        <f t="shared" si="40"/>
        <v>0</v>
      </c>
      <c r="CU20" s="133">
        <f t="shared" si="40"/>
        <v>0</v>
      </c>
      <c r="CV20" s="133">
        <f t="shared" si="40"/>
        <v>0</v>
      </c>
      <c r="CW20" s="133">
        <f t="shared" si="40"/>
        <v>157656</v>
      </c>
      <c r="CX20" s="133">
        <f t="shared" si="40"/>
        <v>0</v>
      </c>
      <c r="CY20" s="133">
        <f t="shared" si="40"/>
        <v>157656</v>
      </c>
      <c r="CZ20" s="133">
        <f t="shared" si="40"/>
        <v>0</v>
      </c>
      <c r="DA20" s="133">
        <f t="shared" si="40"/>
        <v>0</v>
      </c>
      <c r="DB20" s="133">
        <f t="shared" si="40"/>
        <v>603192</v>
      </c>
      <c r="DC20" s="133">
        <f t="shared" si="40"/>
        <v>0</v>
      </c>
      <c r="DD20" s="133">
        <f t="shared" si="40"/>
        <v>428040</v>
      </c>
      <c r="DE20" s="133">
        <f t="shared" si="40"/>
        <v>175152</v>
      </c>
      <c r="DF20" s="133">
        <f t="shared" si="40"/>
        <v>0</v>
      </c>
      <c r="DG20" s="134" t="s">
        <v>332</v>
      </c>
      <c r="DH20" s="133">
        <f t="shared" si="41"/>
        <v>0</v>
      </c>
      <c r="DI20" s="133">
        <f t="shared" si="42"/>
        <v>240412</v>
      </c>
      <c r="DJ20" s="133">
        <f t="shared" si="43"/>
        <v>1553651</v>
      </c>
    </row>
    <row r="21" spans="1:114" s="129" customFormat="1" ht="12" customHeight="1">
      <c r="A21" s="125" t="s">
        <v>336</v>
      </c>
      <c r="B21" s="126" t="s">
        <v>489</v>
      </c>
      <c r="C21" s="125" t="s">
        <v>490</v>
      </c>
      <c r="D21" s="133">
        <f t="shared" si="6"/>
        <v>92071</v>
      </c>
      <c r="E21" s="133">
        <f t="shared" si="7"/>
        <v>92071</v>
      </c>
      <c r="F21" s="133">
        <v>0</v>
      </c>
      <c r="G21" s="133">
        <v>0</v>
      </c>
      <c r="H21" s="133">
        <v>0</v>
      </c>
      <c r="I21" s="133">
        <v>92071</v>
      </c>
      <c r="J21" s="133">
        <v>1485991</v>
      </c>
      <c r="K21" s="133">
        <v>0</v>
      </c>
      <c r="L21" s="133">
        <v>0</v>
      </c>
      <c r="M21" s="133">
        <f t="shared" si="8"/>
        <v>0</v>
      </c>
      <c r="N21" s="133">
        <f t="shared" si="9"/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f t="shared" si="10"/>
        <v>92071</v>
      </c>
      <c r="W21" s="133">
        <f t="shared" si="11"/>
        <v>92071</v>
      </c>
      <c r="X21" s="133">
        <f t="shared" si="12"/>
        <v>0</v>
      </c>
      <c r="Y21" s="133">
        <f t="shared" si="13"/>
        <v>0</v>
      </c>
      <c r="Z21" s="133">
        <f t="shared" si="14"/>
        <v>0</v>
      </c>
      <c r="AA21" s="133">
        <f t="shared" si="15"/>
        <v>92071</v>
      </c>
      <c r="AB21" s="133">
        <f t="shared" si="16"/>
        <v>1485991</v>
      </c>
      <c r="AC21" s="133">
        <f t="shared" si="17"/>
        <v>0</v>
      </c>
      <c r="AD21" s="133">
        <f t="shared" si="18"/>
        <v>0</v>
      </c>
      <c r="AE21" s="133">
        <f t="shared" si="19"/>
        <v>1016778</v>
      </c>
      <c r="AF21" s="133">
        <f t="shared" si="20"/>
        <v>1014783</v>
      </c>
      <c r="AG21" s="133">
        <v>0</v>
      </c>
      <c r="AH21" s="133">
        <v>1013250</v>
      </c>
      <c r="AI21" s="133">
        <v>0</v>
      </c>
      <c r="AJ21" s="133">
        <v>1533</v>
      </c>
      <c r="AK21" s="133">
        <v>1995</v>
      </c>
      <c r="AL21" s="134" t="s">
        <v>332</v>
      </c>
      <c r="AM21" s="133">
        <f t="shared" si="21"/>
        <v>497773</v>
      </c>
      <c r="AN21" s="133">
        <f t="shared" si="22"/>
        <v>47556</v>
      </c>
      <c r="AO21" s="133">
        <v>47556</v>
      </c>
      <c r="AP21" s="133">
        <v>0</v>
      </c>
      <c r="AQ21" s="133">
        <v>0</v>
      </c>
      <c r="AR21" s="133">
        <v>0</v>
      </c>
      <c r="AS21" s="133">
        <f t="shared" si="23"/>
        <v>186021</v>
      </c>
      <c r="AT21" s="133">
        <v>0</v>
      </c>
      <c r="AU21" s="133">
        <v>178580</v>
      </c>
      <c r="AV21" s="133">
        <v>7441</v>
      </c>
      <c r="AW21" s="133">
        <v>0</v>
      </c>
      <c r="AX21" s="133">
        <f t="shared" si="24"/>
        <v>258495</v>
      </c>
      <c r="AY21" s="133">
        <v>0</v>
      </c>
      <c r="AZ21" s="133">
        <v>135135</v>
      </c>
      <c r="BA21" s="133">
        <v>123360</v>
      </c>
      <c r="BB21" s="133">
        <v>0</v>
      </c>
      <c r="BC21" s="134" t="s">
        <v>332</v>
      </c>
      <c r="BD21" s="133">
        <v>5701</v>
      </c>
      <c r="BE21" s="133">
        <v>63511</v>
      </c>
      <c r="BF21" s="133">
        <f t="shared" si="25"/>
        <v>1578062</v>
      </c>
      <c r="BG21" s="133">
        <f t="shared" si="26"/>
        <v>0</v>
      </c>
      <c r="BH21" s="133">
        <f t="shared" si="27"/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4" t="s">
        <v>332</v>
      </c>
      <c r="BO21" s="133">
        <f t="shared" si="28"/>
        <v>0</v>
      </c>
      <c r="BP21" s="133">
        <f t="shared" si="29"/>
        <v>0</v>
      </c>
      <c r="BQ21" s="133">
        <v>0</v>
      </c>
      <c r="BR21" s="133">
        <v>0</v>
      </c>
      <c r="BS21" s="133">
        <v>0</v>
      </c>
      <c r="BT21" s="133">
        <v>0</v>
      </c>
      <c r="BU21" s="133">
        <f t="shared" si="30"/>
        <v>0</v>
      </c>
      <c r="BV21" s="133">
        <v>0</v>
      </c>
      <c r="BW21" s="133">
        <v>0</v>
      </c>
      <c r="BX21" s="133">
        <v>0</v>
      </c>
      <c r="BY21" s="133">
        <v>0</v>
      </c>
      <c r="BZ21" s="133">
        <f t="shared" si="31"/>
        <v>0</v>
      </c>
      <c r="CA21" s="133">
        <v>0</v>
      </c>
      <c r="CB21" s="133">
        <v>0</v>
      </c>
      <c r="CC21" s="133">
        <v>0</v>
      </c>
      <c r="CD21" s="133">
        <v>0</v>
      </c>
      <c r="CE21" s="134" t="s">
        <v>332</v>
      </c>
      <c r="CF21" s="133">
        <v>0</v>
      </c>
      <c r="CG21" s="133">
        <v>0</v>
      </c>
      <c r="CH21" s="133">
        <f t="shared" si="32"/>
        <v>0</v>
      </c>
      <c r="CI21" s="133">
        <f t="shared" si="33"/>
        <v>1016778</v>
      </c>
      <c r="CJ21" s="133">
        <f t="shared" si="34"/>
        <v>1014783</v>
      </c>
      <c r="CK21" s="133">
        <f t="shared" si="35"/>
        <v>0</v>
      </c>
      <c r="CL21" s="133">
        <f t="shared" si="36"/>
        <v>1013250</v>
      </c>
      <c r="CM21" s="133">
        <f t="shared" si="37"/>
        <v>0</v>
      </c>
      <c r="CN21" s="133">
        <f t="shared" si="38"/>
        <v>1533</v>
      </c>
      <c r="CO21" s="133">
        <f t="shared" si="39"/>
        <v>1995</v>
      </c>
      <c r="CP21" s="134" t="s">
        <v>332</v>
      </c>
      <c r="CQ21" s="133">
        <f t="shared" si="40"/>
        <v>497773</v>
      </c>
      <c r="CR21" s="133">
        <f t="shared" si="40"/>
        <v>47556</v>
      </c>
      <c r="CS21" s="133">
        <f t="shared" si="40"/>
        <v>47556</v>
      </c>
      <c r="CT21" s="133">
        <f t="shared" si="40"/>
        <v>0</v>
      </c>
      <c r="CU21" s="133">
        <f t="shared" si="40"/>
        <v>0</v>
      </c>
      <c r="CV21" s="133">
        <f t="shared" si="40"/>
        <v>0</v>
      </c>
      <c r="CW21" s="133">
        <f t="shared" si="40"/>
        <v>186021</v>
      </c>
      <c r="CX21" s="133">
        <f t="shared" si="40"/>
        <v>0</v>
      </c>
      <c r="CY21" s="133">
        <f t="shared" si="40"/>
        <v>178580</v>
      </c>
      <c r="CZ21" s="133">
        <f t="shared" si="40"/>
        <v>7441</v>
      </c>
      <c r="DA21" s="133">
        <f t="shared" si="40"/>
        <v>0</v>
      </c>
      <c r="DB21" s="133">
        <f t="shared" si="40"/>
        <v>258495</v>
      </c>
      <c r="DC21" s="133">
        <f t="shared" si="40"/>
        <v>0</v>
      </c>
      <c r="DD21" s="133">
        <f t="shared" si="40"/>
        <v>135135</v>
      </c>
      <c r="DE21" s="133">
        <f t="shared" si="40"/>
        <v>123360</v>
      </c>
      <c r="DF21" s="133">
        <f t="shared" si="40"/>
        <v>0</v>
      </c>
      <c r="DG21" s="134" t="s">
        <v>332</v>
      </c>
      <c r="DH21" s="133">
        <f t="shared" si="41"/>
        <v>5701</v>
      </c>
      <c r="DI21" s="133">
        <f t="shared" si="42"/>
        <v>63511</v>
      </c>
      <c r="DJ21" s="133">
        <f t="shared" si="43"/>
        <v>1578062</v>
      </c>
    </row>
    <row r="22" spans="1:114" s="129" customFormat="1" ht="12" customHeight="1">
      <c r="A22" s="125" t="s">
        <v>336</v>
      </c>
      <c r="B22" s="126" t="s">
        <v>491</v>
      </c>
      <c r="C22" s="125" t="s">
        <v>492</v>
      </c>
      <c r="D22" s="133">
        <f t="shared" si="6"/>
        <v>1755115</v>
      </c>
      <c r="E22" s="133">
        <f t="shared" si="7"/>
        <v>1755115</v>
      </c>
      <c r="F22" s="133">
        <v>0</v>
      </c>
      <c r="G22" s="133">
        <v>0</v>
      </c>
      <c r="H22" s="133">
        <v>0</v>
      </c>
      <c r="I22" s="133">
        <v>252389</v>
      </c>
      <c r="J22" s="133">
        <v>598022</v>
      </c>
      <c r="K22" s="133">
        <v>1502726</v>
      </c>
      <c r="L22" s="133">
        <v>0</v>
      </c>
      <c r="M22" s="133">
        <f t="shared" si="8"/>
        <v>0</v>
      </c>
      <c r="N22" s="133">
        <f t="shared" si="9"/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f t="shared" si="10"/>
        <v>1755115</v>
      </c>
      <c r="W22" s="133">
        <f t="shared" si="11"/>
        <v>1755115</v>
      </c>
      <c r="X22" s="133">
        <f t="shared" si="12"/>
        <v>0</v>
      </c>
      <c r="Y22" s="133">
        <f t="shared" si="13"/>
        <v>0</v>
      </c>
      <c r="Z22" s="133">
        <f t="shared" si="14"/>
        <v>0</v>
      </c>
      <c r="AA22" s="133">
        <f t="shared" si="15"/>
        <v>252389</v>
      </c>
      <c r="AB22" s="133">
        <f t="shared" si="16"/>
        <v>598022</v>
      </c>
      <c r="AC22" s="133">
        <f t="shared" si="17"/>
        <v>1502726</v>
      </c>
      <c r="AD22" s="133">
        <f t="shared" si="18"/>
        <v>0</v>
      </c>
      <c r="AE22" s="133">
        <f t="shared" si="19"/>
        <v>0</v>
      </c>
      <c r="AF22" s="133">
        <f t="shared" si="20"/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4" t="s">
        <v>332</v>
      </c>
      <c r="AM22" s="133">
        <f t="shared" si="21"/>
        <v>944132</v>
      </c>
      <c r="AN22" s="133">
        <f t="shared" si="22"/>
        <v>86590</v>
      </c>
      <c r="AO22" s="133">
        <v>79447</v>
      </c>
      <c r="AP22" s="133">
        <v>0</v>
      </c>
      <c r="AQ22" s="133">
        <v>0</v>
      </c>
      <c r="AR22" s="133">
        <v>7143</v>
      </c>
      <c r="AS22" s="133">
        <f t="shared" si="23"/>
        <v>182460</v>
      </c>
      <c r="AT22" s="133">
        <v>0</v>
      </c>
      <c r="AU22" s="133">
        <v>166733</v>
      </c>
      <c r="AV22" s="133">
        <v>15727</v>
      </c>
      <c r="AW22" s="133">
        <v>0</v>
      </c>
      <c r="AX22" s="133">
        <f t="shared" si="24"/>
        <v>675082</v>
      </c>
      <c r="AY22" s="133">
        <v>216580</v>
      </c>
      <c r="AZ22" s="133">
        <v>348293</v>
      </c>
      <c r="BA22" s="133">
        <v>90158</v>
      </c>
      <c r="BB22" s="133">
        <v>20051</v>
      </c>
      <c r="BC22" s="134" t="s">
        <v>332</v>
      </c>
      <c r="BD22" s="133">
        <v>0</v>
      </c>
      <c r="BE22" s="133">
        <v>1409005</v>
      </c>
      <c r="BF22" s="133">
        <f t="shared" si="25"/>
        <v>2353137</v>
      </c>
      <c r="BG22" s="133">
        <f t="shared" si="26"/>
        <v>0</v>
      </c>
      <c r="BH22" s="133">
        <f t="shared" si="27"/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4" t="s">
        <v>332</v>
      </c>
      <c r="BO22" s="133">
        <f t="shared" si="28"/>
        <v>0</v>
      </c>
      <c r="BP22" s="133">
        <f t="shared" si="29"/>
        <v>0</v>
      </c>
      <c r="BQ22" s="133">
        <v>0</v>
      </c>
      <c r="BR22" s="133">
        <v>0</v>
      </c>
      <c r="BS22" s="133">
        <v>0</v>
      </c>
      <c r="BT22" s="133">
        <v>0</v>
      </c>
      <c r="BU22" s="133">
        <f t="shared" si="30"/>
        <v>0</v>
      </c>
      <c r="BV22" s="133">
        <v>0</v>
      </c>
      <c r="BW22" s="133">
        <v>0</v>
      </c>
      <c r="BX22" s="133">
        <v>0</v>
      </c>
      <c r="BY22" s="133">
        <v>0</v>
      </c>
      <c r="BZ22" s="133">
        <f t="shared" si="31"/>
        <v>0</v>
      </c>
      <c r="CA22" s="133">
        <v>0</v>
      </c>
      <c r="CB22" s="133">
        <v>0</v>
      </c>
      <c r="CC22" s="133">
        <v>0</v>
      </c>
      <c r="CD22" s="133">
        <v>0</v>
      </c>
      <c r="CE22" s="134" t="s">
        <v>332</v>
      </c>
      <c r="CF22" s="133">
        <v>0</v>
      </c>
      <c r="CG22" s="133">
        <v>0</v>
      </c>
      <c r="CH22" s="133">
        <f t="shared" si="32"/>
        <v>0</v>
      </c>
      <c r="CI22" s="133">
        <f t="shared" si="33"/>
        <v>0</v>
      </c>
      <c r="CJ22" s="133">
        <f t="shared" si="34"/>
        <v>0</v>
      </c>
      <c r="CK22" s="133">
        <f t="shared" si="35"/>
        <v>0</v>
      </c>
      <c r="CL22" s="133">
        <f t="shared" si="36"/>
        <v>0</v>
      </c>
      <c r="CM22" s="133">
        <f t="shared" si="37"/>
        <v>0</v>
      </c>
      <c r="CN22" s="133">
        <f t="shared" si="38"/>
        <v>0</v>
      </c>
      <c r="CO22" s="133">
        <f t="shared" si="39"/>
        <v>0</v>
      </c>
      <c r="CP22" s="134" t="s">
        <v>332</v>
      </c>
      <c r="CQ22" s="133">
        <f t="shared" si="40"/>
        <v>944132</v>
      </c>
      <c r="CR22" s="133">
        <f t="shared" si="40"/>
        <v>86590</v>
      </c>
      <c r="CS22" s="133">
        <f t="shared" si="40"/>
        <v>79447</v>
      </c>
      <c r="CT22" s="133">
        <f t="shared" si="40"/>
        <v>0</v>
      </c>
      <c r="CU22" s="133">
        <f t="shared" si="40"/>
        <v>0</v>
      </c>
      <c r="CV22" s="133">
        <f t="shared" si="40"/>
        <v>7143</v>
      </c>
      <c r="CW22" s="133">
        <f t="shared" si="40"/>
        <v>182460</v>
      </c>
      <c r="CX22" s="133">
        <f t="shared" si="40"/>
        <v>0</v>
      </c>
      <c r="CY22" s="133">
        <f t="shared" si="40"/>
        <v>166733</v>
      </c>
      <c r="CZ22" s="133">
        <f t="shared" si="40"/>
        <v>15727</v>
      </c>
      <c r="DA22" s="133">
        <f t="shared" si="40"/>
        <v>0</v>
      </c>
      <c r="DB22" s="133">
        <f t="shared" si="40"/>
        <v>675082</v>
      </c>
      <c r="DC22" s="133">
        <f t="shared" si="40"/>
        <v>216580</v>
      </c>
      <c r="DD22" s="133">
        <f t="shared" si="40"/>
        <v>348293</v>
      </c>
      <c r="DE22" s="133">
        <f t="shared" si="40"/>
        <v>90158</v>
      </c>
      <c r="DF22" s="133">
        <f t="shared" si="40"/>
        <v>20051</v>
      </c>
      <c r="DG22" s="134" t="s">
        <v>332</v>
      </c>
      <c r="DH22" s="133">
        <f t="shared" si="41"/>
        <v>0</v>
      </c>
      <c r="DI22" s="133">
        <f t="shared" si="42"/>
        <v>1409005</v>
      </c>
      <c r="DJ22" s="133">
        <f t="shared" si="43"/>
        <v>2353137</v>
      </c>
    </row>
    <row r="23" spans="1:114" s="129" customFormat="1" ht="12" customHeight="1">
      <c r="A23" s="125" t="s">
        <v>336</v>
      </c>
      <c r="B23" s="126" t="s">
        <v>493</v>
      </c>
      <c r="C23" s="125" t="s">
        <v>494</v>
      </c>
      <c r="D23" s="133">
        <f t="shared" si="6"/>
        <v>426588</v>
      </c>
      <c r="E23" s="133">
        <f t="shared" si="7"/>
        <v>420055</v>
      </c>
      <c r="F23" s="133">
        <v>0</v>
      </c>
      <c r="G23" s="133">
        <v>0</v>
      </c>
      <c r="H23" s="133">
        <v>0</v>
      </c>
      <c r="I23" s="133">
        <v>249448</v>
      </c>
      <c r="J23" s="133">
        <v>553806</v>
      </c>
      <c r="K23" s="133">
        <v>170607</v>
      </c>
      <c r="L23" s="133">
        <v>6533</v>
      </c>
      <c r="M23" s="133">
        <f t="shared" si="8"/>
        <v>1066</v>
      </c>
      <c r="N23" s="133">
        <f t="shared" si="9"/>
        <v>1066</v>
      </c>
      <c r="O23" s="133">
        <v>0</v>
      </c>
      <c r="P23" s="133">
        <v>0</v>
      </c>
      <c r="Q23" s="133">
        <v>0</v>
      </c>
      <c r="R23" s="133">
        <v>1019</v>
      </c>
      <c r="S23" s="133">
        <v>217424</v>
      </c>
      <c r="T23" s="133">
        <v>47</v>
      </c>
      <c r="U23" s="133">
        <v>0</v>
      </c>
      <c r="V23" s="133">
        <f t="shared" si="10"/>
        <v>427654</v>
      </c>
      <c r="W23" s="133">
        <f t="shared" si="11"/>
        <v>421121</v>
      </c>
      <c r="X23" s="133">
        <f t="shared" si="12"/>
        <v>0</v>
      </c>
      <c r="Y23" s="133">
        <f t="shared" si="13"/>
        <v>0</v>
      </c>
      <c r="Z23" s="133">
        <f t="shared" si="14"/>
        <v>0</v>
      </c>
      <c r="AA23" s="133">
        <f t="shared" si="15"/>
        <v>250467</v>
      </c>
      <c r="AB23" s="133">
        <f t="shared" si="16"/>
        <v>771230</v>
      </c>
      <c r="AC23" s="133">
        <f t="shared" si="17"/>
        <v>170654</v>
      </c>
      <c r="AD23" s="133">
        <f t="shared" si="18"/>
        <v>6533</v>
      </c>
      <c r="AE23" s="133">
        <f t="shared" si="19"/>
        <v>14503</v>
      </c>
      <c r="AF23" s="133">
        <f t="shared" si="20"/>
        <v>14503</v>
      </c>
      <c r="AG23" s="133">
        <v>0</v>
      </c>
      <c r="AH23" s="133">
        <v>0</v>
      </c>
      <c r="AI23" s="133">
        <v>14503</v>
      </c>
      <c r="AJ23" s="133">
        <v>0</v>
      </c>
      <c r="AK23" s="133">
        <v>0</v>
      </c>
      <c r="AL23" s="134" t="s">
        <v>332</v>
      </c>
      <c r="AM23" s="133">
        <f t="shared" si="21"/>
        <v>965891</v>
      </c>
      <c r="AN23" s="133">
        <f t="shared" si="22"/>
        <v>201727</v>
      </c>
      <c r="AO23" s="133">
        <v>110219</v>
      </c>
      <c r="AP23" s="133">
        <v>0</v>
      </c>
      <c r="AQ23" s="133">
        <v>91508</v>
      </c>
      <c r="AR23" s="133">
        <v>0</v>
      </c>
      <c r="AS23" s="133">
        <f t="shared" si="23"/>
        <v>221025</v>
      </c>
      <c r="AT23" s="133">
        <v>0</v>
      </c>
      <c r="AU23" s="133">
        <v>219353</v>
      </c>
      <c r="AV23" s="133">
        <v>1672</v>
      </c>
      <c r="AW23" s="133">
        <v>0</v>
      </c>
      <c r="AX23" s="133">
        <f t="shared" si="24"/>
        <v>536166</v>
      </c>
      <c r="AY23" s="133">
        <v>23708</v>
      </c>
      <c r="AZ23" s="133">
        <v>451410</v>
      </c>
      <c r="BA23" s="133">
        <v>61048</v>
      </c>
      <c r="BB23" s="133">
        <v>0</v>
      </c>
      <c r="BC23" s="134" t="s">
        <v>332</v>
      </c>
      <c r="BD23" s="133">
        <v>6973</v>
      </c>
      <c r="BE23" s="133">
        <v>0</v>
      </c>
      <c r="BF23" s="133">
        <f t="shared" si="25"/>
        <v>980394</v>
      </c>
      <c r="BG23" s="133">
        <f t="shared" si="26"/>
        <v>8506</v>
      </c>
      <c r="BH23" s="133">
        <f t="shared" si="27"/>
        <v>8506</v>
      </c>
      <c r="BI23" s="133">
        <v>0</v>
      </c>
      <c r="BJ23" s="133">
        <v>8506</v>
      </c>
      <c r="BK23" s="133">
        <v>0</v>
      </c>
      <c r="BL23" s="133">
        <v>0</v>
      </c>
      <c r="BM23" s="133">
        <v>0</v>
      </c>
      <c r="BN23" s="134" t="s">
        <v>332</v>
      </c>
      <c r="BO23" s="133">
        <f t="shared" si="28"/>
        <v>193910</v>
      </c>
      <c r="BP23" s="133">
        <f t="shared" si="29"/>
        <v>17422</v>
      </c>
      <c r="BQ23" s="133">
        <v>17422</v>
      </c>
      <c r="BR23" s="133">
        <v>0</v>
      </c>
      <c r="BS23" s="133">
        <v>0</v>
      </c>
      <c r="BT23" s="133">
        <v>0</v>
      </c>
      <c r="BU23" s="133">
        <f t="shared" si="30"/>
        <v>123199</v>
      </c>
      <c r="BV23" s="133">
        <v>0</v>
      </c>
      <c r="BW23" s="133">
        <v>123199</v>
      </c>
      <c r="BX23" s="133">
        <v>0</v>
      </c>
      <c r="BY23" s="133">
        <v>0</v>
      </c>
      <c r="BZ23" s="133">
        <f t="shared" si="31"/>
        <v>52676</v>
      </c>
      <c r="CA23" s="133">
        <v>2681</v>
      </c>
      <c r="CB23" s="133">
        <v>49995</v>
      </c>
      <c r="CC23" s="133">
        <v>0</v>
      </c>
      <c r="CD23" s="133">
        <v>0</v>
      </c>
      <c r="CE23" s="134" t="s">
        <v>332</v>
      </c>
      <c r="CF23" s="133">
        <v>613</v>
      </c>
      <c r="CG23" s="133">
        <v>16074</v>
      </c>
      <c r="CH23" s="133">
        <f t="shared" si="32"/>
        <v>218490</v>
      </c>
      <c r="CI23" s="133">
        <f t="shared" si="33"/>
        <v>23009</v>
      </c>
      <c r="CJ23" s="133">
        <f t="shared" si="34"/>
        <v>23009</v>
      </c>
      <c r="CK23" s="133">
        <f t="shared" si="35"/>
        <v>0</v>
      </c>
      <c r="CL23" s="133">
        <f t="shared" si="36"/>
        <v>8506</v>
      </c>
      <c r="CM23" s="133">
        <f t="shared" si="37"/>
        <v>14503</v>
      </c>
      <c r="CN23" s="133">
        <f t="shared" si="38"/>
        <v>0</v>
      </c>
      <c r="CO23" s="133">
        <f t="shared" si="39"/>
        <v>0</v>
      </c>
      <c r="CP23" s="134" t="s">
        <v>332</v>
      </c>
      <c r="CQ23" s="133">
        <f t="shared" si="40"/>
        <v>1159801</v>
      </c>
      <c r="CR23" s="133">
        <f t="shared" si="40"/>
        <v>219149</v>
      </c>
      <c r="CS23" s="133">
        <f t="shared" si="40"/>
        <v>127641</v>
      </c>
      <c r="CT23" s="133">
        <f t="shared" si="40"/>
        <v>0</v>
      </c>
      <c r="CU23" s="133">
        <f t="shared" si="40"/>
        <v>91508</v>
      </c>
      <c r="CV23" s="133">
        <f t="shared" si="40"/>
        <v>0</v>
      </c>
      <c r="CW23" s="133">
        <f t="shared" si="40"/>
        <v>344224</v>
      </c>
      <c r="CX23" s="133">
        <f t="shared" si="40"/>
        <v>0</v>
      </c>
      <c r="CY23" s="133">
        <f t="shared" si="40"/>
        <v>342552</v>
      </c>
      <c r="CZ23" s="133">
        <f t="shared" si="40"/>
        <v>1672</v>
      </c>
      <c r="DA23" s="133">
        <f t="shared" si="40"/>
        <v>0</v>
      </c>
      <c r="DB23" s="133">
        <f t="shared" si="40"/>
        <v>588842</v>
      </c>
      <c r="DC23" s="133">
        <f t="shared" si="40"/>
        <v>26389</v>
      </c>
      <c r="DD23" s="133">
        <f t="shared" si="40"/>
        <v>501405</v>
      </c>
      <c r="DE23" s="133">
        <f t="shared" si="40"/>
        <v>61048</v>
      </c>
      <c r="DF23" s="133">
        <f>SUM(BB23,+CD23)</f>
        <v>0</v>
      </c>
      <c r="DG23" s="134" t="s">
        <v>332</v>
      </c>
      <c r="DH23" s="133">
        <f t="shared" si="41"/>
        <v>7586</v>
      </c>
      <c r="DI23" s="133">
        <f t="shared" si="42"/>
        <v>16074</v>
      </c>
      <c r="DJ23" s="133">
        <f t="shared" si="43"/>
        <v>1198884</v>
      </c>
    </row>
    <row r="24" spans="1:114" s="129" customFormat="1" ht="12" customHeight="1">
      <c r="A24" s="125" t="s">
        <v>336</v>
      </c>
      <c r="B24" s="126" t="s">
        <v>495</v>
      </c>
      <c r="C24" s="125" t="s">
        <v>496</v>
      </c>
      <c r="D24" s="133">
        <f t="shared" si="6"/>
        <v>203254</v>
      </c>
      <c r="E24" s="133">
        <f t="shared" si="7"/>
        <v>203254</v>
      </c>
      <c r="F24" s="133">
        <v>0</v>
      </c>
      <c r="G24" s="133">
        <v>0</v>
      </c>
      <c r="H24" s="133">
        <v>0</v>
      </c>
      <c r="I24" s="133">
        <v>203164</v>
      </c>
      <c r="J24" s="133">
        <v>1434323</v>
      </c>
      <c r="K24" s="133">
        <v>90</v>
      </c>
      <c r="L24" s="133">
        <v>0</v>
      </c>
      <c r="M24" s="133">
        <f t="shared" si="8"/>
        <v>0</v>
      </c>
      <c r="N24" s="133">
        <f t="shared" si="9"/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f t="shared" si="10"/>
        <v>203254</v>
      </c>
      <c r="W24" s="133">
        <f t="shared" si="11"/>
        <v>203254</v>
      </c>
      <c r="X24" s="133">
        <f t="shared" si="12"/>
        <v>0</v>
      </c>
      <c r="Y24" s="133">
        <f t="shared" si="13"/>
        <v>0</v>
      </c>
      <c r="Z24" s="133">
        <f t="shared" si="14"/>
        <v>0</v>
      </c>
      <c r="AA24" s="133">
        <f t="shared" si="15"/>
        <v>203164</v>
      </c>
      <c r="AB24" s="133">
        <f t="shared" si="16"/>
        <v>1434323</v>
      </c>
      <c r="AC24" s="133">
        <f t="shared" si="17"/>
        <v>90</v>
      </c>
      <c r="AD24" s="133">
        <f t="shared" si="18"/>
        <v>0</v>
      </c>
      <c r="AE24" s="133">
        <f t="shared" si="19"/>
        <v>5192</v>
      </c>
      <c r="AF24" s="133">
        <f t="shared" si="20"/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5192</v>
      </c>
      <c r="AL24" s="134" t="s">
        <v>332</v>
      </c>
      <c r="AM24" s="133">
        <f t="shared" si="21"/>
        <v>1242397</v>
      </c>
      <c r="AN24" s="133">
        <f t="shared" si="22"/>
        <v>233967</v>
      </c>
      <c r="AO24" s="133">
        <v>116628</v>
      </c>
      <c r="AP24" s="133">
        <v>14667</v>
      </c>
      <c r="AQ24" s="133">
        <v>102672</v>
      </c>
      <c r="AR24" s="133">
        <v>0</v>
      </c>
      <c r="AS24" s="133">
        <f t="shared" si="23"/>
        <v>356081</v>
      </c>
      <c r="AT24" s="133">
        <v>752</v>
      </c>
      <c r="AU24" s="133">
        <v>355329</v>
      </c>
      <c r="AV24" s="133">
        <v>0</v>
      </c>
      <c r="AW24" s="133">
        <v>0</v>
      </c>
      <c r="AX24" s="133">
        <f t="shared" si="24"/>
        <v>652349</v>
      </c>
      <c r="AY24" s="133">
        <v>315756</v>
      </c>
      <c r="AZ24" s="133">
        <v>217658</v>
      </c>
      <c r="BA24" s="133">
        <v>115147</v>
      </c>
      <c r="BB24" s="133">
        <v>3788</v>
      </c>
      <c r="BC24" s="134" t="s">
        <v>332</v>
      </c>
      <c r="BD24" s="133">
        <v>0</v>
      </c>
      <c r="BE24" s="133">
        <v>389988</v>
      </c>
      <c r="BF24" s="133">
        <f t="shared" si="25"/>
        <v>1637577</v>
      </c>
      <c r="BG24" s="133">
        <f t="shared" si="26"/>
        <v>0</v>
      </c>
      <c r="BH24" s="133">
        <f t="shared" si="27"/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4" t="s">
        <v>332</v>
      </c>
      <c r="BO24" s="133">
        <f t="shared" si="28"/>
        <v>0</v>
      </c>
      <c r="BP24" s="133">
        <f t="shared" si="29"/>
        <v>0</v>
      </c>
      <c r="BQ24" s="133">
        <v>0</v>
      </c>
      <c r="BR24" s="133">
        <v>0</v>
      </c>
      <c r="BS24" s="133">
        <v>0</v>
      </c>
      <c r="BT24" s="133">
        <v>0</v>
      </c>
      <c r="BU24" s="133">
        <f t="shared" si="30"/>
        <v>0</v>
      </c>
      <c r="BV24" s="133">
        <v>0</v>
      </c>
      <c r="BW24" s="133">
        <v>0</v>
      </c>
      <c r="BX24" s="133">
        <v>0</v>
      </c>
      <c r="BY24" s="133">
        <v>0</v>
      </c>
      <c r="BZ24" s="133">
        <f t="shared" si="31"/>
        <v>0</v>
      </c>
      <c r="CA24" s="133">
        <v>0</v>
      </c>
      <c r="CB24" s="133">
        <v>0</v>
      </c>
      <c r="CC24" s="133">
        <v>0</v>
      </c>
      <c r="CD24" s="133">
        <v>0</v>
      </c>
      <c r="CE24" s="134" t="s">
        <v>332</v>
      </c>
      <c r="CF24" s="133">
        <v>0</v>
      </c>
      <c r="CG24" s="133">
        <v>0</v>
      </c>
      <c r="CH24" s="133">
        <f t="shared" si="32"/>
        <v>0</v>
      </c>
      <c r="CI24" s="133">
        <f t="shared" si="33"/>
        <v>5192</v>
      </c>
      <c r="CJ24" s="133">
        <f t="shared" si="34"/>
        <v>0</v>
      </c>
      <c r="CK24" s="133">
        <f t="shared" si="35"/>
        <v>0</v>
      </c>
      <c r="CL24" s="133">
        <f t="shared" si="36"/>
        <v>0</v>
      </c>
      <c r="CM24" s="133">
        <f t="shared" si="37"/>
        <v>0</v>
      </c>
      <c r="CN24" s="133">
        <f t="shared" si="38"/>
        <v>0</v>
      </c>
      <c r="CO24" s="133">
        <f t="shared" si="39"/>
        <v>5192</v>
      </c>
      <c r="CP24" s="134" t="s">
        <v>332</v>
      </c>
      <c r="CQ24" s="133">
        <f aca="true" t="shared" si="44" ref="CQ24:DE27">SUM(AM24,+BO24)</f>
        <v>1242397</v>
      </c>
      <c r="CR24" s="133">
        <f t="shared" si="44"/>
        <v>233967</v>
      </c>
      <c r="CS24" s="133">
        <f t="shared" si="44"/>
        <v>116628</v>
      </c>
      <c r="CT24" s="133">
        <f t="shared" si="44"/>
        <v>14667</v>
      </c>
      <c r="CU24" s="133">
        <f t="shared" si="44"/>
        <v>102672</v>
      </c>
      <c r="CV24" s="133">
        <f t="shared" si="44"/>
        <v>0</v>
      </c>
      <c r="CW24" s="133">
        <f t="shared" si="44"/>
        <v>356081</v>
      </c>
      <c r="CX24" s="133">
        <f t="shared" si="44"/>
        <v>752</v>
      </c>
      <c r="CY24" s="133">
        <f t="shared" si="44"/>
        <v>355329</v>
      </c>
      <c r="CZ24" s="133">
        <f t="shared" si="44"/>
        <v>0</v>
      </c>
      <c r="DA24" s="133">
        <f t="shared" si="44"/>
        <v>0</v>
      </c>
      <c r="DB24" s="133">
        <f t="shared" si="44"/>
        <v>652349</v>
      </c>
      <c r="DC24" s="133">
        <f t="shared" si="44"/>
        <v>315756</v>
      </c>
      <c r="DD24" s="133">
        <f t="shared" si="44"/>
        <v>217658</v>
      </c>
      <c r="DE24" s="133">
        <f t="shared" si="44"/>
        <v>115147</v>
      </c>
      <c r="DF24" s="133">
        <f>SUM(BB24,+CD24)</f>
        <v>3788</v>
      </c>
      <c r="DG24" s="134" t="s">
        <v>332</v>
      </c>
      <c r="DH24" s="133">
        <f t="shared" si="41"/>
        <v>0</v>
      </c>
      <c r="DI24" s="133">
        <f t="shared" si="42"/>
        <v>389988</v>
      </c>
      <c r="DJ24" s="133">
        <f t="shared" si="43"/>
        <v>1637577</v>
      </c>
    </row>
    <row r="25" spans="1:114" s="129" customFormat="1" ht="12" customHeight="1">
      <c r="A25" s="125" t="s">
        <v>336</v>
      </c>
      <c r="B25" s="126" t="s">
        <v>497</v>
      </c>
      <c r="C25" s="125" t="s">
        <v>498</v>
      </c>
      <c r="D25" s="133">
        <f t="shared" si="6"/>
        <v>1016392</v>
      </c>
      <c r="E25" s="133">
        <f t="shared" si="7"/>
        <v>795705</v>
      </c>
      <c r="F25" s="133">
        <v>219068</v>
      </c>
      <c r="G25" s="133">
        <v>0</v>
      </c>
      <c r="H25" s="133">
        <v>0</v>
      </c>
      <c r="I25" s="133">
        <v>576637</v>
      </c>
      <c r="J25" s="133">
        <v>3122817</v>
      </c>
      <c r="K25" s="133">
        <v>0</v>
      </c>
      <c r="L25" s="133">
        <v>220687</v>
      </c>
      <c r="M25" s="133">
        <f t="shared" si="8"/>
        <v>0</v>
      </c>
      <c r="N25" s="133">
        <f t="shared" si="9"/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f t="shared" si="10"/>
        <v>1016392</v>
      </c>
      <c r="W25" s="133">
        <f t="shared" si="11"/>
        <v>795705</v>
      </c>
      <c r="X25" s="133">
        <f t="shared" si="12"/>
        <v>219068</v>
      </c>
      <c r="Y25" s="133">
        <f t="shared" si="13"/>
        <v>0</v>
      </c>
      <c r="Z25" s="133">
        <f t="shared" si="14"/>
        <v>0</v>
      </c>
      <c r="AA25" s="133">
        <f t="shared" si="15"/>
        <v>576637</v>
      </c>
      <c r="AB25" s="133">
        <f t="shared" si="16"/>
        <v>3122817</v>
      </c>
      <c r="AC25" s="133">
        <f t="shared" si="17"/>
        <v>0</v>
      </c>
      <c r="AD25" s="133">
        <f t="shared" si="18"/>
        <v>220687</v>
      </c>
      <c r="AE25" s="133">
        <f t="shared" si="19"/>
        <v>747642</v>
      </c>
      <c r="AF25" s="133">
        <f t="shared" si="20"/>
        <v>744492</v>
      </c>
      <c r="AG25" s="133">
        <v>0</v>
      </c>
      <c r="AH25" s="133">
        <v>744492</v>
      </c>
      <c r="AI25" s="133">
        <v>0</v>
      </c>
      <c r="AJ25" s="133">
        <v>0</v>
      </c>
      <c r="AK25" s="133">
        <v>3150</v>
      </c>
      <c r="AL25" s="134" t="s">
        <v>332</v>
      </c>
      <c r="AM25" s="133">
        <f t="shared" si="21"/>
        <v>2559923</v>
      </c>
      <c r="AN25" s="133">
        <f t="shared" si="22"/>
        <v>162398</v>
      </c>
      <c r="AO25" s="133">
        <v>136482</v>
      </c>
      <c r="AP25" s="133">
        <v>0</v>
      </c>
      <c r="AQ25" s="133">
        <v>23398</v>
      </c>
      <c r="AR25" s="133">
        <v>2518</v>
      </c>
      <c r="AS25" s="133">
        <f t="shared" si="23"/>
        <v>709999</v>
      </c>
      <c r="AT25" s="133">
        <v>0</v>
      </c>
      <c r="AU25" s="133">
        <v>703440</v>
      </c>
      <c r="AV25" s="133">
        <v>6559</v>
      </c>
      <c r="AW25" s="133">
        <v>0</v>
      </c>
      <c r="AX25" s="133">
        <f t="shared" si="24"/>
        <v>1687526</v>
      </c>
      <c r="AY25" s="133">
        <v>0</v>
      </c>
      <c r="AZ25" s="133">
        <v>1627451</v>
      </c>
      <c r="BA25" s="133">
        <v>60075</v>
      </c>
      <c r="BB25" s="133">
        <v>0</v>
      </c>
      <c r="BC25" s="134" t="s">
        <v>332</v>
      </c>
      <c r="BD25" s="133">
        <v>0</v>
      </c>
      <c r="BE25" s="133">
        <v>831644</v>
      </c>
      <c r="BF25" s="133">
        <f t="shared" si="25"/>
        <v>4139209</v>
      </c>
      <c r="BG25" s="133">
        <f t="shared" si="26"/>
        <v>0</v>
      </c>
      <c r="BH25" s="133">
        <f t="shared" si="27"/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4" t="s">
        <v>332</v>
      </c>
      <c r="BO25" s="133">
        <f t="shared" si="28"/>
        <v>0</v>
      </c>
      <c r="BP25" s="133">
        <f t="shared" si="29"/>
        <v>0</v>
      </c>
      <c r="BQ25" s="133">
        <v>0</v>
      </c>
      <c r="BR25" s="133">
        <v>0</v>
      </c>
      <c r="BS25" s="133">
        <v>0</v>
      </c>
      <c r="BT25" s="133">
        <v>0</v>
      </c>
      <c r="BU25" s="133">
        <f t="shared" si="30"/>
        <v>0</v>
      </c>
      <c r="BV25" s="133">
        <v>0</v>
      </c>
      <c r="BW25" s="133">
        <v>0</v>
      </c>
      <c r="BX25" s="133">
        <v>0</v>
      </c>
      <c r="BY25" s="133">
        <v>0</v>
      </c>
      <c r="BZ25" s="133">
        <f t="shared" si="31"/>
        <v>0</v>
      </c>
      <c r="CA25" s="133">
        <v>0</v>
      </c>
      <c r="CB25" s="133">
        <v>0</v>
      </c>
      <c r="CC25" s="133">
        <v>0</v>
      </c>
      <c r="CD25" s="133">
        <v>0</v>
      </c>
      <c r="CE25" s="134" t="s">
        <v>332</v>
      </c>
      <c r="CF25" s="133">
        <v>0</v>
      </c>
      <c r="CG25" s="133">
        <v>0</v>
      </c>
      <c r="CH25" s="133">
        <f t="shared" si="32"/>
        <v>0</v>
      </c>
      <c r="CI25" s="133">
        <f t="shared" si="33"/>
        <v>747642</v>
      </c>
      <c r="CJ25" s="133">
        <f t="shared" si="34"/>
        <v>744492</v>
      </c>
      <c r="CK25" s="133">
        <f t="shared" si="35"/>
        <v>0</v>
      </c>
      <c r="CL25" s="133">
        <f t="shared" si="36"/>
        <v>744492</v>
      </c>
      <c r="CM25" s="133">
        <f t="shared" si="37"/>
        <v>0</v>
      </c>
      <c r="CN25" s="133">
        <f t="shared" si="38"/>
        <v>0</v>
      </c>
      <c r="CO25" s="133">
        <f t="shared" si="39"/>
        <v>3150</v>
      </c>
      <c r="CP25" s="134" t="s">
        <v>332</v>
      </c>
      <c r="CQ25" s="133">
        <f t="shared" si="44"/>
        <v>2559923</v>
      </c>
      <c r="CR25" s="133">
        <f t="shared" si="44"/>
        <v>162398</v>
      </c>
      <c r="CS25" s="133">
        <f t="shared" si="44"/>
        <v>136482</v>
      </c>
      <c r="CT25" s="133">
        <f t="shared" si="44"/>
        <v>0</v>
      </c>
      <c r="CU25" s="133">
        <f t="shared" si="44"/>
        <v>23398</v>
      </c>
      <c r="CV25" s="133">
        <f t="shared" si="44"/>
        <v>2518</v>
      </c>
      <c r="CW25" s="133">
        <f t="shared" si="44"/>
        <v>709999</v>
      </c>
      <c r="CX25" s="133">
        <f t="shared" si="44"/>
        <v>0</v>
      </c>
      <c r="CY25" s="133">
        <f t="shared" si="44"/>
        <v>703440</v>
      </c>
      <c r="CZ25" s="133">
        <f t="shared" si="44"/>
        <v>6559</v>
      </c>
      <c r="DA25" s="133">
        <f t="shared" si="44"/>
        <v>0</v>
      </c>
      <c r="DB25" s="133">
        <f t="shared" si="44"/>
        <v>1687526</v>
      </c>
      <c r="DC25" s="133">
        <f t="shared" si="44"/>
        <v>0</v>
      </c>
      <c r="DD25" s="133">
        <f t="shared" si="44"/>
        <v>1627451</v>
      </c>
      <c r="DE25" s="133">
        <f t="shared" si="44"/>
        <v>60075</v>
      </c>
      <c r="DF25" s="133">
        <f>SUM(BB25,+CD25)</f>
        <v>0</v>
      </c>
      <c r="DG25" s="134" t="s">
        <v>332</v>
      </c>
      <c r="DH25" s="133">
        <f t="shared" si="41"/>
        <v>0</v>
      </c>
      <c r="DI25" s="133">
        <f t="shared" si="42"/>
        <v>831644</v>
      </c>
      <c r="DJ25" s="133">
        <f t="shared" si="43"/>
        <v>4139209</v>
      </c>
    </row>
    <row r="26" spans="1:114" s="129" customFormat="1" ht="12" customHeight="1">
      <c r="A26" s="125" t="s">
        <v>336</v>
      </c>
      <c r="B26" s="126" t="s">
        <v>499</v>
      </c>
      <c r="C26" s="125" t="s">
        <v>500</v>
      </c>
      <c r="D26" s="133">
        <f t="shared" si="6"/>
        <v>235603</v>
      </c>
      <c r="E26" s="133">
        <f t="shared" si="7"/>
        <v>166322</v>
      </c>
      <c r="F26" s="133">
        <v>0</v>
      </c>
      <c r="G26" s="133">
        <v>0</v>
      </c>
      <c r="H26" s="133">
        <v>0</v>
      </c>
      <c r="I26" s="133">
        <v>150215</v>
      </c>
      <c r="J26" s="133">
        <v>500000</v>
      </c>
      <c r="K26" s="133">
        <v>16107</v>
      </c>
      <c r="L26" s="133">
        <v>69281</v>
      </c>
      <c r="M26" s="133">
        <f t="shared" si="8"/>
        <v>0</v>
      </c>
      <c r="N26" s="133">
        <f t="shared" si="9"/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f t="shared" si="10"/>
        <v>235603</v>
      </c>
      <c r="W26" s="133">
        <f t="shared" si="11"/>
        <v>166322</v>
      </c>
      <c r="X26" s="133">
        <f t="shared" si="12"/>
        <v>0</v>
      </c>
      <c r="Y26" s="133">
        <f t="shared" si="13"/>
        <v>0</v>
      </c>
      <c r="Z26" s="133">
        <f t="shared" si="14"/>
        <v>0</v>
      </c>
      <c r="AA26" s="133">
        <f t="shared" si="15"/>
        <v>150215</v>
      </c>
      <c r="AB26" s="133">
        <f t="shared" si="16"/>
        <v>500000</v>
      </c>
      <c r="AC26" s="133">
        <f t="shared" si="17"/>
        <v>16107</v>
      </c>
      <c r="AD26" s="133">
        <f t="shared" si="18"/>
        <v>69281</v>
      </c>
      <c r="AE26" s="133">
        <f t="shared" si="19"/>
        <v>25000</v>
      </c>
      <c r="AF26" s="133">
        <f t="shared" si="20"/>
        <v>25000</v>
      </c>
      <c r="AG26" s="133">
        <v>0</v>
      </c>
      <c r="AH26" s="133">
        <v>0</v>
      </c>
      <c r="AI26" s="133">
        <v>0</v>
      </c>
      <c r="AJ26" s="133">
        <v>25000</v>
      </c>
      <c r="AK26" s="133">
        <v>0</v>
      </c>
      <c r="AL26" s="134" t="s">
        <v>332</v>
      </c>
      <c r="AM26" s="133">
        <f t="shared" si="21"/>
        <v>609849</v>
      </c>
      <c r="AN26" s="133">
        <f t="shared" si="22"/>
        <v>45867</v>
      </c>
      <c r="AO26" s="133">
        <v>45867</v>
      </c>
      <c r="AP26" s="133">
        <v>0</v>
      </c>
      <c r="AQ26" s="133">
        <v>0</v>
      </c>
      <c r="AR26" s="133">
        <v>0</v>
      </c>
      <c r="AS26" s="133">
        <f t="shared" si="23"/>
        <v>170404</v>
      </c>
      <c r="AT26" s="133">
        <v>0</v>
      </c>
      <c r="AU26" s="133">
        <v>165633</v>
      </c>
      <c r="AV26" s="133">
        <v>4771</v>
      </c>
      <c r="AW26" s="133">
        <v>0</v>
      </c>
      <c r="AX26" s="133">
        <f t="shared" si="24"/>
        <v>393578</v>
      </c>
      <c r="AY26" s="133">
        <v>0</v>
      </c>
      <c r="AZ26" s="133">
        <v>390491</v>
      </c>
      <c r="BA26" s="133">
        <v>3087</v>
      </c>
      <c r="BB26" s="133">
        <v>0</v>
      </c>
      <c r="BC26" s="134" t="s">
        <v>332</v>
      </c>
      <c r="BD26" s="133">
        <v>0</v>
      </c>
      <c r="BE26" s="133">
        <v>100754</v>
      </c>
      <c r="BF26" s="133">
        <f t="shared" si="25"/>
        <v>735603</v>
      </c>
      <c r="BG26" s="133">
        <f t="shared" si="26"/>
        <v>0</v>
      </c>
      <c r="BH26" s="133">
        <f t="shared" si="27"/>
        <v>0</v>
      </c>
      <c r="BI26" s="133">
        <v>0</v>
      </c>
      <c r="BJ26" s="133">
        <v>0</v>
      </c>
      <c r="BK26" s="133">
        <v>0</v>
      </c>
      <c r="BL26" s="133">
        <v>0</v>
      </c>
      <c r="BM26" s="133">
        <v>0</v>
      </c>
      <c r="BN26" s="134" t="s">
        <v>332</v>
      </c>
      <c r="BO26" s="133">
        <f t="shared" si="28"/>
        <v>0</v>
      </c>
      <c r="BP26" s="133">
        <f t="shared" si="29"/>
        <v>0</v>
      </c>
      <c r="BQ26" s="133">
        <v>0</v>
      </c>
      <c r="BR26" s="133">
        <v>0</v>
      </c>
      <c r="BS26" s="133">
        <v>0</v>
      </c>
      <c r="BT26" s="133">
        <v>0</v>
      </c>
      <c r="BU26" s="133">
        <f t="shared" si="30"/>
        <v>0</v>
      </c>
      <c r="BV26" s="133">
        <v>0</v>
      </c>
      <c r="BW26" s="133">
        <v>0</v>
      </c>
      <c r="BX26" s="133">
        <v>0</v>
      </c>
      <c r="BY26" s="133">
        <v>0</v>
      </c>
      <c r="BZ26" s="133">
        <f t="shared" si="31"/>
        <v>0</v>
      </c>
      <c r="CA26" s="133">
        <v>0</v>
      </c>
      <c r="CB26" s="133">
        <v>0</v>
      </c>
      <c r="CC26" s="133">
        <v>0</v>
      </c>
      <c r="CD26" s="133">
        <v>0</v>
      </c>
      <c r="CE26" s="134" t="s">
        <v>332</v>
      </c>
      <c r="CF26" s="133">
        <v>0</v>
      </c>
      <c r="CG26" s="133">
        <v>0</v>
      </c>
      <c r="CH26" s="133">
        <f t="shared" si="32"/>
        <v>0</v>
      </c>
      <c r="CI26" s="133">
        <f t="shared" si="33"/>
        <v>25000</v>
      </c>
      <c r="CJ26" s="133">
        <f t="shared" si="34"/>
        <v>25000</v>
      </c>
      <c r="CK26" s="133">
        <f t="shared" si="35"/>
        <v>0</v>
      </c>
      <c r="CL26" s="133">
        <f t="shared" si="36"/>
        <v>0</v>
      </c>
      <c r="CM26" s="133">
        <f t="shared" si="37"/>
        <v>0</v>
      </c>
      <c r="CN26" s="133">
        <f t="shared" si="38"/>
        <v>25000</v>
      </c>
      <c r="CO26" s="133">
        <f t="shared" si="39"/>
        <v>0</v>
      </c>
      <c r="CP26" s="134" t="s">
        <v>332</v>
      </c>
      <c r="CQ26" s="133">
        <f t="shared" si="44"/>
        <v>609849</v>
      </c>
      <c r="CR26" s="133">
        <f t="shared" si="44"/>
        <v>45867</v>
      </c>
      <c r="CS26" s="133">
        <f t="shared" si="44"/>
        <v>45867</v>
      </c>
      <c r="CT26" s="133">
        <f t="shared" si="44"/>
        <v>0</v>
      </c>
      <c r="CU26" s="133">
        <f t="shared" si="44"/>
        <v>0</v>
      </c>
      <c r="CV26" s="133">
        <f t="shared" si="44"/>
        <v>0</v>
      </c>
      <c r="CW26" s="133">
        <f t="shared" si="44"/>
        <v>170404</v>
      </c>
      <c r="CX26" s="133">
        <f t="shared" si="44"/>
        <v>0</v>
      </c>
      <c r="CY26" s="133">
        <f t="shared" si="44"/>
        <v>165633</v>
      </c>
      <c r="CZ26" s="133">
        <f t="shared" si="44"/>
        <v>4771</v>
      </c>
      <c r="DA26" s="133">
        <f t="shared" si="44"/>
        <v>0</v>
      </c>
      <c r="DB26" s="133">
        <f t="shared" si="44"/>
        <v>393578</v>
      </c>
      <c r="DC26" s="133">
        <f t="shared" si="44"/>
        <v>0</v>
      </c>
      <c r="DD26" s="133">
        <f t="shared" si="44"/>
        <v>390491</v>
      </c>
      <c r="DE26" s="133">
        <f t="shared" si="44"/>
        <v>3087</v>
      </c>
      <c r="DF26" s="133">
        <f>SUM(BB26,+CD26)</f>
        <v>0</v>
      </c>
      <c r="DG26" s="134" t="s">
        <v>332</v>
      </c>
      <c r="DH26" s="133">
        <f t="shared" si="41"/>
        <v>0</v>
      </c>
      <c r="DI26" s="133">
        <f t="shared" si="42"/>
        <v>100754</v>
      </c>
      <c r="DJ26" s="133">
        <f t="shared" si="43"/>
        <v>735603</v>
      </c>
    </row>
    <row r="27" spans="1:114" s="129" customFormat="1" ht="12" customHeight="1">
      <c r="A27" s="125" t="s">
        <v>336</v>
      </c>
      <c r="B27" s="126" t="s">
        <v>501</v>
      </c>
      <c r="C27" s="125" t="s">
        <v>502</v>
      </c>
      <c r="D27" s="133">
        <f t="shared" si="6"/>
        <v>0</v>
      </c>
      <c r="E27" s="133">
        <f t="shared" si="7"/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f t="shared" si="8"/>
        <v>14975</v>
      </c>
      <c r="N27" s="133">
        <f t="shared" si="9"/>
        <v>2233</v>
      </c>
      <c r="O27" s="133">
        <v>0</v>
      </c>
      <c r="P27" s="133">
        <v>0</v>
      </c>
      <c r="Q27" s="133">
        <v>0</v>
      </c>
      <c r="R27" s="133">
        <v>2233</v>
      </c>
      <c r="S27" s="133">
        <v>128348</v>
      </c>
      <c r="T27" s="133">
        <v>0</v>
      </c>
      <c r="U27" s="133">
        <v>12742</v>
      </c>
      <c r="V27" s="133">
        <f t="shared" si="10"/>
        <v>14975</v>
      </c>
      <c r="W27" s="133">
        <f t="shared" si="11"/>
        <v>2233</v>
      </c>
      <c r="X27" s="133">
        <f t="shared" si="12"/>
        <v>0</v>
      </c>
      <c r="Y27" s="133">
        <f t="shared" si="13"/>
        <v>0</v>
      </c>
      <c r="Z27" s="133">
        <f t="shared" si="14"/>
        <v>0</v>
      </c>
      <c r="AA27" s="133">
        <f t="shared" si="15"/>
        <v>2233</v>
      </c>
      <c r="AB27" s="133">
        <f t="shared" si="16"/>
        <v>128348</v>
      </c>
      <c r="AC27" s="133">
        <f t="shared" si="17"/>
        <v>0</v>
      </c>
      <c r="AD27" s="133">
        <f t="shared" si="18"/>
        <v>12742</v>
      </c>
      <c r="AE27" s="133">
        <f t="shared" si="19"/>
        <v>0</v>
      </c>
      <c r="AF27" s="133">
        <f t="shared" si="20"/>
        <v>0</v>
      </c>
      <c r="AG27" s="133">
        <v>0</v>
      </c>
      <c r="AH27" s="133">
        <v>0</v>
      </c>
      <c r="AI27" s="133">
        <v>0</v>
      </c>
      <c r="AJ27" s="133">
        <v>0</v>
      </c>
      <c r="AK27" s="133">
        <v>0</v>
      </c>
      <c r="AL27" s="134" t="s">
        <v>332</v>
      </c>
      <c r="AM27" s="133">
        <f t="shared" si="21"/>
        <v>0</v>
      </c>
      <c r="AN27" s="133">
        <f t="shared" si="22"/>
        <v>0</v>
      </c>
      <c r="AO27" s="133">
        <v>0</v>
      </c>
      <c r="AP27" s="133">
        <v>0</v>
      </c>
      <c r="AQ27" s="133">
        <v>0</v>
      </c>
      <c r="AR27" s="133">
        <v>0</v>
      </c>
      <c r="AS27" s="133">
        <f t="shared" si="23"/>
        <v>0</v>
      </c>
      <c r="AT27" s="133">
        <v>0</v>
      </c>
      <c r="AU27" s="133">
        <v>0</v>
      </c>
      <c r="AV27" s="133">
        <v>0</v>
      </c>
      <c r="AW27" s="133">
        <v>0</v>
      </c>
      <c r="AX27" s="133">
        <f t="shared" si="24"/>
        <v>0</v>
      </c>
      <c r="AY27" s="133">
        <v>0</v>
      </c>
      <c r="AZ27" s="133">
        <v>0</v>
      </c>
      <c r="BA27" s="133">
        <v>0</v>
      </c>
      <c r="BB27" s="133">
        <v>0</v>
      </c>
      <c r="BC27" s="134" t="s">
        <v>332</v>
      </c>
      <c r="BD27" s="133">
        <v>0</v>
      </c>
      <c r="BE27" s="133">
        <v>0</v>
      </c>
      <c r="BF27" s="133">
        <f t="shared" si="25"/>
        <v>0</v>
      </c>
      <c r="BG27" s="133">
        <f t="shared" si="26"/>
        <v>0</v>
      </c>
      <c r="BH27" s="133">
        <f t="shared" si="27"/>
        <v>0</v>
      </c>
      <c r="BI27" s="133">
        <v>0</v>
      </c>
      <c r="BJ27" s="133">
        <v>0</v>
      </c>
      <c r="BK27" s="133">
        <v>0</v>
      </c>
      <c r="BL27" s="133">
        <v>0</v>
      </c>
      <c r="BM27" s="133">
        <v>0</v>
      </c>
      <c r="BN27" s="134" t="s">
        <v>332</v>
      </c>
      <c r="BO27" s="133">
        <f t="shared" si="28"/>
        <v>122811</v>
      </c>
      <c r="BP27" s="133">
        <f t="shared" si="29"/>
        <v>27040</v>
      </c>
      <c r="BQ27" s="133">
        <v>27040</v>
      </c>
      <c r="BR27" s="133">
        <v>0</v>
      </c>
      <c r="BS27" s="133">
        <v>0</v>
      </c>
      <c r="BT27" s="133">
        <v>0</v>
      </c>
      <c r="BU27" s="133">
        <f t="shared" si="30"/>
        <v>71446</v>
      </c>
      <c r="BV27" s="133">
        <v>0</v>
      </c>
      <c r="BW27" s="133">
        <v>71446</v>
      </c>
      <c r="BX27" s="133">
        <v>0</v>
      </c>
      <c r="BY27" s="133">
        <v>0</v>
      </c>
      <c r="BZ27" s="133">
        <f t="shared" si="31"/>
        <v>24325</v>
      </c>
      <c r="CA27" s="133">
        <v>288</v>
      </c>
      <c r="CB27" s="133">
        <v>21672</v>
      </c>
      <c r="CC27" s="133">
        <v>0</v>
      </c>
      <c r="CD27" s="133">
        <v>2365</v>
      </c>
      <c r="CE27" s="134" t="s">
        <v>332</v>
      </c>
      <c r="CF27" s="133">
        <v>0</v>
      </c>
      <c r="CG27" s="133">
        <v>20512</v>
      </c>
      <c r="CH27" s="133">
        <f t="shared" si="32"/>
        <v>143323</v>
      </c>
      <c r="CI27" s="133">
        <f t="shared" si="33"/>
        <v>0</v>
      </c>
      <c r="CJ27" s="133">
        <f t="shared" si="34"/>
        <v>0</v>
      </c>
      <c r="CK27" s="133">
        <f t="shared" si="35"/>
        <v>0</v>
      </c>
      <c r="CL27" s="133">
        <f t="shared" si="36"/>
        <v>0</v>
      </c>
      <c r="CM27" s="133">
        <f t="shared" si="37"/>
        <v>0</v>
      </c>
      <c r="CN27" s="133">
        <f t="shared" si="38"/>
        <v>0</v>
      </c>
      <c r="CO27" s="133">
        <f t="shared" si="39"/>
        <v>0</v>
      </c>
      <c r="CP27" s="134" t="s">
        <v>332</v>
      </c>
      <c r="CQ27" s="133">
        <f t="shared" si="44"/>
        <v>122811</v>
      </c>
      <c r="CR27" s="133">
        <f t="shared" si="44"/>
        <v>27040</v>
      </c>
      <c r="CS27" s="133">
        <f t="shared" si="44"/>
        <v>27040</v>
      </c>
      <c r="CT27" s="133">
        <f t="shared" si="44"/>
        <v>0</v>
      </c>
      <c r="CU27" s="133">
        <f t="shared" si="44"/>
        <v>0</v>
      </c>
      <c r="CV27" s="133">
        <f t="shared" si="44"/>
        <v>0</v>
      </c>
      <c r="CW27" s="133">
        <f t="shared" si="44"/>
        <v>71446</v>
      </c>
      <c r="CX27" s="133">
        <f t="shared" si="44"/>
        <v>0</v>
      </c>
      <c r="CY27" s="133">
        <f t="shared" si="44"/>
        <v>71446</v>
      </c>
      <c r="CZ27" s="133">
        <f t="shared" si="44"/>
        <v>0</v>
      </c>
      <c r="DA27" s="133">
        <f t="shared" si="44"/>
        <v>0</v>
      </c>
      <c r="DB27" s="133">
        <f t="shared" si="44"/>
        <v>24325</v>
      </c>
      <c r="DC27" s="133">
        <f t="shared" si="44"/>
        <v>288</v>
      </c>
      <c r="DD27" s="133">
        <f t="shared" si="44"/>
        <v>21672</v>
      </c>
      <c r="DE27" s="133">
        <f t="shared" si="44"/>
        <v>0</v>
      </c>
      <c r="DF27" s="133">
        <f>SUM(BB27,+CD27)</f>
        <v>2365</v>
      </c>
      <c r="DG27" s="134" t="s">
        <v>332</v>
      </c>
      <c r="DH27" s="133">
        <f t="shared" si="41"/>
        <v>0</v>
      </c>
      <c r="DI27" s="133">
        <f t="shared" si="42"/>
        <v>20512</v>
      </c>
      <c r="DJ27" s="133">
        <f t="shared" si="43"/>
        <v>143323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30" width="14.69921875" style="149" customWidth="1"/>
    <col min="31" max="16384" width="9" style="147" customWidth="1"/>
  </cols>
  <sheetData>
    <row r="1" spans="1:30" s="140" customFormat="1" ht="17.25">
      <c r="A1" s="135" t="s">
        <v>326</v>
      </c>
      <c r="B1" s="138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s="42" customFormat="1" ht="12.75" customHeight="1">
      <c r="A2" s="158" t="s">
        <v>197</v>
      </c>
      <c r="B2" s="152" t="s">
        <v>192</v>
      </c>
      <c r="C2" s="161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59"/>
      <c r="B3" s="153"/>
      <c r="C3" s="159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59"/>
      <c r="B4" s="153"/>
      <c r="C4" s="159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59"/>
      <c r="B5" s="153"/>
      <c r="C5" s="159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0"/>
      <c r="B6" s="154"/>
      <c r="C6" s="160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D7">SUM(D8:D90)</f>
        <v>102619723</v>
      </c>
      <c r="E7" s="123">
        <f t="shared" si="0"/>
        <v>24596917</v>
      </c>
      <c r="F7" s="123">
        <f t="shared" si="0"/>
        <v>4552836</v>
      </c>
      <c r="G7" s="123">
        <f t="shared" si="0"/>
        <v>11582</v>
      </c>
      <c r="H7" s="123">
        <f t="shared" si="0"/>
        <v>1511300</v>
      </c>
      <c r="I7" s="123">
        <f t="shared" si="0"/>
        <v>10621575</v>
      </c>
      <c r="J7" s="123">
        <f t="shared" si="0"/>
        <v>17765003</v>
      </c>
      <c r="K7" s="123">
        <f t="shared" si="0"/>
        <v>7899624</v>
      </c>
      <c r="L7" s="123">
        <f t="shared" si="0"/>
        <v>78022806</v>
      </c>
      <c r="M7" s="123">
        <f t="shared" si="0"/>
        <v>8423425</v>
      </c>
      <c r="N7" s="123">
        <f t="shared" si="0"/>
        <v>939129</v>
      </c>
      <c r="O7" s="123">
        <f t="shared" si="0"/>
        <v>9093</v>
      </c>
      <c r="P7" s="123">
        <f t="shared" si="0"/>
        <v>30016</v>
      </c>
      <c r="Q7" s="123">
        <f t="shared" si="0"/>
        <v>43500</v>
      </c>
      <c r="R7" s="123">
        <f t="shared" si="0"/>
        <v>689427</v>
      </c>
      <c r="S7" s="123">
        <f t="shared" si="0"/>
        <v>3413806</v>
      </c>
      <c r="T7" s="123">
        <f t="shared" si="0"/>
        <v>167093</v>
      </c>
      <c r="U7" s="123">
        <f t="shared" si="0"/>
        <v>7484296</v>
      </c>
      <c r="V7" s="123">
        <f t="shared" si="0"/>
        <v>111043148</v>
      </c>
      <c r="W7" s="123">
        <f t="shared" si="0"/>
        <v>25536046</v>
      </c>
      <c r="X7" s="123">
        <f t="shared" si="0"/>
        <v>4561929</v>
      </c>
      <c r="Y7" s="123">
        <f t="shared" si="0"/>
        <v>41598</v>
      </c>
      <c r="Z7" s="123">
        <f t="shared" si="0"/>
        <v>1554800</v>
      </c>
      <c r="AA7" s="123">
        <f t="shared" si="0"/>
        <v>11311002</v>
      </c>
      <c r="AB7" s="123">
        <f t="shared" si="0"/>
        <v>21178809</v>
      </c>
      <c r="AC7" s="123">
        <f t="shared" si="0"/>
        <v>8066717</v>
      </c>
      <c r="AD7" s="123">
        <f t="shared" si="0"/>
        <v>85507102</v>
      </c>
    </row>
    <row r="8" spans="1:30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1" ref="D8:D71">SUM(E8,+L8)</f>
        <v>24540909</v>
      </c>
      <c r="E8" s="127">
        <f aca="true" t="shared" si="2" ref="E8:E71">+SUM(F8:I8,K8)</f>
        <v>7239644</v>
      </c>
      <c r="F8" s="127">
        <v>3947053</v>
      </c>
      <c r="G8" s="127">
        <v>0</v>
      </c>
      <c r="H8" s="127">
        <v>0</v>
      </c>
      <c r="I8" s="127">
        <v>2017555</v>
      </c>
      <c r="J8" s="128">
        <v>0</v>
      </c>
      <c r="K8" s="127">
        <v>1275036</v>
      </c>
      <c r="L8" s="127">
        <v>17301265</v>
      </c>
      <c r="M8" s="127">
        <f aca="true" t="shared" si="3" ref="M8:M71">SUM(N8,+U8)</f>
        <v>1094154</v>
      </c>
      <c r="N8" s="127">
        <f aca="true" t="shared" si="4" ref="N8:N71">+SUM(O8:R8,T8)</f>
        <v>46295</v>
      </c>
      <c r="O8" s="127">
        <v>0</v>
      </c>
      <c r="P8" s="127">
        <v>0</v>
      </c>
      <c r="Q8" s="127">
        <v>0</v>
      </c>
      <c r="R8" s="127">
        <v>45406</v>
      </c>
      <c r="S8" s="128">
        <v>0</v>
      </c>
      <c r="T8" s="127">
        <v>889</v>
      </c>
      <c r="U8" s="127">
        <v>1047859</v>
      </c>
      <c r="V8" s="127">
        <f aca="true" t="shared" si="5" ref="V8:V71">+SUM(D8,M8)</f>
        <v>25635063</v>
      </c>
      <c r="W8" s="127">
        <f aca="true" t="shared" si="6" ref="W8:W71">+SUM(E8,N8)</f>
        <v>7285939</v>
      </c>
      <c r="X8" s="127">
        <f aca="true" t="shared" si="7" ref="X8:X71">+SUM(F8,O8)</f>
        <v>3947053</v>
      </c>
      <c r="Y8" s="127">
        <f aca="true" t="shared" si="8" ref="Y8:Y71">+SUM(G8,P8)</f>
        <v>0</v>
      </c>
      <c r="Z8" s="127">
        <f aca="true" t="shared" si="9" ref="Z8:Z71">+SUM(H8,Q8)</f>
        <v>0</v>
      </c>
      <c r="AA8" s="127">
        <f aca="true" t="shared" si="10" ref="AA8:AA71">+SUM(I8,R8)</f>
        <v>2062961</v>
      </c>
      <c r="AB8" s="128">
        <v>0</v>
      </c>
      <c r="AC8" s="127">
        <f aca="true" t="shared" si="11" ref="AC8:AC71">+SUM(K8,T8)</f>
        <v>1275925</v>
      </c>
      <c r="AD8" s="127">
        <f aca="true" t="shared" si="12" ref="AD8:AD71">+SUM(L8,U8)</f>
        <v>18349124</v>
      </c>
    </row>
    <row r="9" spans="1:30" s="129" customFormat="1" ht="12" customHeight="1">
      <c r="A9" s="125" t="s">
        <v>336</v>
      </c>
      <c r="B9" s="126" t="s">
        <v>340</v>
      </c>
      <c r="C9" s="125" t="s">
        <v>341</v>
      </c>
      <c r="D9" s="127">
        <f t="shared" si="1"/>
        <v>4231543</v>
      </c>
      <c r="E9" s="127">
        <f t="shared" si="2"/>
        <v>855953</v>
      </c>
      <c r="F9" s="127">
        <v>7969</v>
      </c>
      <c r="G9" s="127">
        <v>0</v>
      </c>
      <c r="H9" s="127">
        <v>120000</v>
      </c>
      <c r="I9" s="127">
        <v>412017</v>
      </c>
      <c r="J9" s="128">
        <v>0</v>
      </c>
      <c r="K9" s="127">
        <v>315967</v>
      </c>
      <c r="L9" s="127">
        <v>3375590</v>
      </c>
      <c r="M9" s="127">
        <f t="shared" si="3"/>
        <v>282460</v>
      </c>
      <c r="N9" s="127">
        <f t="shared" si="4"/>
        <v>18739</v>
      </c>
      <c r="O9" s="127">
        <v>4065</v>
      </c>
      <c r="P9" s="127">
        <v>11729</v>
      </c>
      <c r="Q9" s="127">
        <v>0</v>
      </c>
      <c r="R9" s="127">
        <v>156</v>
      </c>
      <c r="S9" s="128">
        <v>0</v>
      </c>
      <c r="T9" s="127">
        <v>2789</v>
      </c>
      <c r="U9" s="127">
        <v>263721</v>
      </c>
      <c r="V9" s="127">
        <f t="shared" si="5"/>
        <v>4514003</v>
      </c>
      <c r="W9" s="127">
        <f t="shared" si="6"/>
        <v>874692</v>
      </c>
      <c r="X9" s="127">
        <f t="shared" si="7"/>
        <v>12034</v>
      </c>
      <c r="Y9" s="127">
        <f t="shared" si="8"/>
        <v>11729</v>
      </c>
      <c r="Z9" s="127">
        <f t="shared" si="9"/>
        <v>120000</v>
      </c>
      <c r="AA9" s="127">
        <f t="shared" si="10"/>
        <v>412173</v>
      </c>
      <c r="AB9" s="128">
        <v>0</v>
      </c>
      <c r="AC9" s="127">
        <f t="shared" si="11"/>
        <v>318756</v>
      </c>
      <c r="AD9" s="127">
        <f t="shared" si="12"/>
        <v>3639311</v>
      </c>
    </row>
    <row r="10" spans="1:30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1"/>
        <v>2358857</v>
      </c>
      <c r="E10" s="127">
        <f t="shared" si="2"/>
        <v>391611</v>
      </c>
      <c r="F10" s="127">
        <v>0</v>
      </c>
      <c r="G10" s="127">
        <v>0</v>
      </c>
      <c r="H10" s="127">
        <v>0</v>
      </c>
      <c r="I10" s="127">
        <v>6496</v>
      </c>
      <c r="J10" s="128">
        <v>0</v>
      </c>
      <c r="K10" s="127">
        <v>385115</v>
      </c>
      <c r="L10" s="127">
        <v>1967246</v>
      </c>
      <c r="M10" s="127">
        <f t="shared" si="3"/>
        <v>484087</v>
      </c>
      <c r="N10" s="127">
        <f t="shared" si="4"/>
        <v>11889</v>
      </c>
      <c r="O10" s="127">
        <v>0</v>
      </c>
      <c r="P10" s="127">
        <v>0</v>
      </c>
      <c r="Q10" s="127">
        <v>0</v>
      </c>
      <c r="R10" s="127">
        <v>7191</v>
      </c>
      <c r="S10" s="128">
        <v>0</v>
      </c>
      <c r="T10" s="127">
        <v>4698</v>
      </c>
      <c r="U10" s="127">
        <v>472198</v>
      </c>
      <c r="V10" s="127">
        <f t="shared" si="5"/>
        <v>2842944</v>
      </c>
      <c r="W10" s="127">
        <f t="shared" si="6"/>
        <v>403500</v>
      </c>
      <c r="X10" s="127">
        <f t="shared" si="7"/>
        <v>0</v>
      </c>
      <c r="Y10" s="127">
        <f t="shared" si="8"/>
        <v>0</v>
      </c>
      <c r="Z10" s="127">
        <f t="shared" si="9"/>
        <v>0</v>
      </c>
      <c r="AA10" s="127">
        <f t="shared" si="10"/>
        <v>13687</v>
      </c>
      <c r="AB10" s="128">
        <v>0</v>
      </c>
      <c r="AC10" s="127">
        <f t="shared" si="11"/>
        <v>389813</v>
      </c>
      <c r="AD10" s="127">
        <f t="shared" si="12"/>
        <v>2439444</v>
      </c>
    </row>
    <row r="11" spans="1:30" s="129" customFormat="1" ht="12" customHeight="1">
      <c r="A11" s="125" t="s">
        <v>336</v>
      </c>
      <c r="B11" s="126" t="s">
        <v>344</v>
      </c>
      <c r="C11" s="125" t="s">
        <v>345</v>
      </c>
      <c r="D11" s="127">
        <f t="shared" si="1"/>
        <v>7678458</v>
      </c>
      <c r="E11" s="127">
        <f t="shared" si="2"/>
        <v>1703973</v>
      </c>
      <c r="F11" s="127">
        <v>3052</v>
      </c>
      <c r="G11" s="127">
        <v>93</v>
      </c>
      <c r="H11" s="127">
        <v>39800</v>
      </c>
      <c r="I11" s="127">
        <v>844768</v>
      </c>
      <c r="J11" s="128">
        <v>0</v>
      </c>
      <c r="K11" s="127">
        <v>816260</v>
      </c>
      <c r="L11" s="127">
        <v>5974485</v>
      </c>
      <c r="M11" s="127">
        <f t="shared" si="3"/>
        <v>234808</v>
      </c>
      <c r="N11" s="127">
        <f t="shared" si="4"/>
        <v>10049</v>
      </c>
      <c r="O11" s="127">
        <v>0</v>
      </c>
      <c r="P11" s="127">
        <v>0</v>
      </c>
      <c r="Q11" s="127">
        <v>0</v>
      </c>
      <c r="R11" s="127">
        <v>4766</v>
      </c>
      <c r="S11" s="128">
        <v>0</v>
      </c>
      <c r="T11" s="127">
        <v>5283</v>
      </c>
      <c r="U11" s="127">
        <v>224759</v>
      </c>
      <c r="V11" s="127">
        <f t="shared" si="5"/>
        <v>7913266</v>
      </c>
      <c r="W11" s="127">
        <f t="shared" si="6"/>
        <v>1714022</v>
      </c>
      <c r="X11" s="127">
        <f t="shared" si="7"/>
        <v>3052</v>
      </c>
      <c r="Y11" s="127">
        <f t="shared" si="8"/>
        <v>93</v>
      </c>
      <c r="Z11" s="127">
        <f t="shared" si="9"/>
        <v>39800</v>
      </c>
      <c r="AA11" s="127">
        <f t="shared" si="10"/>
        <v>849534</v>
      </c>
      <c r="AB11" s="128">
        <v>0</v>
      </c>
      <c r="AC11" s="127">
        <f t="shared" si="11"/>
        <v>821543</v>
      </c>
      <c r="AD11" s="127">
        <f t="shared" si="12"/>
        <v>6199244</v>
      </c>
    </row>
    <row r="12" spans="1:30" s="129" customFormat="1" ht="12" customHeight="1">
      <c r="A12" s="125" t="s">
        <v>336</v>
      </c>
      <c r="B12" s="126" t="s">
        <v>346</v>
      </c>
      <c r="C12" s="125" t="s">
        <v>347</v>
      </c>
      <c r="D12" s="133">
        <f t="shared" si="1"/>
        <v>1394684</v>
      </c>
      <c r="E12" s="133">
        <f t="shared" si="2"/>
        <v>25005</v>
      </c>
      <c r="F12" s="133">
        <v>0</v>
      </c>
      <c r="G12" s="133">
        <v>0</v>
      </c>
      <c r="H12" s="133">
        <v>0</v>
      </c>
      <c r="I12" s="133">
        <v>5952</v>
      </c>
      <c r="J12" s="134">
        <v>0</v>
      </c>
      <c r="K12" s="133">
        <v>19053</v>
      </c>
      <c r="L12" s="133">
        <v>1369679</v>
      </c>
      <c r="M12" s="133">
        <f t="shared" si="3"/>
        <v>142813</v>
      </c>
      <c r="N12" s="133">
        <f t="shared" si="4"/>
        <v>0</v>
      </c>
      <c r="O12" s="133">
        <v>0</v>
      </c>
      <c r="P12" s="133">
        <v>0</v>
      </c>
      <c r="Q12" s="133">
        <v>0</v>
      </c>
      <c r="R12" s="133">
        <v>0</v>
      </c>
      <c r="S12" s="134">
        <v>0</v>
      </c>
      <c r="T12" s="133">
        <v>0</v>
      </c>
      <c r="U12" s="133">
        <v>142813</v>
      </c>
      <c r="V12" s="133">
        <f t="shared" si="5"/>
        <v>1537497</v>
      </c>
      <c r="W12" s="133">
        <f t="shared" si="6"/>
        <v>25005</v>
      </c>
      <c r="X12" s="133">
        <f t="shared" si="7"/>
        <v>0</v>
      </c>
      <c r="Y12" s="133">
        <f t="shared" si="8"/>
        <v>0</v>
      </c>
      <c r="Z12" s="133">
        <f t="shared" si="9"/>
        <v>0</v>
      </c>
      <c r="AA12" s="133">
        <f t="shared" si="10"/>
        <v>5952</v>
      </c>
      <c r="AB12" s="134">
        <v>0</v>
      </c>
      <c r="AC12" s="133">
        <f t="shared" si="11"/>
        <v>19053</v>
      </c>
      <c r="AD12" s="133">
        <f t="shared" si="12"/>
        <v>1512492</v>
      </c>
    </row>
    <row r="13" spans="1:30" s="129" customFormat="1" ht="12" customHeight="1">
      <c r="A13" s="125" t="s">
        <v>336</v>
      </c>
      <c r="B13" s="126" t="s">
        <v>348</v>
      </c>
      <c r="C13" s="125" t="s">
        <v>349</v>
      </c>
      <c r="D13" s="133">
        <f t="shared" si="1"/>
        <v>371198</v>
      </c>
      <c r="E13" s="133">
        <f t="shared" si="2"/>
        <v>0</v>
      </c>
      <c r="F13" s="133">
        <v>0</v>
      </c>
      <c r="G13" s="133">
        <v>0</v>
      </c>
      <c r="H13" s="133">
        <v>0</v>
      </c>
      <c r="I13" s="133">
        <v>0</v>
      </c>
      <c r="J13" s="134">
        <v>0</v>
      </c>
      <c r="K13" s="133">
        <v>0</v>
      </c>
      <c r="L13" s="133">
        <v>371198</v>
      </c>
      <c r="M13" s="133">
        <f t="shared" si="3"/>
        <v>184526</v>
      </c>
      <c r="N13" s="133">
        <f t="shared" si="4"/>
        <v>77494</v>
      </c>
      <c r="O13" s="133">
        <v>0</v>
      </c>
      <c r="P13" s="133">
        <v>0</v>
      </c>
      <c r="Q13" s="133">
        <v>0</v>
      </c>
      <c r="R13" s="133">
        <v>50176</v>
      </c>
      <c r="S13" s="134">
        <v>0</v>
      </c>
      <c r="T13" s="133">
        <v>27318</v>
      </c>
      <c r="U13" s="133">
        <v>107032</v>
      </c>
      <c r="V13" s="133">
        <f t="shared" si="5"/>
        <v>555724</v>
      </c>
      <c r="W13" s="133">
        <f t="shared" si="6"/>
        <v>77494</v>
      </c>
      <c r="X13" s="133">
        <f t="shared" si="7"/>
        <v>0</v>
      </c>
      <c r="Y13" s="133">
        <f t="shared" si="8"/>
        <v>0</v>
      </c>
      <c r="Z13" s="133">
        <f t="shared" si="9"/>
        <v>0</v>
      </c>
      <c r="AA13" s="133">
        <f t="shared" si="10"/>
        <v>50176</v>
      </c>
      <c r="AB13" s="134">
        <v>0</v>
      </c>
      <c r="AC13" s="133">
        <f t="shared" si="11"/>
        <v>27318</v>
      </c>
      <c r="AD13" s="133">
        <f t="shared" si="12"/>
        <v>478230</v>
      </c>
    </row>
    <row r="14" spans="1:30" s="129" customFormat="1" ht="12" customHeight="1">
      <c r="A14" s="125" t="s">
        <v>336</v>
      </c>
      <c r="B14" s="126" t="s">
        <v>350</v>
      </c>
      <c r="C14" s="125" t="s">
        <v>351</v>
      </c>
      <c r="D14" s="133">
        <f t="shared" si="1"/>
        <v>5957897</v>
      </c>
      <c r="E14" s="133">
        <f t="shared" si="2"/>
        <v>880917</v>
      </c>
      <c r="F14" s="133">
        <v>14414</v>
      </c>
      <c r="G14" s="133">
        <v>1925</v>
      </c>
      <c r="H14" s="133">
        <v>63300</v>
      </c>
      <c r="I14" s="133">
        <v>466043</v>
      </c>
      <c r="J14" s="134">
        <v>0</v>
      </c>
      <c r="K14" s="133">
        <v>335235</v>
      </c>
      <c r="L14" s="133">
        <v>5076980</v>
      </c>
      <c r="M14" s="133">
        <f t="shared" si="3"/>
        <v>111200</v>
      </c>
      <c r="N14" s="133">
        <f t="shared" si="4"/>
        <v>5510</v>
      </c>
      <c r="O14" s="133">
        <v>138</v>
      </c>
      <c r="P14" s="133">
        <v>298</v>
      </c>
      <c r="Q14" s="133">
        <v>0</v>
      </c>
      <c r="R14" s="133">
        <v>5050</v>
      </c>
      <c r="S14" s="134">
        <v>0</v>
      </c>
      <c r="T14" s="133">
        <v>24</v>
      </c>
      <c r="U14" s="133">
        <v>105690</v>
      </c>
      <c r="V14" s="133">
        <f t="shared" si="5"/>
        <v>6069097</v>
      </c>
      <c r="W14" s="133">
        <f t="shared" si="6"/>
        <v>886427</v>
      </c>
      <c r="X14" s="133">
        <f t="shared" si="7"/>
        <v>14552</v>
      </c>
      <c r="Y14" s="133">
        <f t="shared" si="8"/>
        <v>2223</v>
      </c>
      <c r="Z14" s="133">
        <f t="shared" si="9"/>
        <v>63300</v>
      </c>
      <c r="AA14" s="133">
        <f t="shared" si="10"/>
        <v>471093</v>
      </c>
      <c r="AB14" s="134">
        <v>0</v>
      </c>
      <c r="AC14" s="133">
        <f t="shared" si="11"/>
        <v>335259</v>
      </c>
      <c r="AD14" s="133">
        <f t="shared" si="12"/>
        <v>5182670</v>
      </c>
    </row>
    <row r="15" spans="1:30" s="129" customFormat="1" ht="12" customHeight="1">
      <c r="A15" s="125" t="s">
        <v>336</v>
      </c>
      <c r="B15" s="126" t="s">
        <v>352</v>
      </c>
      <c r="C15" s="125" t="s">
        <v>353</v>
      </c>
      <c r="D15" s="133">
        <f t="shared" si="1"/>
        <v>940373</v>
      </c>
      <c r="E15" s="133">
        <f t="shared" si="2"/>
        <v>80205</v>
      </c>
      <c r="F15" s="133">
        <v>0</v>
      </c>
      <c r="G15" s="133">
        <v>0</v>
      </c>
      <c r="H15" s="133">
        <v>0</v>
      </c>
      <c r="I15" s="133">
        <v>57586</v>
      </c>
      <c r="J15" s="134">
        <v>0</v>
      </c>
      <c r="K15" s="133">
        <v>22619</v>
      </c>
      <c r="L15" s="133">
        <v>860168</v>
      </c>
      <c r="M15" s="133">
        <f t="shared" si="3"/>
        <v>161650</v>
      </c>
      <c r="N15" s="133">
        <f t="shared" si="4"/>
        <v>0</v>
      </c>
      <c r="O15" s="133">
        <v>0</v>
      </c>
      <c r="P15" s="133">
        <v>0</v>
      </c>
      <c r="Q15" s="133">
        <v>0</v>
      </c>
      <c r="R15" s="133">
        <v>0</v>
      </c>
      <c r="S15" s="134">
        <v>0</v>
      </c>
      <c r="T15" s="133">
        <v>0</v>
      </c>
      <c r="U15" s="133">
        <v>161650</v>
      </c>
      <c r="V15" s="133">
        <f t="shared" si="5"/>
        <v>1102023</v>
      </c>
      <c r="W15" s="133">
        <f t="shared" si="6"/>
        <v>80205</v>
      </c>
      <c r="X15" s="133">
        <f t="shared" si="7"/>
        <v>0</v>
      </c>
      <c r="Y15" s="133">
        <f t="shared" si="8"/>
        <v>0</v>
      </c>
      <c r="Z15" s="133">
        <f t="shared" si="9"/>
        <v>0</v>
      </c>
      <c r="AA15" s="133">
        <f t="shared" si="10"/>
        <v>57586</v>
      </c>
      <c r="AB15" s="134">
        <v>0</v>
      </c>
      <c r="AC15" s="133">
        <f t="shared" si="11"/>
        <v>22619</v>
      </c>
      <c r="AD15" s="133">
        <f t="shared" si="12"/>
        <v>1021818</v>
      </c>
    </row>
    <row r="16" spans="1:30" s="129" customFormat="1" ht="12" customHeight="1">
      <c r="A16" s="125" t="s">
        <v>336</v>
      </c>
      <c r="B16" s="126" t="s">
        <v>354</v>
      </c>
      <c r="C16" s="125" t="s">
        <v>355</v>
      </c>
      <c r="D16" s="133">
        <f t="shared" si="1"/>
        <v>1266790</v>
      </c>
      <c r="E16" s="133">
        <f t="shared" si="2"/>
        <v>235425</v>
      </c>
      <c r="F16" s="133">
        <v>0</v>
      </c>
      <c r="G16" s="133">
        <v>0</v>
      </c>
      <c r="H16" s="133">
        <v>0</v>
      </c>
      <c r="I16" s="133">
        <v>191534</v>
      </c>
      <c r="J16" s="134">
        <v>0</v>
      </c>
      <c r="K16" s="133">
        <v>43891</v>
      </c>
      <c r="L16" s="133">
        <v>1031365</v>
      </c>
      <c r="M16" s="133">
        <f t="shared" si="3"/>
        <v>200357</v>
      </c>
      <c r="N16" s="133">
        <f t="shared" si="4"/>
        <v>2701</v>
      </c>
      <c r="O16" s="133">
        <v>0</v>
      </c>
      <c r="P16" s="133">
        <v>0</v>
      </c>
      <c r="Q16" s="133">
        <v>0</v>
      </c>
      <c r="R16" s="133">
        <v>2701</v>
      </c>
      <c r="S16" s="134">
        <v>0</v>
      </c>
      <c r="T16" s="133">
        <v>0</v>
      </c>
      <c r="U16" s="133">
        <v>197656</v>
      </c>
      <c r="V16" s="133">
        <f t="shared" si="5"/>
        <v>1467147</v>
      </c>
      <c r="W16" s="133">
        <f t="shared" si="6"/>
        <v>238126</v>
      </c>
      <c r="X16" s="133">
        <f t="shared" si="7"/>
        <v>0</v>
      </c>
      <c r="Y16" s="133">
        <f t="shared" si="8"/>
        <v>0</v>
      </c>
      <c r="Z16" s="133">
        <f t="shared" si="9"/>
        <v>0</v>
      </c>
      <c r="AA16" s="133">
        <f t="shared" si="10"/>
        <v>194235</v>
      </c>
      <c r="AB16" s="134">
        <v>0</v>
      </c>
      <c r="AC16" s="133">
        <f t="shared" si="11"/>
        <v>43891</v>
      </c>
      <c r="AD16" s="133">
        <f t="shared" si="12"/>
        <v>1229021</v>
      </c>
    </row>
    <row r="17" spans="1:30" s="129" customFormat="1" ht="12" customHeight="1">
      <c r="A17" s="125" t="s">
        <v>336</v>
      </c>
      <c r="B17" s="126" t="s">
        <v>356</v>
      </c>
      <c r="C17" s="125" t="s">
        <v>357</v>
      </c>
      <c r="D17" s="133">
        <f t="shared" si="1"/>
        <v>571238</v>
      </c>
      <c r="E17" s="133">
        <f t="shared" si="2"/>
        <v>2495</v>
      </c>
      <c r="F17" s="133">
        <v>0</v>
      </c>
      <c r="G17" s="133">
        <v>0</v>
      </c>
      <c r="H17" s="133">
        <v>0</v>
      </c>
      <c r="I17" s="133">
        <v>973</v>
      </c>
      <c r="J17" s="134">
        <v>0</v>
      </c>
      <c r="K17" s="133">
        <v>1522</v>
      </c>
      <c r="L17" s="133">
        <v>568743</v>
      </c>
      <c r="M17" s="133">
        <f t="shared" si="3"/>
        <v>94912</v>
      </c>
      <c r="N17" s="133">
        <f t="shared" si="4"/>
        <v>0</v>
      </c>
      <c r="O17" s="133">
        <v>0</v>
      </c>
      <c r="P17" s="133">
        <v>0</v>
      </c>
      <c r="Q17" s="133">
        <v>0</v>
      </c>
      <c r="R17" s="133">
        <v>0</v>
      </c>
      <c r="S17" s="134">
        <v>0</v>
      </c>
      <c r="T17" s="133">
        <v>0</v>
      </c>
      <c r="U17" s="133">
        <v>94912</v>
      </c>
      <c r="V17" s="133">
        <f t="shared" si="5"/>
        <v>666150</v>
      </c>
      <c r="W17" s="133">
        <f t="shared" si="6"/>
        <v>2495</v>
      </c>
      <c r="X17" s="133">
        <f t="shared" si="7"/>
        <v>0</v>
      </c>
      <c r="Y17" s="133">
        <f t="shared" si="8"/>
        <v>0</v>
      </c>
      <c r="Z17" s="133">
        <f t="shared" si="9"/>
        <v>0</v>
      </c>
      <c r="AA17" s="133">
        <f t="shared" si="10"/>
        <v>973</v>
      </c>
      <c r="AB17" s="134">
        <v>0</v>
      </c>
      <c r="AC17" s="133">
        <f t="shared" si="11"/>
        <v>1522</v>
      </c>
      <c r="AD17" s="133">
        <f t="shared" si="12"/>
        <v>663655</v>
      </c>
    </row>
    <row r="18" spans="1:30" s="129" customFormat="1" ht="12" customHeight="1">
      <c r="A18" s="125" t="s">
        <v>336</v>
      </c>
      <c r="B18" s="126" t="s">
        <v>358</v>
      </c>
      <c r="C18" s="125" t="s">
        <v>359</v>
      </c>
      <c r="D18" s="133">
        <f t="shared" si="1"/>
        <v>877515</v>
      </c>
      <c r="E18" s="133">
        <f t="shared" si="2"/>
        <v>208086</v>
      </c>
      <c r="F18" s="133">
        <v>0</v>
      </c>
      <c r="G18" s="133">
        <v>0</v>
      </c>
      <c r="H18" s="133">
        <v>0</v>
      </c>
      <c r="I18" s="133">
        <v>148542</v>
      </c>
      <c r="J18" s="134">
        <v>0</v>
      </c>
      <c r="K18" s="133">
        <v>59544</v>
      </c>
      <c r="L18" s="133">
        <v>669429</v>
      </c>
      <c r="M18" s="133">
        <f t="shared" si="3"/>
        <v>193119</v>
      </c>
      <c r="N18" s="133">
        <f t="shared" si="4"/>
        <v>70300</v>
      </c>
      <c r="O18" s="133">
        <v>0</v>
      </c>
      <c r="P18" s="133">
        <v>0</v>
      </c>
      <c r="Q18" s="133">
        <v>0</v>
      </c>
      <c r="R18" s="133">
        <v>70300</v>
      </c>
      <c r="S18" s="134">
        <v>0</v>
      </c>
      <c r="T18" s="133">
        <v>0</v>
      </c>
      <c r="U18" s="133">
        <v>122819</v>
      </c>
      <c r="V18" s="133">
        <f t="shared" si="5"/>
        <v>1070634</v>
      </c>
      <c r="W18" s="133">
        <f t="shared" si="6"/>
        <v>278386</v>
      </c>
      <c r="X18" s="133">
        <f t="shared" si="7"/>
        <v>0</v>
      </c>
      <c r="Y18" s="133">
        <f t="shared" si="8"/>
        <v>0</v>
      </c>
      <c r="Z18" s="133">
        <f t="shared" si="9"/>
        <v>0</v>
      </c>
      <c r="AA18" s="133">
        <f t="shared" si="10"/>
        <v>218842</v>
      </c>
      <c r="AB18" s="134">
        <v>0</v>
      </c>
      <c r="AC18" s="133">
        <f t="shared" si="11"/>
        <v>59544</v>
      </c>
      <c r="AD18" s="133">
        <f t="shared" si="12"/>
        <v>792248</v>
      </c>
    </row>
    <row r="19" spans="1:30" s="129" customFormat="1" ht="12" customHeight="1">
      <c r="A19" s="125" t="s">
        <v>336</v>
      </c>
      <c r="B19" s="126" t="s">
        <v>360</v>
      </c>
      <c r="C19" s="125" t="s">
        <v>361</v>
      </c>
      <c r="D19" s="133">
        <f t="shared" si="1"/>
        <v>2565756</v>
      </c>
      <c r="E19" s="133">
        <f t="shared" si="2"/>
        <v>597005</v>
      </c>
      <c r="F19" s="133">
        <v>0</v>
      </c>
      <c r="G19" s="133">
        <v>0</v>
      </c>
      <c r="H19" s="133">
        <v>0</v>
      </c>
      <c r="I19" s="133">
        <v>457958</v>
      </c>
      <c r="J19" s="134">
        <v>0</v>
      </c>
      <c r="K19" s="133">
        <v>139047</v>
      </c>
      <c r="L19" s="133">
        <v>1968751</v>
      </c>
      <c r="M19" s="133">
        <f t="shared" si="3"/>
        <v>98380</v>
      </c>
      <c r="N19" s="133">
        <f t="shared" si="4"/>
        <v>14013</v>
      </c>
      <c r="O19" s="133">
        <v>0</v>
      </c>
      <c r="P19" s="133">
        <v>848</v>
      </c>
      <c r="Q19" s="133">
        <v>3200</v>
      </c>
      <c r="R19" s="133">
        <v>9965</v>
      </c>
      <c r="S19" s="134">
        <v>0</v>
      </c>
      <c r="T19" s="133">
        <v>0</v>
      </c>
      <c r="U19" s="133">
        <v>84367</v>
      </c>
      <c r="V19" s="133">
        <f t="shared" si="5"/>
        <v>2664136</v>
      </c>
      <c r="W19" s="133">
        <f t="shared" si="6"/>
        <v>611018</v>
      </c>
      <c r="X19" s="133">
        <f t="shared" si="7"/>
        <v>0</v>
      </c>
      <c r="Y19" s="133">
        <f t="shared" si="8"/>
        <v>848</v>
      </c>
      <c r="Z19" s="133">
        <f t="shared" si="9"/>
        <v>3200</v>
      </c>
      <c r="AA19" s="133">
        <f t="shared" si="10"/>
        <v>467923</v>
      </c>
      <c r="AB19" s="134">
        <v>0</v>
      </c>
      <c r="AC19" s="133">
        <f t="shared" si="11"/>
        <v>139047</v>
      </c>
      <c r="AD19" s="133">
        <f t="shared" si="12"/>
        <v>2053118</v>
      </c>
    </row>
    <row r="20" spans="1:30" s="129" customFormat="1" ht="12" customHeight="1">
      <c r="A20" s="125" t="s">
        <v>336</v>
      </c>
      <c r="B20" s="126" t="s">
        <v>362</v>
      </c>
      <c r="C20" s="125" t="s">
        <v>363</v>
      </c>
      <c r="D20" s="133">
        <f t="shared" si="1"/>
        <v>1911675</v>
      </c>
      <c r="E20" s="133">
        <f t="shared" si="2"/>
        <v>284227</v>
      </c>
      <c r="F20" s="133">
        <v>0</v>
      </c>
      <c r="G20" s="133">
        <v>0</v>
      </c>
      <c r="H20" s="133">
        <v>0</v>
      </c>
      <c r="I20" s="133">
        <v>167274</v>
      </c>
      <c r="J20" s="134">
        <v>0</v>
      </c>
      <c r="K20" s="133">
        <v>116953</v>
      </c>
      <c r="L20" s="133">
        <v>1627448</v>
      </c>
      <c r="M20" s="133">
        <f t="shared" si="3"/>
        <v>92097</v>
      </c>
      <c r="N20" s="133">
        <f t="shared" si="4"/>
        <v>3207</v>
      </c>
      <c r="O20" s="133">
        <v>0</v>
      </c>
      <c r="P20" s="133">
        <v>0</v>
      </c>
      <c r="Q20" s="133">
        <v>0</v>
      </c>
      <c r="R20" s="133">
        <v>3207</v>
      </c>
      <c r="S20" s="134">
        <v>0</v>
      </c>
      <c r="T20" s="133">
        <v>0</v>
      </c>
      <c r="U20" s="133">
        <v>88890</v>
      </c>
      <c r="V20" s="133">
        <f t="shared" si="5"/>
        <v>2003772</v>
      </c>
      <c r="W20" s="133">
        <f t="shared" si="6"/>
        <v>287434</v>
      </c>
      <c r="X20" s="133">
        <f t="shared" si="7"/>
        <v>0</v>
      </c>
      <c r="Y20" s="133">
        <f t="shared" si="8"/>
        <v>0</v>
      </c>
      <c r="Z20" s="133">
        <f t="shared" si="9"/>
        <v>0</v>
      </c>
      <c r="AA20" s="133">
        <f t="shared" si="10"/>
        <v>170481</v>
      </c>
      <c r="AB20" s="134">
        <v>0</v>
      </c>
      <c r="AC20" s="133">
        <f t="shared" si="11"/>
        <v>116953</v>
      </c>
      <c r="AD20" s="133">
        <f t="shared" si="12"/>
        <v>1716338</v>
      </c>
    </row>
    <row r="21" spans="1:30" s="129" customFormat="1" ht="12" customHeight="1">
      <c r="A21" s="125" t="s">
        <v>336</v>
      </c>
      <c r="B21" s="126" t="s">
        <v>364</v>
      </c>
      <c r="C21" s="125" t="s">
        <v>365</v>
      </c>
      <c r="D21" s="133">
        <f t="shared" si="1"/>
        <v>933046</v>
      </c>
      <c r="E21" s="133">
        <f t="shared" si="2"/>
        <v>53580</v>
      </c>
      <c r="F21" s="133">
        <v>0</v>
      </c>
      <c r="G21" s="133">
        <v>0</v>
      </c>
      <c r="H21" s="133">
        <v>0</v>
      </c>
      <c r="I21" s="133">
        <v>44190</v>
      </c>
      <c r="J21" s="134">
        <v>0</v>
      </c>
      <c r="K21" s="133">
        <v>9390</v>
      </c>
      <c r="L21" s="133">
        <v>879466</v>
      </c>
      <c r="M21" s="133">
        <f t="shared" si="3"/>
        <v>162137</v>
      </c>
      <c r="N21" s="133">
        <f t="shared" si="4"/>
        <v>9460</v>
      </c>
      <c r="O21" s="133">
        <v>3010</v>
      </c>
      <c r="P21" s="133">
        <v>6450</v>
      </c>
      <c r="Q21" s="133">
        <v>0</v>
      </c>
      <c r="R21" s="133">
        <v>0</v>
      </c>
      <c r="S21" s="134">
        <v>0</v>
      </c>
      <c r="T21" s="133">
        <v>0</v>
      </c>
      <c r="U21" s="133">
        <v>152677</v>
      </c>
      <c r="V21" s="133">
        <f t="shared" si="5"/>
        <v>1095183</v>
      </c>
      <c r="W21" s="133">
        <f t="shared" si="6"/>
        <v>63040</v>
      </c>
      <c r="X21" s="133">
        <f t="shared" si="7"/>
        <v>3010</v>
      </c>
      <c r="Y21" s="133">
        <f t="shared" si="8"/>
        <v>6450</v>
      </c>
      <c r="Z21" s="133">
        <f t="shared" si="9"/>
        <v>0</v>
      </c>
      <c r="AA21" s="133">
        <f t="shared" si="10"/>
        <v>44190</v>
      </c>
      <c r="AB21" s="134">
        <v>0</v>
      </c>
      <c r="AC21" s="133">
        <f t="shared" si="11"/>
        <v>9390</v>
      </c>
      <c r="AD21" s="133">
        <f t="shared" si="12"/>
        <v>1032143</v>
      </c>
    </row>
    <row r="22" spans="1:30" s="129" customFormat="1" ht="12" customHeight="1">
      <c r="A22" s="125" t="s">
        <v>336</v>
      </c>
      <c r="B22" s="126" t="s">
        <v>366</v>
      </c>
      <c r="C22" s="125" t="s">
        <v>367</v>
      </c>
      <c r="D22" s="133">
        <f t="shared" si="1"/>
        <v>1509162</v>
      </c>
      <c r="E22" s="133">
        <f t="shared" si="2"/>
        <v>64550</v>
      </c>
      <c r="F22" s="133">
        <v>0</v>
      </c>
      <c r="G22" s="133">
        <v>0</v>
      </c>
      <c r="H22" s="133">
        <v>0</v>
      </c>
      <c r="I22" s="133">
        <v>18871</v>
      </c>
      <c r="J22" s="134">
        <v>0</v>
      </c>
      <c r="K22" s="133">
        <v>45679</v>
      </c>
      <c r="L22" s="133">
        <v>1444612</v>
      </c>
      <c r="M22" s="133">
        <f t="shared" si="3"/>
        <v>152520</v>
      </c>
      <c r="N22" s="133">
        <f t="shared" si="4"/>
        <v>10387</v>
      </c>
      <c r="O22" s="133">
        <v>1134</v>
      </c>
      <c r="P22" s="133">
        <v>1795</v>
      </c>
      <c r="Q22" s="133">
        <v>0</v>
      </c>
      <c r="R22" s="133">
        <v>7458</v>
      </c>
      <c r="S22" s="134">
        <v>0</v>
      </c>
      <c r="T22" s="133">
        <v>0</v>
      </c>
      <c r="U22" s="133">
        <v>142133</v>
      </c>
      <c r="V22" s="133">
        <f t="shared" si="5"/>
        <v>1661682</v>
      </c>
      <c r="W22" s="133">
        <f t="shared" si="6"/>
        <v>74937</v>
      </c>
      <c r="X22" s="133">
        <f t="shared" si="7"/>
        <v>1134</v>
      </c>
      <c r="Y22" s="133">
        <f t="shared" si="8"/>
        <v>1795</v>
      </c>
      <c r="Z22" s="133">
        <f t="shared" si="9"/>
        <v>0</v>
      </c>
      <c r="AA22" s="133">
        <f t="shared" si="10"/>
        <v>26329</v>
      </c>
      <c r="AB22" s="134">
        <v>0</v>
      </c>
      <c r="AC22" s="133">
        <f t="shared" si="11"/>
        <v>45679</v>
      </c>
      <c r="AD22" s="133">
        <f t="shared" si="12"/>
        <v>1586745</v>
      </c>
    </row>
    <row r="23" spans="1:30" s="129" customFormat="1" ht="12" customHeight="1">
      <c r="A23" s="125" t="s">
        <v>336</v>
      </c>
      <c r="B23" s="126" t="s">
        <v>368</v>
      </c>
      <c r="C23" s="125" t="s">
        <v>369</v>
      </c>
      <c r="D23" s="133">
        <f t="shared" si="1"/>
        <v>1672587</v>
      </c>
      <c r="E23" s="133">
        <f t="shared" si="2"/>
        <v>175062</v>
      </c>
      <c r="F23" s="133">
        <v>0</v>
      </c>
      <c r="G23" s="133">
        <v>0</v>
      </c>
      <c r="H23" s="133">
        <v>0</v>
      </c>
      <c r="I23" s="133">
        <v>299</v>
      </c>
      <c r="J23" s="134">
        <v>0</v>
      </c>
      <c r="K23" s="133">
        <v>174763</v>
      </c>
      <c r="L23" s="133">
        <v>1497525</v>
      </c>
      <c r="M23" s="133">
        <f t="shared" si="3"/>
        <v>246862</v>
      </c>
      <c r="N23" s="133">
        <f t="shared" si="4"/>
        <v>44468</v>
      </c>
      <c r="O23" s="133">
        <v>0</v>
      </c>
      <c r="P23" s="133">
        <v>0</v>
      </c>
      <c r="Q23" s="133">
        <v>40300</v>
      </c>
      <c r="R23" s="133">
        <v>1968</v>
      </c>
      <c r="S23" s="134">
        <v>0</v>
      </c>
      <c r="T23" s="133">
        <v>2200</v>
      </c>
      <c r="U23" s="133">
        <v>202394</v>
      </c>
      <c r="V23" s="133">
        <f t="shared" si="5"/>
        <v>1919449</v>
      </c>
      <c r="W23" s="133">
        <f t="shared" si="6"/>
        <v>219530</v>
      </c>
      <c r="X23" s="133">
        <f t="shared" si="7"/>
        <v>0</v>
      </c>
      <c r="Y23" s="133">
        <f t="shared" si="8"/>
        <v>0</v>
      </c>
      <c r="Z23" s="133">
        <f t="shared" si="9"/>
        <v>40300</v>
      </c>
      <c r="AA23" s="133">
        <f t="shared" si="10"/>
        <v>2267</v>
      </c>
      <c r="AB23" s="134">
        <v>0</v>
      </c>
      <c r="AC23" s="133">
        <f t="shared" si="11"/>
        <v>176963</v>
      </c>
      <c r="AD23" s="133">
        <f t="shared" si="12"/>
        <v>1699919</v>
      </c>
    </row>
    <row r="24" spans="1:30" s="129" customFormat="1" ht="12" customHeight="1">
      <c r="A24" s="125" t="s">
        <v>336</v>
      </c>
      <c r="B24" s="126" t="s">
        <v>370</v>
      </c>
      <c r="C24" s="125" t="s">
        <v>371</v>
      </c>
      <c r="D24" s="133">
        <f t="shared" si="1"/>
        <v>2432676</v>
      </c>
      <c r="E24" s="133">
        <f t="shared" si="2"/>
        <v>465893</v>
      </c>
      <c r="F24" s="133">
        <v>0</v>
      </c>
      <c r="G24" s="133">
        <v>0</v>
      </c>
      <c r="H24" s="133">
        <v>0</v>
      </c>
      <c r="I24" s="133">
        <v>290360</v>
      </c>
      <c r="J24" s="134">
        <v>0</v>
      </c>
      <c r="K24" s="133">
        <v>175533</v>
      </c>
      <c r="L24" s="133">
        <v>1966783</v>
      </c>
      <c r="M24" s="133">
        <f t="shared" si="3"/>
        <v>213324</v>
      </c>
      <c r="N24" s="133">
        <f t="shared" si="4"/>
        <v>7658</v>
      </c>
      <c r="O24" s="133">
        <v>0</v>
      </c>
      <c r="P24" s="133">
        <v>0</v>
      </c>
      <c r="Q24" s="133">
        <v>0</v>
      </c>
      <c r="R24" s="133">
        <v>7658</v>
      </c>
      <c r="S24" s="134">
        <v>0</v>
      </c>
      <c r="T24" s="133">
        <v>0</v>
      </c>
      <c r="U24" s="133">
        <v>205666</v>
      </c>
      <c r="V24" s="133">
        <f t="shared" si="5"/>
        <v>2646000</v>
      </c>
      <c r="W24" s="133">
        <f t="shared" si="6"/>
        <v>473551</v>
      </c>
      <c r="X24" s="133">
        <f t="shared" si="7"/>
        <v>0</v>
      </c>
      <c r="Y24" s="133">
        <f t="shared" si="8"/>
        <v>0</v>
      </c>
      <c r="Z24" s="133">
        <f t="shared" si="9"/>
        <v>0</v>
      </c>
      <c r="AA24" s="133">
        <f t="shared" si="10"/>
        <v>298018</v>
      </c>
      <c r="AB24" s="134">
        <v>0</v>
      </c>
      <c r="AC24" s="133">
        <f t="shared" si="11"/>
        <v>175533</v>
      </c>
      <c r="AD24" s="133">
        <f t="shared" si="12"/>
        <v>2172449</v>
      </c>
    </row>
    <row r="25" spans="1:30" s="129" customFormat="1" ht="12" customHeight="1">
      <c r="A25" s="125" t="s">
        <v>336</v>
      </c>
      <c r="B25" s="126" t="s">
        <v>372</v>
      </c>
      <c r="C25" s="125" t="s">
        <v>373</v>
      </c>
      <c r="D25" s="133">
        <f t="shared" si="1"/>
        <v>2148305</v>
      </c>
      <c r="E25" s="133">
        <f t="shared" si="2"/>
        <v>166202</v>
      </c>
      <c r="F25" s="133">
        <v>0</v>
      </c>
      <c r="G25" s="133">
        <v>9564</v>
      </c>
      <c r="H25" s="133">
        <v>0</v>
      </c>
      <c r="I25" s="133">
        <v>17678</v>
      </c>
      <c r="J25" s="134">
        <v>0</v>
      </c>
      <c r="K25" s="133">
        <v>138960</v>
      </c>
      <c r="L25" s="133">
        <v>1982103</v>
      </c>
      <c r="M25" s="133">
        <f t="shared" si="3"/>
        <v>73293</v>
      </c>
      <c r="N25" s="133">
        <f t="shared" si="4"/>
        <v>8826</v>
      </c>
      <c r="O25" s="133">
        <v>0</v>
      </c>
      <c r="P25" s="133">
        <v>0</v>
      </c>
      <c r="Q25" s="133">
        <v>0</v>
      </c>
      <c r="R25" s="133">
        <v>8826</v>
      </c>
      <c r="S25" s="134">
        <v>0</v>
      </c>
      <c r="T25" s="133">
        <v>0</v>
      </c>
      <c r="U25" s="133">
        <v>64467</v>
      </c>
      <c r="V25" s="133">
        <f t="shared" si="5"/>
        <v>2221598</v>
      </c>
      <c r="W25" s="133">
        <f t="shared" si="6"/>
        <v>175028</v>
      </c>
      <c r="X25" s="133">
        <f t="shared" si="7"/>
        <v>0</v>
      </c>
      <c r="Y25" s="133">
        <f t="shared" si="8"/>
        <v>9564</v>
      </c>
      <c r="Z25" s="133">
        <f t="shared" si="9"/>
        <v>0</v>
      </c>
      <c r="AA25" s="133">
        <f t="shared" si="10"/>
        <v>26504</v>
      </c>
      <c r="AB25" s="134">
        <v>0</v>
      </c>
      <c r="AC25" s="133">
        <f t="shared" si="11"/>
        <v>138960</v>
      </c>
      <c r="AD25" s="133">
        <f t="shared" si="12"/>
        <v>2046570</v>
      </c>
    </row>
    <row r="26" spans="1:30" s="129" customFormat="1" ht="12" customHeight="1">
      <c r="A26" s="125" t="s">
        <v>336</v>
      </c>
      <c r="B26" s="126" t="s">
        <v>374</v>
      </c>
      <c r="C26" s="125" t="s">
        <v>375</v>
      </c>
      <c r="D26" s="133">
        <f t="shared" si="1"/>
        <v>2785835</v>
      </c>
      <c r="E26" s="133">
        <f t="shared" si="2"/>
        <v>120079</v>
      </c>
      <c r="F26" s="133">
        <v>2323</v>
      </c>
      <c r="G26" s="133">
        <v>0</v>
      </c>
      <c r="H26" s="133">
        <v>0</v>
      </c>
      <c r="I26" s="133">
        <v>35708</v>
      </c>
      <c r="J26" s="134">
        <v>0</v>
      </c>
      <c r="K26" s="133">
        <v>82048</v>
      </c>
      <c r="L26" s="133">
        <v>2665756</v>
      </c>
      <c r="M26" s="133">
        <f t="shared" si="3"/>
        <v>209367</v>
      </c>
      <c r="N26" s="133">
        <f t="shared" si="4"/>
        <v>33103</v>
      </c>
      <c r="O26" s="133">
        <v>0</v>
      </c>
      <c r="P26" s="133">
        <v>7759</v>
      </c>
      <c r="Q26" s="133">
        <v>0</v>
      </c>
      <c r="R26" s="133">
        <v>25344</v>
      </c>
      <c r="S26" s="134">
        <v>0</v>
      </c>
      <c r="T26" s="133">
        <v>0</v>
      </c>
      <c r="U26" s="133">
        <v>176264</v>
      </c>
      <c r="V26" s="133">
        <f t="shared" si="5"/>
        <v>2995202</v>
      </c>
      <c r="W26" s="133">
        <f t="shared" si="6"/>
        <v>153182</v>
      </c>
      <c r="X26" s="133">
        <f t="shared" si="7"/>
        <v>2323</v>
      </c>
      <c r="Y26" s="133">
        <f t="shared" si="8"/>
        <v>7759</v>
      </c>
      <c r="Z26" s="133">
        <f t="shared" si="9"/>
        <v>0</v>
      </c>
      <c r="AA26" s="133">
        <f t="shared" si="10"/>
        <v>61052</v>
      </c>
      <c r="AB26" s="134">
        <v>0</v>
      </c>
      <c r="AC26" s="133">
        <f t="shared" si="11"/>
        <v>82048</v>
      </c>
      <c r="AD26" s="133">
        <f t="shared" si="12"/>
        <v>2842020</v>
      </c>
    </row>
    <row r="27" spans="1:30" s="129" customFormat="1" ht="12" customHeight="1">
      <c r="A27" s="125" t="s">
        <v>336</v>
      </c>
      <c r="B27" s="126" t="s">
        <v>376</v>
      </c>
      <c r="C27" s="125" t="s">
        <v>377</v>
      </c>
      <c r="D27" s="133">
        <f t="shared" si="1"/>
        <v>782622</v>
      </c>
      <c r="E27" s="133">
        <f t="shared" si="2"/>
        <v>34908</v>
      </c>
      <c r="F27" s="133">
        <v>0</v>
      </c>
      <c r="G27" s="133">
        <v>0</v>
      </c>
      <c r="H27" s="133">
        <v>0</v>
      </c>
      <c r="I27" s="133">
        <v>17719</v>
      </c>
      <c r="J27" s="134">
        <v>0</v>
      </c>
      <c r="K27" s="133">
        <v>17189</v>
      </c>
      <c r="L27" s="133">
        <v>747714</v>
      </c>
      <c r="M27" s="133">
        <f t="shared" si="3"/>
        <v>36421</v>
      </c>
      <c r="N27" s="133">
        <f t="shared" si="4"/>
        <v>1431</v>
      </c>
      <c r="O27" s="133">
        <v>0</v>
      </c>
      <c r="P27" s="133">
        <v>0</v>
      </c>
      <c r="Q27" s="133">
        <v>0</v>
      </c>
      <c r="R27" s="133">
        <v>1431</v>
      </c>
      <c r="S27" s="134">
        <v>0</v>
      </c>
      <c r="T27" s="133">
        <v>0</v>
      </c>
      <c r="U27" s="133">
        <v>34990</v>
      </c>
      <c r="V27" s="133">
        <f t="shared" si="5"/>
        <v>819043</v>
      </c>
      <c r="W27" s="133">
        <f t="shared" si="6"/>
        <v>36339</v>
      </c>
      <c r="X27" s="133">
        <f t="shared" si="7"/>
        <v>0</v>
      </c>
      <c r="Y27" s="133">
        <f t="shared" si="8"/>
        <v>0</v>
      </c>
      <c r="Z27" s="133">
        <f t="shared" si="9"/>
        <v>0</v>
      </c>
      <c r="AA27" s="133">
        <f t="shared" si="10"/>
        <v>19150</v>
      </c>
      <c r="AB27" s="134">
        <v>0</v>
      </c>
      <c r="AC27" s="133">
        <f t="shared" si="11"/>
        <v>17189</v>
      </c>
      <c r="AD27" s="133">
        <f t="shared" si="12"/>
        <v>782704</v>
      </c>
    </row>
    <row r="28" spans="1:30" s="129" customFormat="1" ht="12" customHeight="1">
      <c r="A28" s="125" t="s">
        <v>336</v>
      </c>
      <c r="B28" s="126" t="s">
        <v>378</v>
      </c>
      <c r="C28" s="125" t="s">
        <v>379</v>
      </c>
      <c r="D28" s="133">
        <f t="shared" si="1"/>
        <v>1137246</v>
      </c>
      <c r="E28" s="133">
        <f t="shared" si="2"/>
        <v>54503</v>
      </c>
      <c r="F28" s="133">
        <v>0</v>
      </c>
      <c r="G28" s="133">
        <v>0</v>
      </c>
      <c r="H28" s="133">
        <v>0</v>
      </c>
      <c r="I28" s="133">
        <v>22119</v>
      </c>
      <c r="J28" s="134">
        <v>0</v>
      </c>
      <c r="K28" s="133">
        <v>32384</v>
      </c>
      <c r="L28" s="133">
        <v>1082743</v>
      </c>
      <c r="M28" s="133">
        <f t="shared" si="3"/>
        <v>44338</v>
      </c>
      <c r="N28" s="133">
        <f t="shared" si="4"/>
        <v>1204</v>
      </c>
      <c r="O28" s="133">
        <v>0</v>
      </c>
      <c r="P28" s="133">
        <v>0</v>
      </c>
      <c r="Q28" s="133">
        <v>0</v>
      </c>
      <c r="R28" s="133">
        <v>1204</v>
      </c>
      <c r="S28" s="134">
        <v>0</v>
      </c>
      <c r="T28" s="133">
        <v>0</v>
      </c>
      <c r="U28" s="133">
        <v>43134</v>
      </c>
      <c r="V28" s="133">
        <f t="shared" si="5"/>
        <v>1181584</v>
      </c>
      <c r="W28" s="133">
        <f t="shared" si="6"/>
        <v>55707</v>
      </c>
      <c r="X28" s="133">
        <f t="shared" si="7"/>
        <v>0</v>
      </c>
      <c r="Y28" s="133">
        <f t="shared" si="8"/>
        <v>0</v>
      </c>
      <c r="Z28" s="133">
        <f t="shared" si="9"/>
        <v>0</v>
      </c>
      <c r="AA28" s="133">
        <f t="shared" si="10"/>
        <v>23323</v>
      </c>
      <c r="AB28" s="134">
        <v>0</v>
      </c>
      <c r="AC28" s="133">
        <f t="shared" si="11"/>
        <v>32384</v>
      </c>
      <c r="AD28" s="133">
        <f t="shared" si="12"/>
        <v>1125877</v>
      </c>
    </row>
    <row r="29" spans="1:30" s="129" customFormat="1" ht="12" customHeight="1">
      <c r="A29" s="125" t="s">
        <v>336</v>
      </c>
      <c r="B29" s="126" t="s">
        <v>380</v>
      </c>
      <c r="C29" s="125" t="s">
        <v>381</v>
      </c>
      <c r="D29" s="133">
        <f t="shared" si="1"/>
        <v>1641404</v>
      </c>
      <c r="E29" s="133">
        <f t="shared" si="2"/>
        <v>283841</v>
      </c>
      <c r="F29" s="133">
        <v>567</v>
      </c>
      <c r="G29" s="133">
        <v>0</v>
      </c>
      <c r="H29" s="133">
        <v>0</v>
      </c>
      <c r="I29" s="133">
        <v>163213</v>
      </c>
      <c r="J29" s="134">
        <v>0</v>
      </c>
      <c r="K29" s="133">
        <v>120061</v>
      </c>
      <c r="L29" s="133">
        <v>1357563</v>
      </c>
      <c r="M29" s="133">
        <f t="shared" si="3"/>
        <v>167424</v>
      </c>
      <c r="N29" s="133">
        <f t="shared" si="4"/>
        <v>0</v>
      </c>
      <c r="O29" s="133">
        <v>0</v>
      </c>
      <c r="P29" s="133">
        <v>0</v>
      </c>
      <c r="Q29" s="133">
        <v>0</v>
      </c>
      <c r="R29" s="133">
        <v>0</v>
      </c>
      <c r="S29" s="134">
        <v>0</v>
      </c>
      <c r="T29" s="133">
        <v>0</v>
      </c>
      <c r="U29" s="133">
        <v>167424</v>
      </c>
      <c r="V29" s="133">
        <f t="shared" si="5"/>
        <v>1808828</v>
      </c>
      <c r="W29" s="133">
        <f t="shared" si="6"/>
        <v>283841</v>
      </c>
      <c r="X29" s="133">
        <f t="shared" si="7"/>
        <v>567</v>
      </c>
      <c r="Y29" s="133">
        <f t="shared" si="8"/>
        <v>0</v>
      </c>
      <c r="Z29" s="133">
        <f t="shared" si="9"/>
        <v>0</v>
      </c>
      <c r="AA29" s="133">
        <f t="shared" si="10"/>
        <v>163213</v>
      </c>
      <c r="AB29" s="134">
        <v>0</v>
      </c>
      <c r="AC29" s="133">
        <f t="shared" si="11"/>
        <v>120061</v>
      </c>
      <c r="AD29" s="133">
        <f t="shared" si="12"/>
        <v>1524987</v>
      </c>
    </row>
    <row r="30" spans="1:30" s="129" customFormat="1" ht="12" customHeight="1">
      <c r="A30" s="125" t="s">
        <v>336</v>
      </c>
      <c r="B30" s="126" t="s">
        <v>382</v>
      </c>
      <c r="C30" s="125" t="s">
        <v>383</v>
      </c>
      <c r="D30" s="133">
        <f t="shared" si="1"/>
        <v>1411169</v>
      </c>
      <c r="E30" s="133">
        <f t="shared" si="2"/>
        <v>227084</v>
      </c>
      <c r="F30" s="133">
        <v>0</v>
      </c>
      <c r="G30" s="133">
        <v>0</v>
      </c>
      <c r="H30" s="133">
        <v>0</v>
      </c>
      <c r="I30" s="133">
        <v>143468</v>
      </c>
      <c r="J30" s="134">
        <v>0</v>
      </c>
      <c r="K30" s="133">
        <v>83616</v>
      </c>
      <c r="L30" s="133">
        <v>1184085</v>
      </c>
      <c r="M30" s="133">
        <f t="shared" si="3"/>
        <v>29316</v>
      </c>
      <c r="N30" s="133">
        <f t="shared" si="4"/>
        <v>0</v>
      </c>
      <c r="O30" s="133">
        <v>0</v>
      </c>
      <c r="P30" s="133">
        <v>0</v>
      </c>
      <c r="Q30" s="133">
        <v>0</v>
      </c>
      <c r="R30" s="133">
        <v>0</v>
      </c>
      <c r="S30" s="134">
        <v>0</v>
      </c>
      <c r="T30" s="133">
        <v>0</v>
      </c>
      <c r="U30" s="133">
        <v>29316</v>
      </c>
      <c r="V30" s="133">
        <f t="shared" si="5"/>
        <v>1440485</v>
      </c>
      <c r="W30" s="133">
        <f t="shared" si="6"/>
        <v>227084</v>
      </c>
      <c r="X30" s="133">
        <f t="shared" si="7"/>
        <v>0</v>
      </c>
      <c r="Y30" s="133">
        <f t="shared" si="8"/>
        <v>0</v>
      </c>
      <c r="Z30" s="133">
        <f t="shared" si="9"/>
        <v>0</v>
      </c>
      <c r="AA30" s="133">
        <f t="shared" si="10"/>
        <v>143468</v>
      </c>
      <c r="AB30" s="134">
        <v>0</v>
      </c>
      <c r="AC30" s="133">
        <f t="shared" si="11"/>
        <v>83616</v>
      </c>
      <c r="AD30" s="133">
        <f t="shared" si="12"/>
        <v>1213401</v>
      </c>
    </row>
    <row r="31" spans="1:30" s="129" customFormat="1" ht="12" customHeight="1">
      <c r="A31" s="125" t="s">
        <v>336</v>
      </c>
      <c r="B31" s="126" t="s">
        <v>384</v>
      </c>
      <c r="C31" s="125" t="s">
        <v>385</v>
      </c>
      <c r="D31" s="133">
        <f t="shared" si="1"/>
        <v>611944</v>
      </c>
      <c r="E31" s="133">
        <f t="shared" si="2"/>
        <v>44163</v>
      </c>
      <c r="F31" s="133">
        <v>0</v>
      </c>
      <c r="G31" s="133">
        <v>0</v>
      </c>
      <c r="H31" s="133">
        <v>0</v>
      </c>
      <c r="I31" s="133">
        <v>10390</v>
      </c>
      <c r="J31" s="134">
        <v>0</v>
      </c>
      <c r="K31" s="133">
        <v>33773</v>
      </c>
      <c r="L31" s="133">
        <v>567781</v>
      </c>
      <c r="M31" s="133">
        <f t="shared" si="3"/>
        <v>15762</v>
      </c>
      <c r="N31" s="133">
        <f t="shared" si="4"/>
        <v>0</v>
      </c>
      <c r="O31" s="133">
        <v>0</v>
      </c>
      <c r="P31" s="133">
        <v>0</v>
      </c>
      <c r="Q31" s="133">
        <v>0</v>
      </c>
      <c r="R31" s="133">
        <v>0</v>
      </c>
      <c r="S31" s="134">
        <v>0</v>
      </c>
      <c r="T31" s="133">
        <v>0</v>
      </c>
      <c r="U31" s="133">
        <v>15762</v>
      </c>
      <c r="V31" s="133">
        <f t="shared" si="5"/>
        <v>627706</v>
      </c>
      <c r="W31" s="133">
        <f t="shared" si="6"/>
        <v>44163</v>
      </c>
      <c r="X31" s="133">
        <f t="shared" si="7"/>
        <v>0</v>
      </c>
      <c r="Y31" s="133">
        <f t="shared" si="8"/>
        <v>0</v>
      </c>
      <c r="Z31" s="133">
        <f t="shared" si="9"/>
        <v>0</v>
      </c>
      <c r="AA31" s="133">
        <f t="shared" si="10"/>
        <v>10390</v>
      </c>
      <c r="AB31" s="134">
        <v>0</v>
      </c>
      <c r="AC31" s="133">
        <f t="shared" si="11"/>
        <v>33773</v>
      </c>
      <c r="AD31" s="133">
        <f t="shared" si="12"/>
        <v>583543</v>
      </c>
    </row>
    <row r="32" spans="1:30" s="129" customFormat="1" ht="12" customHeight="1">
      <c r="A32" s="125" t="s">
        <v>336</v>
      </c>
      <c r="B32" s="126" t="s">
        <v>386</v>
      </c>
      <c r="C32" s="125" t="s">
        <v>387</v>
      </c>
      <c r="D32" s="133">
        <f t="shared" si="1"/>
        <v>855062</v>
      </c>
      <c r="E32" s="133">
        <f t="shared" si="2"/>
        <v>90487</v>
      </c>
      <c r="F32" s="133">
        <v>0</v>
      </c>
      <c r="G32" s="133">
        <v>0</v>
      </c>
      <c r="H32" s="133">
        <v>0</v>
      </c>
      <c r="I32" s="133">
        <v>90422</v>
      </c>
      <c r="J32" s="134">
        <v>0</v>
      </c>
      <c r="K32" s="133">
        <v>65</v>
      </c>
      <c r="L32" s="133">
        <v>764575</v>
      </c>
      <c r="M32" s="133">
        <f t="shared" si="3"/>
        <v>23022</v>
      </c>
      <c r="N32" s="133">
        <f t="shared" si="4"/>
        <v>0</v>
      </c>
      <c r="O32" s="133">
        <v>0</v>
      </c>
      <c r="P32" s="133">
        <v>0</v>
      </c>
      <c r="Q32" s="133">
        <v>0</v>
      </c>
      <c r="R32" s="133">
        <v>0</v>
      </c>
      <c r="S32" s="134">
        <v>0</v>
      </c>
      <c r="T32" s="133">
        <v>0</v>
      </c>
      <c r="U32" s="133">
        <v>23022</v>
      </c>
      <c r="V32" s="133">
        <f t="shared" si="5"/>
        <v>878084</v>
      </c>
      <c r="W32" s="133">
        <f t="shared" si="6"/>
        <v>90487</v>
      </c>
      <c r="X32" s="133">
        <f t="shared" si="7"/>
        <v>0</v>
      </c>
      <c r="Y32" s="133">
        <f t="shared" si="8"/>
        <v>0</v>
      </c>
      <c r="Z32" s="133">
        <f t="shared" si="9"/>
        <v>0</v>
      </c>
      <c r="AA32" s="133">
        <f t="shared" si="10"/>
        <v>90422</v>
      </c>
      <c r="AB32" s="134">
        <v>0</v>
      </c>
      <c r="AC32" s="133">
        <f t="shared" si="11"/>
        <v>65</v>
      </c>
      <c r="AD32" s="133">
        <f t="shared" si="12"/>
        <v>787597</v>
      </c>
    </row>
    <row r="33" spans="1:30" s="129" customFormat="1" ht="12" customHeight="1">
      <c r="A33" s="125" t="s">
        <v>336</v>
      </c>
      <c r="B33" s="126" t="s">
        <v>388</v>
      </c>
      <c r="C33" s="125" t="s">
        <v>389</v>
      </c>
      <c r="D33" s="133">
        <f t="shared" si="1"/>
        <v>1313389</v>
      </c>
      <c r="E33" s="133">
        <f t="shared" si="2"/>
        <v>22592</v>
      </c>
      <c r="F33" s="133">
        <v>0</v>
      </c>
      <c r="G33" s="133">
        <v>0</v>
      </c>
      <c r="H33" s="133">
        <v>0</v>
      </c>
      <c r="I33" s="133">
        <v>22592</v>
      </c>
      <c r="J33" s="134">
        <v>0</v>
      </c>
      <c r="K33" s="133">
        <v>0</v>
      </c>
      <c r="L33" s="133">
        <v>1290797</v>
      </c>
      <c r="M33" s="133">
        <f t="shared" si="3"/>
        <v>34584</v>
      </c>
      <c r="N33" s="133">
        <f t="shared" si="4"/>
        <v>0</v>
      </c>
      <c r="O33" s="133">
        <v>0</v>
      </c>
      <c r="P33" s="133">
        <v>0</v>
      </c>
      <c r="Q33" s="133">
        <v>0</v>
      </c>
      <c r="R33" s="133">
        <v>0</v>
      </c>
      <c r="S33" s="134">
        <v>0</v>
      </c>
      <c r="T33" s="133">
        <v>0</v>
      </c>
      <c r="U33" s="133">
        <v>34584</v>
      </c>
      <c r="V33" s="133">
        <f t="shared" si="5"/>
        <v>1347973</v>
      </c>
      <c r="W33" s="133">
        <f t="shared" si="6"/>
        <v>22592</v>
      </c>
      <c r="X33" s="133">
        <f t="shared" si="7"/>
        <v>0</v>
      </c>
      <c r="Y33" s="133">
        <f t="shared" si="8"/>
        <v>0</v>
      </c>
      <c r="Z33" s="133">
        <f t="shared" si="9"/>
        <v>0</v>
      </c>
      <c r="AA33" s="133">
        <f t="shared" si="10"/>
        <v>22592</v>
      </c>
      <c r="AB33" s="134">
        <v>0</v>
      </c>
      <c r="AC33" s="133">
        <f t="shared" si="11"/>
        <v>0</v>
      </c>
      <c r="AD33" s="133">
        <f t="shared" si="12"/>
        <v>1325381</v>
      </c>
    </row>
    <row r="34" spans="1:30" s="129" customFormat="1" ht="12" customHeight="1">
      <c r="A34" s="125" t="s">
        <v>336</v>
      </c>
      <c r="B34" s="126" t="s">
        <v>390</v>
      </c>
      <c r="C34" s="125" t="s">
        <v>391</v>
      </c>
      <c r="D34" s="133">
        <f t="shared" si="1"/>
        <v>914811</v>
      </c>
      <c r="E34" s="133">
        <f t="shared" si="2"/>
        <v>109753</v>
      </c>
      <c r="F34" s="133">
        <v>0</v>
      </c>
      <c r="G34" s="133">
        <v>0</v>
      </c>
      <c r="H34" s="133">
        <v>0</v>
      </c>
      <c r="I34" s="133">
        <v>72622</v>
      </c>
      <c r="J34" s="134">
        <v>0</v>
      </c>
      <c r="K34" s="133">
        <v>37131</v>
      </c>
      <c r="L34" s="133">
        <v>805058</v>
      </c>
      <c r="M34" s="133">
        <f t="shared" si="3"/>
        <v>74669</v>
      </c>
      <c r="N34" s="133">
        <f t="shared" si="4"/>
        <v>9201</v>
      </c>
      <c r="O34" s="133">
        <v>0</v>
      </c>
      <c r="P34" s="133">
        <v>0</v>
      </c>
      <c r="Q34" s="133">
        <v>0</v>
      </c>
      <c r="R34" s="133">
        <v>6074</v>
      </c>
      <c r="S34" s="134">
        <v>0</v>
      </c>
      <c r="T34" s="133">
        <v>3127</v>
      </c>
      <c r="U34" s="133">
        <v>65468</v>
      </c>
      <c r="V34" s="133">
        <f t="shared" si="5"/>
        <v>989480</v>
      </c>
      <c r="W34" s="133">
        <f t="shared" si="6"/>
        <v>118954</v>
      </c>
      <c r="X34" s="133">
        <f t="shared" si="7"/>
        <v>0</v>
      </c>
      <c r="Y34" s="133">
        <f t="shared" si="8"/>
        <v>0</v>
      </c>
      <c r="Z34" s="133">
        <f t="shared" si="9"/>
        <v>0</v>
      </c>
      <c r="AA34" s="133">
        <f t="shared" si="10"/>
        <v>78696</v>
      </c>
      <c r="AB34" s="134">
        <v>0</v>
      </c>
      <c r="AC34" s="133">
        <f t="shared" si="11"/>
        <v>40258</v>
      </c>
      <c r="AD34" s="133">
        <f t="shared" si="12"/>
        <v>870526</v>
      </c>
    </row>
    <row r="35" spans="1:30" s="129" customFormat="1" ht="12" customHeight="1">
      <c r="A35" s="125" t="s">
        <v>336</v>
      </c>
      <c r="B35" s="126" t="s">
        <v>392</v>
      </c>
      <c r="C35" s="125" t="s">
        <v>393</v>
      </c>
      <c r="D35" s="133">
        <f t="shared" si="1"/>
        <v>1884422</v>
      </c>
      <c r="E35" s="133">
        <f t="shared" si="2"/>
        <v>0</v>
      </c>
      <c r="F35" s="133">
        <v>0</v>
      </c>
      <c r="G35" s="133">
        <v>0</v>
      </c>
      <c r="H35" s="133">
        <v>0</v>
      </c>
      <c r="I35" s="133">
        <v>0</v>
      </c>
      <c r="J35" s="134">
        <v>0</v>
      </c>
      <c r="K35" s="133">
        <v>0</v>
      </c>
      <c r="L35" s="133">
        <v>1884422</v>
      </c>
      <c r="M35" s="133">
        <f t="shared" si="3"/>
        <v>266961</v>
      </c>
      <c r="N35" s="133">
        <f t="shared" si="4"/>
        <v>0</v>
      </c>
      <c r="O35" s="133">
        <v>0</v>
      </c>
      <c r="P35" s="133">
        <v>0</v>
      </c>
      <c r="Q35" s="133">
        <v>0</v>
      </c>
      <c r="R35" s="133">
        <v>0</v>
      </c>
      <c r="S35" s="134">
        <v>0</v>
      </c>
      <c r="T35" s="133">
        <v>0</v>
      </c>
      <c r="U35" s="133">
        <v>266961</v>
      </c>
      <c r="V35" s="133">
        <f t="shared" si="5"/>
        <v>2151383</v>
      </c>
      <c r="W35" s="133">
        <f t="shared" si="6"/>
        <v>0</v>
      </c>
      <c r="X35" s="133">
        <f t="shared" si="7"/>
        <v>0</v>
      </c>
      <c r="Y35" s="133">
        <f t="shared" si="8"/>
        <v>0</v>
      </c>
      <c r="Z35" s="133">
        <f t="shared" si="9"/>
        <v>0</v>
      </c>
      <c r="AA35" s="133">
        <f t="shared" si="10"/>
        <v>0</v>
      </c>
      <c r="AB35" s="134">
        <v>0</v>
      </c>
      <c r="AC35" s="133">
        <f t="shared" si="11"/>
        <v>0</v>
      </c>
      <c r="AD35" s="133">
        <f t="shared" si="12"/>
        <v>2151383</v>
      </c>
    </row>
    <row r="36" spans="1:30" s="129" customFormat="1" ht="12" customHeight="1">
      <c r="A36" s="125" t="s">
        <v>336</v>
      </c>
      <c r="B36" s="126" t="s">
        <v>394</v>
      </c>
      <c r="C36" s="125" t="s">
        <v>395</v>
      </c>
      <c r="D36" s="133">
        <f t="shared" si="1"/>
        <v>675461</v>
      </c>
      <c r="E36" s="133">
        <f t="shared" si="2"/>
        <v>15500</v>
      </c>
      <c r="F36" s="133">
        <v>0</v>
      </c>
      <c r="G36" s="133">
        <v>0</v>
      </c>
      <c r="H36" s="133">
        <v>0</v>
      </c>
      <c r="I36" s="133">
        <v>12323</v>
      </c>
      <c r="J36" s="134">
        <v>0</v>
      </c>
      <c r="K36" s="133">
        <v>3177</v>
      </c>
      <c r="L36" s="133">
        <v>659961</v>
      </c>
      <c r="M36" s="133">
        <f t="shared" si="3"/>
        <v>72398</v>
      </c>
      <c r="N36" s="133">
        <f t="shared" si="4"/>
        <v>1137</v>
      </c>
      <c r="O36" s="133">
        <v>0</v>
      </c>
      <c r="P36" s="133">
        <v>0</v>
      </c>
      <c r="Q36" s="133">
        <v>0</v>
      </c>
      <c r="R36" s="133">
        <v>1137</v>
      </c>
      <c r="S36" s="134">
        <v>0</v>
      </c>
      <c r="T36" s="133">
        <v>0</v>
      </c>
      <c r="U36" s="133">
        <v>71261</v>
      </c>
      <c r="V36" s="133">
        <f t="shared" si="5"/>
        <v>747859</v>
      </c>
      <c r="W36" s="133">
        <f t="shared" si="6"/>
        <v>16637</v>
      </c>
      <c r="X36" s="133">
        <f t="shared" si="7"/>
        <v>0</v>
      </c>
      <c r="Y36" s="133">
        <f t="shared" si="8"/>
        <v>0</v>
      </c>
      <c r="Z36" s="133">
        <f t="shared" si="9"/>
        <v>0</v>
      </c>
      <c r="AA36" s="133">
        <f t="shared" si="10"/>
        <v>13460</v>
      </c>
      <c r="AB36" s="134">
        <v>0</v>
      </c>
      <c r="AC36" s="133">
        <f t="shared" si="11"/>
        <v>3177</v>
      </c>
      <c r="AD36" s="133">
        <f t="shared" si="12"/>
        <v>731222</v>
      </c>
    </row>
    <row r="37" spans="1:30" s="129" customFormat="1" ht="12" customHeight="1">
      <c r="A37" s="125" t="s">
        <v>336</v>
      </c>
      <c r="B37" s="126" t="s">
        <v>396</v>
      </c>
      <c r="C37" s="125" t="s">
        <v>397</v>
      </c>
      <c r="D37" s="133">
        <f t="shared" si="1"/>
        <v>969311</v>
      </c>
      <c r="E37" s="133">
        <f t="shared" si="2"/>
        <v>49758</v>
      </c>
      <c r="F37" s="133">
        <v>0</v>
      </c>
      <c r="G37" s="133">
        <v>0</v>
      </c>
      <c r="H37" s="133">
        <v>0</v>
      </c>
      <c r="I37" s="133">
        <v>2745</v>
      </c>
      <c r="J37" s="134">
        <v>0</v>
      </c>
      <c r="K37" s="133">
        <v>47013</v>
      </c>
      <c r="L37" s="133">
        <v>919553</v>
      </c>
      <c r="M37" s="133">
        <f t="shared" si="3"/>
        <v>97925</v>
      </c>
      <c r="N37" s="133">
        <f t="shared" si="4"/>
        <v>12245</v>
      </c>
      <c r="O37" s="133">
        <v>0</v>
      </c>
      <c r="P37" s="133">
        <v>0</v>
      </c>
      <c r="Q37" s="133">
        <v>0</v>
      </c>
      <c r="R37" s="133">
        <v>12245</v>
      </c>
      <c r="S37" s="134">
        <v>0</v>
      </c>
      <c r="T37" s="133">
        <v>0</v>
      </c>
      <c r="U37" s="133">
        <v>85680</v>
      </c>
      <c r="V37" s="133">
        <f t="shared" si="5"/>
        <v>1067236</v>
      </c>
      <c r="W37" s="133">
        <f t="shared" si="6"/>
        <v>62003</v>
      </c>
      <c r="X37" s="133">
        <f t="shared" si="7"/>
        <v>0</v>
      </c>
      <c r="Y37" s="133">
        <f t="shared" si="8"/>
        <v>0</v>
      </c>
      <c r="Z37" s="133">
        <f t="shared" si="9"/>
        <v>0</v>
      </c>
      <c r="AA37" s="133">
        <f t="shared" si="10"/>
        <v>14990</v>
      </c>
      <c r="AB37" s="134">
        <v>0</v>
      </c>
      <c r="AC37" s="133">
        <f t="shared" si="11"/>
        <v>47013</v>
      </c>
      <c r="AD37" s="133">
        <f t="shared" si="12"/>
        <v>1005233</v>
      </c>
    </row>
    <row r="38" spans="1:30" s="129" customFormat="1" ht="12" customHeight="1">
      <c r="A38" s="125" t="s">
        <v>336</v>
      </c>
      <c r="B38" s="126" t="s">
        <v>398</v>
      </c>
      <c r="C38" s="125" t="s">
        <v>399</v>
      </c>
      <c r="D38" s="133">
        <f t="shared" si="1"/>
        <v>882208</v>
      </c>
      <c r="E38" s="133">
        <f t="shared" si="2"/>
        <v>7868</v>
      </c>
      <c r="F38" s="133">
        <v>0</v>
      </c>
      <c r="G38" s="133">
        <v>0</v>
      </c>
      <c r="H38" s="133">
        <v>0</v>
      </c>
      <c r="I38" s="133">
        <v>7204</v>
      </c>
      <c r="J38" s="134">
        <v>0</v>
      </c>
      <c r="K38" s="133">
        <v>664</v>
      </c>
      <c r="L38" s="133">
        <v>874340</v>
      </c>
      <c r="M38" s="133">
        <f t="shared" si="3"/>
        <v>54427</v>
      </c>
      <c r="N38" s="133">
        <f t="shared" si="4"/>
        <v>0</v>
      </c>
      <c r="O38" s="133">
        <v>0</v>
      </c>
      <c r="P38" s="133">
        <v>0</v>
      </c>
      <c r="Q38" s="133">
        <v>0</v>
      </c>
      <c r="R38" s="133">
        <v>0</v>
      </c>
      <c r="S38" s="134">
        <v>0</v>
      </c>
      <c r="T38" s="133">
        <v>0</v>
      </c>
      <c r="U38" s="133">
        <v>54427</v>
      </c>
      <c r="V38" s="133">
        <f t="shared" si="5"/>
        <v>936635</v>
      </c>
      <c r="W38" s="133">
        <f t="shared" si="6"/>
        <v>7868</v>
      </c>
      <c r="X38" s="133">
        <f t="shared" si="7"/>
        <v>0</v>
      </c>
      <c r="Y38" s="133">
        <f t="shared" si="8"/>
        <v>0</v>
      </c>
      <c r="Z38" s="133">
        <f t="shared" si="9"/>
        <v>0</v>
      </c>
      <c r="AA38" s="133">
        <f t="shared" si="10"/>
        <v>7204</v>
      </c>
      <c r="AB38" s="134">
        <v>0</v>
      </c>
      <c r="AC38" s="133">
        <f t="shared" si="11"/>
        <v>664</v>
      </c>
      <c r="AD38" s="133">
        <f t="shared" si="12"/>
        <v>928767</v>
      </c>
    </row>
    <row r="39" spans="1:30" s="129" customFormat="1" ht="12" customHeight="1">
      <c r="A39" s="125" t="s">
        <v>336</v>
      </c>
      <c r="B39" s="126" t="s">
        <v>400</v>
      </c>
      <c r="C39" s="125" t="s">
        <v>401</v>
      </c>
      <c r="D39" s="133">
        <f t="shared" si="1"/>
        <v>1272411</v>
      </c>
      <c r="E39" s="133">
        <f t="shared" si="2"/>
        <v>100332</v>
      </c>
      <c r="F39" s="133">
        <v>0</v>
      </c>
      <c r="G39" s="133">
        <v>0</v>
      </c>
      <c r="H39" s="133">
        <v>0</v>
      </c>
      <c r="I39" s="133">
        <v>23147</v>
      </c>
      <c r="J39" s="134">
        <v>0</v>
      </c>
      <c r="K39" s="133">
        <v>77185</v>
      </c>
      <c r="L39" s="133">
        <v>1172079</v>
      </c>
      <c r="M39" s="133">
        <f t="shared" si="3"/>
        <v>119991</v>
      </c>
      <c r="N39" s="133">
        <f t="shared" si="4"/>
        <v>20439</v>
      </c>
      <c r="O39" s="133">
        <v>308</v>
      </c>
      <c r="P39" s="133">
        <v>0</v>
      </c>
      <c r="Q39" s="133">
        <v>0</v>
      </c>
      <c r="R39" s="133">
        <v>20131</v>
      </c>
      <c r="S39" s="134">
        <v>0</v>
      </c>
      <c r="T39" s="133">
        <v>0</v>
      </c>
      <c r="U39" s="133">
        <v>99552</v>
      </c>
      <c r="V39" s="133">
        <f t="shared" si="5"/>
        <v>1392402</v>
      </c>
      <c r="W39" s="133">
        <f t="shared" si="6"/>
        <v>120771</v>
      </c>
      <c r="X39" s="133">
        <f t="shared" si="7"/>
        <v>308</v>
      </c>
      <c r="Y39" s="133">
        <f t="shared" si="8"/>
        <v>0</v>
      </c>
      <c r="Z39" s="133">
        <f t="shared" si="9"/>
        <v>0</v>
      </c>
      <c r="AA39" s="133">
        <f t="shared" si="10"/>
        <v>43278</v>
      </c>
      <c r="AB39" s="134">
        <v>0</v>
      </c>
      <c r="AC39" s="133">
        <f t="shared" si="11"/>
        <v>77185</v>
      </c>
      <c r="AD39" s="133">
        <f t="shared" si="12"/>
        <v>1271631</v>
      </c>
    </row>
    <row r="40" spans="1:30" s="129" customFormat="1" ht="12" customHeight="1">
      <c r="A40" s="125" t="s">
        <v>336</v>
      </c>
      <c r="B40" s="126" t="s">
        <v>402</v>
      </c>
      <c r="C40" s="125" t="s">
        <v>403</v>
      </c>
      <c r="D40" s="133">
        <f t="shared" si="1"/>
        <v>498620</v>
      </c>
      <c r="E40" s="133">
        <f t="shared" si="2"/>
        <v>0</v>
      </c>
      <c r="F40" s="133">
        <v>0</v>
      </c>
      <c r="G40" s="133">
        <v>0</v>
      </c>
      <c r="H40" s="133">
        <v>0</v>
      </c>
      <c r="I40" s="133">
        <v>0</v>
      </c>
      <c r="J40" s="134">
        <v>0</v>
      </c>
      <c r="K40" s="133">
        <v>0</v>
      </c>
      <c r="L40" s="133">
        <v>498620</v>
      </c>
      <c r="M40" s="133">
        <f t="shared" si="3"/>
        <v>48188</v>
      </c>
      <c r="N40" s="133">
        <f t="shared" si="4"/>
        <v>0</v>
      </c>
      <c r="O40" s="133">
        <v>0</v>
      </c>
      <c r="P40" s="133">
        <v>0</v>
      </c>
      <c r="Q40" s="133">
        <v>0</v>
      </c>
      <c r="R40" s="133">
        <v>0</v>
      </c>
      <c r="S40" s="134">
        <v>0</v>
      </c>
      <c r="T40" s="133">
        <v>0</v>
      </c>
      <c r="U40" s="133">
        <v>48188</v>
      </c>
      <c r="V40" s="133">
        <f t="shared" si="5"/>
        <v>546808</v>
      </c>
      <c r="W40" s="133">
        <f t="shared" si="6"/>
        <v>0</v>
      </c>
      <c r="X40" s="133">
        <f t="shared" si="7"/>
        <v>0</v>
      </c>
      <c r="Y40" s="133">
        <f t="shared" si="8"/>
        <v>0</v>
      </c>
      <c r="Z40" s="133">
        <f t="shared" si="9"/>
        <v>0</v>
      </c>
      <c r="AA40" s="133">
        <f t="shared" si="10"/>
        <v>0</v>
      </c>
      <c r="AB40" s="134">
        <v>0</v>
      </c>
      <c r="AC40" s="133">
        <f t="shared" si="11"/>
        <v>0</v>
      </c>
      <c r="AD40" s="133">
        <f t="shared" si="12"/>
        <v>546808</v>
      </c>
    </row>
    <row r="41" spans="1:30" s="129" customFormat="1" ht="12" customHeight="1">
      <c r="A41" s="125" t="s">
        <v>336</v>
      </c>
      <c r="B41" s="126" t="s">
        <v>404</v>
      </c>
      <c r="C41" s="125" t="s">
        <v>405</v>
      </c>
      <c r="D41" s="133">
        <f t="shared" si="1"/>
        <v>1075283</v>
      </c>
      <c r="E41" s="133">
        <f t="shared" si="2"/>
        <v>173498</v>
      </c>
      <c r="F41" s="133">
        <v>2793</v>
      </c>
      <c r="G41" s="133">
        <v>0</v>
      </c>
      <c r="H41" s="133">
        <v>0</v>
      </c>
      <c r="I41" s="133">
        <v>116051</v>
      </c>
      <c r="J41" s="134">
        <v>0</v>
      </c>
      <c r="K41" s="133">
        <v>54654</v>
      </c>
      <c r="L41" s="133">
        <v>901785</v>
      </c>
      <c r="M41" s="133">
        <f t="shared" si="3"/>
        <v>109536</v>
      </c>
      <c r="N41" s="133">
        <f t="shared" si="4"/>
        <v>0</v>
      </c>
      <c r="O41" s="133">
        <v>0</v>
      </c>
      <c r="P41" s="133">
        <v>0</v>
      </c>
      <c r="Q41" s="133">
        <v>0</v>
      </c>
      <c r="R41" s="133">
        <v>0</v>
      </c>
      <c r="S41" s="134">
        <v>0</v>
      </c>
      <c r="T41" s="133">
        <v>0</v>
      </c>
      <c r="U41" s="133">
        <v>109536</v>
      </c>
      <c r="V41" s="133">
        <f t="shared" si="5"/>
        <v>1184819</v>
      </c>
      <c r="W41" s="133">
        <f t="shared" si="6"/>
        <v>173498</v>
      </c>
      <c r="X41" s="133">
        <f t="shared" si="7"/>
        <v>2793</v>
      </c>
      <c r="Y41" s="133">
        <f t="shared" si="8"/>
        <v>0</v>
      </c>
      <c r="Z41" s="133">
        <f t="shared" si="9"/>
        <v>0</v>
      </c>
      <c r="AA41" s="133">
        <f t="shared" si="10"/>
        <v>116051</v>
      </c>
      <c r="AB41" s="134">
        <v>0</v>
      </c>
      <c r="AC41" s="133">
        <f t="shared" si="11"/>
        <v>54654</v>
      </c>
      <c r="AD41" s="133">
        <f t="shared" si="12"/>
        <v>1011321</v>
      </c>
    </row>
    <row r="42" spans="1:30" s="129" customFormat="1" ht="12" customHeight="1">
      <c r="A42" s="125" t="s">
        <v>336</v>
      </c>
      <c r="B42" s="126" t="s">
        <v>406</v>
      </c>
      <c r="C42" s="125" t="s">
        <v>407</v>
      </c>
      <c r="D42" s="133">
        <f t="shared" si="1"/>
        <v>690116</v>
      </c>
      <c r="E42" s="133">
        <f t="shared" si="2"/>
        <v>101496</v>
      </c>
      <c r="F42" s="133">
        <v>796</v>
      </c>
      <c r="G42" s="133">
        <v>0</v>
      </c>
      <c r="H42" s="133">
        <v>0</v>
      </c>
      <c r="I42" s="133">
        <v>100650</v>
      </c>
      <c r="J42" s="134">
        <v>0</v>
      </c>
      <c r="K42" s="133">
        <v>50</v>
      </c>
      <c r="L42" s="133">
        <v>588620</v>
      </c>
      <c r="M42" s="133">
        <f t="shared" si="3"/>
        <v>154663</v>
      </c>
      <c r="N42" s="133">
        <f t="shared" si="4"/>
        <v>45174</v>
      </c>
      <c r="O42" s="133">
        <v>0</v>
      </c>
      <c r="P42" s="133">
        <v>0</v>
      </c>
      <c r="Q42" s="133">
        <v>0</v>
      </c>
      <c r="R42" s="133">
        <v>0</v>
      </c>
      <c r="S42" s="134">
        <v>0</v>
      </c>
      <c r="T42" s="133">
        <v>45174</v>
      </c>
      <c r="U42" s="133">
        <v>109489</v>
      </c>
      <c r="V42" s="133">
        <f t="shared" si="5"/>
        <v>844779</v>
      </c>
      <c r="W42" s="133">
        <f t="shared" si="6"/>
        <v>146670</v>
      </c>
      <c r="X42" s="133">
        <f t="shared" si="7"/>
        <v>796</v>
      </c>
      <c r="Y42" s="133">
        <f t="shared" si="8"/>
        <v>0</v>
      </c>
      <c r="Z42" s="133">
        <f t="shared" si="9"/>
        <v>0</v>
      </c>
      <c r="AA42" s="133">
        <f t="shared" si="10"/>
        <v>100650</v>
      </c>
      <c r="AB42" s="134">
        <v>0</v>
      </c>
      <c r="AC42" s="133">
        <f t="shared" si="11"/>
        <v>45224</v>
      </c>
      <c r="AD42" s="133">
        <f t="shared" si="12"/>
        <v>698109</v>
      </c>
    </row>
    <row r="43" spans="1:30" s="129" customFormat="1" ht="12" customHeight="1">
      <c r="A43" s="125" t="s">
        <v>336</v>
      </c>
      <c r="B43" s="126" t="s">
        <v>408</v>
      </c>
      <c r="C43" s="125" t="s">
        <v>409</v>
      </c>
      <c r="D43" s="133">
        <f t="shared" si="1"/>
        <v>701708</v>
      </c>
      <c r="E43" s="133">
        <f t="shared" si="2"/>
        <v>0</v>
      </c>
      <c r="F43" s="133">
        <v>0</v>
      </c>
      <c r="G43" s="133">
        <v>0</v>
      </c>
      <c r="H43" s="133">
        <v>0</v>
      </c>
      <c r="I43" s="133">
        <v>0</v>
      </c>
      <c r="J43" s="134">
        <v>0</v>
      </c>
      <c r="K43" s="133">
        <v>0</v>
      </c>
      <c r="L43" s="133">
        <v>701708</v>
      </c>
      <c r="M43" s="133">
        <f t="shared" si="3"/>
        <v>71487</v>
      </c>
      <c r="N43" s="133">
        <f t="shared" si="4"/>
        <v>0</v>
      </c>
      <c r="O43" s="133">
        <v>0</v>
      </c>
      <c r="P43" s="133">
        <v>0</v>
      </c>
      <c r="Q43" s="133">
        <v>0</v>
      </c>
      <c r="R43" s="133">
        <v>0</v>
      </c>
      <c r="S43" s="134">
        <v>0</v>
      </c>
      <c r="T43" s="133">
        <v>0</v>
      </c>
      <c r="U43" s="133">
        <v>71487</v>
      </c>
      <c r="V43" s="133">
        <f t="shared" si="5"/>
        <v>773195</v>
      </c>
      <c r="W43" s="133">
        <f t="shared" si="6"/>
        <v>0</v>
      </c>
      <c r="X43" s="133">
        <f t="shared" si="7"/>
        <v>0</v>
      </c>
      <c r="Y43" s="133">
        <f t="shared" si="8"/>
        <v>0</v>
      </c>
      <c r="Z43" s="133">
        <f t="shared" si="9"/>
        <v>0</v>
      </c>
      <c r="AA43" s="133">
        <f t="shared" si="10"/>
        <v>0</v>
      </c>
      <c r="AB43" s="134">
        <v>0</v>
      </c>
      <c r="AC43" s="133">
        <f t="shared" si="11"/>
        <v>0</v>
      </c>
      <c r="AD43" s="133">
        <f t="shared" si="12"/>
        <v>773195</v>
      </c>
    </row>
    <row r="44" spans="1:30" s="129" customFormat="1" ht="12" customHeight="1">
      <c r="A44" s="125" t="s">
        <v>336</v>
      </c>
      <c r="B44" s="126" t="s">
        <v>410</v>
      </c>
      <c r="C44" s="125" t="s">
        <v>411</v>
      </c>
      <c r="D44" s="133">
        <f t="shared" si="1"/>
        <v>887302</v>
      </c>
      <c r="E44" s="133">
        <f t="shared" si="2"/>
        <v>103612</v>
      </c>
      <c r="F44" s="133">
        <v>0</v>
      </c>
      <c r="G44" s="133">
        <v>0</v>
      </c>
      <c r="H44" s="133">
        <v>0</v>
      </c>
      <c r="I44" s="133">
        <v>103612</v>
      </c>
      <c r="J44" s="134">
        <v>0</v>
      </c>
      <c r="K44" s="133">
        <v>0</v>
      </c>
      <c r="L44" s="133">
        <v>783690</v>
      </c>
      <c r="M44" s="133">
        <f t="shared" si="3"/>
        <v>65027</v>
      </c>
      <c r="N44" s="133">
        <f t="shared" si="4"/>
        <v>0</v>
      </c>
      <c r="O44" s="133">
        <v>0</v>
      </c>
      <c r="P44" s="133">
        <v>0</v>
      </c>
      <c r="Q44" s="133">
        <v>0</v>
      </c>
      <c r="R44" s="133">
        <v>0</v>
      </c>
      <c r="S44" s="134">
        <v>0</v>
      </c>
      <c r="T44" s="133">
        <v>0</v>
      </c>
      <c r="U44" s="133">
        <v>65027</v>
      </c>
      <c r="V44" s="133">
        <f t="shared" si="5"/>
        <v>952329</v>
      </c>
      <c r="W44" s="133">
        <f t="shared" si="6"/>
        <v>103612</v>
      </c>
      <c r="X44" s="133">
        <f t="shared" si="7"/>
        <v>0</v>
      </c>
      <c r="Y44" s="133">
        <f t="shared" si="8"/>
        <v>0</v>
      </c>
      <c r="Z44" s="133">
        <f t="shared" si="9"/>
        <v>0</v>
      </c>
      <c r="AA44" s="133">
        <f t="shared" si="10"/>
        <v>103612</v>
      </c>
      <c r="AB44" s="134">
        <v>0</v>
      </c>
      <c r="AC44" s="133">
        <f t="shared" si="11"/>
        <v>0</v>
      </c>
      <c r="AD44" s="133">
        <f t="shared" si="12"/>
        <v>848717</v>
      </c>
    </row>
    <row r="45" spans="1:30" s="129" customFormat="1" ht="12" customHeight="1">
      <c r="A45" s="125" t="s">
        <v>336</v>
      </c>
      <c r="B45" s="126" t="s">
        <v>412</v>
      </c>
      <c r="C45" s="125" t="s">
        <v>413</v>
      </c>
      <c r="D45" s="133">
        <f t="shared" si="1"/>
        <v>693158</v>
      </c>
      <c r="E45" s="133">
        <f t="shared" si="2"/>
        <v>64264</v>
      </c>
      <c r="F45" s="133">
        <v>0</v>
      </c>
      <c r="G45" s="133">
        <v>0</v>
      </c>
      <c r="H45" s="133">
        <v>0</v>
      </c>
      <c r="I45" s="133">
        <v>12762</v>
      </c>
      <c r="J45" s="134">
        <v>0</v>
      </c>
      <c r="K45" s="133">
        <v>51502</v>
      </c>
      <c r="L45" s="133">
        <v>628894</v>
      </c>
      <c r="M45" s="133">
        <f t="shared" si="3"/>
        <v>62130</v>
      </c>
      <c r="N45" s="133">
        <f t="shared" si="4"/>
        <v>3572</v>
      </c>
      <c r="O45" s="133">
        <v>0</v>
      </c>
      <c r="P45" s="133">
        <v>0</v>
      </c>
      <c r="Q45" s="133">
        <v>0</v>
      </c>
      <c r="R45" s="133">
        <v>3572</v>
      </c>
      <c r="S45" s="134">
        <v>0</v>
      </c>
      <c r="T45" s="133">
        <v>0</v>
      </c>
      <c r="U45" s="133">
        <v>58558</v>
      </c>
      <c r="V45" s="133">
        <f t="shared" si="5"/>
        <v>755288</v>
      </c>
      <c r="W45" s="133">
        <f t="shared" si="6"/>
        <v>67836</v>
      </c>
      <c r="X45" s="133">
        <f t="shared" si="7"/>
        <v>0</v>
      </c>
      <c r="Y45" s="133">
        <f t="shared" si="8"/>
        <v>0</v>
      </c>
      <c r="Z45" s="133">
        <f t="shared" si="9"/>
        <v>0</v>
      </c>
      <c r="AA45" s="133">
        <f t="shared" si="10"/>
        <v>16334</v>
      </c>
      <c r="AB45" s="134">
        <v>0</v>
      </c>
      <c r="AC45" s="133">
        <f t="shared" si="11"/>
        <v>51502</v>
      </c>
      <c r="AD45" s="133">
        <f t="shared" si="12"/>
        <v>687452</v>
      </c>
    </row>
    <row r="46" spans="1:30" s="129" customFormat="1" ht="12" customHeight="1">
      <c r="A46" s="125" t="s">
        <v>336</v>
      </c>
      <c r="B46" s="126" t="s">
        <v>414</v>
      </c>
      <c r="C46" s="125" t="s">
        <v>415</v>
      </c>
      <c r="D46" s="133">
        <f t="shared" si="1"/>
        <v>1479601</v>
      </c>
      <c r="E46" s="133">
        <f t="shared" si="2"/>
        <v>310128</v>
      </c>
      <c r="F46" s="133">
        <v>0</v>
      </c>
      <c r="G46" s="133">
        <v>0</v>
      </c>
      <c r="H46" s="133">
        <v>0</v>
      </c>
      <c r="I46" s="133">
        <v>115052</v>
      </c>
      <c r="J46" s="134">
        <v>0</v>
      </c>
      <c r="K46" s="133">
        <v>195076</v>
      </c>
      <c r="L46" s="133">
        <v>1169473</v>
      </c>
      <c r="M46" s="133">
        <f t="shared" si="3"/>
        <v>60619</v>
      </c>
      <c r="N46" s="133">
        <f t="shared" si="4"/>
        <v>0</v>
      </c>
      <c r="O46" s="133">
        <v>0</v>
      </c>
      <c r="P46" s="133">
        <v>0</v>
      </c>
      <c r="Q46" s="133">
        <v>0</v>
      </c>
      <c r="R46" s="133">
        <v>0</v>
      </c>
      <c r="S46" s="134">
        <v>0</v>
      </c>
      <c r="T46" s="133">
        <v>0</v>
      </c>
      <c r="U46" s="133">
        <v>60619</v>
      </c>
      <c r="V46" s="133">
        <f t="shared" si="5"/>
        <v>1540220</v>
      </c>
      <c r="W46" s="133">
        <f t="shared" si="6"/>
        <v>310128</v>
      </c>
      <c r="X46" s="133">
        <f t="shared" si="7"/>
        <v>0</v>
      </c>
      <c r="Y46" s="133">
        <f t="shared" si="8"/>
        <v>0</v>
      </c>
      <c r="Z46" s="133">
        <f t="shared" si="9"/>
        <v>0</v>
      </c>
      <c r="AA46" s="133">
        <f t="shared" si="10"/>
        <v>115052</v>
      </c>
      <c r="AB46" s="134">
        <v>0</v>
      </c>
      <c r="AC46" s="133">
        <f t="shared" si="11"/>
        <v>195076</v>
      </c>
      <c r="AD46" s="133">
        <f t="shared" si="12"/>
        <v>1230092</v>
      </c>
    </row>
    <row r="47" spans="1:30" s="129" customFormat="1" ht="12" customHeight="1">
      <c r="A47" s="125" t="s">
        <v>336</v>
      </c>
      <c r="B47" s="126" t="s">
        <v>416</v>
      </c>
      <c r="C47" s="125" t="s">
        <v>417</v>
      </c>
      <c r="D47" s="133">
        <f t="shared" si="1"/>
        <v>395866</v>
      </c>
      <c r="E47" s="133">
        <f t="shared" si="2"/>
        <v>0</v>
      </c>
      <c r="F47" s="133">
        <v>0</v>
      </c>
      <c r="G47" s="133">
        <v>0</v>
      </c>
      <c r="H47" s="133">
        <v>0</v>
      </c>
      <c r="I47" s="133">
        <v>0</v>
      </c>
      <c r="J47" s="134">
        <v>0</v>
      </c>
      <c r="K47" s="133">
        <v>0</v>
      </c>
      <c r="L47" s="133">
        <v>395866</v>
      </c>
      <c r="M47" s="133">
        <f t="shared" si="3"/>
        <v>38261</v>
      </c>
      <c r="N47" s="133">
        <f t="shared" si="4"/>
        <v>0</v>
      </c>
      <c r="O47" s="133">
        <v>0</v>
      </c>
      <c r="P47" s="133">
        <v>0</v>
      </c>
      <c r="Q47" s="133">
        <v>0</v>
      </c>
      <c r="R47" s="133">
        <v>0</v>
      </c>
      <c r="S47" s="134">
        <v>0</v>
      </c>
      <c r="T47" s="133">
        <v>0</v>
      </c>
      <c r="U47" s="133">
        <v>38261</v>
      </c>
      <c r="V47" s="133">
        <f t="shared" si="5"/>
        <v>434127</v>
      </c>
      <c r="W47" s="133">
        <f t="shared" si="6"/>
        <v>0</v>
      </c>
      <c r="X47" s="133">
        <f t="shared" si="7"/>
        <v>0</v>
      </c>
      <c r="Y47" s="133">
        <f t="shared" si="8"/>
        <v>0</v>
      </c>
      <c r="Z47" s="133">
        <f t="shared" si="9"/>
        <v>0</v>
      </c>
      <c r="AA47" s="133">
        <f t="shared" si="10"/>
        <v>0</v>
      </c>
      <c r="AB47" s="134">
        <v>0</v>
      </c>
      <c r="AC47" s="133">
        <f t="shared" si="11"/>
        <v>0</v>
      </c>
      <c r="AD47" s="133">
        <f t="shared" si="12"/>
        <v>434127</v>
      </c>
    </row>
    <row r="48" spans="1:30" s="129" customFormat="1" ht="12" customHeight="1">
      <c r="A48" s="125" t="s">
        <v>336</v>
      </c>
      <c r="B48" s="126" t="s">
        <v>418</v>
      </c>
      <c r="C48" s="125" t="s">
        <v>419</v>
      </c>
      <c r="D48" s="133">
        <f t="shared" si="1"/>
        <v>580714</v>
      </c>
      <c r="E48" s="133">
        <f t="shared" si="2"/>
        <v>52992</v>
      </c>
      <c r="F48" s="133">
        <v>0</v>
      </c>
      <c r="G48" s="133">
        <v>0</v>
      </c>
      <c r="H48" s="133">
        <v>0</v>
      </c>
      <c r="I48" s="133">
        <v>38712</v>
      </c>
      <c r="J48" s="134">
        <v>0</v>
      </c>
      <c r="K48" s="133">
        <v>14280</v>
      </c>
      <c r="L48" s="133">
        <v>527722</v>
      </c>
      <c r="M48" s="133">
        <f t="shared" si="3"/>
        <v>47812</v>
      </c>
      <c r="N48" s="133">
        <f t="shared" si="4"/>
        <v>4922</v>
      </c>
      <c r="O48" s="133">
        <v>0</v>
      </c>
      <c r="P48" s="133">
        <v>0</v>
      </c>
      <c r="Q48" s="133">
        <v>0</v>
      </c>
      <c r="R48" s="133">
        <v>4922</v>
      </c>
      <c r="S48" s="134">
        <v>0</v>
      </c>
      <c r="T48" s="133">
        <v>0</v>
      </c>
      <c r="U48" s="133">
        <v>42890</v>
      </c>
      <c r="V48" s="133">
        <f t="shared" si="5"/>
        <v>628526</v>
      </c>
      <c r="W48" s="133">
        <f t="shared" si="6"/>
        <v>57914</v>
      </c>
      <c r="X48" s="133">
        <f t="shared" si="7"/>
        <v>0</v>
      </c>
      <c r="Y48" s="133">
        <f t="shared" si="8"/>
        <v>0</v>
      </c>
      <c r="Z48" s="133">
        <f t="shared" si="9"/>
        <v>0</v>
      </c>
      <c r="AA48" s="133">
        <f t="shared" si="10"/>
        <v>43634</v>
      </c>
      <c r="AB48" s="134">
        <v>0</v>
      </c>
      <c r="AC48" s="133">
        <f t="shared" si="11"/>
        <v>14280</v>
      </c>
      <c r="AD48" s="133">
        <f t="shared" si="12"/>
        <v>570612</v>
      </c>
    </row>
    <row r="49" spans="1:30" s="129" customFormat="1" ht="12" customHeight="1">
      <c r="A49" s="125" t="s">
        <v>336</v>
      </c>
      <c r="B49" s="126" t="s">
        <v>420</v>
      </c>
      <c r="C49" s="125" t="s">
        <v>421</v>
      </c>
      <c r="D49" s="133">
        <f t="shared" si="1"/>
        <v>417745</v>
      </c>
      <c r="E49" s="133">
        <f t="shared" si="2"/>
        <v>23875</v>
      </c>
      <c r="F49" s="133">
        <v>0</v>
      </c>
      <c r="G49" s="133">
        <v>0</v>
      </c>
      <c r="H49" s="133">
        <v>0</v>
      </c>
      <c r="I49" s="133">
        <v>565</v>
      </c>
      <c r="J49" s="134">
        <v>0</v>
      </c>
      <c r="K49" s="133">
        <v>23310</v>
      </c>
      <c r="L49" s="133">
        <v>393870</v>
      </c>
      <c r="M49" s="133">
        <f t="shared" si="3"/>
        <v>20239</v>
      </c>
      <c r="N49" s="133">
        <f t="shared" si="4"/>
        <v>0</v>
      </c>
      <c r="O49" s="133">
        <v>0</v>
      </c>
      <c r="P49" s="133">
        <v>0</v>
      </c>
      <c r="Q49" s="133">
        <v>0</v>
      </c>
      <c r="R49" s="133">
        <v>0</v>
      </c>
      <c r="S49" s="134">
        <v>0</v>
      </c>
      <c r="T49" s="133">
        <v>0</v>
      </c>
      <c r="U49" s="133">
        <v>20239</v>
      </c>
      <c r="V49" s="133">
        <f t="shared" si="5"/>
        <v>437984</v>
      </c>
      <c r="W49" s="133">
        <f t="shared" si="6"/>
        <v>23875</v>
      </c>
      <c r="X49" s="133">
        <f t="shared" si="7"/>
        <v>0</v>
      </c>
      <c r="Y49" s="133">
        <f t="shared" si="8"/>
        <v>0</v>
      </c>
      <c r="Z49" s="133">
        <f t="shared" si="9"/>
        <v>0</v>
      </c>
      <c r="AA49" s="133">
        <f t="shared" si="10"/>
        <v>565</v>
      </c>
      <c r="AB49" s="134">
        <v>0</v>
      </c>
      <c r="AC49" s="133">
        <f t="shared" si="11"/>
        <v>23310</v>
      </c>
      <c r="AD49" s="133">
        <f t="shared" si="12"/>
        <v>414109</v>
      </c>
    </row>
    <row r="50" spans="1:30" s="129" customFormat="1" ht="12" customHeight="1">
      <c r="A50" s="125" t="s">
        <v>336</v>
      </c>
      <c r="B50" s="126" t="s">
        <v>422</v>
      </c>
      <c r="C50" s="125" t="s">
        <v>423</v>
      </c>
      <c r="D50" s="133">
        <f t="shared" si="1"/>
        <v>406044</v>
      </c>
      <c r="E50" s="133">
        <f t="shared" si="2"/>
        <v>0</v>
      </c>
      <c r="F50" s="133">
        <v>0</v>
      </c>
      <c r="G50" s="133">
        <v>0</v>
      </c>
      <c r="H50" s="133">
        <v>0</v>
      </c>
      <c r="I50" s="133">
        <v>0</v>
      </c>
      <c r="J50" s="134">
        <v>0</v>
      </c>
      <c r="K50" s="133">
        <v>0</v>
      </c>
      <c r="L50" s="133">
        <v>406044</v>
      </c>
      <c r="M50" s="133">
        <f t="shared" si="3"/>
        <v>59510</v>
      </c>
      <c r="N50" s="133">
        <f t="shared" si="4"/>
        <v>0</v>
      </c>
      <c r="O50" s="133">
        <v>0</v>
      </c>
      <c r="P50" s="133">
        <v>0</v>
      </c>
      <c r="Q50" s="133">
        <v>0</v>
      </c>
      <c r="R50" s="133">
        <v>0</v>
      </c>
      <c r="S50" s="134">
        <v>0</v>
      </c>
      <c r="T50" s="133">
        <v>0</v>
      </c>
      <c r="U50" s="133">
        <v>59510</v>
      </c>
      <c r="V50" s="133">
        <f t="shared" si="5"/>
        <v>465554</v>
      </c>
      <c r="W50" s="133">
        <f t="shared" si="6"/>
        <v>0</v>
      </c>
      <c r="X50" s="133">
        <f t="shared" si="7"/>
        <v>0</v>
      </c>
      <c r="Y50" s="133">
        <f t="shared" si="8"/>
        <v>0</v>
      </c>
      <c r="Z50" s="133">
        <f t="shared" si="9"/>
        <v>0</v>
      </c>
      <c r="AA50" s="133">
        <f t="shared" si="10"/>
        <v>0</v>
      </c>
      <c r="AB50" s="134">
        <v>0</v>
      </c>
      <c r="AC50" s="133">
        <f t="shared" si="11"/>
        <v>0</v>
      </c>
      <c r="AD50" s="133">
        <f t="shared" si="12"/>
        <v>465554</v>
      </c>
    </row>
    <row r="51" spans="1:30" s="129" customFormat="1" ht="12" customHeight="1">
      <c r="A51" s="125" t="s">
        <v>336</v>
      </c>
      <c r="B51" s="126" t="s">
        <v>424</v>
      </c>
      <c r="C51" s="125" t="s">
        <v>425</v>
      </c>
      <c r="D51" s="133">
        <f t="shared" si="1"/>
        <v>189855</v>
      </c>
      <c r="E51" s="133">
        <f t="shared" si="2"/>
        <v>0</v>
      </c>
      <c r="F51" s="133">
        <v>0</v>
      </c>
      <c r="G51" s="133">
        <v>0</v>
      </c>
      <c r="H51" s="133">
        <v>0</v>
      </c>
      <c r="I51" s="133">
        <v>0</v>
      </c>
      <c r="J51" s="134">
        <v>0</v>
      </c>
      <c r="K51" s="133">
        <v>0</v>
      </c>
      <c r="L51" s="133">
        <v>189855</v>
      </c>
      <c r="M51" s="133">
        <f t="shared" si="3"/>
        <v>38070</v>
      </c>
      <c r="N51" s="133">
        <f t="shared" si="4"/>
        <v>0</v>
      </c>
      <c r="O51" s="133">
        <v>0</v>
      </c>
      <c r="P51" s="133">
        <v>0</v>
      </c>
      <c r="Q51" s="133">
        <v>0</v>
      </c>
      <c r="R51" s="133">
        <v>0</v>
      </c>
      <c r="S51" s="134">
        <v>0</v>
      </c>
      <c r="T51" s="133">
        <v>0</v>
      </c>
      <c r="U51" s="133">
        <v>38070</v>
      </c>
      <c r="V51" s="133">
        <f t="shared" si="5"/>
        <v>227925</v>
      </c>
      <c r="W51" s="133">
        <f t="shared" si="6"/>
        <v>0</v>
      </c>
      <c r="X51" s="133">
        <f t="shared" si="7"/>
        <v>0</v>
      </c>
      <c r="Y51" s="133">
        <f t="shared" si="8"/>
        <v>0</v>
      </c>
      <c r="Z51" s="133">
        <f t="shared" si="9"/>
        <v>0</v>
      </c>
      <c r="AA51" s="133">
        <f t="shared" si="10"/>
        <v>0</v>
      </c>
      <c r="AB51" s="134">
        <v>0</v>
      </c>
      <c r="AC51" s="133">
        <f t="shared" si="11"/>
        <v>0</v>
      </c>
      <c r="AD51" s="133">
        <f t="shared" si="12"/>
        <v>227925</v>
      </c>
    </row>
    <row r="52" spans="1:30" s="129" customFormat="1" ht="12" customHeight="1">
      <c r="A52" s="125" t="s">
        <v>336</v>
      </c>
      <c r="B52" s="126" t="s">
        <v>426</v>
      </c>
      <c r="C52" s="125" t="s">
        <v>427</v>
      </c>
      <c r="D52" s="133">
        <f t="shared" si="1"/>
        <v>228779</v>
      </c>
      <c r="E52" s="133">
        <f t="shared" si="2"/>
        <v>480</v>
      </c>
      <c r="F52" s="133">
        <v>0</v>
      </c>
      <c r="G52" s="133">
        <v>0</v>
      </c>
      <c r="H52" s="133">
        <v>0</v>
      </c>
      <c r="I52" s="133">
        <v>445</v>
      </c>
      <c r="J52" s="134">
        <v>0</v>
      </c>
      <c r="K52" s="133">
        <v>35</v>
      </c>
      <c r="L52" s="133">
        <v>228299</v>
      </c>
      <c r="M52" s="133">
        <f t="shared" si="3"/>
        <v>46148</v>
      </c>
      <c r="N52" s="133">
        <f t="shared" si="4"/>
        <v>0</v>
      </c>
      <c r="O52" s="133">
        <v>0</v>
      </c>
      <c r="P52" s="133">
        <v>0</v>
      </c>
      <c r="Q52" s="133">
        <v>0</v>
      </c>
      <c r="R52" s="133">
        <v>0</v>
      </c>
      <c r="S52" s="134">
        <v>0</v>
      </c>
      <c r="T52" s="133">
        <v>0</v>
      </c>
      <c r="U52" s="133">
        <v>46148</v>
      </c>
      <c r="V52" s="133">
        <f t="shared" si="5"/>
        <v>274927</v>
      </c>
      <c r="W52" s="133">
        <f t="shared" si="6"/>
        <v>480</v>
      </c>
      <c r="X52" s="133">
        <f t="shared" si="7"/>
        <v>0</v>
      </c>
      <c r="Y52" s="133">
        <f t="shared" si="8"/>
        <v>0</v>
      </c>
      <c r="Z52" s="133">
        <f t="shared" si="9"/>
        <v>0</v>
      </c>
      <c r="AA52" s="133">
        <f t="shared" si="10"/>
        <v>445</v>
      </c>
      <c r="AB52" s="134">
        <v>0</v>
      </c>
      <c r="AC52" s="133">
        <f t="shared" si="11"/>
        <v>35</v>
      </c>
      <c r="AD52" s="133">
        <f t="shared" si="12"/>
        <v>274447</v>
      </c>
    </row>
    <row r="53" spans="1:30" s="129" customFormat="1" ht="12" customHeight="1">
      <c r="A53" s="125" t="s">
        <v>336</v>
      </c>
      <c r="B53" s="126" t="s">
        <v>428</v>
      </c>
      <c r="C53" s="125" t="s">
        <v>429</v>
      </c>
      <c r="D53" s="133">
        <f t="shared" si="1"/>
        <v>247422</v>
      </c>
      <c r="E53" s="133">
        <f t="shared" si="2"/>
        <v>6246</v>
      </c>
      <c r="F53" s="133">
        <v>0</v>
      </c>
      <c r="G53" s="133">
        <v>0</v>
      </c>
      <c r="H53" s="133">
        <v>0</v>
      </c>
      <c r="I53" s="133">
        <v>355</v>
      </c>
      <c r="J53" s="134">
        <v>0</v>
      </c>
      <c r="K53" s="133">
        <v>5891</v>
      </c>
      <c r="L53" s="133">
        <v>241176</v>
      </c>
      <c r="M53" s="133">
        <f t="shared" si="3"/>
        <v>56336</v>
      </c>
      <c r="N53" s="133">
        <f t="shared" si="4"/>
        <v>0</v>
      </c>
      <c r="O53" s="133">
        <v>0</v>
      </c>
      <c r="P53" s="133">
        <v>0</v>
      </c>
      <c r="Q53" s="133">
        <v>0</v>
      </c>
      <c r="R53" s="133">
        <v>0</v>
      </c>
      <c r="S53" s="134">
        <v>0</v>
      </c>
      <c r="T53" s="133">
        <v>0</v>
      </c>
      <c r="U53" s="133">
        <v>56336</v>
      </c>
      <c r="V53" s="133">
        <f t="shared" si="5"/>
        <v>303758</v>
      </c>
      <c r="W53" s="133">
        <f t="shared" si="6"/>
        <v>6246</v>
      </c>
      <c r="X53" s="133">
        <f t="shared" si="7"/>
        <v>0</v>
      </c>
      <c r="Y53" s="133">
        <f t="shared" si="8"/>
        <v>0</v>
      </c>
      <c r="Z53" s="133">
        <f t="shared" si="9"/>
        <v>0</v>
      </c>
      <c r="AA53" s="133">
        <f t="shared" si="10"/>
        <v>355</v>
      </c>
      <c r="AB53" s="134">
        <v>0</v>
      </c>
      <c r="AC53" s="133">
        <f t="shared" si="11"/>
        <v>5891</v>
      </c>
      <c r="AD53" s="133">
        <f t="shared" si="12"/>
        <v>297512</v>
      </c>
    </row>
    <row r="54" spans="1:30" s="129" customFormat="1" ht="12" customHeight="1">
      <c r="A54" s="125" t="s">
        <v>336</v>
      </c>
      <c r="B54" s="126" t="s">
        <v>430</v>
      </c>
      <c r="C54" s="125" t="s">
        <v>431</v>
      </c>
      <c r="D54" s="133">
        <f t="shared" si="1"/>
        <v>402132</v>
      </c>
      <c r="E54" s="133">
        <f t="shared" si="2"/>
        <v>1082</v>
      </c>
      <c r="F54" s="133">
        <v>0</v>
      </c>
      <c r="G54" s="133">
        <v>0</v>
      </c>
      <c r="H54" s="133">
        <v>0</v>
      </c>
      <c r="I54" s="133">
        <v>537</v>
      </c>
      <c r="J54" s="134">
        <v>0</v>
      </c>
      <c r="K54" s="133">
        <v>545</v>
      </c>
      <c r="L54" s="133">
        <v>401050</v>
      </c>
      <c r="M54" s="133">
        <f t="shared" si="3"/>
        <v>92217</v>
      </c>
      <c r="N54" s="133">
        <f t="shared" si="4"/>
        <v>0</v>
      </c>
      <c r="O54" s="133">
        <v>0</v>
      </c>
      <c r="P54" s="133">
        <v>0</v>
      </c>
      <c r="Q54" s="133">
        <v>0</v>
      </c>
      <c r="R54" s="133">
        <v>0</v>
      </c>
      <c r="S54" s="134">
        <v>0</v>
      </c>
      <c r="T54" s="133">
        <v>0</v>
      </c>
      <c r="U54" s="133">
        <v>92217</v>
      </c>
      <c r="V54" s="133">
        <f t="shared" si="5"/>
        <v>494349</v>
      </c>
      <c r="W54" s="133">
        <f t="shared" si="6"/>
        <v>1082</v>
      </c>
      <c r="X54" s="133">
        <f t="shared" si="7"/>
        <v>0</v>
      </c>
      <c r="Y54" s="133">
        <f t="shared" si="8"/>
        <v>0</v>
      </c>
      <c r="Z54" s="133">
        <f t="shared" si="9"/>
        <v>0</v>
      </c>
      <c r="AA54" s="133">
        <f t="shared" si="10"/>
        <v>537</v>
      </c>
      <c r="AB54" s="134">
        <v>0</v>
      </c>
      <c r="AC54" s="133">
        <f t="shared" si="11"/>
        <v>545</v>
      </c>
      <c r="AD54" s="133">
        <f t="shared" si="12"/>
        <v>493267</v>
      </c>
    </row>
    <row r="55" spans="1:30" s="129" customFormat="1" ht="12" customHeight="1">
      <c r="A55" s="125" t="s">
        <v>336</v>
      </c>
      <c r="B55" s="126" t="s">
        <v>432</v>
      </c>
      <c r="C55" s="125" t="s">
        <v>433</v>
      </c>
      <c r="D55" s="133">
        <f t="shared" si="1"/>
        <v>285743</v>
      </c>
      <c r="E55" s="133">
        <f t="shared" si="2"/>
        <v>50570</v>
      </c>
      <c r="F55" s="133">
        <v>0</v>
      </c>
      <c r="G55" s="133">
        <v>0</v>
      </c>
      <c r="H55" s="133">
        <v>0</v>
      </c>
      <c r="I55" s="133">
        <v>35481</v>
      </c>
      <c r="J55" s="134">
        <v>0</v>
      </c>
      <c r="K55" s="133">
        <v>15089</v>
      </c>
      <c r="L55" s="133">
        <v>235173</v>
      </c>
      <c r="M55" s="133">
        <f t="shared" si="3"/>
        <v>68717</v>
      </c>
      <c r="N55" s="133">
        <f t="shared" si="4"/>
        <v>0</v>
      </c>
      <c r="O55" s="133">
        <v>0</v>
      </c>
      <c r="P55" s="133">
        <v>0</v>
      </c>
      <c r="Q55" s="133">
        <v>0</v>
      </c>
      <c r="R55" s="133">
        <v>0</v>
      </c>
      <c r="S55" s="134">
        <v>0</v>
      </c>
      <c r="T55" s="133">
        <v>0</v>
      </c>
      <c r="U55" s="133">
        <v>68717</v>
      </c>
      <c r="V55" s="133">
        <f t="shared" si="5"/>
        <v>354460</v>
      </c>
      <c r="W55" s="133">
        <f t="shared" si="6"/>
        <v>50570</v>
      </c>
      <c r="X55" s="133">
        <f t="shared" si="7"/>
        <v>0</v>
      </c>
      <c r="Y55" s="133">
        <f t="shared" si="8"/>
        <v>0</v>
      </c>
      <c r="Z55" s="133">
        <f t="shared" si="9"/>
        <v>0</v>
      </c>
      <c r="AA55" s="133">
        <f t="shared" si="10"/>
        <v>35481</v>
      </c>
      <c r="AB55" s="134">
        <v>0</v>
      </c>
      <c r="AC55" s="133">
        <f t="shared" si="11"/>
        <v>15089</v>
      </c>
      <c r="AD55" s="133">
        <f t="shared" si="12"/>
        <v>303890</v>
      </c>
    </row>
    <row r="56" spans="1:30" s="129" customFormat="1" ht="12" customHeight="1">
      <c r="A56" s="125" t="s">
        <v>336</v>
      </c>
      <c r="B56" s="126" t="s">
        <v>434</v>
      </c>
      <c r="C56" s="125" t="s">
        <v>435</v>
      </c>
      <c r="D56" s="133">
        <f t="shared" si="1"/>
        <v>152103</v>
      </c>
      <c r="E56" s="133">
        <f t="shared" si="2"/>
        <v>8233</v>
      </c>
      <c r="F56" s="133">
        <v>0</v>
      </c>
      <c r="G56" s="133">
        <v>0</v>
      </c>
      <c r="H56" s="133">
        <v>0</v>
      </c>
      <c r="I56" s="133">
        <v>1558</v>
      </c>
      <c r="J56" s="134">
        <v>0</v>
      </c>
      <c r="K56" s="133">
        <v>6675</v>
      </c>
      <c r="L56" s="133">
        <v>143870</v>
      </c>
      <c r="M56" s="133">
        <f t="shared" si="3"/>
        <v>61375</v>
      </c>
      <c r="N56" s="133">
        <f t="shared" si="4"/>
        <v>0</v>
      </c>
      <c r="O56" s="133">
        <v>0</v>
      </c>
      <c r="P56" s="133">
        <v>0</v>
      </c>
      <c r="Q56" s="133">
        <v>0</v>
      </c>
      <c r="R56" s="133">
        <v>0</v>
      </c>
      <c r="S56" s="134">
        <v>0</v>
      </c>
      <c r="T56" s="133">
        <v>0</v>
      </c>
      <c r="U56" s="133">
        <v>61375</v>
      </c>
      <c r="V56" s="133">
        <f t="shared" si="5"/>
        <v>213478</v>
      </c>
      <c r="W56" s="133">
        <f t="shared" si="6"/>
        <v>8233</v>
      </c>
      <c r="X56" s="133">
        <f t="shared" si="7"/>
        <v>0</v>
      </c>
      <c r="Y56" s="133">
        <f t="shared" si="8"/>
        <v>0</v>
      </c>
      <c r="Z56" s="133">
        <f t="shared" si="9"/>
        <v>0</v>
      </c>
      <c r="AA56" s="133">
        <f t="shared" si="10"/>
        <v>1558</v>
      </c>
      <c r="AB56" s="134">
        <v>0</v>
      </c>
      <c r="AC56" s="133">
        <f t="shared" si="11"/>
        <v>6675</v>
      </c>
      <c r="AD56" s="133">
        <f t="shared" si="12"/>
        <v>205245</v>
      </c>
    </row>
    <row r="57" spans="1:30" s="129" customFormat="1" ht="12" customHeight="1">
      <c r="A57" s="125" t="s">
        <v>336</v>
      </c>
      <c r="B57" s="126" t="s">
        <v>436</v>
      </c>
      <c r="C57" s="125" t="s">
        <v>437</v>
      </c>
      <c r="D57" s="133">
        <f t="shared" si="1"/>
        <v>215543</v>
      </c>
      <c r="E57" s="133">
        <f t="shared" si="2"/>
        <v>0</v>
      </c>
      <c r="F57" s="133">
        <v>0</v>
      </c>
      <c r="G57" s="133">
        <v>0</v>
      </c>
      <c r="H57" s="133">
        <v>0</v>
      </c>
      <c r="I57" s="133">
        <v>0</v>
      </c>
      <c r="J57" s="134">
        <v>0</v>
      </c>
      <c r="K57" s="133">
        <v>0</v>
      </c>
      <c r="L57" s="133">
        <v>215543</v>
      </c>
      <c r="M57" s="133">
        <f t="shared" si="3"/>
        <v>32128</v>
      </c>
      <c r="N57" s="133">
        <f t="shared" si="4"/>
        <v>0</v>
      </c>
      <c r="O57" s="133">
        <v>0</v>
      </c>
      <c r="P57" s="133">
        <v>0</v>
      </c>
      <c r="Q57" s="133">
        <v>0</v>
      </c>
      <c r="R57" s="133">
        <v>0</v>
      </c>
      <c r="S57" s="134">
        <v>0</v>
      </c>
      <c r="T57" s="133">
        <v>0</v>
      </c>
      <c r="U57" s="133">
        <v>32128</v>
      </c>
      <c r="V57" s="133">
        <f t="shared" si="5"/>
        <v>247671</v>
      </c>
      <c r="W57" s="133">
        <f t="shared" si="6"/>
        <v>0</v>
      </c>
      <c r="X57" s="133">
        <f t="shared" si="7"/>
        <v>0</v>
      </c>
      <c r="Y57" s="133">
        <f t="shared" si="8"/>
        <v>0</v>
      </c>
      <c r="Z57" s="133">
        <f t="shared" si="9"/>
        <v>0</v>
      </c>
      <c r="AA57" s="133">
        <f t="shared" si="10"/>
        <v>0</v>
      </c>
      <c r="AB57" s="134">
        <v>0</v>
      </c>
      <c r="AC57" s="133">
        <f t="shared" si="11"/>
        <v>0</v>
      </c>
      <c r="AD57" s="133">
        <f t="shared" si="12"/>
        <v>247671</v>
      </c>
    </row>
    <row r="58" spans="1:30" s="129" customFormat="1" ht="12" customHeight="1">
      <c r="A58" s="125" t="s">
        <v>336</v>
      </c>
      <c r="B58" s="126" t="s">
        <v>438</v>
      </c>
      <c r="C58" s="125" t="s">
        <v>439</v>
      </c>
      <c r="D58" s="133">
        <f t="shared" si="1"/>
        <v>196473</v>
      </c>
      <c r="E58" s="133">
        <f t="shared" si="2"/>
        <v>3870</v>
      </c>
      <c r="F58" s="133">
        <v>0</v>
      </c>
      <c r="G58" s="133">
        <v>0</v>
      </c>
      <c r="H58" s="133">
        <v>0</v>
      </c>
      <c r="I58" s="133">
        <v>240</v>
      </c>
      <c r="J58" s="134">
        <v>0</v>
      </c>
      <c r="K58" s="133">
        <v>3630</v>
      </c>
      <c r="L58" s="133">
        <v>192603</v>
      </c>
      <c r="M58" s="133">
        <f t="shared" si="3"/>
        <v>65726</v>
      </c>
      <c r="N58" s="133">
        <f t="shared" si="4"/>
        <v>138</v>
      </c>
      <c r="O58" s="133">
        <v>0</v>
      </c>
      <c r="P58" s="133">
        <v>0</v>
      </c>
      <c r="Q58" s="133">
        <v>0</v>
      </c>
      <c r="R58" s="133">
        <v>118</v>
      </c>
      <c r="S58" s="134">
        <v>0</v>
      </c>
      <c r="T58" s="133">
        <v>20</v>
      </c>
      <c r="U58" s="133">
        <v>65588</v>
      </c>
      <c r="V58" s="133">
        <f t="shared" si="5"/>
        <v>262199</v>
      </c>
      <c r="W58" s="133">
        <f t="shared" si="6"/>
        <v>4008</v>
      </c>
      <c r="X58" s="133">
        <f t="shared" si="7"/>
        <v>0</v>
      </c>
      <c r="Y58" s="133">
        <f t="shared" si="8"/>
        <v>0</v>
      </c>
      <c r="Z58" s="133">
        <f t="shared" si="9"/>
        <v>0</v>
      </c>
      <c r="AA58" s="133">
        <f t="shared" si="10"/>
        <v>358</v>
      </c>
      <c r="AB58" s="134">
        <v>0</v>
      </c>
      <c r="AC58" s="133">
        <f t="shared" si="11"/>
        <v>3650</v>
      </c>
      <c r="AD58" s="133">
        <f t="shared" si="12"/>
        <v>258191</v>
      </c>
    </row>
    <row r="59" spans="1:30" s="129" customFormat="1" ht="12" customHeight="1">
      <c r="A59" s="125" t="s">
        <v>336</v>
      </c>
      <c r="B59" s="126" t="s">
        <v>440</v>
      </c>
      <c r="C59" s="125" t="s">
        <v>441</v>
      </c>
      <c r="D59" s="133">
        <f t="shared" si="1"/>
        <v>53112</v>
      </c>
      <c r="E59" s="133">
        <f t="shared" si="2"/>
        <v>0</v>
      </c>
      <c r="F59" s="133">
        <v>0</v>
      </c>
      <c r="G59" s="133">
        <v>0</v>
      </c>
      <c r="H59" s="133">
        <v>0</v>
      </c>
      <c r="I59" s="133">
        <v>0</v>
      </c>
      <c r="J59" s="134">
        <v>0</v>
      </c>
      <c r="K59" s="133">
        <v>0</v>
      </c>
      <c r="L59" s="133">
        <v>53112</v>
      </c>
      <c r="M59" s="133">
        <f t="shared" si="3"/>
        <v>28221</v>
      </c>
      <c r="N59" s="133">
        <f t="shared" si="4"/>
        <v>0</v>
      </c>
      <c r="O59" s="133">
        <v>0</v>
      </c>
      <c r="P59" s="133">
        <v>0</v>
      </c>
      <c r="Q59" s="133">
        <v>0</v>
      </c>
      <c r="R59" s="133">
        <v>0</v>
      </c>
      <c r="S59" s="134">
        <v>0</v>
      </c>
      <c r="T59" s="133">
        <v>0</v>
      </c>
      <c r="U59" s="133">
        <v>28221</v>
      </c>
      <c r="V59" s="133">
        <f t="shared" si="5"/>
        <v>81333</v>
      </c>
      <c r="W59" s="133">
        <f t="shared" si="6"/>
        <v>0</v>
      </c>
      <c r="X59" s="133">
        <f t="shared" si="7"/>
        <v>0</v>
      </c>
      <c r="Y59" s="133">
        <f t="shared" si="8"/>
        <v>0</v>
      </c>
      <c r="Z59" s="133">
        <f t="shared" si="9"/>
        <v>0</v>
      </c>
      <c r="AA59" s="133">
        <f t="shared" si="10"/>
        <v>0</v>
      </c>
      <c r="AB59" s="134">
        <v>0</v>
      </c>
      <c r="AC59" s="133">
        <f t="shared" si="11"/>
        <v>0</v>
      </c>
      <c r="AD59" s="133">
        <f t="shared" si="12"/>
        <v>81333</v>
      </c>
    </row>
    <row r="60" spans="1:30" s="129" customFormat="1" ht="12" customHeight="1">
      <c r="A60" s="125" t="s">
        <v>336</v>
      </c>
      <c r="B60" s="126" t="s">
        <v>442</v>
      </c>
      <c r="C60" s="125" t="s">
        <v>443</v>
      </c>
      <c r="D60" s="133">
        <f t="shared" si="1"/>
        <v>65252</v>
      </c>
      <c r="E60" s="133">
        <f t="shared" si="2"/>
        <v>0</v>
      </c>
      <c r="F60" s="133">
        <v>0</v>
      </c>
      <c r="G60" s="133">
        <v>0</v>
      </c>
      <c r="H60" s="133">
        <v>0</v>
      </c>
      <c r="I60" s="133">
        <v>0</v>
      </c>
      <c r="J60" s="134">
        <v>0</v>
      </c>
      <c r="K60" s="133">
        <v>0</v>
      </c>
      <c r="L60" s="133">
        <v>65252</v>
      </c>
      <c r="M60" s="133">
        <f t="shared" si="3"/>
        <v>282227</v>
      </c>
      <c r="N60" s="133">
        <f t="shared" si="4"/>
        <v>0</v>
      </c>
      <c r="O60" s="133">
        <v>0</v>
      </c>
      <c r="P60" s="133">
        <v>0</v>
      </c>
      <c r="Q60" s="133">
        <v>0</v>
      </c>
      <c r="R60" s="133">
        <v>0</v>
      </c>
      <c r="S60" s="134">
        <v>0</v>
      </c>
      <c r="T60" s="133">
        <v>0</v>
      </c>
      <c r="U60" s="133">
        <v>282227</v>
      </c>
      <c r="V60" s="133">
        <f t="shared" si="5"/>
        <v>347479</v>
      </c>
      <c r="W60" s="133">
        <f t="shared" si="6"/>
        <v>0</v>
      </c>
      <c r="X60" s="133">
        <f t="shared" si="7"/>
        <v>0</v>
      </c>
      <c r="Y60" s="133">
        <f t="shared" si="8"/>
        <v>0</v>
      </c>
      <c r="Z60" s="133">
        <f t="shared" si="9"/>
        <v>0</v>
      </c>
      <c r="AA60" s="133">
        <f t="shared" si="10"/>
        <v>0</v>
      </c>
      <c r="AB60" s="134">
        <v>0</v>
      </c>
      <c r="AC60" s="133">
        <f t="shared" si="11"/>
        <v>0</v>
      </c>
      <c r="AD60" s="133">
        <f t="shared" si="12"/>
        <v>347479</v>
      </c>
    </row>
    <row r="61" spans="1:30" s="129" customFormat="1" ht="12" customHeight="1">
      <c r="A61" s="125" t="s">
        <v>336</v>
      </c>
      <c r="B61" s="126" t="s">
        <v>444</v>
      </c>
      <c r="C61" s="125" t="s">
        <v>445</v>
      </c>
      <c r="D61" s="133">
        <f t="shared" si="1"/>
        <v>45894</v>
      </c>
      <c r="E61" s="133">
        <f t="shared" si="2"/>
        <v>0</v>
      </c>
      <c r="F61" s="133">
        <v>0</v>
      </c>
      <c r="G61" s="133">
        <v>0</v>
      </c>
      <c r="H61" s="133">
        <v>0</v>
      </c>
      <c r="I61" s="133">
        <v>0</v>
      </c>
      <c r="J61" s="134">
        <v>0</v>
      </c>
      <c r="K61" s="133">
        <v>0</v>
      </c>
      <c r="L61" s="133">
        <v>45894</v>
      </c>
      <c r="M61" s="133">
        <f t="shared" si="3"/>
        <v>328832</v>
      </c>
      <c r="N61" s="133">
        <f t="shared" si="4"/>
        <v>0</v>
      </c>
      <c r="O61" s="133">
        <v>0</v>
      </c>
      <c r="P61" s="133">
        <v>0</v>
      </c>
      <c r="Q61" s="133">
        <v>0</v>
      </c>
      <c r="R61" s="133">
        <v>0</v>
      </c>
      <c r="S61" s="134">
        <v>0</v>
      </c>
      <c r="T61" s="133">
        <v>0</v>
      </c>
      <c r="U61" s="133">
        <v>328832</v>
      </c>
      <c r="V61" s="133">
        <f t="shared" si="5"/>
        <v>374726</v>
      </c>
      <c r="W61" s="133">
        <f t="shared" si="6"/>
        <v>0</v>
      </c>
      <c r="X61" s="133">
        <f t="shared" si="7"/>
        <v>0</v>
      </c>
      <c r="Y61" s="133">
        <f t="shared" si="8"/>
        <v>0</v>
      </c>
      <c r="Z61" s="133">
        <f t="shared" si="9"/>
        <v>0</v>
      </c>
      <c r="AA61" s="133">
        <f t="shared" si="10"/>
        <v>0</v>
      </c>
      <c r="AB61" s="134">
        <v>0</v>
      </c>
      <c r="AC61" s="133">
        <f t="shared" si="11"/>
        <v>0</v>
      </c>
      <c r="AD61" s="133">
        <f t="shared" si="12"/>
        <v>374726</v>
      </c>
    </row>
    <row r="62" spans="1:30" s="129" customFormat="1" ht="12" customHeight="1">
      <c r="A62" s="125" t="s">
        <v>336</v>
      </c>
      <c r="B62" s="126" t="s">
        <v>446</v>
      </c>
      <c r="C62" s="125" t="s">
        <v>447</v>
      </c>
      <c r="D62" s="133">
        <f t="shared" si="1"/>
        <v>74087</v>
      </c>
      <c r="E62" s="133">
        <f t="shared" si="2"/>
        <v>0</v>
      </c>
      <c r="F62" s="133">
        <v>0</v>
      </c>
      <c r="G62" s="133">
        <v>0</v>
      </c>
      <c r="H62" s="133">
        <v>0</v>
      </c>
      <c r="I62" s="133">
        <v>0</v>
      </c>
      <c r="J62" s="134">
        <v>0</v>
      </c>
      <c r="K62" s="133">
        <v>0</v>
      </c>
      <c r="L62" s="133">
        <v>74087</v>
      </c>
      <c r="M62" s="133">
        <f t="shared" si="3"/>
        <v>150318</v>
      </c>
      <c r="N62" s="133">
        <f t="shared" si="4"/>
        <v>40607</v>
      </c>
      <c r="O62" s="133">
        <v>0</v>
      </c>
      <c r="P62" s="133">
        <v>0</v>
      </c>
      <c r="Q62" s="133">
        <v>0</v>
      </c>
      <c r="R62" s="133">
        <v>40258</v>
      </c>
      <c r="S62" s="134">
        <v>0</v>
      </c>
      <c r="T62" s="133">
        <v>349</v>
      </c>
      <c r="U62" s="133">
        <v>109711</v>
      </c>
      <c r="V62" s="133">
        <f t="shared" si="5"/>
        <v>224405</v>
      </c>
      <c r="W62" s="133">
        <f t="shared" si="6"/>
        <v>40607</v>
      </c>
      <c r="X62" s="133">
        <f t="shared" si="7"/>
        <v>0</v>
      </c>
      <c r="Y62" s="133">
        <f t="shared" si="8"/>
        <v>0</v>
      </c>
      <c r="Z62" s="133">
        <f t="shared" si="9"/>
        <v>0</v>
      </c>
      <c r="AA62" s="133">
        <f t="shared" si="10"/>
        <v>40258</v>
      </c>
      <c r="AB62" s="134">
        <v>0</v>
      </c>
      <c r="AC62" s="133">
        <f t="shared" si="11"/>
        <v>349</v>
      </c>
      <c r="AD62" s="133">
        <f t="shared" si="12"/>
        <v>183798</v>
      </c>
    </row>
    <row r="63" spans="1:30" s="129" customFormat="1" ht="12" customHeight="1">
      <c r="A63" s="125" t="s">
        <v>336</v>
      </c>
      <c r="B63" s="126" t="s">
        <v>448</v>
      </c>
      <c r="C63" s="125" t="s">
        <v>449</v>
      </c>
      <c r="D63" s="133">
        <f t="shared" si="1"/>
        <v>76812</v>
      </c>
      <c r="E63" s="133">
        <f t="shared" si="2"/>
        <v>893</v>
      </c>
      <c r="F63" s="133">
        <v>0</v>
      </c>
      <c r="G63" s="133">
        <v>0</v>
      </c>
      <c r="H63" s="133">
        <v>0</v>
      </c>
      <c r="I63" s="133">
        <v>25</v>
      </c>
      <c r="J63" s="134">
        <v>0</v>
      </c>
      <c r="K63" s="133">
        <v>868</v>
      </c>
      <c r="L63" s="133">
        <v>75919</v>
      </c>
      <c r="M63" s="133">
        <f t="shared" si="3"/>
        <v>26763</v>
      </c>
      <c r="N63" s="133">
        <f t="shared" si="4"/>
        <v>0</v>
      </c>
      <c r="O63" s="133">
        <v>0</v>
      </c>
      <c r="P63" s="133">
        <v>0</v>
      </c>
      <c r="Q63" s="133">
        <v>0</v>
      </c>
      <c r="R63" s="133">
        <v>0</v>
      </c>
      <c r="S63" s="134">
        <v>0</v>
      </c>
      <c r="T63" s="133">
        <v>0</v>
      </c>
      <c r="U63" s="133">
        <v>26763</v>
      </c>
      <c r="V63" s="133">
        <f t="shared" si="5"/>
        <v>103575</v>
      </c>
      <c r="W63" s="133">
        <f t="shared" si="6"/>
        <v>893</v>
      </c>
      <c r="X63" s="133">
        <f t="shared" si="7"/>
        <v>0</v>
      </c>
      <c r="Y63" s="133">
        <f t="shared" si="8"/>
        <v>0</v>
      </c>
      <c r="Z63" s="133">
        <f t="shared" si="9"/>
        <v>0</v>
      </c>
      <c r="AA63" s="133">
        <f t="shared" si="10"/>
        <v>25</v>
      </c>
      <c r="AB63" s="134">
        <v>0</v>
      </c>
      <c r="AC63" s="133">
        <f t="shared" si="11"/>
        <v>868</v>
      </c>
      <c r="AD63" s="133">
        <f t="shared" si="12"/>
        <v>102682</v>
      </c>
    </row>
    <row r="64" spans="1:30" s="129" customFormat="1" ht="12" customHeight="1">
      <c r="A64" s="125" t="s">
        <v>336</v>
      </c>
      <c r="B64" s="126" t="s">
        <v>450</v>
      </c>
      <c r="C64" s="125" t="s">
        <v>334</v>
      </c>
      <c r="D64" s="133">
        <f t="shared" si="1"/>
        <v>59197</v>
      </c>
      <c r="E64" s="133">
        <f t="shared" si="2"/>
        <v>99</v>
      </c>
      <c r="F64" s="133">
        <v>0</v>
      </c>
      <c r="G64" s="133">
        <v>0</v>
      </c>
      <c r="H64" s="133">
        <v>0</v>
      </c>
      <c r="I64" s="133">
        <v>58</v>
      </c>
      <c r="J64" s="134">
        <v>0</v>
      </c>
      <c r="K64" s="133">
        <v>41</v>
      </c>
      <c r="L64" s="133">
        <v>59098</v>
      </c>
      <c r="M64" s="133">
        <f t="shared" si="3"/>
        <v>28722</v>
      </c>
      <c r="N64" s="133">
        <f t="shared" si="4"/>
        <v>2</v>
      </c>
      <c r="O64" s="133">
        <v>0</v>
      </c>
      <c r="P64" s="133">
        <v>0</v>
      </c>
      <c r="Q64" s="133">
        <v>0</v>
      </c>
      <c r="R64" s="133">
        <v>2</v>
      </c>
      <c r="S64" s="134">
        <v>0</v>
      </c>
      <c r="T64" s="133">
        <v>0</v>
      </c>
      <c r="U64" s="133">
        <v>28720</v>
      </c>
      <c r="V64" s="133">
        <f t="shared" si="5"/>
        <v>87919</v>
      </c>
      <c r="W64" s="133">
        <f t="shared" si="6"/>
        <v>101</v>
      </c>
      <c r="X64" s="133">
        <f t="shared" si="7"/>
        <v>0</v>
      </c>
      <c r="Y64" s="133">
        <f t="shared" si="8"/>
        <v>0</v>
      </c>
      <c r="Z64" s="133">
        <f t="shared" si="9"/>
        <v>0</v>
      </c>
      <c r="AA64" s="133">
        <f t="shared" si="10"/>
        <v>60</v>
      </c>
      <c r="AB64" s="134">
        <v>0</v>
      </c>
      <c r="AC64" s="133">
        <f t="shared" si="11"/>
        <v>41</v>
      </c>
      <c r="AD64" s="133">
        <f t="shared" si="12"/>
        <v>87818</v>
      </c>
    </row>
    <row r="65" spans="1:30" s="129" customFormat="1" ht="12" customHeight="1">
      <c r="A65" s="125" t="s">
        <v>336</v>
      </c>
      <c r="B65" s="126" t="s">
        <v>451</v>
      </c>
      <c r="C65" s="125" t="s">
        <v>452</v>
      </c>
      <c r="D65" s="133">
        <f t="shared" si="1"/>
        <v>98127</v>
      </c>
      <c r="E65" s="133">
        <f t="shared" si="2"/>
        <v>117</v>
      </c>
      <c r="F65" s="133">
        <v>0</v>
      </c>
      <c r="G65" s="133">
        <v>0</v>
      </c>
      <c r="H65" s="133">
        <v>0</v>
      </c>
      <c r="I65" s="133">
        <v>117</v>
      </c>
      <c r="J65" s="134">
        <v>0</v>
      </c>
      <c r="K65" s="133">
        <v>0</v>
      </c>
      <c r="L65" s="133">
        <v>98010</v>
      </c>
      <c r="M65" s="133">
        <f t="shared" si="3"/>
        <v>42656</v>
      </c>
      <c r="N65" s="133">
        <f t="shared" si="4"/>
        <v>0</v>
      </c>
      <c r="O65" s="133">
        <v>0</v>
      </c>
      <c r="P65" s="133">
        <v>0</v>
      </c>
      <c r="Q65" s="133">
        <v>0</v>
      </c>
      <c r="R65" s="133">
        <v>0</v>
      </c>
      <c r="S65" s="134">
        <v>0</v>
      </c>
      <c r="T65" s="133">
        <v>0</v>
      </c>
      <c r="U65" s="133">
        <v>42656</v>
      </c>
      <c r="V65" s="133">
        <f t="shared" si="5"/>
        <v>140783</v>
      </c>
      <c r="W65" s="133">
        <f t="shared" si="6"/>
        <v>117</v>
      </c>
      <c r="X65" s="133">
        <f t="shared" si="7"/>
        <v>0</v>
      </c>
      <c r="Y65" s="133">
        <f t="shared" si="8"/>
        <v>0</v>
      </c>
      <c r="Z65" s="133">
        <f t="shared" si="9"/>
        <v>0</v>
      </c>
      <c r="AA65" s="133">
        <f t="shared" si="10"/>
        <v>117</v>
      </c>
      <c r="AB65" s="134">
        <v>0</v>
      </c>
      <c r="AC65" s="133">
        <f t="shared" si="11"/>
        <v>0</v>
      </c>
      <c r="AD65" s="133">
        <f t="shared" si="12"/>
        <v>140666</v>
      </c>
    </row>
    <row r="66" spans="1:30" s="129" customFormat="1" ht="12" customHeight="1">
      <c r="A66" s="125" t="s">
        <v>336</v>
      </c>
      <c r="B66" s="126" t="s">
        <v>453</v>
      </c>
      <c r="C66" s="125" t="s">
        <v>454</v>
      </c>
      <c r="D66" s="133">
        <f t="shared" si="1"/>
        <v>181721</v>
      </c>
      <c r="E66" s="133">
        <f t="shared" si="2"/>
        <v>520</v>
      </c>
      <c r="F66" s="133">
        <v>0</v>
      </c>
      <c r="G66" s="133">
        <v>0</v>
      </c>
      <c r="H66" s="133">
        <v>0</v>
      </c>
      <c r="I66" s="133">
        <v>450</v>
      </c>
      <c r="J66" s="134">
        <v>0</v>
      </c>
      <c r="K66" s="133">
        <v>70</v>
      </c>
      <c r="L66" s="133">
        <v>181201</v>
      </c>
      <c r="M66" s="133">
        <f t="shared" si="3"/>
        <v>60874</v>
      </c>
      <c r="N66" s="133">
        <f t="shared" si="4"/>
        <v>0</v>
      </c>
      <c r="O66" s="133">
        <v>0</v>
      </c>
      <c r="P66" s="133">
        <v>0</v>
      </c>
      <c r="Q66" s="133">
        <v>0</v>
      </c>
      <c r="R66" s="133">
        <v>0</v>
      </c>
      <c r="S66" s="134">
        <v>0</v>
      </c>
      <c r="T66" s="133">
        <v>0</v>
      </c>
      <c r="U66" s="133">
        <v>60874</v>
      </c>
      <c r="V66" s="133">
        <f t="shared" si="5"/>
        <v>242595</v>
      </c>
      <c r="W66" s="133">
        <f t="shared" si="6"/>
        <v>520</v>
      </c>
      <c r="X66" s="133">
        <f t="shared" si="7"/>
        <v>0</v>
      </c>
      <c r="Y66" s="133">
        <f t="shared" si="8"/>
        <v>0</v>
      </c>
      <c r="Z66" s="133">
        <f t="shared" si="9"/>
        <v>0</v>
      </c>
      <c r="AA66" s="133">
        <f t="shared" si="10"/>
        <v>450</v>
      </c>
      <c r="AB66" s="134">
        <v>0</v>
      </c>
      <c r="AC66" s="133">
        <f t="shared" si="11"/>
        <v>70</v>
      </c>
      <c r="AD66" s="133">
        <f t="shared" si="12"/>
        <v>242075</v>
      </c>
    </row>
    <row r="67" spans="1:30" s="129" customFormat="1" ht="12" customHeight="1">
      <c r="A67" s="125" t="s">
        <v>336</v>
      </c>
      <c r="B67" s="126" t="s">
        <v>455</v>
      </c>
      <c r="C67" s="125" t="s">
        <v>456</v>
      </c>
      <c r="D67" s="133">
        <f t="shared" si="1"/>
        <v>460013</v>
      </c>
      <c r="E67" s="133">
        <f t="shared" si="2"/>
        <v>2548</v>
      </c>
      <c r="F67" s="133">
        <v>0</v>
      </c>
      <c r="G67" s="133">
        <v>0</v>
      </c>
      <c r="H67" s="133">
        <v>0</v>
      </c>
      <c r="I67" s="133">
        <v>0</v>
      </c>
      <c r="J67" s="134">
        <v>0</v>
      </c>
      <c r="K67" s="133">
        <v>2548</v>
      </c>
      <c r="L67" s="133">
        <v>457465</v>
      </c>
      <c r="M67" s="133">
        <f t="shared" si="3"/>
        <v>335739</v>
      </c>
      <c r="N67" s="133">
        <f t="shared" si="4"/>
        <v>231071</v>
      </c>
      <c r="O67" s="133">
        <v>0</v>
      </c>
      <c r="P67" s="133">
        <v>0</v>
      </c>
      <c r="Q67" s="133">
        <v>0</v>
      </c>
      <c r="R67" s="133">
        <v>231071</v>
      </c>
      <c r="S67" s="134">
        <v>0</v>
      </c>
      <c r="T67" s="133">
        <v>0</v>
      </c>
      <c r="U67" s="133">
        <v>104668</v>
      </c>
      <c r="V67" s="133">
        <f t="shared" si="5"/>
        <v>795752</v>
      </c>
      <c r="W67" s="133">
        <f t="shared" si="6"/>
        <v>233619</v>
      </c>
      <c r="X67" s="133">
        <f t="shared" si="7"/>
        <v>0</v>
      </c>
      <c r="Y67" s="133">
        <f t="shared" si="8"/>
        <v>0</v>
      </c>
      <c r="Z67" s="133">
        <f t="shared" si="9"/>
        <v>0</v>
      </c>
      <c r="AA67" s="133">
        <f t="shared" si="10"/>
        <v>231071</v>
      </c>
      <c r="AB67" s="134">
        <v>0</v>
      </c>
      <c r="AC67" s="133">
        <f t="shared" si="11"/>
        <v>2548</v>
      </c>
      <c r="AD67" s="133">
        <f t="shared" si="12"/>
        <v>562133</v>
      </c>
    </row>
    <row r="68" spans="1:30" s="129" customFormat="1" ht="12" customHeight="1">
      <c r="A68" s="125" t="s">
        <v>336</v>
      </c>
      <c r="B68" s="126" t="s">
        <v>457</v>
      </c>
      <c r="C68" s="125" t="s">
        <v>458</v>
      </c>
      <c r="D68" s="133">
        <f t="shared" si="1"/>
        <v>353212</v>
      </c>
      <c r="E68" s="133">
        <f t="shared" si="2"/>
        <v>0</v>
      </c>
      <c r="F68" s="133">
        <v>0</v>
      </c>
      <c r="G68" s="133">
        <v>0</v>
      </c>
      <c r="H68" s="133">
        <v>0</v>
      </c>
      <c r="I68" s="133">
        <v>0</v>
      </c>
      <c r="J68" s="134">
        <v>0</v>
      </c>
      <c r="K68" s="133">
        <v>0</v>
      </c>
      <c r="L68" s="133">
        <v>353212</v>
      </c>
      <c r="M68" s="133">
        <f t="shared" si="3"/>
        <v>51973</v>
      </c>
      <c r="N68" s="133">
        <f t="shared" si="4"/>
        <v>0</v>
      </c>
      <c r="O68" s="133">
        <v>0</v>
      </c>
      <c r="P68" s="133">
        <v>0</v>
      </c>
      <c r="Q68" s="133">
        <v>0</v>
      </c>
      <c r="R68" s="133">
        <v>0</v>
      </c>
      <c r="S68" s="134">
        <v>0</v>
      </c>
      <c r="T68" s="133">
        <v>0</v>
      </c>
      <c r="U68" s="133">
        <v>51973</v>
      </c>
      <c r="V68" s="133">
        <f t="shared" si="5"/>
        <v>405185</v>
      </c>
      <c r="W68" s="133">
        <f t="shared" si="6"/>
        <v>0</v>
      </c>
      <c r="X68" s="133">
        <f t="shared" si="7"/>
        <v>0</v>
      </c>
      <c r="Y68" s="133">
        <f t="shared" si="8"/>
        <v>0</v>
      </c>
      <c r="Z68" s="133">
        <f t="shared" si="9"/>
        <v>0</v>
      </c>
      <c r="AA68" s="133">
        <f t="shared" si="10"/>
        <v>0</v>
      </c>
      <c r="AB68" s="134">
        <v>0</v>
      </c>
      <c r="AC68" s="133">
        <f t="shared" si="11"/>
        <v>0</v>
      </c>
      <c r="AD68" s="133">
        <f t="shared" si="12"/>
        <v>405185</v>
      </c>
    </row>
    <row r="69" spans="1:30" s="129" customFormat="1" ht="12" customHeight="1">
      <c r="A69" s="125" t="s">
        <v>336</v>
      </c>
      <c r="B69" s="126" t="s">
        <v>459</v>
      </c>
      <c r="C69" s="125" t="s">
        <v>460</v>
      </c>
      <c r="D69" s="133">
        <f t="shared" si="1"/>
        <v>598694</v>
      </c>
      <c r="E69" s="133">
        <f t="shared" si="2"/>
        <v>106988</v>
      </c>
      <c r="F69" s="133">
        <v>0</v>
      </c>
      <c r="G69" s="133">
        <v>0</v>
      </c>
      <c r="H69" s="133">
        <v>0</v>
      </c>
      <c r="I69" s="133">
        <v>76251</v>
      </c>
      <c r="J69" s="134">
        <v>0</v>
      </c>
      <c r="K69" s="133">
        <v>30737</v>
      </c>
      <c r="L69" s="133">
        <v>491706</v>
      </c>
      <c r="M69" s="133">
        <f t="shared" si="3"/>
        <v>61905</v>
      </c>
      <c r="N69" s="133">
        <f t="shared" si="4"/>
        <v>6448</v>
      </c>
      <c r="O69" s="133">
        <v>0</v>
      </c>
      <c r="P69" s="133">
        <v>0</v>
      </c>
      <c r="Q69" s="133">
        <v>0</v>
      </c>
      <c r="R69" s="133">
        <v>6442</v>
      </c>
      <c r="S69" s="134">
        <v>0</v>
      </c>
      <c r="T69" s="133">
        <v>6</v>
      </c>
      <c r="U69" s="133">
        <v>55457</v>
      </c>
      <c r="V69" s="133">
        <f t="shared" si="5"/>
        <v>660599</v>
      </c>
      <c r="W69" s="133">
        <f t="shared" si="6"/>
        <v>113436</v>
      </c>
      <c r="X69" s="133">
        <f t="shared" si="7"/>
        <v>0</v>
      </c>
      <c r="Y69" s="133">
        <f t="shared" si="8"/>
        <v>0</v>
      </c>
      <c r="Z69" s="133">
        <f t="shared" si="9"/>
        <v>0</v>
      </c>
      <c r="AA69" s="133">
        <f t="shared" si="10"/>
        <v>82693</v>
      </c>
      <c r="AB69" s="134">
        <v>0</v>
      </c>
      <c r="AC69" s="133">
        <f t="shared" si="11"/>
        <v>30743</v>
      </c>
      <c r="AD69" s="133">
        <f t="shared" si="12"/>
        <v>547163</v>
      </c>
    </row>
    <row r="70" spans="1:30" s="129" customFormat="1" ht="12" customHeight="1">
      <c r="A70" s="125" t="s">
        <v>336</v>
      </c>
      <c r="B70" s="126" t="s">
        <v>461</v>
      </c>
      <c r="C70" s="125" t="s">
        <v>462</v>
      </c>
      <c r="D70" s="133">
        <f t="shared" si="1"/>
        <v>337944</v>
      </c>
      <c r="E70" s="133">
        <f t="shared" si="2"/>
        <v>16104</v>
      </c>
      <c r="F70" s="133">
        <v>0</v>
      </c>
      <c r="G70" s="133">
        <v>0</v>
      </c>
      <c r="H70" s="133">
        <v>0</v>
      </c>
      <c r="I70" s="133">
        <v>5379</v>
      </c>
      <c r="J70" s="134">
        <v>0</v>
      </c>
      <c r="K70" s="133">
        <v>10725</v>
      </c>
      <c r="L70" s="133">
        <v>321840</v>
      </c>
      <c r="M70" s="133">
        <f t="shared" si="3"/>
        <v>59563</v>
      </c>
      <c r="N70" s="133">
        <f t="shared" si="4"/>
        <v>8256</v>
      </c>
      <c r="O70" s="133">
        <v>438</v>
      </c>
      <c r="P70" s="133">
        <v>1137</v>
      </c>
      <c r="Q70" s="133">
        <v>0</v>
      </c>
      <c r="R70" s="133">
        <v>6675</v>
      </c>
      <c r="S70" s="134">
        <v>0</v>
      </c>
      <c r="T70" s="133">
        <v>6</v>
      </c>
      <c r="U70" s="133">
        <v>51307</v>
      </c>
      <c r="V70" s="133">
        <f t="shared" si="5"/>
        <v>397507</v>
      </c>
      <c r="W70" s="133">
        <f t="shared" si="6"/>
        <v>24360</v>
      </c>
      <c r="X70" s="133">
        <f t="shared" si="7"/>
        <v>438</v>
      </c>
      <c r="Y70" s="133">
        <f t="shared" si="8"/>
        <v>1137</v>
      </c>
      <c r="Z70" s="133">
        <f t="shared" si="9"/>
        <v>0</v>
      </c>
      <c r="AA70" s="133">
        <f t="shared" si="10"/>
        <v>12054</v>
      </c>
      <c r="AB70" s="134">
        <v>0</v>
      </c>
      <c r="AC70" s="133">
        <f t="shared" si="11"/>
        <v>10731</v>
      </c>
      <c r="AD70" s="133">
        <f t="shared" si="12"/>
        <v>373147</v>
      </c>
    </row>
    <row r="71" spans="1:30" s="129" customFormat="1" ht="12" customHeight="1">
      <c r="A71" s="125" t="s">
        <v>336</v>
      </c>
      <c r="B71" s="126" t="s">
        <v>463</v>
      </c>
      <c r="C71" s="125" t="s">
        <v>464</v>
      </c>
      <c r="D71" s="133">
        <f t="shared" si="1"/>
        <v>821899</v>
      </c>
      <c r="E71" s="133">
        <f t="shared" si="2"/>
        <v>744730</v>
      </c>
      <c r="F71" s="133">
        <v>0</v>
      </c>
      <c r="G71" s="133">
        <v>0</v>
      </c>
      <c r="H71" s="133">
        <v>184000</v>
      </c>
      <c r="I71" s="133">
        <v>333551</v>
      </c>
      <c r="J71" s="134">
        <v>839081</v>
      </c>
      <c r="K71" s="133">
        <v>227179</v>
      </c>
      <c r="L71" s="133">
        <v>77169</v>
      </c>
      <c r="M71" s="133">
        <f t="shared" si="3"/>
        <v>79442</v>
      </c>
      <c r="N71" s="133">
        <f t="shared" si="4"/>
        <v>64359</v>
      </c>
      <c r="O71" s="133">
        <v>0</v>
      </c>
      <c r="P71" s="133">
        <v>0</v>
      </c>
      <c r="Q71" s="133">
        <v>0</v>
      </c>
      <c r="R71" s="133">
        <v>19955</v>
      </c>
      <c r="S71" s="134">
        <v>81103</v>
      </c>
      <c r="T71" s="133">
        <v>44404</v>
      </c>
      <c r="U71" s="133">
        <v>15083</v>
      </c>
      <c r="V71" s="133">
        <f t="shared" si="5"/>
        <v>901341</v>
      </c>
      <c r="W71" s="133">
        <f t="shared" si="6"/>
        <v>809089</v>
      </c>
      <c r="X71" s="133">
        <f t="shared" si="7"/>
        <v>0</v>
      </c>
      <c r="Y71" s="133">
        <f t="shared" si="8"/>
        <v>0</v>
      </c>
      <c r="Z71" s="133">
        <f t="shared" si="9"/>
        <v>184000</v>
      </c>
      <c r="AA71" s="133">
        <f t="shared" si="10"/>
        <v>353506</v>
      </c>
      <c r="AB71" s="134">
        <f aca="true" t="shared" si="13" ref="AB71:AB90">+SUM(J71,S71)</f>
        <v>920184</v>
      </c>
      <c r="AC71" s="133">
        <f t="shared" si="11"/>
        <v>271583</v>
      </c>
      <c r="AD71" s="133">
        <f t="shared" si="12"/>
        <v>92252</v>
      </c>
    </row>
    <row r="72" spans="1:30" s="129" customFormat="1" ht="12" customHeight="1">
      <c r="A72" s="125" t="s">
        <v>336</v>
      </c>
      <c r="B72" s="126" t="s">
        <v>465</v>
      </c>
      <c r="C72" s="125" t="s">
        <v>466</v>
      </c>
      <c r="D72" s="133">
        <f aca="true" t="shared" si="14" ref="D72:D90">SUM(E72,+L72)</f>
        <v>786573</v>
      </c>
      <c r="E72" s="133">
        <f aca="true" t="shared" si="15" ref="E72:E90">+SUM(F72:I72,K72)</f>
        <v>538440</v>
      </c>
      <c r="F72" s="133">
        <v>164964</v>
      </c>
      <c r="G72" s="133">
        <v>0</v>
      </c>
      <c r="H72" s="133">
        <v>183700</v>
      </c>
      <c r="I72" s="133">
        <v>189776</v>
      </c>
      <c r="J72" s="134">
        <v>2237634</v>
      </c>
      <c r="K72" s="133">
        <v>0</v>
      </c>
      <c r="L72" s="133">
        <v>248133</v>
      </c>
      <c r="M72" s="133">
        <f aca="true" t="shared" si="16" ref="M72:M90">SUM(N72,+U72)</f>
        <v>26205</v>
      </c>
      <c r="N72" s="133">
        <f aca="true" t="shared" si="17" ref="N72:N90">+SUM(O72:R72,T72)</f>
        <v>8532</v>
      </c>
      <c r="O72" s="133">
        <v>0</v>
      </c>
      <c r="P72" s="133">
        <v>0</v>
      </c>
      <c r="Q72" s="133">
        <v>0</v>
      </c>
      <c r="R72" s="133">
        <v>8532</v>
      </c>
      <c r="S72" s="134">
        <v>276948</v>
      </c>
      <c r="T72" s="133">
        <v>0</v>
      </c>
      <c r="U72" s="133">
        <v>17673</v>
      </c>
      <c r="V72" s="133">
        <f aca="true" t="shared" si="18" ref="V72:V90">+SUM(D72,M72)</f>
        <v>812778</v>
      </c>
      <c r="W72" s="133">
        <f aca="true" t="shared" si="19" ref="W72:W90">+SUM(E72,N72)</f>
        <v>546972</v>
      </c>
      <c r="X72" s="133">
        <f aca="true" t="shared" si="20" ref="X72:X90">+SUM(F72,O72)</f>
        <v>164964</v>
      </c>
      <c r="Y72" s="133">
        <f aca="true" t="shared" si="21" ref="Y72:Y90">+SUM(G72,P72)</f>
        <v>0</v>
      </c>
      <c r="Z72" s="133">
        <f aca="true" t="shared" si="22" ref="Z72:Z90">+SUM(H72,Q72)</f>
        <v>183700</v>
      </c>
      <c r="AA72" s="133">
        <f aca="true" t="shared" si="23" ref="AA72:AA90">+SUM(I72,R72)</f>
        <v>198308</v>
      </c>
      <c r="AB72" s="134">
        <f t="shared" si="13"/>
        <v>2514582</v>
      </c>
      <c r="AC72" s="133">
        <f aca="true" t="shared" si="24" ref="AC72:AC90">+SUM(K72,T72)</f>
        <v>0</v>
      </c>
      <c r="AD72" s="133">
        <f aca="true" t="shared" si="25" ref="AD72:AD90">+SUM(L72,U72)</f>
        <v>265806</v>
      </c>
    </row>
    <row r="73" spans="1:30" s="129" customFormat="1" ht="12" customHeight="1">
      <c r="A73" s="125" t="s">
        <v>336</v>
      </c>
      <c r="B73" s="126" t="s">
        <v>467</v>
      </c>
      <c r="C73" s="125" t="s">
        <v>468</v>
      </c>
      <c r="D73" s="133">
        <f t="shared" si="14"/>
        <v>0</v>
      </c>
      <c r="E73" s="133">
        <f t="shared" si="15"/>
        <v>0</v>
      </c>
      <c r="F73" s="133">
        <v>0</v>
      </c>
      <c r="G73" s="133">
        <v>0</v>
      </c>
      <c r="H73" s="133">
        <v>0</v>
      </c>
      <c r="I73" s="133">
        <v>0</v>
      </c>
      <c r="J73" s="134">
        <v>0</v>
      </c>
      <c r="K73" s="133">
        <v>0</v>
      </c>
      <c r="L73" s="133">
        <v>0</v>
      </c>
      <c r="M73" s="133">
        <f t="shared" si="16"/>
        <v>12474</v>
      </c>
      <c r="N73" s="133">
        <f t="shared" si="17"/>
        <v>12474</v>
      </c>
      <c r="O73" s="133">
        <v>0</v>
      </c>
      <c r="P73" s="133">
        <v>0</v>
      </c>
      <c r="Q73" s="133">
        <v>0</v>
      </c>
      <c r="R73" s="133">
        <v>0</v>
      </c>
      <c r="S73" s="134">
        <v>99816</v>
      </c>
      <c r="T73" s="133">
        <v>12474</v>
      </c>
      <c r="U73" s="133">
        <v>0</v>
      </c>
      <c r="V73" s="133">
        <f t="shared" si="18"/>
        <v>12474</v>
      </c>
      <c r="W73" s="133">
        <f t="shared" si="19"/>
        <v>12474</v>
      </c>
      <c r="X73" s="133">
        <f t="shared" si="20"/>
        <v>0</v>
      </c>
      <c r="Y73" s="133">
        <f t="shared" si="21"/>
        <v>0</v>
      </c>
      <c r="Z73" s="133">
        <f t="shared" si="22"/>
        <v>0</v>
      </c>
      <c r="AA73" s="133">
        <f t="shared" si="23"/>
        <v>0</v>
      </c>
      <c r="AB73" s="134">
        <f t="shared" si="13"/>
        <v>99816</v>
      </c>
      <c r="AC73" s="133">
        <f t="shared" si="24"/>
        <v>12474</v>
      </c>
      <c r="AD73" s="133">
        <f t="shared" si="25"/>
        <v>0</v>
      </c>
    </row>
    <row r="74" spans="1:30" s="129" customFormat="1" ht="12" customHeight="1">
      <c r="A74" s="125" t="s">
        <v>336</v>
      </c>
      <c r="B74" s="126" t="s">
        <v>469</v>
      </c>
      <c r="C74" s="125" t="s">
        <v>470</v>
      </c>
      <c r="D74" s="133">
        <f t="shared" si="14"/>
        <v>0</v>
      </c>
      <c r="E74" s="133">
        <f t="shared" si="15"/>
        <v>0</v>
      </c>
      <c r="F74" s="133">
        <v>0</v>
      </c>
      <c r="G74" s="133">
        <v>0</v>
      </c>
      <c r="H74" s="133">
        <v>0</v>
      </c>
      <c r="I74" s="133">
        <v>0</v>
      </c>
      <c r="J74" s="134">
        <v>0</v>
      </c>
      <c r="K74" s="133">
        <v>0</v>
      </c>
      <c r="L74" s="133">
        <v>0</v>
      </c>
      <c r="M74" s="133">
        <f t="shared" si="16"/>
        <v>33244</v>
      </c>
      <c r="N74" s="133">
        <f t="shared" si="17"/>
        <v>14225</v>
      </c>
      <c r="O74" s="133">
        <v>0</v>
      </c>
      <c r="P74" s="133">
        <v>0</v>
      </c>
      <c r="Q74" s="133">
        <v>0</v>
      </c>
      <c r="R74" s="133">
        <v>14184</v>
      </c>
      <c r="S74" s="134">
        <v>609415</v>
      </c>
      <c r="T74" s="133">
        <v>41</v>
      </c>
      <c r="U74" s="133">
        <v>19019</v>
      </c>
      <c r="V74" s="133">
        <f t="shared" si="18"/>
        <v>33244</v>
      </c>
      <c r="W74" s="133">
        <f t="shared" si="19"/>
        <v>14225</v>
      </c>
      <c r="X74" s="133">
        <f t="shared" si="20"/>
        <v>0</v>
      </c>
      <c r="Y74" s="133">
        <f t="shared" si="21"/>
        <v>0</v>
      </c>
      <c r="Z74" s="133">
        <f t="shared" si="22"/>
        <v>0</v>
      </c>
      <c r="AA74" s="133">
        <f t="shared" si="23"/>
        <v>14184</v>
      </c>
      <c r="AB74" s="134">
        <f t="shared" si="13"/>
        <v>609415</v>
      </c>
      <c r="AC74" s="133">
        <f t="shared" si="24"/>
        <v>41</v>
      </c>
      <c r="AD74" s="133">
        <f t="shared" si="25"/>
        <v>19019</v>
      </c>
    </row>
    <row r="75" spans="1:30" s="129" customFormat="1" ht="12" customHeight="1">
      <c r="A75" s="125" t="s">
        <v>336</v>
      </c>
      <c r="B75" s="126" t="s">
        <v>471</v>
      </c>
      <c r="C75" s="125" t="s">
        <v>472</v>
      </c>
      <c r="D75" s="133">
        <f t="shared" si="14"/>
        <v>0</v>
      </c>
      <c r="E75" s="133">
        <f t="shared" si="15"/>
        <v>0</v>
      </c>
      <c r="F75" s="133">
        <v>0</v>
      </c>
      <c r="G75" s="133">
        <v>0</v>
      </c>
      <c r="H75" s="133">
        <v>0</v>
      </c>
      <c r="I75" s="133">
        <v>0</v>
      </c>
      <c r="J75" s="134">
        <v>0</v>
      </c>
      <c r="K75" s="133">
        <v>0</v>
      </c>
      <c r="L75" s="133">
        <v>0</v>
      </c>
      <c r="M75" s="133">
        <f t="shared" si="16"/>
        <v>14867</v>
      </c>
      <c r="N75" s="133">
        <f t="shared" si="17"/>
        <v>14867</v>
      </c>
      <c r="O75" s="133">
        <v>0</v>
      </c>
      <c r="P75" s="133">
        <v>0</v>
      </c>
      <c r="Q75" s="133">
        <v>0</v>
      </c>
      <c r="R75" s="133">
        <v>916</v>
      </c>
      <c r="S75" s="134">
        <v>300040</v>
      </c>
      <c r="T75" s="133">
        <v>13951</v>
      </c>
      <c r="U75" s="133">
        <v>0</v>
      </c>
      <c r="V75" s="133">
        <f t="shared" si="18"/>
        <v>14867</v>
      </c>
      <c r="W75" s="133">
        <f t="shared" si="19"/>
        <v>14867</v>
      </c>
      <c r="X75" s="133">
        <f t="shared" si="20"/>
        <v>0</v>
      </c>
      <c r="Y75" s="133">
        <f t="shared" si="21"/>
        <v>0</v>
      </c>
      <c r="Z75" s="133">
        <f t="shared" si="22"/>
        <v>0</v>
      </c>
      <c r="AA75" s="133">
        <f t="shared" si="23"/>
        <v>916</v>
      </c>
      <c r="AB75" s="134">
        <f t="shared" si="13"/>
        <v>300040</v>
      </c>
      <c r="AC75" s="133">
        <f t="shared" si="24"/>
        <v>13951</v>
      </c>
      <c r="AD75" s="133">
        <f t="shared" si="25"/>
        <v>0</v>
      </c>
    </row>
    <row r="76" spans="1:30" s="129" customFormat="1" ht="12" customHeight="1">
      <c r="A76" s="125" t="s">
        <v>336</v>
      </c>
      <c r="B76" s="126" t="s">
        <v>473</v>
      </c>
      <c r="C76" s="125" t="s">
        <v>474</v>
      </c>
      <c r="D76" s="133">
        <f t="shared" si="14"/>
        <v>791827</v>
      </c>
      <c r="E76" s="133">
        <f t="shared" si="15"/>
        <v>579012</v>
      </c>
      <c r="F76" s="133">
        <v>65806</v>
      </c>
      <c r="G76" s="133">
        <v>0</v>
      </c>
      <c r="H76" s="133">
        <v>137900</v>
      </c>
      <c r="I76" s="133">
        <v>375306</v>
      </c>
      <c r="J76" s="134">
        <v>1616440</v>
      </c>
      <c r="K76" s="133">
        <v>0</v>
      </c>
      <c r="L76" s="133">
        <v>212815</v>
      </c>
      <c r="M76" s="133">
        <f t="shared" si="16"/>
        <v>0</v>
      </c>
      <c r="N76" s="133">
        <f t="shared" si="17"/>
        <v>0</v>
      </c>
      <c r="O76" s="133">
        <v>0</v>
      </c>
      <c r="P76" s="133">
        <v>0</v>
      </c>
      <c r="Q76" s="133">
        <v>0</v>
      </c>
      <c r="R76" s="133">
        <v>0</v>
      </c>
      <c r="S76" s="134">
        <v>0</v>
      </c>
      <c r="T76" s="133">
        <v>0</v>
      </c>
      <c r="U76" s="133">
        <v>0</v>
      </c>
      <c r="V76" s="133">
        <f t="shared" si="18"/>
        <v>791827</v>
      </c>
      <c r="W76" s="133">
        <f t="shared" si="19"/>
        <v>579012</v>
      </c>
      <c r="X76" s="133">
        <f t="shared" si="20"/>
        <v>65806</v>
      </c>
      <c r="Y76" s="133">
        <f t="shared" si="21"/>
        <v>0</v>
      </c>
      <c r="Z76" s="133">
        <f t="shared" si="22"/>
        <v>137900</v>
      </c>
      <c r="AA76" s="133">
        <f t="shared" si="23"/>
        <v>375306</v>
      </c>
      <c r="AB76" s="134">
        <f t="shared" si="13"/>
        <v>1616440</v>
      </c>
      <c r="AC76" s="133">
        <f t="shared" si="24"/>
        <v>0</v>
      </c>
      <c r="AD76" s="133">
        <f t="shared" si="25"/>
        <v>212815</v>
      </c>
    </row>
    <row r="77" spans="1:30" s="129" customFormat="1" ht="12" customHeight="1">
      <c r="A77" s="125" t="s">
        <v>336</v>
      </c>
      <c r="B77" s="126" t="s">
        <v>475</v>
      </c>
      <c r="C77" s="125" t="s">
        <v>476</v>
      </c>
      <c r="D77" s="133">
        <f t="shared" si="14"/>
        <v>0</v>
      </c>
      <c r="E77" s="133">
        <f t="shared" si="15"/>
        <v>0</v>
      </c>
      <c r="F77" s="133">
        <v>0</v>
      </c>
      <c r="G77" s="133">
        <v>0</v>
      </c>
      <c r="H77" s="133">
        <v>0</v>
      </c>
      <c r="I77" s="133">
        <v>0</v>
      </c>
      <c r="J77" s="134">
        <v>0</v>
      </c>
      <c r="K77" s="133">
        <v>0</v>
      </c>
      <c r="L77" s="133">
        <v>0</v>
      </c>
      <c r="M77" s="133">
        <f t="shared" si="16"/>
        <v>20611</v>
      </c>
      <c r="N77" s="133">
        <f t="shared" si="17"/>
        <v>4293</v>
      </c>
      <c r="O77" s="133">
        <v>0</v>
      </c>
      <c r="P77" s="133">
        <v>0</v>
      </c>
      <c r="Q77" s="133">
        <v>0</v>
      </c>
      <c r="R77" s="133">
        <v>0</v>
      </c>
      <c r="S77" s="134">
        <v>290000</v>
      </c>
      <c r="T77" s="133">
        <v>4293</v>
      </c>
      <c r="U77" s="133">
        <v>16318</v>
      </c>
      <c r="V77" s="133">
        <f t="shared" si="18"/>
        <v>20611</v>
      </c>
      <c r="W77" s="133">
        <f t="shared" si="19"/>
        <v>4293</v>
      </c>
      <c r="X77" s="133">
        <f t="shared" si="20"/>
        <v>0</v>
      </c>
      <c r="Y77" s="133">
        <f t="shared" si="21"/>
        <v>0</v>
      </c>
      <c r="Z77" s="133">
        <f t="shared" si="22"/>
        <v>0</v>
      </c>
      <c r="AA77" s="133">
        <f t="shared" si="23"/>
        <v>0</v>
      </c>
      <c r="AB77" s="134">
        <f t="shared" si="13"/>
        <v>290000</v>
      </c>
      <c r="AC77" s="133">
        <f t="shared" si="24"/>
        <v>4293</v>
      </c>
      <c r="AD77" s="133">
        <f t="shared" si="25"/>
        <v>16318</v>
      </c>
    </row>
    <row r="78" spans="1:30" s="129" customFormat="1" ht="12" customHeight="1">
      <c r="A78" s="125" t="s">
        <v>336</v>
      </c>
      <c r="B78" s="126" t="s">
        <v>477</v>
      </c>
      <c r="C78" s="125" t="s">
        <v>478</v>
      </c>
      <c r="D78" s="133">
        <f t="shared" si="14"/>
        <v>0</v>
      </c>
      <c r="E78" s="133">
        <f t="shared" si="15"/>
        <v>0</v>
      </c>
      <c r="F78" s="133">
        <v>0</v>
      </c>
      <c r="G78" s="133">
        <v>0</v>
      </c>
      <c r="H78" s="133">
        <v>0</v>
      </c>
      <c r="I78" s="133">
        <v>0</v>
      </c>
      <c r="J78" s="134">
        <v>0</v>
      </c>
      <c r="K78" s="133">
        <v>0</v>
      </c>
      <c r="L78" s="133">
        <v>0</v>
      </c>
      <c r="M78" s="133">
        <f t="shared" si="16"/>
        <v>0</v>
      </c>
      <c r="N78" s="133">
        <f t="shared" si="17"/>
        <v>0</v>
      </c>
      <c r="O78" s="133">
        <v>0</v>
      </c>
      <c r="P78" s="133">
        <v>0</v>
      </c>
      <c r="Q78" s="133">
        <v>0</v>
      </c>
      <c r="R78" s="133">
        <v>0</v>
      </c>
      <c r="S78" s="134">
        <v>217626</v>
      </c>
      <c r="T78" s="133">
        <v>0</v>
      </c>
      <c r="U78" s="133">
        <v>0</v>
      </c>
      <c r="V78" s="133">
        <f t="shared" si="18"/>
        <v>0</v>
      </c>
      <c r="W78" s="133">
        <f t="shared" si="19"/>
        <v>0</v>
      </c>
      <c r="X78" s="133">
        <f t="shared" si="20"/>
        <v>0</v>
      </c>
      <c r="Y78" s="133">
        <f t="shared" si="21"/>
        <v>0</v>
      </c>
      <c r="Z78" s="133">
        <f t="shared" si="22"/>
        <v>0</v>
      </c>
      <c r="AA78" s="133">
        <f t="shared" si="23"/>
        <v>0</v>
      </c>
      <c r="AB78" s="134">
        <f t="shared" si="13"/>
        <v>217626</v>
      </c>
      <c r="AC78" s="133">
        <f t="shared" si="24"/>
        <v>0</v>
      </c>
      <c r="AD78" s="133">
        <f t="shared" si="25"/>
        <v>0</v>
      </c>
    </row>
    <row r="79" spans="1:30" s="129" customFormat="1" ht="12" customHeight="1">
      <c r="A79" s="125" t="s">
        <v>336</v>
      </c>
      <c r="B79" s="126" t="s">
        <v>479</v>
      </c>
      <c r="C79" s="125" t="s">
        <v>480</v>
      </c>
      <c r="D79" s="133">
        <f t="shared" si="14"/>
        <v>0</v>
      </c>
      <c r="E79" s="133">
        <f t="shared" si="15"/>
        <v>0</v>
      </c>
      <c r="F79" s="133">
        <v>0</v>
      </c>
      <c r="G79" s="133">
        <v>0</v>
      </c>
      <c r="H79" s="133">
        <v>0</v>
      </c>
      <c r="I79" s="133">
        <v>0</v>
      </c>
      <c r="J79" s="134">
        <v>0</v>
      </c>
      <c r="K79" s="133">
        <v>0</v>
      </c>
      <c r="L79" s="133">
        <v>0</v>
      </c>
      <c r="M79" s="133">
        <f t="shared" si="16"/>
        <v>20987</v>
      </c>
      <c r="N79" s="133">
        <f t="shared" si="17"/>
        <v>451</v>
      </c>
      <c r="O79" s="133">
        <v>0</v>
      </c>
      <c r="P79" s="133">
        <v>0</v>
      </c>
      <c r="Q79" s="133">
        <v>0</v>
      </c>
      <c r="R79" s="133">
        <v>451</v>
      </c>
      <c r="S79" s="134">
        <v>135285</v>
      </c>
      <c r="T79" s="133">
        <v>0</v>
      </c>
      <c r="U79" s="133">
        <v>20536</v>
      </c>
      <c r="V79" s="133">
        <f t="shared" si="18"/>
        <v>20987</v>
      </c>
      <c r="W79" s="133">
        <f t="shared" si="19"/>
        <v>451</v>
      </c>
      <c r="X79" s="133">
        <f t="shared" si="20"/>
        <v>0</v>
      </c>
      <c r="Y79" s="133">
        <f t="shared" si="21"/>
        <v>0</v>
      </c>
      <c r="Z79" s="133">
        <f t="shared" si="22"/>
        <v>0</v>
      </c>
      <c r="AA79" s="133">
        <f t="shared" si="23"/>
        <v>451</v>
      </c>
      <c r="AB79" s="134">
        <f t="shared" si="13"/>
        <v>135285</v>
      </c>
      <c r="AC79" s="133">
        <f t="shared" si="24"/>
        <v>0</v>
      </c>
      <c r="AD79" s="133">
        <f t="shared" si="25"/>
        <v>20536</v>
      </c>
    </row>
    <row r="80" spans="1:30" s="129" customFormat="1" ht="12" customHeight="1">
      <c r="A80" s="125" t="s">
        <v>336</v>
      </c>
      <c r="B80" s="126" t="s">
        <v>481</v>
      </c>
      <c r="C80" s="125" t="s">
        <v>482</v>
      </c>
      <c r="D80" s="133">
        <f t="shared" si="14"/>
        <v>91810</v>
      </c>
      <c r="E80" s="133">
        <f t="shared" si="15"/>
        <v>91810</v>
      </c>
      <c r="F80" s="133">
        <v>0</v>
      </c>
      <c r="G80" s="133">
        <v>0</v>
      </c>
      <c r="H80" s="133">
        <v>0</v>
      </c>
      <c r="I80" s="133">
        <v>91810</v>
      </c>
      <c r="J80" s="134">
        <v>812337</v>
      </c>
      <c r="K80" s="133">
        <v>0</v>
      </c>
      <c r="L80" s="133">
        <v>0</v>
      </c>
      <c r="M80" s="133">
        <f t="shared" si="16"/>
        <v>50429</v>
      </c>
      <c r="N80" s="133">
        <f t="shared" si="17"/>
        <v>50429</v>
      </c>
      <c r="O80" s="133">
        <v>0</v>
      </c>
      <c r="P80" s="133">
        <v>0</v>
      </c>
      <c r="Q80" s="133">
        <v>0</v>
      </c>
      <c r="R80" s="133">
        <v>50429</v>
      </c>
      <c r="S80" s="134">
        <v>277523</v>
      </c>
      <c r="T80" s="133">
        <v>0</v>
      </c>
      <c r="U80" s="133">
        <v>0</v>
      </c>
      <c r="V80" s="133">
        <f t="shared" si="18"/>
        <v>142239</v>
      </c>
      <c r="W80" s="133">
        <f t="shared" si="19"/>
        <v>142239</v>
      </c>
      <c r="X80" s="133">
        <f t="shared" si="20"/>
        <v>0</v>
      </c>
      <c r="Y80" s="133">
        <f t="shared" si="21"/>
        <v>0</v>
      </c>
      <c r="Z80" s="133">
        <f t="shared" si="22"/>
        <v>0</v>
      </c>
      <c r="AA80" s="133">
        <f t="shared" si="23"/>
        <v>142239</v>
      </c>
      <c r="AB80" s="134">
        <f t="shared" si="13"/>
        <v>1089860</v>
      </c>
      <c r="AC80" s="133">
        <f t="shared" si="24"/>
        <v>0</v>
      </c>
      <c r="AD80" s="133">
        <f t="shared" si="25"/>
        <v>0</v>
      </c>
    </row>
    <row r="81" spans="1:30" s="129" customFormat="1" ht="12" customHeight="1">
      <c r="A81" s="125" t="s">
        <v>336</v>
      </c>
      <c r="B81" s="126" t="s">
        <v>483</v>
      </c>
      <c r="C81" s="125" t="s">
        <v>484</v>
      </c>
      <c r="D81" s="133">
        <f t="shared" si="14"/>
        <v>0</v>
      </c>
      <c r="E81" s="133">
        <f t="shared" si="15"/>
        <v>0</v>
      </c>
      <c r="F81" s="133">
        <v>0</v>
      </c>
      <c r="G81" s="133">
        <v>0</v>
      </c>
      <c r="H81" s="133">
        <v>0</v>
      </c>
      <c r="I81" s="133">
        <v>0</v>
      </c>
      <c r="J81" s="134">
        <v>0</v>
      </c>
      <c r="K81" s="133">
        <v>0</v>
      </c>
      <c r="L81" s="133">
        <v>0</v>
      </c>
      <c r="M81" s="133">
        <f t="shared" si="16"/>
        <v>0</v>
      </c>
      <c r="N81" s="133">
        <f t="shared" si="17"/>
        <v>0</v>
      </c>
      <c r="O81" s="133">
        <v>0</v>
      </c>
      <c r="P81" s="133">
        <v>0</v>
      </c>
      <c r="Q81" s="133">
        <v>0</v>
      </c>
      <c r="R81" s="133">
        <v>0</v>
      </c>
      <c r="S81" s="134">
        <v>280000</v>
      </c>
      <c r="T81" s="133">
        <v>0</v>
      </c>
      <c r="U81" s="133">
        <v>0</v>
      </c>
      <c r="V81" s="133">
        <f t="shared" si="18"/>
        <v>0</v>
      </c>
      <c r="W81" s="133">
        <f t="shared" si="19"/>
        <v>0</v>
      </c>
      <c r="X81" s="133">
        <f t="shared" si="20"/>
        <v>0</v>
      </c>
      <c r="Y81" s="133">
        <f t="shared" si="21"/>
        <v>0</v>
      </c>
      <c r="Z81" s="133">
        <f t="shared" si="22"/>
        <v>0</v>
      </c>
      <c r="AA81" s="133">
        <f t="shared" si="23"/>
        <v>0</v>
      </c>
      <c r="AB81" s="134">
        <f t="shared" si="13"/>
        <v>280000</v>
      </c>
      <c r="AC81" s="133">
        <f t="shared" si="24"/>
        <v>0</v>
      </c>
      <c r="AD81" s="133">
        <f t="shared" si="25"/>
        <v>0</v>
      </c>
    </row>
    <row r="82" spans="1:30" s="129" customFormat="1" ht="12" customHeight="1">
      <c r="A82" s="125" t="s">
        <v>336</v>
      </c>
      <c r="B82" s="126" t="s">
        <v>485</v>
      </c>
      <c r="C82" s="125" t="s">
        <v>486</v>
      </c>
      <c r="D82" s="133">
        <f t="shared" si="14"/>
        <v>3285373</v>
      </c>
      <c r="E82" s="133">
        <f t="shared" si="15"/>
        <v>3285373</v>
      </c>
      <c r="F82" s="133">
        <v>124031</v>
      </c>
      <c r="G82" s="133">
        <v>0</v>
      </c>
      <c r="H82" s="133">
        <v>782600</v>
      </c>
      <c r="I82" s="133">
        <v>1420426</v>
      </c>
      <c r="J82" s="134">
        <v>3560000</v>
      </c>
      <c r="K82" s="133">
        <v>958316</v>
      </c>
      <c r="L82" s="133">
        <v>0</v>
      </c>
      <c r="M82" s="133">
        <f t="shared" si="16"/>
        <v>0</v>
      </c>
      <c r="N82" s="133">
        <f t="shared" si="17"/>
        <v>0</v>
      </c>
      <c r="O82" s="133">
        <v>0</v>
      </c>
      <c r="P82" s="133">
        <v>0</v>
      </c>
      <c r="Q82" s="133">
        <v>0</v>
      </c>
      <c r="R82" s="133">
        <v>0</v>
      </c>
      <c r="S82" s="134">
        <v>440000</v>
      </c>
      <c r="T82" s="133">
        <v>0</v>
      </c>
      <c r="U82" s="133">
        <v>0</v>
      </c>
      <c r="V82" s="133">
        <f t="shared" si="18"/>
        <v>3285373</v>
      </c>
      <c r="W82" s="133">
        <f t="shared" si="19"/>
        <v>3285373</v>
      </c>
      <c r="X82" s="133">
        <f t="shared" si="20"/>
        <v>124031</v>
      </c>
      <c r="Y82" s="133">
        <f t="shared" si="21"/>
        <v>0</v>
      </c>
      <c r="Z82" s="133">
        <f t="shared" si="22"/>
        <v>782600</v>
      </c>
      <c r="AA82" s="133">
        <f t="shared" si="23"/>
        <v>1420426</v>
      </c>
      <c r="AB82" s="134">
        <f t="shared" si="13"/>
        <v>4000000</v>
      </c>
      <c r="AC82" s="133">
        <f t="shared" si="24"/>
        <v>958316</v>
      </c>
      <c r="AD82" s="133">
        <f t="shared" si="25"/>
        <v>0</v>
      </c>
    </row>
    <row r="83" spans="1:30" s="129" customFormat="1" ht="12" customHeight="1">
      <c r="A83" s="125" t="s">
        <v>336</v>
      </c>
      <c r="B83" s="126" t="s">
        <v>487</v>
      </c>
      <c r="C83" s="125" t="s">
        <v>488</v>
      </c>
      <c r="D83" s="133">
        <f t="shared" si="14"/>
        <v>464982</v>
      </c>
      <c r="E83" s="133">
        <f t="shared" si="15"/>
        <v>306714</v>
      </c>
      <c r="F83" s="133">
        <v>0</v>
      </c>
      <c r="G83" s="133">
        <v>0</v>
      </c>
      <c r="H83" s="133">
        <v>0</v>
      </c>
      <c r="I83" s="133">
        <v>306714</v>
      </c>
      <c r="J83" s="134">
        <v>1004552</v>
      </c>
      <c r="K83" s="133">
        <v>0</v>
      </c>
      <c r="L83" s="133">
        <v>158268</v>
      </c>
      <c r="M83" s="133">
        <f t="shared" si="16"/>
        <v>23839</v>
      </c>
      <c r="N83" s="133">
        <f t="shared" si="17"/>
        <v>6254</v>
      </c>
      <c r="O83" s="133">
        <v>0</v>
      </c>
      <c r="P83" s="133">
        <v>0</v>
      </c>
      <c r="Q83" s="133">
        <v>0</v>
      </c>
      <c r="R83" s="133">
        <v>6254</v>
      </c>
      <c r="S83" s="134">
        <v>60278</v>
      </c>
      <c r="T83" s="133">
        <v>0</v>
      </c>
      <c r="U83" s="133">
        <v>17585</v>
      </c>
      <c r="V83" s="133">
        <f t="shared" si="18"/>
        <v>488821</v>
      </c>
      <c r="W83" s="133">
        <f t="shared" si="19"/>
        <v>312968</v>
      </c>
      <c r="X83" s="133">
        <f t="shared" si="20"/>
        <v>0</v>
      </c>
      <c r="Y83" s="133">
        <f t="shared" si="21"/>
        <v>0</v>
      </c>
      <c r="Z83" s="133">
        <f t="shared" si="22"/>
        <v>0</v>
      </c>
      <c r="AA83" s="133">
        <f t="shared" si="23"/>
        <v>312968</v>
      </c>
      <c r="AB83" s="134">
        <f t="shared" si="13"/>
        <v>1064830</v>
      </c>
      <c r="AC83" s="133">
        <f t="shared" si="24"/>
        <v>0</v>
      </c>
      <c r="AD83" s="133">
        <f t="shared" si="25"/>
        <v>175853</v>
      </c>
    </row>
    <row r="84" spans="1:30" s="129" customFormat="1" ht="12" customHeight="1">
      <c r="A84" s="125" t="s">
        <v>336</v>
      </c>
      <c r="B84" s="126" t="s">
        <v>489</v>
      </c>
      <c r="C84" s="125" t="s">
        <v>490</v>
      </c>
      <c r="D84" s="133">
        <f t="shared" si="14"/>
        <v>92071</v>
      </c>
      <c r="E84" s="133">
        <f t="shared" si="15"/>
        <v>92071</v>
      </c>
      <c r="F84" s="133">
        <v>0</v>
      </c>
      <c r="G84" s="133">
        <v>0</v>
      </c>
      <c r="H84" s="133">
        <v>0</v>
      </c>
      <c r="I84" s="133">
        <v>92071</v>
      </c>
      <c r="J84" s="134">
        <v>1485991</v>
      </c>
      <c r="K84" s="133">
        <v>0</v>
      </c>
      <c r="L84" s="133">
        <v>0</v>
      </c>
      <c r="M84" s="133">
        <f t="shared" si="16"/>
        <v>0</v>
      </c>
      <c r="N84" s="133">
        <f t="shared" si="17"/>
        <v>0</v>
      </c>
      <c r="O84" s="133">
        <v>0</v>
      </c>
      <c r="P84" s="133">
        <v>0</v>
      </c>
      <c r="Q84" s="133">
        <v>0</v>
      </c>
      <c r="R84" s="133">
        <v>0</v>
      </c>
      <c r="S84" s="134">
        <v>0</v>
      </c>
      <c r="T84" s="133">
        <v>0</v>
      </c>
      <c r="U84" s="133">
        <v>0</v>
      </c>
      <c r="V84" s="133">
        <f t="shared" si="18"/>
        <v>92071</v>
      </c>
      <c r="W84" s="133">
        <f t="shared" si="19"/>
        <v>92071</v>
      </c>
      <c r="X84" s="133">
        <f t="shared" si="20"/>
        <v>0</v>
      </c>
      <c r="Y84" s="133">
        <f t="shared" si="21"/>
        <v>0</v>
      </c>
      <c r="Z84" s="133">
        <f t="shared" si="22"/>
        <v>0</v>
      </c>
      <c r="AA84" s="133">
        <f t="shared" si="23"/>
        <v>92071</v>
      </c>
      <c r="AB84" s="134">
        <f t="shared" si="13"/>
        <v>1485991</v>
      </c>
      <c r="AC84" s="133">
        <f t="shared" si="24"/>
        <v>0</v>
      </c>
      <c r="AD84" s="133">
        <f t="shared" si="25"/>
        <v>0</v>
      </c>
    </row>
    <row r="85" spans="1:30" s="129" customFormat="1" ht="12" customHeight="1">
      <c r="A85" s="125" t="s">
        <v>336</v>
      </c>
      <c r="B85" s="126" t="s">
        <v>491</v>
      </c>
      <c r="C85" s="125" t="s">
        <v>492</v>
      </c>
      <c r="D85" s="133">
        <f t="shared" si="14"/>
        <v>1755115</v>
      </c>
      <c r="E85" s="133">
        <f t="shared" si="15"/>
        <v>1755115</v>
      </c>
      <c r="F85" s="133">
        <v>0</v>
      </c>
      <c r="G85" s="133">
        <v>0</v>
      </c>
      <c r="H85" s="133">
        <v>0</v>
      </c>
      <c r="I85" s="133">
        <v>252389</v>
      </c>
      <c r="J85" s="134">
        <v>598022</v>
      </c>
      <c r="K85" s="133">
        <v>1502726</v>
      </c>
      <c r="L85" s="133">
        <v>0</v>
      </c>
      <c r="M85" s="133">
        <f t="shared" si="16"/>
        <v>0</v>
      </c>
      <c r="N85" s="133">
        <f t="shared" si="17"/>
        <v>0</v>
      </c>
      <c r="O85" s="133">
        <v>0</v>
      </c>
      <c r="P85" s="133">
        <v>0</v>
      </c>
      <c r="Q85" s="133">
        <v>0</v>
      </c>
      <c r="R85" s="133">
        <v>0</v>
      </c>
      <c r="S85" s="134">
        <v>0</v>
      </c>
      <c r="T85" s="133">
        <v>0</v>
      </c>
      <c r="U85" s="133">
        <v>0</v>
      </c>
      <c r="V85" s="133">
        <f t="shared" si="18"/>
        <v>1755115</v>
      </c>
      <c r="W85" s="133">
        <f t="shared" si="19"/>
        <v>1755115</v>
      </c>
      <c r="X85" s="133">
        <f t="shared" si="20"/>
        <v>0</v>
      </c>
      <c r="Y85" s="133">
        <f t="shared" si="21"/>
        <v>0</v>
      </c>
      <c r="Z85" s="133">
        <f t="shared" si="22"/>
        <v>0</v>
      </c>
      <c r="AA85" s="133">
        <f t="shared" si="23"/>
        <v>252389</v>
      </c>
      <c r="AB85" s="134">
        <f t="shared" si="13"/>
        <v>598022</v>
      </c>
      <c r="AC85" s="133">
        <f t="shared" si="24"/>
        <v>1502726</v>
      </c>
      <c r="AD85" s="133">
        <f t="shared" si="25"/>
        <v>0</v>
      </c>
    </row>
    <row r="86" spans="1:30" s="129" customFormat="1" ht="12" customHeight="1">
      <c r="A86" s="125" t="s">
        <v>336</v>
      </c>
      <c r="B86" s="126" t="s">
        <v>493</v>
      </c>
      <c r="C86" s="125" t="s">
        <v>494</v>
      </c>
      <c r="D86" s="133">
        <f t="shared" si="14"/>
        <v>426588</v>
      </c>
      <c r="E86" s="133">
        <f t="shared" si="15"/>
        <v>420055</v>
      </c>
      <c r="F86" s="133">
        <v>0</v>
      </c>
      <c r="G86" s="133">
        <v>0</v>
      </c>
      <c r="H86" s="133">
        <v>0</v>
      </c>
      <c r="I86" s="133">
        <v>249448</v>
      </c>
      <c r="J86" s="134">
        <v>553806</v>
      </c>
      <c r="K86" s="133">
        <v>170607</v>
      </c>
      <c r="L86" s="133">
        <v>6533</v>
      </c>
      <c r="M86" s="133">
        <f t="shared" si="16"/>
        <v>1066</v>
      </c>
      <c r="N86" s="133">
        <f t="shared" si="17"/>
        <v>1066</v>
      </c>
      <c r="O86" s="133">
        <v>0</v>
      </c>
      <c r="P86" s="133">
        <v>0</v>
      </c>
      <c r="Q86" s="133">
        <v>0</v>
      </c>
      <c r="R86" s="133">
        <v>1019</v>
      </c>
      <c r="S86" s="134">
        <v>217424</v>
      </c>
      <c r="T86" s="133">
        <v>47</v>
      </c>
      <c r="U86" s="133">
        <v>0</v>
      </c>
      <c r="V86" s="133">
        <f t="shared" si="18"/>
        <v>427654</v>
      </c>
      <c r="W86" s="133">
        <f t="shared" si="19"/>
        <v>421121</v>
      </c>
      <c r="X86" s="133">
        <f t="shared" si="20"/>
        <v>0</v>
      </c>
      <c r="Y86" s="133">
        <f t="shared" si="21"/>
        <v>0</v>
      </c>
      <c r="Z86" s="133">
        <f t="shared" si="22"/>
        <v>0</v>
      </c>
      <c r="AA86" s="133">
        <f t="shared" si="23"/>
        <v>250467</v>
      </c>
      <c r="AB86" s="134">
        <f t="shared" si="13"/>
        <v>771230</v>
      </c>
      <c r="AC86" s="133">
        <f t="shared" si="24"/>
        <v>170654</v>
      </c>
      <c r="AD86" s="133">
        <f t="shared" si="25"/>
        <v>6533</v>
      </c>
    </row>
    <row r="87" spans="1:30" s="129" customFormat="1" ht="12" customHeight="1">
      <c r="A87" s="125" t="s">
        <v>336</v>
      </c>
      <c r="B87" s="126" t="s">
        <v>495</v>
      </c>
      <c r="C87" s="125" t="s">
        <v>496</v>
      </c>
      <c r="D87" s="133">
        <f t="shared" si="14"/>
        <v>203254</v>
      </c>
      <c r="E87" s="133">
        <f t="shared" si="15"/>
        <v>203254</v>
      </c>
      <c r="F87" s="133">
        <v>0</v>
      </c>
      <c r="G87" s="133">
        <v>0</v>
      </c>
      <c r="H87" s="133">
        <v>0</v>
      </c>
      <c r="I87" s="133">
        <v>203164</v>
      </c>
      <c r="J87" s="134">
        <v>1434323</v>
      </c>
      <c r="K87" s="133">
        <v>90</v>
      </c>
      <c r="L87" s="133">
        <v>0</v>
      </c>
      <c r="M87" s="133">
        <f t="shared" si="16"/>
        <v>0</v>
      </c>
      <c r="N87" s="133">
        <f t="shared" si="17"/>
        <v>0</v>
      </c>
      <c r="O87" s="133">
        <v>0</v>
      </c>
      <c r="P87" s="133">
        <v>0</v>
      </c>
      <c r="Q87" s="133">
        <v>0</v>
      </c>
      <c r="R87" s="133">
        <v>0</v>
      </c>
      <c r="S87" s="134">
        <v>0</v>
      </c>
      <c r="T87" s="133">
        <v>0</v>
      </c>
      <c r="U87" s="133">
        <v>0</v>
      </c>
      <c r="V87" s="133">
        <f t="shared" si="18"/>
        <v>203254</v>
      </c>
      <c r="W87" s="133">
        <f t="shared" si="19"/>
        <v>203254</v>
      </c>
      <c r="X87" s="133">
        <f t="shared" si="20"/>
        <v>0</v>
      </c>
      <c r="Y87" s="133">
        <f t="shared" si="21"/>
        <v>0</v>
      </c>
      <c r="Z87" s="133">
        <f t="shared" si="22"/>
        <v>0</v>
      </c>
      <c r="AA87" s="133">
        <f t="shared" si="23"/>
        <v>203164</v>
      </c>
      <c r="AB87" s="134">
        <f t="shared" si="13"/>
        <v>1434323</v>
      </c>
      <c r="AC87" s="133">
        <f t="shared" si="24"/>
        <v>90</v>
      </c>
      <c r="AD87" s="133">
        <f t="shared" si="25"/>
        <v>0</v>
      </c>
    </row>
    <row r="88" spans="1:30" s="129" customFormat="1" ht="12" customHeight="1">
      <c r="A88" s="125" t="s">
        <v>336</v>
      </c>
      <c r="B88" s="126" t="s">
        <v>497</v>
      </c>
      <c r="C88" s="125" t="s">
        <v>498</v>
      </c>
      <c r="D88" s="133">
        <f t="shared" si="14"/>
        <v>1016392</v>
      </c>
      <c r="E88" s="133">
        <f t="shared" si="15"/>
        <v>795705</v>
      </c>
      <c r="F88" s="133">
        <v>219068</v>
      </c>
      <c r="G88" s="133">
        <v>0</v>
      </c>
      <c r="H88" s="133">
        <v>0</v>
      </c>
      <c r="I88" s="133">
        <v>576637</v>
      </c>
      <c r="J88" s="134">
        <v>3122817</v>
      </c>
      <c r="K88" s="133">
        <v>0</v>
      </c>
      <c r="L88" s="133">
        <v>220687</v>
      </c>
      <c r="M88" s="133">
        <f t="shared" si="16"/>
        <v>0</v>
      </c>
      <c r="N88" s="133">
        <f t="shared" si="17"/>
        <v>0</v>
      </c>
      <c r="O88" s="133">
        <v>0</v>
      </c>
      <c r="P88" s="133">
        <v>0</v>
      </c>
      <c r="Q88" s="133">
        <v>0</v>
      </c>
      <c r="R88" s="133">
        <v>0</v>
      </c>
      <c r="S88" s="134">
        <v>0</v>
      </c>
      <c r="T88" s="133">
        <v>0</v>
      </c>
      <c r="U88" s="133">
        <v>0</v>
      </c>
      <c r="V88" s="133">
        <f t="shared" si="18"/>
        <v>1016392</v>
      </c>
      <c r="W88" s="133">
        <f t="shared" si="19"/>
        <v>795705</v>
      </c>
      <c r="X88" s="133">
        <f t="shared" si="20"/>
        <v>219068</v>
      </c>
      <c r="Y88" s="133">
        <f t="shared" si="21"/>
        <v>0</v>
      </c>
      <c r="Z88" s="133">
        <f t="shared" si="22"/>
        <v>0</v>
      </c>
      <c r="AA88" s="133">
        <f t="shared" si="23"/>
        <v>576637</v>
      </c>
      <c r="AB88" s="134">
        <f t="shared" si="13"/>
        <v>3122817</v>
      </c>
      <c r="AC88" s="133">
        <f t="shared" si="24"/>
        <v>0</v>
      </c>
      <c r="AD88" s="133">
        <f t="shared" si="25"/>
        <v>220687</v>
      </c>
    </row>
    <row r="89" spans="1:30" s="129" customFormat="1" ht="12" customHeight="1">
      <c r="A89" s="125" t="s">
        <v>336</v>
      </c>
      <c r="B89" s="126" t="s">
        <v>499</v>
      </c>
      <c r="C89" s="125" t="s">
        <v>500</v>
      </c>
      <c r="D89" s="133">
        <f t="shared" si="14"/>
        <v>235603</v>
      </c>
      <c r="E89" s="133">
        <f t="shared" si="15"/>
        <v>166322</v>
      </c>
      <c r="F89" s="133">
        <v>0</v>
      </c>
      <c r="G89" s="133">
        <v>0</v>
      </c>
      <c r="H89" s="133">
        <v>0</v>
      </c>
      <c r="I89" s="133">
        <v>150215</v>
      </c>
      <c r="J89" s="134">
        <v>500000</v>
      </c>
      <c r="K89" s="133">
        <v>16107</v>
      </c>
      <c r="L89" s="133">
        <v>69281</v>
      </c>
      <c r="M89" s="133">
        <f t="shared" si="16"/>
        <v>0</v>
      </c>
      <c r="N89" s="133">
        <f t="shared" si="17"/>
        <v>0</v>
      </c>
      <c r="O89" s="133">
        <v>0</v>
      </c>
      <c r="P89" s="133">
        <v>0</v>
      </c>
      <c r="Q89" s="133">
        <v>0</v>
      </c>
      <c r="R89" s="133">
        <v>0</v>
      </c>
      <c r="S89" s="134">
        <v>0</v>
      </c>
      <c r="T89" s="133">
        <v>0</v>
      </c>
      <c r="U89" s="133">
        <v>0</v>
      </c>
      <c r="V89" s="133">
        <f t="shared" si="18"/>
        <v>235603</v>
      </c>
      <c r="W89" s="133">
        <f t="shared" si="19"/>
        <v>166322</v>
      </c>
      <c r="X89" s="133">
        <f t="shared" si="20"/>
        <v>0</v>
      </c>
      <c r="Y89" s="133">
        <f t="shared" si="21"/>
        <v>0</v>
      </c>
      <c r="Z89" s="133">
        <f t="shared" si="22"/>
        <v>0</v>
      </c>
      <c r="AA89" s="133">
        <f t="shared" si="23"/>
        <v>150215</v>
      </c>
      <c r="AB89" s="134">
        <f t="shared" si="13"/>
        <v>500000</v>
      </c>
      <c r="AC89" s="133">
        <f t="shared" si="24"/>
        <v>16107</v>
      </c>
      <c r="AD89" s="133">
        <f t="shared" si="25"/>
        <v>69281</v>
      </c>
    </row>
    <row r="90" spans="1:30" s="129" customFormat="1" ht="12" customHeight="1">
      <c r="A90" s="125" t="s">
        <v>336</v>
      </c>
      <c r="B90" s="126" t="s">
        <v>501</v>
      </c>
      <c r="C90" s="125" t="s">
        <v>502</v>
      </c>
      <c r="D90" s="133">
        <f t="shared" si="14"/>
        <v>0</v>
      </c>
      <c r="E90" s="133">
        <f t="shared" si="15"/>
        <v>0</v>
      </c>
      <c r="F90" s="133">
        <v>0</v>
      </c>
      <c r="G90" s="133">
        <v>0</v>
      </c>
      <c r="H90" s="133">
        <v>0</v>
      </c>
      <c r="I90" s="133">
        <v>0</v>
      </c>
      <c r="J90" s="134">
        <v>0</v>
      </c>
      <c r="K90" s="133">
        <v>0</v>
      </c>
      <c r="L90" s="133">
        <v>0</v>
      </c>
      <c r="M90" s="133">
        <f t="shared" si="16"/>
        <v>14975</v>
      </c>
      <c r="N90" s="133">
        <f t="shared" si="17"/>
        <v>2233</v>
      </c>
      <c r="O90" s="133">
        <v>0</v>
      </c>
      <c r="P90" s="133">
        <v>0</v>
      </c>
      <c r="Q90" s="133">
        <v>0</v>
      </c>
      <c r="R90" s="133">
        <v>2233</v>
      </c>
      <c r="S90" s="134">
        <v>128348</v>
      </c>
      <c r="T90" s="133">
        <v>0</v>
      </c>
      <c r="U90" s="133">
        <v>12742</v>
      </c>
      <c r="V90" s="133">
        <f t="shared" si="18"/>
        <v>14975</v>
      </c>
      <c r="W90" s="133">
        <f t="shared" si="19"/>
        <v>2233</v>
      </c>
      <c r="X90" s="133">
        <f t="shared" si="20"/>
        <v>0</v>
      </c>
      <c r="Y90" s="133">
        <f t="shared" si="21"/>
        <v>0</v>
      </c>
      <c r="Z90" s="133">
        <f t="shared" si="22"/>
        <v>0</v>
      </c>
      <c r="AA90" s="133">
        <f t="shared" si="23"/>
        <v>2233</v>
      </c>
      <c r="AB90" s="134">
        <f t="shared" si="13"/>
        <v>128348</v>
      </c>
      <c r="AC90" s="133">
        <f t="shared" si="24"/>
        <v>0</v>
      </c>
      <c r="AD90" s="133">
        <f t="shared" si="25"/>
        <v>12742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9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87" width="14.69921875" style="149" customWidth="1"/>
    <col min="88" max="16384" width="9" style="147" customWidth="1"/>
  </cols>
  <sheetData>
    <row r="1" spans="1:87" s="140" customFormat="1" ht="17.25">
      <c r="A1" s="135" t="s">
        <v>327</v>
      </c>
      <c r="B1" s="138"/>
      <c r="C1" s="138"/>
      <c r="D1" s="138"/>
      <c r="E1" s="138"/>
      <c r="F1" s="138"/>
      <c r="G1" s="138"/>
      <c r="H1" s="139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</row>
    <row r="2" spans="1:87" s="42" customFormat="1" ht="13.5">
      <c r="A2" s="152" t="s">
        <v>197</v>
      </c>
      <c r="B2" s="152" t="s">
        <v>192</v>
      </c>
      <c r="C2" s="161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3"/>
      <c r="B3" s="153"/>
      <c r="C3" s="159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3"/>
      <c r="B4" s="153"/>
      <c r="C4" s="159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1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1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1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3"/>
      <c r="B5" s="153"/>
      <c r="C5" s="159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1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1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1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4"/>
      <c r="B6" s="154"/>
      <c r="C6" s="160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I7">SUM(D8:D90)</f>
        <v>16440106</v>
      </c>
      <c r="E7" s="123">
        <f t="shared" si="0"/>
        <v>16341563</v>
      </c>
      <c r="F7" s="123">
        <f t="shared" si="0"/>
        <v>0</v>
      </c>
      <c r="G7" s="123">
        <f t="shared" si="0"/>
        <v>15444243</v>
      </c>
      <c r="H7" s="123">
        <f t="shared" si="0"/>
        <v>662346</v>
      </c>
      <c r="I7" s="123">
        <f t="shared" si="0"/>
        <v>234974</v>
      </c>
      <c r="J7" s="123">
        <f t="shared" si="0"/>
        <v>98543</v>
      </c>
      <c r="K7" s="123">
        <f t="shared" si="0"/>
        <v>1661223</v>
      </c>
      <c r="L7" s="123">
        <f t="shared" si="0"/>
        <v>79231037</v>
      </c>
      <c r="M7" s="123">
        <f t="shared" si="0"/>
        <v>14992652</v>
      </c>
      <c r="N7" s="123">
        <f t="shared" si="0"/>
        <v>6914117</v>
      </c>
      <c r="O7" s="123">
        <f t="shared" si="0"/>
        <v>5685538</v>
      </c>
      <c r="P7" s="123">
        <f t="shared" si="0"/>
        <v>2335247</v>
      </c>
      <c r="Q7" s="123">
        <f t="shared" si="0"/>
        <v>57750</v>
      </c>
      <c r="R7" s="123">
        <f t="shared" si="0"/>
        <v>18165530</v>
      </c>
      <c r="S7" s="123">
        <f t="shared" si="0"/>
        <v>687348</v>
      </c>
      <c r="T7" s="123">
        <f t="shared" si="0"/>
        <v>17044965</v>
      </c>
      <c r="U7" s="123">
        <f t="shared" si="0"/>
        <v>433217</v>
      </c>
      <c r="V7" s="123">
        <f t="shared" si="0"/>
        <v>200790</v>
      </c>
      <c r="W7" s="123">
        <f t="shared" si="0"/>
        <v>45838904</v>
      </c>
      <c r="X7" s="123">
        <f t="shared" si="0"/>
        <v>20888985</v>
      </c>
      <c r="Y7" s="123">
        <f t="shared" si="0"/>
        <v>17999509</v>
      </c>
      <c r="Z7" s="123">
        <f t="shared" si="0"/>
        <v>4869164</v>
      </c>
      <c r="AA7" s="123">
        <f t="shared" si="0"/>
        <v>2081246</v>
      </c>
      <c r="AB7" s="123">
        <f t="shared" si="0"/>
        <v>16103780</v>
      </c>
      <c r="AC7" s="123">
        <f t="shared" si="0"/>
        <v>33161</v>
      </c>
      <c r="AD7" s="123">
        <f t="shared" si="0"/>
        <v>6948580</v>
      </c>
      <c r="AE7" s="123">
        <f t="shared" si="0"/>
        <v>102619723</v>
      </c>
      <c r="AF7" s="123">
        <f t="shared" si="0"/>
        <v>101993</v>
      </c>
      <c r="AG7" s="123">
        <f t="shared" si="0"/>
        <v>91988</v>
      </c>
      <c r="AH7" s="123">
        <f t="shared" si="0"/>
        <v>0</v>
      </c>
      <c r="AI7" s="123">
        <f t="shared" si="0"/>
        <v>91988</v>
      </c>
      <c r="AJ7" s="123">
        <f aca="true" t="shared" si="1" ref="AJ7:BO7">SUM(AJ8:AJ90)</f>
        <v>0</v>
      </c>
      <c r="AK7" s="123">
        <f t="shared" si="1"/>
        <v>0</v>
      </c>
      <c r="AL7" s="123">
        <f t="shared" si="1"/>
        <v>10005</v>
      </c>
      <c r="AM7" s="123">
        <f t="shared" si="1"/>
        <v>532917</v>
      </c>
      <c r="AN7" s="123">
        <f t="shared" si="1"/>
        <v>7056955</v>
      </c>
      <c r="AO7" s="123">
        <f t="shared" si="1"/>
        <v>1724193</v>
      </c>
      <c r="AP7" s="123">
        <f t="shared" si="1"/>
        <v>1131550</v>
      </c>
      <c r="AQ7" s="123">
        <f t="shared" si="1"/>
        <v>0</v>
      </c>
      <c r="AR7" s="123">
        <f t="shared" si="1"/>
        <v>592643</v>
      </c>
      <c r="AS7" s="123">
        <f t="shared" si="1"/>
        <v>0</v>
      </c>
      <c r="AT7" s="123">
        <f t="shared" si="1"/>
        <v>2418981</v>
      </c>
      <c r="AU7" s="123">
        <f t="shared" si="1"/>
        <v>70574</v>
      </c>
      <c r="AV7" s="123">
        <f t="shared" si="1"/>
        <v>2344253</v>
      </c>
      <c r="AW7" s="123">
        <f t="shared" si="1"/>
        <v>4154</v>
      </c>
      <c r="AX7" s="123">
        <f t="shared" si="1"/>
        <v>0</v>
      </c>
      <c r="AY7" s="123">
        <f t="shared" si="1"/>
        <v>2845881</v>
      </c>
      <c r="AZ7" s="123">
        <f t="shared" si="1"/>
        <v>1010752</v>
      </c>
      <c r="BA7" s="123">
        <f t="shared" si="1"/>
        <v>1421199</v>
      </c>
      <c r="BB7" s="123">
        <f t="shared" si="1"/>
        <v>96272</v>
      </c>
      <c r="BC7" s="123">
        <f t="shared" si="1"/>
        <v>317658</v>
      </c>
      <c r="BD7" s="123">
        <f t="shared" si="1"/>
        <v>2880889</v>
      </c>
      <c r="BE7" s="123">
        <f t="shared" si="1"/>
        <v>67900</v>
      </c>
      <c r="BF7" s="123">
        <f t="shared" si="1"/>
        <v>1264477</v>
      </c>
      <c r="BG7" s="123">
        <f t="shared" si="1"/>
        <v>8423425</v>
      </c>
      <c r="BH7" s="123">
        <f t="shared" si="1"/>
        <v>16542099</v>
      </c>
      <c r="BI7" s="123">
        <f t="shared" si="1"/>
        <v>16433551</v>
      </c>
      <c r="BJ7" s="123">
        <f t="shared" si="1"/>
        <v>0</v>
      </c>
      <c r="BK7" s="123">
        <f t="shared" si="1"/>
        <v>15536231</v>
      </c>
      <c r="BL7" s="123">
        <f t="shared" si="1"/>
        <v>662346</v>
      </c>
      <c r="BM7" s="123">
        <f t="shared" si="1"/>
        <v>234974</v>
      </c>
      <c r="BN7" s="123">
        <f t="shared" si="1"/>
        <v>108548</v>
      </c>
      <c r="BO7" s="123">
        <f t="shared" si="1"/>
        <v>2194140</v>
      </c>
      <c r="BP7" s="123">
        <f aca="true" t="shared" si="2" ref="BP7:CI7">SUM(BP8:BP90)</f>
        <v>86287992</v>
      </c>
      <c r="BQ7" s="123">
        <f t="shared" si="2"/>
        <v>16716845</v>
      </c>
      <c r="BR7" s="123">
        <f t="shared" si="2"/>
        <v>8045667</v>
      </c>
      <c r="BS7" s="123">
        <f t="shared" si="2"/>
        <v>5685538</v>
      </c>
      <c r="BT7" s="123">
        <f t="shared" si="2"/>
        <v>2927890</v>
      </c>
      <c r="BU7" s="123">
        <f t="shared" si="2"/>
        <v>57750</v>
      </c>
      <c r="BV7" s="123">
        <f t="shared" si="2"/>
        <v>20584511</v>
      </c>
      <c r="BW7" s="123">
        <f t="shared" si="2"/>
        <v>757922</v>
      </c>
      <c r="BX7" s="123">
        <f t="shared" si="2"/>
        <v>19389218</v>
      </c>
      <c r="BY7" s="123">
        <f t="shared" si="2"/>
        <v>437371</v>
      </c>
      <c r="BZ7" s="123">
        <f t="shared" si="2"/>
        <v>200790</v>
      </c>
      <c r="CA7" s="123">
        <f t="shared" si="2"/>
        <v>48684785</v>
      </c>
      <c r="CB7" s="123">
        <f t="shared" si="2"/>
        <v>21899737</v>
      </c>
      <c r="CC7" s="123">
        <f t="shared" si="2"/>
        <v>19420708</v>
      </c>
      <c r="CD7" s="123">
        <f t="shared" si="2"/>
        <v>4965436</v>
      </c>
      <c r="CE7" s="123">
        <f t="shared" si="2"/>
        <v>2398904</v>
      </c>
      <c r="CF7" s="123">
        <f t="shared" si="2"/>
        <v>18984669</v>
      </c>
      <c r="CG7" s="123">
        <f t="shared" si="2"/>
        <v>101061</v>
      </c>
      <c r="CH7" s="123">
        <f t="shared" si="2"/>
        <v>8213057</v>
      </c>
      <c r="CI7" s="123">
        <f t="shared" si="2"/>
        <v>111043148</v>
      </c>
    </row>
    <row r="8" spans="1:87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3" ref="D8:D71">+SUM(E8,J8)</f>
        <v>10486604</v>
      </c>
      <c r="E8" s="127">
        <f aca="true" t="shared" si="4" ref="E8:E71">+SUM(F8:I8)</f>
        <v>10405859</v>
      </c>
      <c r="F8" s="127">
        <v>0</v>
      </c>
      <c r="G8" s="127">
        <v>9763163</v>
      </c>
      <c r="H8" s="127">
        <v>642696</v>
      </c>
      <c r="I8" s="127">
        <v>0</v>
      </c>
      <c r="J8" s="127">
        <v>80745</v>
      </c>
      <c r="K8" s="128">
        <v>0</v>
      </c>
      <c r="L8" s="127">
        <f aca="true" t="shared" si="5" ref="L8:L71">+SUM(M8,R8,V8,W8,AC8)</f>
        <v>14054305</v>
      </c>
      <c r="M8" s="127">
        <f aca="true" t="shared" si="6" ref="M8:M71">+SUM(N8:Q8)</f>
        <v>3542232</v>
      </c>
      <c r="N8" s="127">
        <v>1005662</v>
      </c>
      <c r="O8" s="127">
        <v>1736320</v>
      </c>
      <c r="P8" s="127">
        <v>800250</v>
      </c>
      <c r="Q8" s="127">
        <v>0</v>
      </c>
      <c r="R8" s="127">
        <f aca="true" t="shared" si="7" ref="R8:R71">+SUM(S8:U8)</f>
        <v>4854922</v>
      </c>
      <c r="S8" s="127">
        <v>241909</v>
      </c>
      <c r="T8" s="127">
        <v>4408631</v>
      </c>
      <c r="U8" s="127">
        <v>204382</v>
      </c>
      <c r="V8" s="127">
        <v>10227</v>
      </c>
      <c r="W8" s="127">
        <f aca="true" t="shared" si="8" ref="W8:W71">+SUM(X8:AA8)</f>
        <v>5646924</v>
      </c>
      <c r="X8" s="127">
        <v>4085554</v>
      </c>
      <c r="Y8" s="127">
        <v>1264812</v>
      </c>
      <c r="Z8" s="127">
        <v>296558</v>
      </c>
      <c r="AA8" s="127">
        <v>0</v>
      </c>
      <c r="AB8" s="128">
        <v>0</v>
      </c>
      <c r="AC8" s="127">
        <v>0</v>
      </c>
      <c r="AD8" s="127">
        <v>0</v>
      </c>
      <c r="AE8" s="127">
        <f aca="true" t="shared" si="9" ref="AE8:AE71">+SUM(D8,L8,AD8)</f>
        <v>24540909</v>
      </c>
      <c r="AF8" s="127">
        <f aca="true" t="shared" si="10" ref="AF8:AF71">+SUM(AG8,AL8)</f>
        <v>0</v>
      </c>
      <c r="AG8" s="127">
        <f aca="true" t="shared" si="11" ref="AG8:AG71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71">+SUM(AO8,AT8,AX8,AY8,BE8)</f>
        <v>1094154</v>
      </c>
      <c r="AO8" s="127">
        <f aca="true" t="shared" si="13" ref="AO8:AO71">+SUM(AP8:AS8)</f>
        <v>351377</v>
      </c>
      <c r="AP8" s="127">
        <v>183021</v>
      </c>
      <c r="AQ8" s="127">
        <v>0</v>
      </c>
      <c r="AR8" s="127">
        <v>168356</v>
      </c>
      <c r="AS8" s="127">
        <v>0</v>
      </c>
      <c r="AT8" s="127">
        <f aca="true" t="shared" si="14" ref="AT8:AT71">+SUM(AU8:AW8)</f>
        <v>292152</v>
      </c>
      <c r="AU8" s="127">
        <v>8943</v>
      </c>
      <c r="AV8" s="127">
        <v>283209</v>
      </c>
      <c r="AW8" s="127">
        <v>0</v>
      </c>
      <c r="AX8" s="127">
        <v>0</v>
      </c>
      <c r="AY8" s="127">
        <f aca="true" t="shared" si="15" ref="AY8:AY71">+SUM(AZ8:BC8)</f>
        <v>450625</v>
      </c>
      <c r="AZ8" s="127">
        <v>394024</v>
      </c>
      <c r="BA8" s="127">
        <v>56601</v>
      </c>
      <c r="BB8" s="127">
        <v>0</v>
      </c>
      <c r="BC8" s="127">
        <v>0</v>
      </c>
      <c r="BD8" s="128">
        <v>0</v>
      </c>
      <c r="BE8" s="127">
        <v>0</v>
      </c>
      <c r="BF8" s="127">
        <v>0</v>
      </c>
      <c r="BG8" s="127">
        <f aca="true" t="shared" si="16" ref="BG8:BG71">+SUM(BF8,AN8,AF8)</f>
        <v>1094154</v>
      </c>
      <c r="BH8" s="127">
        <f aca="true" t="shared" si="17" ref="BH8:BH24">SUM(D8,AF8)</f>
        <v>10486604</v>
      </c>
      <c r="BI8" s="127">
        <f aca="true" t="shared" si="18" ref="BI8:BI23">SUM(E8,AG8)</f>
        <v>10405859</v>
      </c>
      <c r="BJ8" s="127">
        <f aca="true" t="shared" si="19" ref="BJ8:BJ23">SUM(F8,AH8)</f>
        <v>0</v>
      </c>
      <c r="BK8" s="127">
        <f aca="true" t="shared" si="20" ref="BK8:BK23">SUM(G8,AI8)</f>
        <v>9763163</v>
      </c>
      <c r="BL8" s="127">
        <f aca="true" t="shared" si="21" ref="BL8:BL23">SUM(H8,AJ8)</f>
        <v>642696</v>
      </c>
      <c r="BM8" s="127">
        <f aca="true" t="shared" si="22" ref="BM8:BM23">SUM(I8,AK8)</f>
        <v>0</v>
      </c>
      <c r="BN8" s="127">
        <f aca="true" t="shared" si="23" ref="BN8:BN23">SUM(J8,AL8)</f>
        <v>80745</v>
      </c>
      <c r="BO8" s="128">
        <f aca="true" t="shared" si="24" ref="BO8:BO23">SUM(K8,AM8)</f>
        <v>0</v>
      </c>
      <c r="BP8" s="127">
        <f aca="true" t="shared" si="25" ref="BP8:BP23">SUM(L8,AN8)</f>
        <v>15148459</v>
      </c>
      <c r="BQ8" s="127">
        <f aca="true" t="shared" si="26" ref="BQ8:BQ23">SUM(M8,AO8)</f>
        <v>3893609</v>
      </c>
      <c r="BR8" s="127">
        <f aca="true" t="shared" si="27" ref="BR8:BR23">SUM(N8,AP8)</f>
        <v>1188683</v>
      </c>
      <c r="BS8" s="127">
        <f aca="true" t="shared" si="28" ref="BS8:BS23">SUM(O8,AQ8)</f>
        <v>1736320</v>
      </c>
      <c r="BT8" s="127">
        <f aca="true" t="shared" si="29" ref="BT8:BT23">SUM(P8,AR8)</f>
        <v>968606</v>
      </c>
      <c r="BU8" s="127">
        <f aca="true" t="shared" si="30" ref="BU8:BU23">SUM(Q8,AS8)</f>
        <v>0</v>
      </c>
      <c r="BV8" s="127">
        <f aca="true" t="shared" si="31" ref="BV8:BV23">SUM(R8,AT8)</f>
        <v>5147074</v>
      </c>
      <c r="BW8" s="127">
        <f aca="true" t="shared" si="32" ref="BW8:CI23">SUM(S8,AU8)</f>
        <v>250852</v>
      </c>
      <c r="BX8" s="127">
        <f t="shared" si="32"/>
        <v>4691840</v>
      </c>
      <c r="BY8" s="127">
        <f t="shared" si="32"/>
        <v>204382</v>
      </c>
      <c r="BZ8" s="127">
        <f t="shared" si="32"/>
        <v>10227</v>
      </c>
      <c r="CA8" s="127">
        <f t="shared" si="32"/>
        <v>6097549</v>
      </c>
      <c r="CB8" s="127">
        <f t="shared" si="32"/>
        <v>4479578</v>
      </c>
      <c r="CC8" s="127">
        <f t="shared" si="32"/>
        <v>1321413</v>
      </c>
      <c r="CD8" s="127">
        <f t="shared" si="32"/>
        <v>296558</v>
      </c>
      <c r="CE8" s="127">
        <f t="shared" si="32"/>
        <v>0</v>
      </c>
      <c r="CF8" s="128">
        <f t="shared" si="32"/>
        <v>0</v>
      </c>
      <c r="CG8" s="127">
        <f t="shared" si="32"/>
        <v>0</v>
      </c>
      <c r="CH8" s="127">
        <f t="shared" si="32"/>
        <v>0</v>
      </c>
      <c r="CI8" s="127">
        <f t="shared" si="32"/>
        <v>25635063</v>
      </c>
    </row>
    <row r="9" spans="1:87" s="129" customFormat="1" ht="12" customHeight="1">
      <c r="A9" s="125" t="s">
        <v>336</v>
      </c>
      <c r="B9" s="126" t="s">
        <v>340</v>
      </c>
      <c r="C9" s="125" t="s">
        <v>341</v>
      </c>
      <c r="D9" s="127">
        <f t="shared" si="3"/>
        <v>120769</v>
      </c>
      <c r="E9" s="127">
        <f t="shared" si="4"/>
        <v>120769</v>
      </c>
      <c r="F9" s="127">
        <v>0</v>
      </c>
      <c r="G9" s="127">
        <v>120769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4110774</v>
      </c>
      <c r="M9" s="127">
        <f t="shared" si="6"/>
        <v>981849</v>
      </c>
      <c r="N9" s="127">
        <v>266695</v>
      </c>
      <c r="O9" s="127">
        <v>595593</v>
      </c>
      <c r="P9" s="127">
        <v>112409</v>
      </c>
      <c r="Q9" s="127">
        <v>7152</v>
      </c>
      <c r="R9" s="127">
        <f t="shared" si="7"/>
        <v>1067693</v>
      </c>
      <c r="S9" s="127">
        <v>56991</v>
      </c>
      <c r="T9" s="127">
        <v>988023</v>
      </c>
      <c r="U9" s="127">
        <v>22679</v>
      </c>
      <c r="V9" s="127">
        <v>29568</v>
      </c>
      <c r="W9" s="127">
        <f t="shared" si="8"/>
        <v>2031664</v>
      </c>
      <c r="X9" s="127">
        <v>920860</v>
      </c>
      <c r="Y9" s="127">
        <v>1084683</v>
      </c>
      <c r="Z9" s="127">
        <v>26094</v>
      </c>
      <c r="AA9" s="127">
        <v>27</v>
      </c>
      <c r="AB9" s="128">
        <v>0</v>
      </c>
      <c r="AC9" s="127">
        <v>0</v>
      </c>
      <c r="AD9" s="127">
        <v>0</v>
      </c>
      <c r="AE9" s="127">
        <f t="shared" si="9"/>
        <v>4231543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241732</v>
      </c>
      <c r="AO9" s="127">
        <f t="shared" si="13"/>
        <v>59065</v>
      </c>
      <c r="AP9" s="127">
        <v>36504</v>
      </c>
      <c r="AQ9" s="127">
        <v>0</v>
      </c>
      <c r="AR9" s="127">
        <v>22561</v>
      </c>
      <c r="AS9" s="127">
        <v>0</v>
      </c>
      <c r="AT9" s="127">
        <f t="shared" si="14"/>
        <v>110394</v>
      </c>
      <c r="AU9" s="127">
        <v>0</v>
      </c>
      <c r="AV9" s="127">
        <v>110394</v>
      </c>
      <c r="AW9" s="127">
        <v>0</v>
      </c>
      <c r="AX9" s="127">
        <v>0</v>
      </c>
      <c r="AY9" s="127">
        <f t="shared" si="15"/>
        <v>72273</v>
      </c>
      <c r="AZ9" s="127">
        <v>234</v>
      </c>
      <c r="BA9" s="127">
        <v>72039</v>
      </c>
      <c r="BB9" s="127">
        <v>0</v>
      </c>
      <c r="BC9" s="127">
        <v>0</v>
      </c>
      <c r="BD9" s="128">
        <v>0</v>
      </c>
      <c r="BE9" s="127">
        <v>0</v>
      </c>
      <c r="BF9" s="127">
        <v>40728</v>
      </c>
      <c r="BG9" s="127">
        <f t="shared" si="16"/>
        <v>282460</v>
      </c>
      <c r="BH9" s="127">
        <f t="shared" si="17"/>
        <v>120769</v>
      </c>
      <c r="BI9" s="127">
        <f t="shared" si="18"/>
        <v>120769</v>
      </c>
      <c r="BJ9" s="127">
        <f t="shared" si="19"/>
        <v>0</v>
      </c>
      <c r="BK9" s="127">
        <f t="shared" si="20"/>
        <v>120769</v>
      </c>
      <c r="BL9" s="127">
        <f t="shared" si="21"/>
        <v>0</v>
      </c>
      <c r="BM9" s="127">
        <f t="shared" si="22"/>
        <v>0</v>
      </c>
      <c r="BN9" s="127">
        <f t="shared" si="23"/>
        <v>0</v>
      </c>
      <c r="BO9" s="128">
        <f t="shared" si="24"/>
        <v>0</v>
      </c>
      <c r="BP9" s="127">
        <f t="shared" si="25"/>
        <v>4352506</v>
      </c>
      <c r="BQ9" s="127">
        <f t="shared" si="26"/>
        <v>1040914</v>
      </c>
      <c r="BR9" s="127">
        <f t="shared" si="27"/>
        <v>303199</v>
      </c>
      <c r="BS9" s="127">
        <f t="shared" si="28"/>
        <v>595593</v>
      </c>
      <c r="BT9" s="127">
        <f t="shared" si="29"/>
        <v>134970</v>
      </c>
      <c r="BU9" s="127">
        <f t="shared" si="30"/>
        <v>7152</v>
      </c>
      <c r="BV9" s="127">
        <f t="shared" si="31"/>
        <v>1178087</v>
      </c>
      <c r="BW9" s="127">
        <f t="shared" si="32"/>
        <v>56991</v>
      </c>
      <c r="BX9" s="127">
        <f t="shared" si="32"/>
        <v>1098417</v>
      </c>
      <c r="BY9" s="127">
        <f t="shared" si="32"/>
        <v>22679</v>
      </c>
      <c r="BZ9" s="127">
        <f t="shared" si="32"/>
        <v>29568</v>
      </c>
      <c r="CA9" s="127">
        <f t="shared" si="32"/>
        <v>2103937</v>
      </c>
      <c r="CB9" s="127">
        <f t="shared" si="32"/>
        <v>921094</v>
      </c>
      <c r="CC9" s="127">
        <f t="shared" si="32"/>
        <v>1156722</v>
      </c>
      <c r="CD9" s="127">
        <f t="shared" si="32"/>
        <v>26094</v>
      </c>
      <c r="CE9" s="127">
        <f t="shared" si="32"/>
        <v>27</v>
      </c>
      <c r="CF9" s="128">
        <f t="shared" si="32"/>
        <v>0</v>
      </c>
      <c r="CG9" s="127">
        <f t="shared" si="32"/>
        <v>0</v>
      </c>
      <c r="CH9" s="127">
        <f t="shared" si="32"/>
        <v>40728</v>
      </c>
      <c r="CI9" s="127">
        <f t="shared" si="32"/>
        <v>4514003</v>
      </c>
    </row>
    <row r="10" spans="1:87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3"/>
        <v>0</v>
      </c>
      <c r="E10" s="127">
        <f t="shared" si="4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8">
        <v>258884</v>
      </c>
      <c r="L10" s="127">
        <f t="shared" si="5"/>
        <v>748543</v>
      </c>
      <c r="M10" s="127">
        <f t="shared" si="6"/>
        <v>402540</v>
      </c>
      <c r="N10" s="127">
        <v>85131</v>
      </c>
      <c r="O10" s="127">
        <v>292125</v>
      </c>
      <c r="P10" s="127">
        <v>0</v>
      </c>
      <c r="Q10" s="127">
        <v>25284</v>
      </c>
      <c r="R10" s="127">
        <f t="shared" si="7"/>
        <v>51189</v>
      </c>
      <c r="S10" s="127">
        <v>38819</v>
      </c>
      <c r="T10" s="127">
        <v>0</v>
      </c>
      <c r="U10" s="127">
        <v>12370</v>
      </c>
      <c r="V10" s="127">
        <v>0</v>
      </c>
      <c r="W10" s="127">
        <f t="shared" si="8"/>
        <v>294814</v>
      </c>
      <c r="X10" s="127">
        <v>263319</v>
      </c>
      <c r="Y10" s="127">
        <v>7348</v>
      </c>
      <c r="Z10" s="127">
        <v>17847</v>
      </c>
      <c r="AA10" s="127">
        <v>6300</v>
      </c>
      <c r="AB10" s="128">
        <v>1351070</v>
      </c>
      <c r="AC10" s="127">
        <v>0</v>
      </c>
      <c r="AD10" s="127">
        <v>360</v>
      </c>
      <c r="AE10" s="127">
        <f t="shared" si="9"/>
        <v>748903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377296</v>
      </c>
      <c r="AO10" s="127">
        <f t="shared" si="13"/>
        <v>183049</v>
      </c>
      <c r="AP10" s="127">
        <v>72594</v>
      </c>
      <c r="AQ10" s="127">
        <v>0</v>
      </c>
      <c r="AR10" s="127">
        <v>110455</v>
      </c>
      <c r="AS10" s="127">
        <v>0</v>
      </c>
      <c r="AT10" s="127">
        <f t="shared" si="14"/>
        <v>150527</v>
      </c>
      <c r="AU10" s="127">
        <v>0</v>
      </c>
      <c r="AV10" s="127">
        <v>150527</v>
      </c>
      <c r="AW10" s="127">
        <v>0</v>
      </c>
      <c r="AX10" s="127">
        <v>0</v>
      </c>
      <c r="AY10" s="127">
        <f t="shared" si="15"/>
        <v>43720</v>
      </c>
      <c r="AZ10" s="127">
        <v>2665</v>
      </c>
      <c r="BA10" s="127">
        <v>41055</v>
      </c>
      <c r="BB10" s="127">
        <v>0</v>
      </c>
      <c r="BC10" s="127">
        <v>0</v>
      </c>
      <c r="BD10" s="128">
        <v>106791</v>
      </c>
      <c r="BE10" s="127">
        <v>0</v>
      </c>
      <c r="BF10" s="127">
        <v>0</v>
      </c>
      <c r="BG10" s="127">
        <f t="shared" si="16"/>
        <v>377296</v>
      </c>
      <c r="BH10" s="127">
        <f t="shared" si="17"/>
        <v>0</v>
      </c>
      <c r="BI10" s="127">
        <f t="shared" si="18"/>
        <v>0</v>
      </c>
      <c r="BJ10" s="127">
        <f t="shared" si="19"/>
        <v>0</v>
      </c>
      <c r="BK10" s="127">
        <f t="shared" si="20"/>
        <v>0</v>
      </c>
      <c r="BL10" s="127">
        <f t="shared" si="21"/>
        <v>0</v>
      </c>
      <c r="BM10" s="127">
        <f t="shared" si="22"/>
        <v>0</v>
      </c>
      <c r="BN10" s="127">
        <f t="shared" si="23"/>
        <v>0</v>
      </c>
      <c r="BO10" s="128">
        <f t="shared" si="24"/>
        <v>258884</v>
      </c>
      <c r="BP10" s="127">
        <f t="shared" si="25"/>
        <v>1125839</v>
      </c>
      <c r="BQ10" s="127">
        <f t="shared" si="26"/>
        <v>585589</v>
      </c>
      <c r="BR10" s="127">
        <f t="shared" si="27"/>
        <v>157725</v>
      </c>
      <c r="BS10" s="127">
        <f t="shared" si="28"/>
        <v>292125</v>
      </c>
      <c r="BT10" s="127">
        <f t="shared" si="29"/>
        <v>110455</v>
      </c>
      <c r="BU10" s="127">
        <f t="shared" si="30"/>
        <v>25284</v>
      </c>
      <c r="BV10" s="127">
        <f t="shared" si="31"/>
        <v>201716</v>
      </c>
      <c r="BW10" s="127">
        <f t="shared" si="32"/>
        <v>38819</v>
      </c>
      <c r="BX10" s="127">
        <f t="shared" si="32"/>
        <v>150527</v>
      </c>
      <c r="BY10" s="127">
        <f t="shared" si="32"/>
        <v>12370</v>
      </c>
      <c r="BZ10" s="127">
        <f t="shared" si="32"/>
        <v>0</v>
      </c>
      <c r="CA10" s="127">
        <f t="shared" si="32"/>
        <v>338534</v>
      </c>
      <c r="CB10" s="127">
        <f t="shared" si="32"/>
        <v>265984</v>
      </c>
      <c r="CC10" s="127">
        <f t="shared" si="32"/>
        <v>48403</v>
      </c>
      <c r="CD10" s="127">
        <f t="shared" si="32"/>
        <v>17847</v>
      </c>
      <c r="CE10" s="127">
        <f t="shared" si="32"/>
        <v>6300</v>
      </c>
      <c r="CF10" s="128">
        <f t="shared" si="32"/>
        <v>1457861</v>
      </c>
      <c r="CG10" s="127">
        <f t="shared" si="32"/>
        <v>0</v>
      </c>
      <c r="CH10" s="127">
        <f t="shared" si="32"/>
        <v>360</v>
      </c>
      <c r="CI10" s="127">
        <f t="shared" si="32"/>
        <v>1126199</v>
      </c>
    </row>
    <row r="11" spans="1:87" s="129" customFormat="1" ht="12" customHeight="1">
      <c r="A11" s="125" t="s">
        <v>336</v>
      </c>
      <c r="B11" s="126" t="s">
        <v>344</v>
      </c>
      <c r="C11" s="125" t="s">
        <v>345</v>
      </c>
      <c r="D11" s="127">
        <f t="shared" si="3"/>
        <v>694023</v>
      </c>
      <c r="E11" s="127">
        <f t="shared" si="4"/>
        <v>694023</v>
      </c>
      <c r="F11" s="127">
        <v>0</v>
      </c>
      <c r="G11" s="127">
        <v>694023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6984435</v>
      </c>
      <c r="M11" s="127">
        <f t="shared" si="6"/>
        <v>1984144</v>
      </c>
      <c r="N11" s="127">
        <v>656294</v>
      </c>
      <c r="O11" s="127">
        <v>1022597</v>
      </c>
      <c r="P11" s="127">
        <v>305253</v>
      </c>
      <c r="Q11" s="127">
        <v>0</v>
      </c>
      <c r="R11" s="127">
        <f t="shared" si="7"/>
        <v>1176693</v>
      </c>
      <c r="S11" s="127">
        <v>57528</v>
      </c>
      <c r="T11" s="127">
        <v>1119165</v>
      </c>
      <c r="U11" s="127">
        <v>0</v>
      </c>
      <c r="V11" s="127">
        <v>58350</v>
      </c>
      <c r="W11" s="127">
        <f t="shared" si="8"/>
        <v>3765248</v>
      </c>
      <c r="X11" s="127">
        <v>1396648</v>
      </c>
      <c r="Y11" s="127">
        <v>599403</v>
      </c>
      <c r="Z11" s="127">
        <v>377093</v>
      </c>
      <c r="AA11" s="127">
        <v>1392104</v>
      </c>
      <c r="AB11" s="128">
        <v>0</v>
      </c>
      <c r="AC11" s="127">
        <v>0</v>
      </c>
      <c r="AD11" s="127">
        <v>0</v>
      </c>
      <c r="AE11" s="127">
        <f t="shared" si="9"/>
        <v>7678458</v>
      </c>
      <c r="AF11" s="127">
        <f t="shared" si="10"/>
        <v>788</v>
      </c>
      <c r="AG11" s="127">
        <f t="shared" si="11"/>
        <v>788</v>
      </c>
      <c r="AH11" s="127">
        <v>0</v>
      </c>
      <c r="AI11" s="127">
        <v>788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234020</v>
      </c>
      <c r="AO11" s="127">
        <f t="shared" si="13"/>
        <v>22894</v>
      </c>
      <c r="AP11" s="127">
        <v>22894</v>
      </c>
      <c r="AQ11" s="127">
        <v>0</v>
      </c>
      <c r="AR11" s="127">
        <v>0</v>
      </c>
      <c r="AS11" s="127">
        <v>0</v>
      </c>
      <c r="AT11" s="127">
        <f t="shared" si="14"/>
        <v>73838</v>
      </c>
      <c r="AU11" s="127">
        <v>10213</v>
      </c>
      <c r="AV11" s="127">
        <v>63625</v>
      </c>
      <c r="AW11" s="127">
        <v>0</v>
      </c>
      <c r="AX11" s="127">
        <v>0</v>
      </c>
      <c r="AY11" s="127">
        <f t="shared" si="15"/>
        <v>137288</v>
      </c>
      <c r="AZ11" s="127">
        <v>11669</v>
      </c>
      <c r="BA11" s="127">
        <v>27930</v>
      </c>
      <c r="BB11" s="127">
        <v>23427</v>
      </c>
      <c r="BC11" s="127">
        <v>74262</v>
      </c>
      <c r="BD11" s="128">
        <v>0</v>
      </c>
      <c r="BE11" s="127">
        <v>0</v>
      </c>
      <c r="BF11" s="127">
        <v>0</v>
      </c>
      <c r="BG11" s="127">
        <f t="shared" si="16"/>
        <v>234808</v>
      </c>
      <c r="BH11" s="127">
        <f t="shared" si="17"/>
        <v>694811</v>
      </c>
      <c r="BI11" s="127">
        <f t="shared" si="18"/>
        <v>694811</v>
      </c>
      <c r="BJ11" s="127">
        <f t="shared" si="19"/>
        <v>0</v>
      </c>
      <c r="BK11" s="127">
        <f t="shared" si="20"/>
        <v>694811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0</v>
      </c>
      <c r="BP11" s="127">
        <f t="shared" si="25"/>
        <v>7218455</v>
      </c>
      <c r="BQ11" s="127">
        <f t="shared" si="26"/>
        <v>2007038</v>
      </c>
      <c r="BR11" s="127">
        <f t="shared" si="27"/>
        <v>679188</v>
      </c>
      <c r="BS11" s="127">
        <f t="shared" si="28"/>
        <v>1022597</v>
      </c>
      <c r="BT11" s="127">
        <f t="shared" si="29"/>
        <v>305253</v>
      </c>
      <c r="BU11" s="127">
        <f t="shared" si="30"/>
        <v>0</v>
      </c>
      <c r="BV11" s="127">
        <f t="shared" si="31"/>
        <v>1250531</v>
      </c>
      <c r="BW11" s="127">
        <f t="shared" si="32"/>
        <v>67741</v>
      </c>
      <c r="BX11" s="127">
        <f t="shared" si="32"/>
        <v>1182790</v>
      </c>
      <c r="BY11" s="127">
        <f t="shared" si="32"/>
        <v>0</v>
      </c>
      <c r="BZ11" s="127">
        <f t="shared" si="32"/>
        <v>58350</v>
      </c>
      <c r="CA11" s="127">
        <f t="shared" si="32"/>
        <v>3902536</v>
      </c>
      <c r="CB11" s="127">
        <f t="shared" si="32"/>
        <v>1408317</v>
      </c>
      <c r="CC11" s="127">
        <f t="shared" si="32"/>
        <v>627333</v>
      </c>
      <c r="CD11" s="127">
        <f t="shared" si="32"/>
        <v>400520</v>
      </c>
      <c r="CE11" s="127">
        <f t="shared" si="32"/>
        <v>1466366</v>
      </c>
      <c r="CF11" s="128">
        <f t="shared" si="32"/>
        <v>0</v>
      </c>
      <c r="CG11" s="127">
        <f t="shared" si="32"/>
        <v>0</v>
      </c>
      <c r="CH11" s="127">
        <f t="shared" si="32"/>
        <v>0</v>
      </c>
      <c r="CI11" s="127">
        <f t="shared" si="32"/>
        <v>7913266</v>
      </c>
    </row>
    <row r="12" spans="1:87" s="129" customFormat="1" ht="12" customHeight="1">
      <c r="A12" s="125" t="s">
        <v>336</v>
      </c>
      <c r="B12" s="126" t="s">
        <v>346</v>
      </c>
      <c r="C12" s="125" t="s">
        <v>347</v>
      </c>
      <c r="D12" s="133">
        <f t="shared" si="3"/>
        <v>0</v>
      </c>
      <c r="E12" s="133">
        <f t="shared" si="4"/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4">
        <v>0</v>
      </c>
      <c r="L12" s="133">
        <f t="shared" si="5"/>
        <v>390596</v>
      </c>
      <c r="M12" s="133">
        <f t="shared" si="6"/>
        <v>56770</v>
      </c>
      <c r="N12" s="133">
        <v>56770</v>
      </c>
      <c r="O12" s="133">
        <v>0</v>
      </c>
      <c r="P12" s="133">
        <v>0</v>
      </c>
      <c r="Q12" s="133">
        <v>0</v>
      </c>
      <c r="R12" s="133">
        <f t="shared" si="7"/>
        <v>49394</v>
      </c>
      <c r="S12" s="133">
        <v>521</v>
      </c>
      <c r="T12" s="133">
        <v>48677</v>
      </c>
      <c r="U12" s="133">
        <v>196</v>
      </c>
      <c r="V12" s="133">
        <v>0</v>
      </c>
      <c r="W12" s="133">
        <f t="shared" si="8"/>
        <v>284432</v>
      </c>
      <c r="X12" s="133">
        <v>217401</v>
      </c>
      <c r="Y12" s="133">
        <v>54474</v>
      </c>
      <c r="Z12" s="133">
        <v>11096</v>
      </c>
      <c r="AA12" s="133">
        <v>1461</v>
      </c>
      <c r="AB12" s="134">
        <v>1004088</v>
      </c>
      <c r="AC12" s="133">
        <v>0</v>
      </c>
      <c r="AD12" s="133">
        <v>0</v>
      </c>
      <c r="AE12" s="133">
        <f t="shared" si="9"/>
        <v>390596</v>
      </c>
      <c r="AF12" s="133">
        <f t="shared" si="10"/>
        <v>0</v>
      </c>
      <c r="AG12" s="133">
        <f t="shared" si="11"/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4">
        <v>0</v>
      </c>
      <c r="AN12" s="133">
        <f t="shared" si="12"/>
        <v>121256</v>
      </c>
      <c r="AO12" s="133">
        <f t="shared" si="13"/>
        <v>9788</v>
      </c>
      <c r="AP12" s="133">
        <v>9788</v>
      </c>
      <c r="AQ12" s="133">
        <v>0</v>
      </c>
      <c r="AR12" s="133">
        <v>0</v>
      </c>
      <c r="AS12" s="133">
        <v>0</v>
      </c>
      <c r="AT12" s="133">
        <f t="shared" si="14"/>
        <v>54280</v>
      </c>
      <c r="AU12" s="133">
        <v>0</v>
      </c>
      <c r="AV12" s="133">
        <v>54280</v>
      </c>
      <c r="AW12" s="133">
        <v>0</v>
      </c>
      <c r="AX12" s="133">
        <v>0</v>
      </c>
      <c r="AY12" s="133">
        <f t="shared" si="15"/>
        <v>57188</v>
      </c>
      <c r="AZ12" s="133">
        <v>99</v>
      </c>
      <c r="BA12" s="133">
        <v>53557</v>
      </c>
      <c r="BB12" s="133">
        <v>0</v>
      </c>
      <c r="BC12" s="133">
        <v>3532</v>
      </c>
      <c r="BD12" s="134">
        <v>21557</v>
      </c>
      <c r="BE12" s="133">
        <v>0</v>
      </c>
      <c r="BF12" s="133">
        <v>0</v>
      </c>
      <c r="BG12" s="133">
        <f t="shared" si="16"/>
        <v>121256</v>
      </c>
      <c r="BH12" s="133">
        <f t="shared" si="17"/>
        <v>0</v>
      </c>
      <c r="BI12" s="133">
        <f t="shared" si="18"/>
        <v>0</v>
      </c>
      <c r="BJ12" s="133">
        <f t="shared" si="19"/>
        <v>0</v>
      </c>
      <c r="BK12" s="133">
        <f t="shared" si="20"/>
        <v>0</v>
      </c>
      <c r="BL12" s="133">
        <f t="shared" si="21"/>
        <v>0</v>
      </c>
      <c r="BM12" s="133">
        <f t="shared" si="22"/>
        <v>0</v>
      </c>
      <c r="BN12" s="133">
        <f t="shared" si="23"/>
        <v>0</v>
      </c>
      <c r="BO12" s="134">
        <f t="shared" si="24"/>
        <v>0</v>
      </c>
      <c r="BP12" s="133">
        <f t="shared" si="25"/>
        <v>511852</v>
      </c>
      <c r="BQ12" s="133">
        <f t="shared" si="26"/>
        <v>66558</v>
      </c>
      <c r="BR12" s="133">
        <f t="shared" si="27"/>
        <v>66558</v>
      </c>
      <c r="BS12" s="133">
        <f t="shared" si="28"/>
        <v>0</v>
      </c>
      <c r="BT12" s="133">
        <f t="shared" si="29"/>
        <v>0</v>
      </c>
      <c r="BU12" s="133">
        <f t="shared" si="30"/>
        <v>0</v>
      </c>
      <c r="BV12" s="133">
        <f t="shared" si="31"/>
        <v>103674</v>
      </c>
      <c r="BW12" s="133">
        <f t="shared" si="32"/>
        <v>521</v>
      </c>
      <c r="BX12" s="133">
        <f t="shared" si="32"/>
        <v>102957</v>
      </c>
      <c r="BY12" s="133">
        <f t="shared" si="32"/>
        <v>196</v>
      </c>
      <c r="BZ12" s="133">
        <f t="shared" si="32"/>
        <v>0</v>
      </c>
      <c r="CA12" s="133">
        <f t="shared" si="32"/>
        <v>341620</v>
      </c>
      <c r="CB12" s="133">
        <f t="shared" si="32"/>
        <v>217500</v>
      </c>
      <c r="CC12" s="133">
        <f t="shared" si="32"/>
        <v>108031</v>
      </c>
      <c r="CD12" s="133">
        <f t="shared" si="32"/>
        <v>11096</v>
      </c>
      <c r="CE12" s="133">
        <f t="shared" si="32"/>
        <v>4993</v>
      </c>
      <c r="CF12" s="134">
        <f t="shared" si="32"/>
        <v>1025645</v>
      </c>
      <c r="CG12" s="133">
        <f t="shared" si="32"/>
        <v>0</v>
      </c>
      <c r="CH12" s="133">
        <f t="shared" si="32"/>
        <v>0</v>
      </c>
      <c r="CI12" s="133">
        <f t="shared" si="32"/>
        <v>511852</v>
      </c>
    </row>
    <row r="13" spans="1:87" s="129" customFormat="1" ht="12" customHeight="1">
      <c r="A13" s="125" t="s">
        <v>336</v>
      </c>
      <c r="B13" s="126" t="s">
        <v>348</v>
      </c>
      <c r="C13" s="125" t="s">
        <v>349</v>
      </c>
      <c r="D13" s="133">
        <f t="shared" si="3"/>
        <v>0</v>
      </c>
      <c r="E13" s="133">
        <f t="shared" si="4"/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4">
        <v>0</v>
      </c>
      <c r="L13" s="133">
        <f t="shared" si="5"/>
        <v>0</v>
      </c>
      <c r="M13" s="133">
        <f t="shared" si="6"/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f t="shared" si="7"/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f t="shared" si="8"/>
        <v>0</v>
      </c>
      <c r="X13" s="133">
        <v>0</v>
      </c>
      <c r="Y13" s="133">
        <v>0</v>
      </c>
      <c r="Z13" s="133">
        <v>0</v>
      </c>
      <c r="AA13" s="133">
        <v>0</v>
      </c>
      <c r="AB13" s="134">
        <v>371198</v>
      </c>
      <c r="AC13" s="133">
        <v>0</v>
      </c>
      <c r="AD13" s="133">
        <v>0</v>
      </c>
      <c r="AE13" s="133">
        <f t="shared" si="9"/>
        <v>0</v>
      </c>
      <c r="AF13" s="133">
        <f t="shared" si="10"/>
        <v>0</v>
      </c>
      <c r="AG13" s="133">
        <f t="shared" si="11"/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4">
        <v>0</v>
      </c>
      <c r="AN13" s="133">
        <f t="shared" si="12"/>
        <v>184526</v>
      </c>
      <c r="AO13" s="133">
        <f t="shared" si="13"/>
        <v>43302</v>
      </c>
      <c r="AP13" s="133">
        <v>43302</v>
      </c>
      <c r="AQ13" s="133">
        <v>0</v>
      </c>
      <c r="AR13" s="133">
        <v>0</v>
      </c>
      <c r="AS13" s="133">
        <v>0</v>
      </c>
      <c r="AT13" s="133">
        <f t="shared" si="14"/>
        <v>88063</v>
      </c>
      <c r="AU13" s="133">
        <v>0</v>
      </c>
      <c r="AV13" s="133">
        <v>88063</v>
      </c>
      <c r="AW13" s="133">
        <v>0</v>
      </c>
      <c r="AX13" s="133">
        <v>0</v>
      </c>
      <c r="AY13" s="133">
        <f t="shared" si="15"/>
        <v>53161</v>
      </c>
      <c r="AZ13" s="133">
        <v>53161</v>
      </c>
      <c r="BA13" s="133">
        <v>0</v>
      </c>
      <c r="BB13" s="133">
        <v>0</v>
      </c>
      <c r="BC13" s="133">
        <v>0</v>
      </c>
      <c r="BD13" s="134">
        <v>0</v>
      </c>
      <c r="BE13" s="133">
        <v>0</v>
      </c>
      <c r="BF13" s="133">
        <v>0</v>
      </c>
      <c r="BG13" s="133">
        <f t="shared" si="16"/>
        <v>184526</v>
      </c>
      <c r="BH13" s="133">
        <f t="shared" si="17"/>
        <v>0</v>
      </c>
      <c r="BI13" s="133">
        <f t="shared" si="18"/>
        <v>0</v>
      </c>
      <c r="BJ13" s="133">
        <f t="shared" si="19"/>
        <v>0</v>
      </c>
      <c r="BK13" s="133">
        <f t="shared" si="20"/>
        <v>0</v>
      </c>
      <c r="BL13" s="133">
        <f t="shared" si="21"/>
        <v>0</v>
      </c>
      <c r="BM13" s="133">
        <f t="shared" si="22"/>
        <v>0</v>
      </c>
      <c r="BN13" s="133">
        <f t="shared" si="23"/>
        <v>0</v>
      </c>
      <c r="BO13" s="134">
        <f t="shared" si="24"/>
        <v>0</v>
      </c>
      <c r="BP13" s="133">
        <f t="shared" si="25"/>
        <v>184526</v>
      </c>
      <c r="BQ13" s="133">
        <f t="shared" si="26"/>
        <v>43302</v>
      </c>
      <c r="BR13" s="133">
        <f t="shared" si="27"/>
        <v>43302</v>
      </c>
      <c r="BS13" s="133">
        <f t="shared" si="28"/>
        <v>0</v>
      </c>
      <c r="BT13" s="133">
        <f t="shared" si="29"/>
        <v>0</v>
      </c>
      <c r="BU13" s="133">
        <f t="shared" si="30"/>
        <v>0</v>
      </c>
      <c r="BV13" s="133">
        <f t="shared" si="31"/>
        <v>88063</v>
      </c>
      <c r="BW13" s="133">
        <f t="shared" si="32"/>
        <v>0</v>
      </c>
      <c r="BX13" s="133">
        <f t="shared" si="32"/>
        <v>88063</v>
      </c>
      <c r="BY13" s="133">
        <f t="shared" si="32"/>
        <v>0</v>
      </c>
      <c r="BZ13" s="133">
        <f t="shared" si="32"/>
        <v>0</v>
      </c>
      <c r="CA13" s="133">
        <f t="shared" si="32"/>
        <v>53161</v>
      </c>
      <c r="CB13" s="133">
        <f t="shared" si="32"/>
        <v>53161</v>
      </c>
      <c r="CC13" s="133">
        <f t="shared" si="32"/>
        <v>0</v>
      </c>
      <c r="CD13" s="133">
        <f t="shared" si="32"/>
        <v>0</v>
      </c>
      <c r="CE13" s="133">
        <f t="shared" si="32"/>
        <v>0</v>
      </c>
      <c r="CF13" s="134">
        <f t="shared" si="32"/>
        <v>371198</v>
      </c>
      <c r="CG13" s="133">
        <f t="shared" si="32"/>
        <v>0</v>
      </c>
      <c r="CH13" s="133">
        <f t="shared" si="32"/>
        <v>0</v>
      </c>
      <c r="CI13" s="133">
        <f t="shared" si="32"/>
        <v>184526</v>
      </c>
    </row>
    <row r="14" spans="1:87" s="129" customFormat="1" ht="12" customHeight="1">
      <c r="A14" s="125" t="s">
        <v>336</v>
      </c>
      <c r="B14" s="126" t="s">
        <v>350</v>
      </c>
      <c r="C14" s="125" t="s">
        <v>351</v>
      </c>
      <c r="D14" s="133">
        <f t="shared" si="3"/>
        <v>5215</v>
      </c>
      <c r="E14" s="133">
        <f t="shared" si="4"/>
        <v>5215</v>
      </c>
      <c r="F14" s="133">
        <v>0</v>
      </c>
      <c r="G14" s="133">
        <v>0</v>
      </c>
      <c r="H14" s="133">
        <v>5147</v>
      </c>
      <c r="I14" s="133">
        <v>68</v>
      </c>
      <c r="J14" s="133">
        <v>0</v>
      </c>
      <c r="K14" s="134">
        <v>0</v>
      </c>
      <c r="L14" s="133">
        <f t="shared" si="5"/>
        <v>5733943</v>
      </c>
      <c r="M14" s="133">
        <f t="shared" si="6"/>
        <v>2108702</v>
      </c>
      <c r="N14" s="133">
        <v>778284</v>
      </c>
      <c r="O14" s="133">
        <v>1068839</v>
      </c>
      <c r="P14" s="133">
        <v>261579</v>
      </c>
      <c r="Q14" s="133">
        <v>0</v>
      </c>
      <c r="R14" s="133">
        <f t="shared" si="7"/>
        <v>1337021</v>
      </c>
      <c r="S14" s="133">
        <v>82220</v>
      </c>
      <c r="T14" s="133">
        <v>1238978</v>
      </c>
      <c r="U14" s="133">
        <v>15823</v>
      </c>
      <c r="V14" s="133">
        <v>79200</v>
      </c>
      <c r="W14" s="133">
        <f t="shared" si="8"/>
        <v>2209020</v>
      </c>
      <c r="X14" s="133">
        <v>341783</v>
      </c>
      <c r="Y14" s="133">
        <v>1492798</v>
      </c>
      <c r="Z14" s="133">
        <v>301955</v>
      </c>
      <c r="AA14" s="133">
        <v>72484</v>
      </c>
      <c r="AB14" s="134">
        <v>0</v>
      </c>
      <c r="AC14" s="133">
        <v>0</v>
      </c>
      <c r="AD14" s="133">
        <v>218739</v>
      </c>
      <c r="AE14" s="133">
        <f t="shared" si="9"/>
        <v>5957897</v>
      </c>
      <c r="AF14" s="133">
        <f t="shared" si="10"/>
        <v>0</v>
      </c>
      <c r="AG14" s="133">
        <f t="shared" si="11"/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4">
        <v>0</v>
      </c>
      <c r="AN14" s="133">
        <f t="shared" si="12"/>
        <v>65622</v>
      </c>
      <c r="AO14" s="133">
        <f t="shared" si="13"/>
        <v>0</v>
      </c>
      <c r="AP14" s="133">
        <v>0</v>
      </c>
      <c r="AQ14" s="133">
        <v>0</v>
      </c>
      <c r="AR14" s="133">
        <v>0</v>
      </c>
      <c r="AS14" s="133">
        <v>0</v>
      </c>
      <c r="AT14" s="133">
        <f t="shared" si="14"/>
        <v>0</v>
      </c>
      <c r="AU14" s="133">
        <v>0</v>
      </c>
      <c r="AV14" s="133">
        <v>0</v>
      </c>
      <c r="AW14" s="133">
        <v>0</v>
      </c>
      <c r="AX14" s="133">
        <v>0</v>
      </c>
      <c r="AY14" s="133">
        <f t="shared" si="15"/>
        <v>65622</v>
      </c>
      <c r="AZ14" s="133">
        <v>23967</v>
      </c>
      <c r="BA14" s="133">
        <v>41655</v>
      </c>
      <c r="BB14" s="133">
        <v>0</v>
      </c>
      <c r="BC14" s="133">
        <v>0</v>
      </c>
      <c r="BD14" s="134">
        <v>0</v>
      </c>
      <c r="BE14" s="133">
        <v>0</v>
      </c>
      <c r="BF14" s="133">
        <v>45578</v>
      </c>
      <c r="BG14" s="133">
        <f t="shared" si="16"/>
        <v>111200</v>
      </c>
      <c r="BH14" s="133">
        <f t="shared" si="17"/>
        <v>5215</v>
      </c>
      <c r="BI14" s="133">
        <f t="shared" si="18"/>
        <v>5215</v>
      </c>
      <c r="BJ14" s="133">
        <f t="shared" si="19"/>
        <v>0</v>
      </c>
      <c r="BK14" s="133">
        <f t="shared" si="20"/>
        <v>0</v>
      </c>
      <c r="BL14" s="133">
        <f t="shared" si="21"/>
        <v>5147</v>
      </c>
      <c r="BM14" s="133">
        <f t="shared" si="22"/>
        <v>68</v>
      </c>
      <c r="BN14" s="133">
        <f t="shared" si="23"/>
        <v>0</v>
      </c>
      <c r="BO14" s="134">
        <f t="shared" si="24"/>
        <v>0</v>
      </c>
      <c r="BP14" s="133">
        <f t="shared" si="25"/>
        <v>5799565</v>
      </c>
      <c r="BQ14" s="133">
        <f t="shared" si="26"/>
        <v>2108702</v>
      </c>
      <c r="BR14" s="133">
        <f t="shared" si="27"/>
        <v>778284</v>
      </c>
      <c r="BS14" s="133">
        <f t="shared" si="28"/>
        <v>1068839</v>
      </c>
      <c r="BT14" s="133">
        <f t="shared" si="29"/>
        <v>261579</v>
      </c>
      <c r="BU14" s="133">
        <f t="shared" si="30"/>
        <v>0</v>
      </c>
      <c r="BV14" s="133">
        <f t="shared" si="31"/>
        <v>1337021</v>
      </c>
      <c r="BW14" s="133">
        <f t="shared" si="32"/>
        <v>82220</v>
      </c>
      <c r="BX14" s="133">
        <f t="shared" si="32"/>
        <v>1238978</v>
      </c>
      <c r="BY14" s="133">
        <f t="shared" si="32"/>
        <v>15823</v>
      </c>
      <c r="BZ14" s="133">
        <f t="shared" si="32"/>
        <v>79200</v>
      </c>
      <c r="CA14" s="133">
        <f t="shared" si="32"/>
        <v>2274642</v>
      </c>
      <c r="CB14" s="133">
        <f t="shared" si="32"/>
        <v>365750</v>
      </c>
      <c r="CC14" s="133">
        <f t="shared" si="32"/>
        <v>1534453</v>
      </c>
      <c r="CD14" s="133">
        <f t="shared" si="32"/>
        <v>301955</v>
      </c>
      <c r="CE14" s="133">
        <f t="shared" si="32"/>
        <v>72484</v>
      </c>
      <c r="CF14" s="134">
        <f t="shared" si="32"/>
        <v>0</v>
      </c>
      <c r="CG14" s="133">
        <f t="shared" si="32"/>
        <v>0</v>
      </c>
      <c r="CH14" s="133">
        <f t="shared" si="32"/>
        <v>264317</v>
      </c>
      <c r="CI14" s="133">
        <f t="shared" si="32"/>
        <v>6069097</v>
      </c>
    </row>
    <row r="15" spans="1:87" s="129" customFormat="1" ht="12" customHeight="1">
      <c r="A15" s="125" t="s">
        <v>336</v>
      </c>
      <c r="B15" s="126" t="s">
        <v>352</v>
      </c>
      <c r="C15" s="125" t="s">
        <v>353</v>
      </c>
      <c r="D15" s="133">
        <f t="shared" si="3"/>
        <v>0</v>
      </c>
      <c r="E15" s="133">
        <f t="shared" si="4"/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4">
        <v>0</v>
      </c>
      <c r="L15" s="133">
        <f t="shared" si="5"/>
        <v>722779</v>
      </c>
      <c r="M15" s="133">
        <f t="shared" si="6"/>
        <v>147051</v>
      </c>
      <c r="N15" s="133">
        <v>118040</v>
      </c>
      <c r="O15" s="133">
        <v>0</v>
      </c>
      <c r="P15" s="133">
        <v>29011</v>
      </c>
      <c r="Q15" s="133">
        <v>0</v>
      </c>
      <c r="R15" s="133">
        <f t="shared" si="7"/>
        <v>134212</v>
      </c>
      <c r="S15" s="133">
        <v>526</v>
      </c>
      <c r="T15" s="133">
        <v>133686</v>
      </c>
      <c r="U15" s="133">
        <v>0</v>
      </c>
      <c r="V15" s="133">
        <v>0</v>
      </c>
      <c r="W15" s="133">
        <f t="shared" si="8"/>
        <v>441516</v>
      </c>
      <c r="X15" s="133">
        <v>280282</v>
      </c>
      <c r="Y15" s="133">
        <v>124107</v>
      </c>
      <c r="Z15" s="133">
        <v>9735</v>
      </c>
      <c r="AA15" s="133">
        <v>27392</v>
      </c>
      <c r="AB15" s="134">
        <v>0</v>
      </c>
      <c r="AC15" s="133">
        <v>0</v>
      </c>
      <c r="AD15" s="133">
        <v>217594</v>
      </c>
      <c r="AE15" s="133">
        <f t="shared" si="9"/>
        <v>940373</v>
      </c>
      <c r="AF15" s="133">
        <f t="shared" si="10"/>
        <v>0</v>
      </c>
      <c r="AG15" s="133">
        <f t="shared" si="11"/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4">
        <v>0</v>
      </c>
      <c r="AN15" s="133">
        <f t="shared" si="12"/>
        <v>100335</v>
      </c>
      <c r="AO15" s="133">
        <f t="shared" si="13"/>
        <v>6563</v>
      </c>
      <c r="AP15" s="133">
        <v>6563</v>
      </c>
      <c r="AQ15" s="133">
        <v>0</v>
      </c>
      <c r="AR15" s="133">
        <v>0</v>
      </c>
      <c r="AS15" s="133">
        <v>0</v>
      </c>
      <c r="AT15" s="133">
        <f t="shared" si="14"/>
        <v>9381</v>
      </c>
      <c r="AU15" s="133">
        <v>0</v>
      </c>
      <c r="AV15" s="133">
        <v>9381</v>
      </c>
      <c r="AW15" s="133">
        <v>0</v>
      </c>
      <c r="AX15" s="133">
        <v>0</v>
      </c>
      <c r="AY15" s="133">
        <f t="shared" si="15"/>
        <v>84391</v>
      </c>
      <c r="AZ15" s="133">
        <v>0</v>
      </c>
      <c r="BA15" s="133">
        <v>0</v>
      </c>
      <c r="BB15" s="133">
        <v>0</v>
      </c>
      <c r="BC15" s="133">
        <v>84391</v>
      </c>
      <c r="BD15" s="134">
        <v>0</v>
      </c>
      <c r="BE15" s="133">
        <v>0</v>
      </c>
      <c r="BF15" s="133">
        <v>61315</v>
      </c>
      <c r="BG15" s="133">
        <f t="shared" si="16"/>
        <v>161650</v>
      </c>
      <c r="BH15" s="133">
        <f t="shared" si="17"/>
        <v>0</v>
      </c>
      <c r="BI15" s="133">
        <f t="shared" si="18"/>
        <v>0</v>
      </c>
      <c r="BJ15" s="133">
        <f t="shared" si="19"/>
        <v>0</v>
      </c>
      <c r="BK15" s="133">
        <f t="shared" si="20"/>
        <v>0</v>
      </c>
      <c r="BL15" s="133">
        <f t="shared" si="21"/>
        <v>0</v>
      </c>
      <c r="BM15" s="133">
        <f t="shared" si="22"/>
        <v>0</v>
      </c>
      <c r="BN15" s="133">
        <f t="shared" si="23"/>
        <v>0</v>
      </c>
      <c r="BO15" s="134">
        <f t="shared" si="24"/>
        <v>0</v>
      </c>
      <c r="BP15" s="133">
        <f t="shared" si="25"/>
        <v>823114</v>
      </c>
      <c r="BQ15" s="133">
        <f t="shared" si="26"/>
        <v>153614</v>
      </c>
      <c r="BR15" s="133">
        <f t="shared" si="27"/>
        <v>124603</v>
      </c>
      <c r="BS15" s="133">
        <f t="shared" si="28"/>
        <v>0</v>
      </c>
      <c r="BT15" s="133">
        <f t="shared" si="29"/>
        <v>29011</v>
      </c>
      <c r="BU15" s="133">
        <f t="shared" si="30"/>
        <v>0</v>
      </c>
      <c r="BV15" s="133">
        <f t="shared" si="31"/>
        <v>143593</v>
      </c>
      <c r="BW15" s="133">
        <f t="shared" si="32"/>
        <v>526</v>
      </c>
      <c r="BX15" s="133">
        <f t="shared" si="32"/>
        <v>143067</v>
      </c>
      <c r="BY15" s="133">
        <f t="shared" si="32"/>
        <v>0</v>
      </c>
      <c r="BZ15" s="133">
        <f t="shared" si="32"/>
        <v>0</v>
      </c>
      <c r="CA15" s="133">
        <f t="shared" si="32"/>
        <v>525907</v>
      </c>
      <c r="CB15" s="133">
        <f t="shared" si="32"/>
        <v>280282</v>
      </c>
      <c r="CC15" s="133">
        <f t="shared" si="32"/>
        <v>124107</v>
      </c>
      <c r="CD15" s="133">
        <f t="shared" si="32"/>
        <v>9735</v>
      </c>
      <c r="CE15" s="133">
        <f t="shared" si="32"/>
        <v>111783</v>
      </c>
      <c r="CF15" s="134">
        <f t="shared" si="32"/>
        <v>0</v>
      </c>
      <c r="CG15" s="133">
        <f t="shared" si="32"/>
        <v>0</v>
      </c>
      <c r="CH15" s="133">
        <f t="shared" si="32"/>
        <v>278909</v>
      </c>
      <c r="CI15" s="133">
        <f t="shared" si="32"/>
        <v>1102023</v>
      </c>
    </row>
    <row r="16" spans="1:87" s="129" customFormat="1" ht="12" customHeight="1">
      <c r="A16" s="125" t="s">
        <v>336</v>
      </c>
      <c r="B16" s="126" t="s">
        <v>354</v>
      </c>
      <c r="C16" s="125" t="s">
        <v>355</v>
      </c>
      <c r="D16" s="133">
        <f t="shared" si="3"/>
        <v>0</v>
      </c>
      <c r="E16" s="133">
        <f t="shared" si="4"/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4">
        <v>0</v>
      </c>
      <c r="L16" s="133">
        <f t="shared" si="5"/>
        <v>1266790</v>
      </c>
      <c r="M16" s="133">
        <f t="shared" si="6"/>
        <v>102095</v>
      </c>
      <c r="N16" s="133">
        <v>88474</v>
      </c>
      <c r="O16" s="133">
        <v>13621</v>
      </c>
      <c r="P16" s="133">
        <v>0</v>
      </c>
      <c r="Q16" s="133">
        <v>0</v>
      </c>
      <c r="R16" s="133">
        <f t="shared" si="7"/>
        <v>272806</v>
      </c>
      <c r="S16" s="133">
        <v>0</v>
      </c>
      <c r="T16" s="133">
        <v>272806</v>
      </c>
      <c r="U16" s="133">
        <v>0</v>
      </c>
      <c r="V16" s="133">
        <v>0</v>
      </c>
      <c r="W16" s="133">
        <f t="shared" si="8"/>
        <v>891889</v>
      </c>
      <c r="X16" s="133">
        <v>378562</v>
      </c>
      <c r="Y16" s="133">
        <v>419914</v>
      </c>
      <c r="Z16" s="133">
        <v>45839</v>
      </c>
      <c r="AA16" s="133">
        <v>47574</v>
      </c>
      <c r="AB16" s="134">
        <v>0</v>
      </c>
      <c r="AC16" s="133">
        <v>0</v>
      </c>
      <c r="AD16" s="133">
        <v>0</v>
      </c>
      <c r="AE16" s="133">
        <f t="shared" si="9"/>
        <v>1266790</v>
      </c>
      <c r="AF16" s="133">
        <f t="shared" si="10"/>
        <v>0</v>
      </c>
      <c r="AG16" s="133">
        <f t="shared" si="11"/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4">
        <v>0</v>
      </c>
      <c r="AN16" s="133">
        <f t="shared" si="12"/>
        <v>200357</v>
      </c>
      <c r="AO16" s="133">
        <f t="shared" si="13"/>
        <v>15564</v>
      </c>
      <c r="AP16" s="133">
        <v>15564</v>
      </c>
      <c r="AQ16" s="133">
        <v>0</v>
      </c>
      <c r="AR16" s="133">
        <v>0</v>
      </c>
      <c r="AS16" s="133">
        <v>0</v>
      </c>
      <c r="AT16" s="133">
        <f t="shared" si="14"/>
        <v>109170</v>
      </c>
      <c r="AU16" s="133">
        <v>0</v>
      </c>
      <c r="AV16" s="133">
        <v>109170</v>
      </c>
      <c r="AW16" s="133">
        <v>0</v>
      </c>
      <c r="AX16" s="133">
        <v>0</v>
      </c>
      <c r="AY16" s="133">
        <f t="shared" si="15"/>
        <v>75623</v>
      </c>
      <c r="AZ16" s="133">
        <v>0</v>
      </c>
      <c r="BA16" s="133">
        <v>75623</v>
      </c>
      <c r="BB16" s="133">
        <v>0</v>
      </c>
      <c r="BC16" s="133">
        <v>0</v>
      </c>
      <c r="BD16" s="134">
        <v>0</v>
      </c>
      <c r="BE16" s="133">
        <v>0</v>
      </c>
      <c r="BF16" s="133">
        <v>0</v>
      </c>
      <c r="BG16" s="133">
        <f t="shared" si="16"/>
        <v>200357</v>
      </c>
      <c r="BH16" s="133">
        <f t="shared" si="17"/>
        <v>0</v>
      </c>
      <c r="BI16" s="133">
        <f t="shared" si="18"/>
        <v>0</v>
      </c>
      <c r="BJ16" s="133">
        <f t="shared" si="19"/>
        <v>0</v>
      </c>
      <c r="BK16" s="133">
        <f t="shared" si="20"/>
        <v>0</v>
      </c>
      <c r="BL16" s="133">
        <f t="shared" si="21"/>
        <v>0</v>
      </c>
      <c r="BM16" s="133">
        <f t="shared" si="22"/>
        <v>0</v>
      </c>
      <c r="BN16" s="133">
        <f t="shared" si="23"/>
        <v>0</v>
      </c>
      <c r="BO16" s="134">
        <f t="shared" si="24"/>
        <v>0</v>
      </c>
      <c r="BP16" s="133">
        <f t="shared" si="25"/>
        <v>1467147</v>
      </c>
      <c r="BQ16" s="133">
        <f t="shared" si="26"/>
        <v>117659</v>
      </c>
      <c r="BR16" s="133">
        <f t="shared" si="27"/>
        <v>104038</v>
      </c>
      <c r="BS16" s="133">
        <f t="shared" si="28"/>
        <v>13621</v>
      </c>
      <c r="BT16" s="133">
        <f t="shared" si="29"/>
        <v>0</v>
      </c>
      <c r="BU16" s="133">
        <f t="shared" si="30"/>
        <v>0</v>
      </c>
      <c r="BV16" s="133">
        <f t="shared" si="31"/>
        <v>381976</v>
      </c>
      <c r="BW16" s="133">
        <f t="shared" si="32"/>
        <v>0</v>
      </c>
      <c r="BX16" s="133">
        <f t="shared" si="32"/>
        <v>381976</v>
      </c>
      <c r="BY16" s="133">
        <f t="shared" si="32"/>
        <v>0</v>
      </c>
      <c r="BZ16" s="133">
        <f t="shared" si="32"/>
        <v>0</v>
      </c>
      <c r="CA16" s="133">
        <f t="shared" si="32"/>
        <v>967512</v>
      </c>
      <c r="CB16" s="133">
        <f t="shared" si="32"/>
        <v>378562</v>
      </c>
      <c r="CC16" s="133">
        <f t="shared" si="32"/>
        <v>495537</v>
      </c>
      <c r="CD16" s="133">
        <f t="shared" si="32"/>
        <v>45839</v>
      </c>
      <c r="CE16" s="133">
        <f t="shared" si="32"/>
        <v>47574</v>
      </c>
      <c r="CF16" s="134">
        <f t="shared" si="32"/>
        <v>0</v>
      </c>
      <c r="CG16" s="133">
        <f t="shared" si="32"/>
        <v>0</v>
      </c>
      <c r="CH16" s="133">
        <f t="shared" si="32"/>
        <v>0</v>
      </c>
      <c r="CI16" s="133">
        <f t="shared" si="32"/>
        <v>1467147</v>
      </c>
    </row>
    <row r="17" spans="1:87" s="129" customFormat="1" ht="12" customHeight="1">
      <c r="A17" s="125" t="s">
        <v>336</v>
      </c>
      <c r="B17" s="126" t="s">
        <v>356</v>
      </c>
      <c r="C17" s="125" t="s">
        <v>357</v>
      </c>
      <c r="D17" s="133">
        <f t="shared" si="3"/>
        <v>0</v>
      </c>
      <c r="E17" s="133">
        <f t="shared" si="4"/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4">
        <v>0</v>
      </c>
      <c r="L17" s="133">
        <f t="shared" si="5"/>
        <v>242538</v>
      </c>
      <c r="M17" s="133">
        <f t="shared" si="6"/>
        <v>72209</v>
      </c>
      <c r="N17" s="133">
        <v>50484</v>
      </c>
      <c r="O17" s="133">
        <v>21725</v>
      </c>
      <c r="P17" s="133">
        <v>0</v>
      </c>
      <c r="Q17" s="133">
        <v>0</v>
      </c>
      <c r="R17" s="133">
        <f t="shared" si="7"/>
        <v>1215</v>
      </c>
      <c r="S17" s="133">
        <v>1215</v>
      </c>
      <c r="T17" s="133">
        <v>0</v>
      </c>
      <c r="U17" s="133">
        <v>0</v>
      </c>
      <c r="V17" s="133">
        <v>0</v>
      </c>
      <c r="W17" s="133">
        <f t="shared" si="8"/>
        <v>169114</v>
      </c>
      <c r="X17" s="133">
        <v>168598</v>
      </c>
      <c r="Y17" s="133">
        <v>280</v>
      </c>
      <c r="Z17" s="133">
        <v>0</v>
      </c>
      <c r="AA17" s="133">
        <v>236</v>
      </c>
      <c r="AB17" s="134">
        <v>299887</v>
      </c>
      <c r="AC17" s="133">
        <v>0</v>
      </c>
      <c r="AD17" s="133">
        <v>28813</v>
      </c>
      <c r="AE17" s="133">
        <f t="shared" si="9"/>
        <v>271351</v>
      </c>
      <c r="AF17" s="133">
        <f t="shared" si="10"/>
        <v>0</v>
      </c>
      <c r="AG17" s="133">
        <f t="shared" si="11"/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4">
        <v>0</v>
      </c>
      <c r="AN17" s="133">
        <f t="shared" si="12"/>
        <v>0</v>
      </c>
      <c r="AO17" s="133">
        <f t="shared" si="13"/>
        <v>0</v>
      </c>
      <c r="AP17" s="133">
        <v>0</v>
      </c>
      <c r="AQ17" s="133">
        <v>0</v>
      </c>
      <c r="AR17" s="133">
        <v>0</v>
      </c>
      <c r="AS17" s="133">
        <v>0</v>
      </c>
      <c r="AT17" s="133">
        <f t="shared" si="14"/>
        <v>0</v>
      </c>
      <c r="AU17" s="133">
        <v>0</v>
      </c>
      <c r="AV17" s="133">
        <v>0</v>
      </c>
      <c r="AW17" s="133">
        <v>0</v>
      </c>
      <c r="AX17" s="133">
        <v>0</v>
      </c>
      <c r="AY17" s="133">
        <f t="shared" si="15"/>
        <v>0</v>
      </c>
      <c r="AZ17" s="133">
        <v>0</v>
      </c>
      <c r="BA17" s="133">
        <v>0</v>
      </c>
      <c r="BB17" s="133">
        <v>0</v>
      </c>
      <c r="BC17" s="133">
        <v>0</v>
      </c>
      <c r="BD17" s="134">
        <v>94912</v>
      </c>
      <c r="BE17" s="133">
        <v>0</v>
      </c>
      <c r="BF17" s="133">
        <v>0</v>
      </c>
      <c r="BG17" s="133">
        <f t="shared" si="16"/>
        <v>0</v>
      </c>
      <c r="BH17" s="133">
        <f t="shared" si="17"/>
        <v>0</v>
      </c>
      <c r="BI17" s="133">
        <f t="shared" si="18"/>
        <v>0</v>
      </c>
      <c r="BJ17" s="133">
        <f t="shared" si="19"/>
        <v>0</v>
      </c>
      <c r="BK17" s="133">
        <f t="shared" si="20"/>
        <v>0</v>
      </c>
      <c r="BL17" s="133">
        <f t="shared" si="21"/>
        <v>0</v>
      </c>
      <c r="BM17" s="133">
        <f t="shared" si="22"/>
        <v>0</v>
      </c>
      <c r="BN17" s="133">
        <f t="shared" si="23"/>
        <v>0</v>
      </c>
      <c r="BO17" s="134">
        <f t="shared" si="24"/>
        <v>0</v>
      </c>
      <c r="BP17" s="133">
        <f t="shared" si="25"/>
        <v>242538</v>
      </c>
      <c r="BQ17" s="133">
        <f t="shared" si="26"/>
        <v>72209</v>
      </c>
      <c r="BR17" s="133">
        <f t="shared" si="27"/>
        <v>50484</v>
      </c>
      <c r="BS17" s="133">
        <f t="shared" si="28"/>
        <v>21725</v>
      </c>
      <c r="BT17" s="133">
        <f t="shared" si="29"/>
        <v>0</v>
      </c>
      <c r="BU17" s="133">
        <f t="shared" si="30"/>
        <v>0</v>
      </c>
      <c r="BV17" s="133">
        <f t="shared" si="31"/>
        <v>1215</v>
      </c>
      <c r="BW17" s="133">
        <f t="shared" si="32"/>
        <v>1215</v>
      </c>
      <c r="BX17" s="133">
        <f t="shared" si="32"/>
        <v>0</v>
      </c>
      <c r="BY17" s="133">
        <f t="shared" si="32"/>
        <v>0</v>
      </c>
      <c r="BZ17" s="133">
        <f t="shared" si="32"/>
        <v>0</v>
      </c>
      <c r="CA17" s="133">
        <f t="shared" si="32"/>
        <v>169114</v>
      </c>
      <c r="CB17" s="133">
        <f t="shared" si="32"/>
        <v>168598</v>
      </c>
      <c r="CC17" s="133">
        <f t="shared" si="32"/>
        <v>280</v>
      </c>
      <c r="CD17" s="133">
        <f t="shared" si="32"/>
        <v>0</v>
      </c>
      <c r="CE17" s="133">
        <f t="shared" si="32"/>
        <v>236</v>
      </c>
      <c r="CF17" s="134">
        <f t="shared" si="32"/>
        <v>394799</v>
      </c>
      <c r="CG17" s="133">
        <f t="shared" si="32"/>
        <v>0</v>
      </c>
      <c r="CH17" s="133">
        <f t="shared" si="32"/>
        <v>28813</v>
      </c>
      <c r="CI17" s="133">
        <f t="shared" si="32"/>
        <v>271351</v>
      </c>
    </row>
    <row r="18" spans="1:87" s="129" customFormat="1" ht="12" customHeight="1">
      <c r="A18" s="125" t="s">
        <v>336</v>
      </c>
      <c r="B18" s="126" t="s">
        <v>358</v>
      </c>
      <c r="C18" s="125" t="s">
        <v>359</v>
      </c>
      <c r="D18" s="133">
        <f t="shared" si="3"/>
        <v>0</v>
      </c>
      <c r="E18" s="133">
        <f t="shared" si="4"/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4">
        <v>0</v>
      </c>
      <c r="L18" s="133">
        <f t="shared" si="5"/>
        <v>877515</v>
      </c>
      <c r="M18" s="133">
        <f t="shared" si="6"/>
        <v>115385</v>
      </c>
      <c r="N18" s="133">
        <v>30857</v>
      </c>
      <c r="O18" s="133">
        <v>84528</v>
      </c>
      <c r="P18" s="133">
        <v>0</v>
      </c>
      <c r="Q18" s="133">
        <v>0</v>
      </c>
      <c r="R18" s="133">
        <f t="shared" si="7"/>
        <v>261910</v>
      </c>
      <c r="S18" s="133">
        <v>9229</v>
      </c>
      <c r="T18" s="133">
        <v>240558</v>
      </c>
      <c r="U18" s="133">
        <v>12123</v>
      </c>
      <c r="V18" s="133">
        <v>0</v>
      </c>
      <c r="W18" s="133">
        <f t="shared" si="8"/>
        <v>500220</v>
      </c>
      <c r="X18" s="133">
        <v>148853</v>
      </c>
      <c r="Y18" s="133">
        <v>340951</v>
      </c>
      <c r="Z18" s="133">
        <v>10416</v>
      </c>
      <c r="AA18" s="133">
        <v>0</v>
      </c>
      <c r="AB18" s="134">
        <v>0</v>
      </c>
      <c r="AC18" s="133">
        <v>0</v>
      </c>
      <c r="AD18" s="133">
        <v>0</v>
      </c>
      <c r="AE18" s="133">
        <f t="shared" si="9"/>
        <v>877515</v>
      </c>
      <c r="AF18" s="133">
        <f t="shared" si="10"/>
        <v>7238</v>
      </c>
      <c r="AG18" s="133">
        <f t="shared" si="11"/>
        <v>2261</v>
      </c>
      <c r="AH18" s="133">
        <v>0</v>
      </c>
      <c r="AI18" s="133">
        <v>2261</v>
      </c>
      <c r="AJ18" s="133">
        <v>0</v>
      </c>
      <c r="AK18" s="133">
        <v>0</v>
      </c>
      <c r="AL18" s="133">
        <v>4977</v>
      </c>
      <c r="AM18" s="134">
        <v>0</v>
      </c>
      <c r="AN18" s="133">
        <f t="shared" si="12"/>
        <v>183931</v>
      </c>
      <c r="AO18" s="133">
        <f t="shared" si="13"/>
        <v>28547</v>
      </c>
      <c r="AP18" s="133">
        <v>28547</v>
      </c>
      <c r="AQ18" s="133">
        <v>0</v>
      </c>
      <c r="AR18" s="133">
        <v>0</v>
      </c>
      <c r="AS18" s="133">
        <v>0</v>
      </c>
      <c r="AT18" s="133">
        <f t="shared" si="14"/>
        <v>37408</v>
      </c>
      <c r="AU18" s="133">
        <v>1468</v>
      </c>
      <c r="AV18" s="133">
        <v>35940</v>
      </c>
      <c r="AW18" s="133">
        <v>0</v>
      </c>
      <c r="AX18" s="133">
        <v>0</v>
      </c>
      <c r="AY18" s="133">
        <f t="shared" si="15"/>
        <v>117976</v>
      </c>
      <c r="AZ18" s="133">
        <v>38115</v>
      </c>
      <c r="BA18" s="133">
        <v>79861</v>
      </c>
      <c r="BB18" s="133">
        <v>0</v>
      </c>
      <c r="BC18" s="133">
        <v>0</v>
      </c>
      <c r="BD18" s="134">
        <v>0</v>
      </c>
      <c r="BE18" s="133">
        <v>0</v>
      </c>
      <c r="BF18" s="133">
        <v>1950</v>
      </c>
      <c r="BG18" s="133">
        <f t="shared" si="16"/>
        <v>193119</v>
      </c>
      <c r="BH18" s="133">
        <f t="shared" si="17"/>
        <v>7238</v>
      </c>
      <c r="BI18" s="133">
        <f t="shared" si="18"/>
        <v>2261</v>
      </c>
      <c r="BJ18" s="133">
        <f t="shared" si="19"/>
        <v>0</v>
      </c>
      <c r="BK18" s="133">
        <f t="shared" si="20"/>
        <v>2261</v>
      </c>
      <c r="BL18" s="133">
        <f t="shared" si="21"/>
        <v>0</v>
      </c>
      <c r="BM18" s="133">
        <f t="shared" si="22"/>
        <v>0</v>
      </c>
      <c r="BN18" s="133">
        <f t="shared" si="23"/>
        <v>4977</v>
      </c>
      <c r="BO18" s="134">
        <f t="shared" si="24"/>
        <v>0</v>
      </c>
      <c r="BP18" s="133">
        <f t="shared" si="25"/>
        <v>1061446</v>
      </c>
      <c r="BQ18" s="133">
        <f t="shared" si="26"/>
        <v>143932</v>
      </c>
      <c r="BR18" s="133">
        <f t="shared" si="27"/>
        <v>59404</v>
      </c>
      <c r="BS18" s="133">
        <f t="shared" si="28"/>
        <v>84528</v>
      </c>
      <c r="BT18" s="133">
        <f t="shared" si="29"/>
        <v>0</v>
      </c>
      <c r="BU18" s="133">
        <f t="shared" si="30"/>
        <v>0</v>
      </c>
      <c r="BV18" s="133">
        <f t="shared" si="31"/>
        <v>299318</v>
      </c>
      <c r="BW18" s="133">
        <f t="shared" si="32"/>
        <v>10697</v>
      </c>
      <c r="BX18" s="133">
        <f t="shared" si="32"/>
        <v>276498</v>
      </c>
      <c r="BY18" s="133">
        <f t="shared" si="32"/>
        <v>12123</v>
      </c>
      <c r="BZ18" s="133">
        <f t="shared" si="32"/>
        <v>0</v>
      </c>
      <c r="CA18" s="133">
        <f t="shared" si="32"/>
        <v>618196</v>
      </c>
      <c r="CB18" s="133">
        <f t="shared" si="32"/>
        <v>186968</v>
      </c>
      <c r="CC18" s="133">
        <f t="shared" si="32"/>
        <v>420812</v>
      </c>
      <c r="CD18" s="133">
        <f t="shared" si="32"/>
        <v>10416</v>
      </c>
      <c r="CE18" s="133">
        <f t="shared" si="32"/>
        <v>0</v>
      </c>
      <c r="CF18" s="134">
        <f t="shared" si="32"/>
        <v>0</v>
      </c>
      <c r="CG18" s="133">
        <f t="shared" si="32"/>
        <v>0</v>
      </c>
      <c r="CH18" s="133">
        <f t="shared" si="32"/>
        <v>1950</v>
      </c>
      <c r="CI18" s="133">
        <f t="shared" si="32"/>
        <v>1070634</v>
      </c>
    </row>
    <row r="19" spans="1:87" s="129" customFormat="1" ht="12" customHeight="1">
      <c r="A19" s="125" t="s">
        <v>336</v>
      </c>
      <c r="B19" s="126" t="s">
        <v>360</v>
      </c>
      <c r="C19" s="125" t="s">
        <v>361</v>
      </c>
      <c r="D19" s="133">
        <f t="shared" si="3"/>
        <v>2961</v>
      </c>
      <c r="E19" s="133">
        <f t="shared" si="4"/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2961</v>
      </c>
      <c r="K19" s="134">
        <v>0</v>
      </c>
      <c r="L19" s="133">
        <f t="shared" si="5"/>
        <v>2449057</v>
      </c>
      <c r="M19" s="133">
        <f t="shared" si="6"/>
        <v>224356</v>
      </c>
      <c r="N19" s="133">
        <v>142355</v>
      </c>
      <c r="O19" s="133">
        <v>0</v>
      </c>
      <c r="P19" s="133">
        <v>81874</v>
      </c>
      <c r="Q19" s="133">
        <v>127</v>
      </c>
      <c r="R19" s="133">
        <f t="shared" si="7"/>
        <v>505323</v>
      </c>
      <c r="S19" s="133">
        <v>8831</v>
      </c>
      <c r="T19" s="133">
        <v>489777</v>
      </c>
      <c r="U19" s="133">
        <v>6715</v>
      </c>
      <c r="V19" s="133">
        <v>0</v>
      </c>
      <c r="W19" s="133">
        <f t="shared" si="8"/>
        <v>1719378</v>
      </c>
      <c r="X19" s="133">
        <v>919021</v>
      </c>
      <c r="Y19" s="133">
        <v>476829</v>
      </c>
      <c r="Z19" s="133">
        <v>312254</v>
      </c>
      <c r="AA19" s="133">
        <v>11274</v>
      </c>
      <c r="AB19" s="134">
        <v>0</v>
      </c>
      <c r="AC19" s="133">
        <v>0</v>
      </c>
      <c r="AD19" s="133">
        <v>113738</v>
      </c>
      <c r="AE19" s="133">
        <f t="shared" si="9"/>
        <v>2565756</v>
      </c>
      <c r="AF19" s="133">
        <f t="shared" si="10"/>
        <v>5028</v>
      </c>
      <c r="AG19" s="133">
        <f t="shared" si="11"/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5028</v>
      </c>
      <c r="AM19" s="134">
        <v>0</v>
      </c>
      <c r="AN19" s="133">
        <f t="shared" si="12"/>
        <v>93169</v>
      </c>
      <c r="AO19" s="133">
        <f t="shared" si="13"/>
        <v>56605</v>
      </c>
      <c r="AP19" s="133">
        <v>15166</v>
      </c>
      <c r="AQ19" s="133">
        <v>0</v>
      </c>
      <c r="AR19" s="133">
        <v>41439</v>
      </c>
      <c r="AS19" s="133">
        <v>0</v>
      </c>
      <c r="AT19" s="133">
        <f t="shared" si="14"/>
        <v>910</v>
      </c>
      <c r="AU19" s="133">
        <v>161</v>
      </c>
      <c r="AV19" s="133">
        <v>749</v>
      </c>
      <c r="AW19" s="133">
        <v>0</v>
      </c>
      <c r="AX19" s="133">
        <v>0</v>
      </c>
      <c r="AY19" s="133">
        <f t="shared" si="15"/>
        <v>35654</v>
      </c>
      <c r="AZ19" s="133">
        <v>20780</v>
      </c>
      <c r="BA19" s="133">
        <v>14874</v>
      </c>
      <c r="BB19" s="133">
        <v>0</v>
      </c>
      <c r="BC19" s="133">
        <v>0</v>
      </c>
      <c r="BD19" s="134">
        <v>0</v>
      </c>
      <c r="BE19" s="133">
        <v>0</v>
      </c>
      <c r="BF19" s="133">
        <v>183</v>
      </c>
      <c r="BG19" s="133">
        <f t="shared" si="16"/>
        <v>98380</v>
      </c>
      <c r="BH19" s="133">
        <f t="shared" si="17"/>
        <v>7989</v>
      </c>
      <c r="BI19" s="133">
        <f t="shared" si="18"/>
        <v>0</v>
      </c>
      <c r="BJ19" s="133">
        <f t="shared" si="19"/>
        <v>0</v>
      </c>
      <c r="BK19" s="133">
        <f t="shared" si="20"/>
        <v>0</v>
      </c>
      <c r="BL19" s="133">
        <f t="shared" si="21"/>
        <v>0</v>
      </c>
      <c r="BM19" s="133">
        <f t="shared" si="22"/>
        <v>0</v>
      </c>
      <c r="BN19" s="133">
        <f t="shared" si="23"/>
        <v>7989</v>
      </c>
      <c r="BO19" s="134">
        <f t="shared" si="24"/>
        <v>0</v>
      </c>
      <c r="BP19" s="133">
        <f t="shared" si="25"/>
        <v>2542226</v>
      </c>
      <c r="BQ19" s="133">
        <f t="shared" si="26"/>
        <v>280961</v>
      </c>
      <c r="BR19" s="133">
        <f t="shared" si="27"/>
        <v>157521</v>
      </c>
      <c r="BS19" s="133">
        <f t="shared" si="28"/>
        <v>0</v>
      </c>
      <c r="BT19" s="133">
        <f t="shared" si="29"/>
        <v>123313</v>
      </c>
      <c r="BU19" s="133">
        <f t="shared" si="30"/>
        <v>127</v>
      </c>
      <c r="BV19" s="133">
        <f t="shared" si="31"/>
        <v>506233</v>
      </c>
      <c r="BW19" s="133">
        <f t="shared" si="32"/>
        <v>8992</v>
      </c>
      <c r="BX19" s="133">
        <f t="shared" si="32"/>
        <v>490526</v>
      </c>
      <c r="BY19" s="133">
        <f t="shared" si="32"/>
        <v>6715</v>
      </c>
      <c r="BZ19" s="133">
        <f t="shared" si="32"/>
        <v>0</v>
      </c>
      <c r="CA19" s="133">
        <f t="shared" si="32"/>
        <v>1755032</v>
      </c>
      <c r="CB19" s="133">
        <f t="shared" si="32"/>
        <v>939801</v>
      </c>
      <c r="CC19" s="133">
        <f t="shared" si="32"/>
        <v>491703</v>
      </c>
      <c r="CD19" s="133">
        <f t="shared" si="32"/>
        <v>312254</v>
      </c>
      <c r="CE19" s="133">
        <f t="shared" si="32"/>
        <v>11274</v>
      </c>
      <c r="CF19" s="134">
        <f t="shared" si="32"/>
        <v>0</v>
      </c>
      <c r="CG19" s="133">
        <f t="shared" si="32"/>
        <v>0</v>
      </c>
      <c r="CH19" s="133">
        <f t="shared" si="32"/>
        <v>113921</v>
      </c>
      <c r="CI19" s="133">
        <f t="shared" si="32"/>
        <v>2664136</v>
      </c>
    </row>
    <row r="20" spans="1:87" s="129" customFormat="1" ht="12" customHeight="1">
      <c r="A20" s="125" t="s">
        <v>336</v>
      </c>
      <c r="B20" s="126" t="s">
        <v>362</v>
      </c>
      <c r="C20" s="125" t="s">
        <v>363</v>
      </c>
      <c r="D20" s="133">
        <f t="shared" si="3"/>
        <v>125234</v>
      </c>
      <c r="E20" s="133">
        <f t="shared" si="4"/>
        <v>122336</v>
      </c>
      <c r="F20" s="133">
        <v>0</v>
      </c>
      <c r="G20" s="133">
        <v>122336</v>
      </c>
      <c r="H20" s="133">
        <v>0</v>
      </c>
      <c r="I20" s="133">
        <v>0</v>
      </c>
      <c r="J20" s="133">
        <v>2898</v>
      </c>
      <c r="K20" s="134">
        <v>0</v>
      </c>
      <c r="L20" s="133">
        <f t="shared" si="5"/>
        <v>1782665</v>
      </c>
      <c r="M20" s="133">
        <f t="shared" si="6"/>
        <v>325387</v>
      </c>
      <c r="N20" s="133">
        <v>101927</v>
      </c>
      <c r="O20" s="133">
        <v>110955</v>
      </c>
      <c r="P20" s="133">
        <v>112505</v>
      </c>
      <c r="Q20" s="133">
        <v>0</v>
      </c>
      <c r="R20" s="133">
        <f t="shared" si="7"/>
        <v>306756</v>
      </c>
      <c r="S20" s="133">
        <v>3408</v>
      </c>
      <c r="T20" s="133">
        <v>298987</v>
      </c>
      <c r="U20" s="133">
        <v>4361</v>
      </c>
      <c r="V20" s="133">
        <v>6825</v>
      </c>
      <c r="W20" s="133">
        <f t="shared" si="8"/>
        <v>1131317</v>
      </c>
      <c r="X20" s="133">
        <v>417984</v>
      </c>
      <c r="Y20" s="133">
        <v>552923</v>
      </c>
      <c r="Z20" s="133">
        <v>160410</v>
      </c>
      <c r="AA20" s="133">
        <v>0</v>
      </c>
      <c r="AB20" s="134">
        <v>0</v>
      </c>
      <c r="AC20" s="133">
        <v>12380</v>
      </c>
      <c r="AD20" s="133">
        <v>3776</v>
      </c>
      <c r="AE20" s="133">
        <f t="shared" si="9"/>
        <v>1911675</v>
      </c>
      <c r="AF20" s="133">
        <f t="shared" si="10"/>
        <v>0</v>
      </c>
      <c r="AG20" s="133">
        <f t="shared" si="11"/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4">
        <v>0</v>
      </c>
      <c r="AN20" s="133">
        <f t="shared" si="12"/>
        <v>91996</v>
      </c>
      <c r="AO20" s="133">
        <f t="shared" si="13"/>
        <v>945</v>
      </c>
      <c r="AP20" s="133">
        <v>945</v>
      </c>
      <c r="AQ20" s="133">
        <v>0</v>
      </c>
      <c r="AR20" s="133">
        <v>0</v>
      </c>
      <c r="AS20" s="133">
        <v>0</v>
      </c>
      <c r="AT20" s="133">
        <f t="shared" si="14"/>
        <v>42596</v>
      </c>
      <c r="AU20" s="133">
        <v>0</v>
      </c>
      <c r="AV20" s="133">
        <v>42596</v>
      </c>
      <c r="AW20" s="133">
        <v>0</v>
      </c>
      <c r="AX20" s="133">
        <v>0</v>
      </c>
      <c r="AY20" s="133">
        <f t="shared" si="15"/>
        <v>48346</v>
      </c>
      <c r="AZ20" s="133">
        <v>11593</v>
      </c>
      <c r="BA20" s="133">
        <v>26732</v>
      </c>
      <c r="BB20" s="133">
        <v>10021</v>
      </c>
      <c r="BC20" s="133">
        <v>0</v>
      </c>
      <c r="BD20" s="134">
        <v>0</v>
      </c>
      <c r="BE20" s="133">
        <v>109</v>
      </c>
      <c r="BF20" s="133">
        <v>101</v>
      </c>
      <c r="BG20" s="133">
        <f t="shared" si="16"/>
        <v>92097</v>
      </c>
      <c r="BH20" s="133">
        <f t="shared" si="17"/>
        <v>125234</v>
      </c>
      <c r="BI20" s="133">
        <f t="shared" si="18"/>
        <v>122336</v>
      </c>
      <c r="BJ20" s="133">
        <f t="shared" si="19"/>
        <v>0</v>
      </c>
      <c r="BK20" s="133">
        <f t="shared" si="20"/>
        <v>122336</v>
      </c>
      <c r="BL20" s="133">
        <f t="shared" si="21"/>
        <v>0</v>
      </c>
      <c r="BM20" s="133">
        <f t="shared" si="22"/>
        <v>0</v>
      </c>
      <c r="BN20" s="133">
        <f t="shared" si="23"/>
        <v>2898</v>
      </c>
      <c r="BO20" s="134">
        <f t="shared" si="24"/>
        <v>0</v>
      </c>
      <c r="BP20" s="133">
        <f t="shared" si="25"/>
        <v>1874661</v>
      </c>
      <c r="BQ20" s="133">
        <f t="shared" si="26"/>
        <v>326332</v>
      </c>
      <c r="BR20" s="133">
        <f t="shared" si="27"/>
        <v>102872</v>
      </c>
      <c r="BS20" s="133">
        <f t="shared" si="28"/>
        <v>110955</v>
      </c>
      <c r="BT20" s="133">
        <f t="shared" si="29"/>
        <v>112505</v>
      </c>
      <c r="BU20" s="133">
        <f t="shared" si="30"/>
        <v>0</v>
      </c>
      <c r="BV20" s="133">
        <f t="shared" si="31"/>
        <v>349352</v>
      </c>
      <c r="BW20" s="133">
        <f t="shared" si="32"/>
        <v>3408</v>
      </c>
      <c r="BX20" s="133">
        <f t="shared" si="32"/>
        <v>341583</v>
      </c>
      <c r="BY20" s="133">
        <f t="shared" si="32"/>
        <v>4361</v>
      </c>
      <c r="BZ20" s="133">
        <f t="shared" si="32"/>
        <v>6825</v>
      </c>
      <c r="CA20" s="133">
        <f t="shared" si="32"/>
        <v>1179663</v>
      </c>
      <c r="CB20" s="133">
        <f t="shared" si="32"/>
        <v>429577</v>
      </c>
      <c r="CC20" s="133">
        <f t="shared" si="32"/>
        <v>579655</v>
      </c>
      <c r="CD20" s="133">
        <f t="shared" si="32"/>
        <v>170431</v>
      </c>
      <c r="CE20" s="133">
        <f t="shared" si="32"/>
        <v>0</v>
      </c>
      <c r="CF20" s="134">
        <f t="shared" si="32"/>
        <v>0</v>
      </c>
      <c r="CG20" s="133">
        <f t="shared" si="32"/>
        <v>12489</v>
      </c>
      <c r="CH20" s="133">
        <f t="shared" si="32"/>
        <v>3877</v>
      </c>
      <c r="CI20" s="133">
        <f t="shared" si="32"/>
        <v>2003772</v>
      </c>
    </row>
    <row r="21" spans="1:87" s="129" customFormat="1" ht="12" customHeight="1">
      <c r="A21" s="125" t="s">
        <v>336</v>
      </c>
      <c r="B21" s="126" t="s">
        <v>364</v>
      </c>
      <c r="C21" s="125" t="s">
        <v>365</v>
      </c>
      <c r="D21" s="133">
        <f t="shared" si="3"/>
        <v>0</v>
      </c>
      <c r="E21" s="133">
        <f t="shared" si="4"/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0</v>
      </c>
      <c r="L21" s="133">
        <f t="shared" si="5"/>
        <v>731195</v>
      </c>
      <c r="M21" s="133">
        <f t="shared" si="6"/>
        <v>121858</v>
      </c>
      <c r="N21" s="133">
        <v>58554</v>
      </c>
      <c r="O21" s="133">
        <v>6128</v>
      </c>
      <c r="P21" s="133">
        <v>57176</v>
      </c>
      <c r="Q21" s="133">
        <v>0</v>
      </c>
      <c r="R21" s="133">
        <f t="shared" si="7"/>
        <v>197986</v>
      </c>
      <c r="S21" s="133">
        <v>7843</v>
      </c>
      <c r="T21" s="133">
        <v>171467</v>
      </c>
      <c r="U21" s="133">
        <v>18676</v>
      </c>
      <c r="V21" s="133">
        <v>0</v>
      </c>
      <c r="W21" s="133">
        <f t="shared" si="8"/>
        <v>411351</v>
      </c>
      <c r="X21" s="133">
        <v>230736</v>
      </c>
      <c r="Y21" s="133">
        <v>155440</v>
      </c>
      <c r="Z21" s="133">
        <v>20067</v>
      </c>
      <c r="AA21" s="133">
        <v>5108</v>
      </c>
      <c r="AB21" s="134">
        <v>0</v>
      </c>
      <c r="AC21" s="133">
        <v>0</v>
      </c>
      <c r="AD21" s="133">
        <v>201851</v>
      </c>
      <c r="AE21" s="133">
        <f t="shared" si="9"/>
        <v>933046</v>
      </c>
      <c r="AF21" s="133">
        <f t="shared" si="10"/>
        <v>0</v>
      </c>
      <c r="AG21" s="133">
        <f t="shared" si="11"/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4">
        <v>0</v>
      </c>
      <c r="AN21" s="133">
        <f t="shared" si="12"/>
        <v>149512</v>
      </c>
      <c r="AO21" s="133">
        <f t="shared" si="13"/>
        <v>7050</v>
      </c>
      <c r="AP21" s="133">
        <v>7050</v>
      </c>
      <c r="AQ21" s="133">
        <v>0</v>
      </c>
      <c r="AR21" s="133">
        <v>0</v>
      </c>
      <c r="AS21" s="133">
        <v>0</v>
      </c>
      <c r="AT21" s="133">
        <f t="shared" si="14"/>
        <v>85175</v>
      </c>
      <c r="AU21" s="133">
        <v>70</v>
      </c>
      <c r="AV21" s="133">
        <v>85105</v>
      </c>
      <c r="AW21" s="133">
        <v>0</v>
      </c>
      <c r="AX21" s="133">
        <v>0</v>
      </c>
      <c r="AY21" s="133">
        <f t="shared" si="15"/>
        <v>57287</v>
      </c>
      <c r="AZ21" s="133">
        <v>0</v>
      </c>
      <c r="BA21" s="133">
        <v>54487</v>
      </c>
      <c r="BB21" s="133">
        <v>0</v>
      </c>
      <c r="BC21" s="133">
        <v>2800</v>
      </c>
      <c r="BD21" s="134">
        <v>0</v>
      </c>
      <c r="BE21" s="133">
        <v>0</v>
      </c>
      <c r="BF21" s="133">
        <v>12625</v>
      </c>
      <c r="BG21" s="133">
        <f t="shared" si="16"/>
        <v>162137</v>
      </c>
      <c r="BH21" s="133">
        <f t="shared" si="17"/>
        <v>0</v>
      </c>
      <c r="BI21" s="133">
        <f t="shared" si="18"/>
        <v>0</v>
      </c>
      <c r="BJ21" s="133">
        <f t="shared" si="19"/>
        <v>0</v>
      </c>
      <c r="BK21" s="133">
        <f t="shared" si="20"/>
        <v>0</v>
      </c>
      <c r="BL21" s="133">
        <f t="shared" si="21"/>
        <v>0</v>
      </c>
      <c r="BM21" s="133">
        <f t="shared" si="22"/>
        <v>0</v>
      </c>
      <c r="BN21" s="133">
        <f t="shared" si="23"/>
        <v>0</v>
      </c>
      <c r="BO21" s="134">
        <f t="shared" si="24"/>
        <v>0</v>
      </c>
      <c r="BP21" s="133">
        <f t="shared" si="25"/>
        <v>880707</v>
      </c>
      <c r="BQ21" s="133">
        <f t="shared" si="26"/>
        <v>128908</v>
      </c>
      <c r="BR21" s="133">
        <f t="shared" si="27"/>
        <v>65604</v>
      </c>
      <c r="BS21" s="133">
        <f t="shared" si="28"/>
        <v>6128</v>
      </c>
      <c r="BT21" s="133">
        <f t="shared" si="29"/>
        <v>57176</v>
      </c>
      <c r="BU21" s="133">
        <f t="shared" si="30"/>
        <v>0</v>
      </c>
      <c r="BV21" s="133">
        <f t="shared" si="31"/>
        <v>283161</v>
      </c>
      <c r="BW21" s="133">
        <f t="shared" si="32"/>
        <v>7913</v>
      </c>
      <c r="BX21" s="133">
        <f t="shared" si="32"/>
        <v>256572</v>
      </c>
      <c r="BY21" s="133">
        <f t="shared" si="32"/>
        <v>18676</v>
      </c>
      <c r="BZ21" s="133">
        <f t="shared" si="32"/>
        <v>0</v>
      </c>
      <c r="CA21" s="133">
        <f t="shared" si="32"/>
        <v>468638</v>
      </c>
      <c r="CB21" s="133">
        <f t="shared" si="32"/>
        <v>230736</v>
      </c>
      <c r="CC21" s="133">
        <f t="shared" si="32"/>
        <v>209927</v>
      </c>
      <c r="CD21" s="133">
        <f t="shared" si="32"/>
        <v>20067</v>
      </c>
      <c r="CE21" s="133">
        <f t="shared" si="32"/>
        <v>7908</v>
      </c>
      <c r="CF21" s="134">
        <f t="shared" si="32"/>
        <v>0</v>
      </c>
      <c r="CG21" s="133">
        <f t="shared" si="32"/>
        <v>0</v>
      </c>
      <c r="CH21" s="133">
        <f t="shared" si="32"/>
        <v>214476</v>
      </c>
      <c r="CI21" s="133">
        <f t="shared" si="32"/>
        <v>1095183</v>
      </c>
    </row>
    <row r="22" spans="1:87" s="129" customFormat="1" ht="12" customHeight="1">
      <c r="A22" s="125" t="s">
        <v>336</v>
      </c>
      <c r="B22" s="126" t="s">
        <v>366</v>
      </c>
      <c r="C22" s="125" t="s">
        <v>367</v>
      </c>
      <c r="D22" s="133">
        <f t="shared" si="3"/>
        <v>0</v>
      </c>
      <c r="E22" s="133">
        <f t="shared" si="4"/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4">
        <v>338753</v>
      </c>
      <c r="L22" s="133">
        <f t="shared" si="5"/>
        <v>771909</v>
      </c>
      <c r="M22" s="133">
        <f t="shared" si="6"/>
        <v>32035</v>
      </c>
      <c r="N22" s="133">
        <v>23483</v>
      </c>
      <c r="O22" s="133">
        <v>8552</v>
      </c>
      <c r="P22" s="133">
        <v>0</v>
      </c>
      <c r="Q22" s="133">
        <v>0</v>
      </c>
      <c r="R22" s="133">
        <f t="shared" si="7"/>
        <v>533</v>
      </c>
      <c r="S22" s="133">
        <v>533</v>
      </c>
      <c r="T22" s="133">
        <v>0</v>
      </c>
      <c r="U22" s="133">
        <v>0</v>
      </c>
      <c r="V22" s="133">
        <v>0</v>
      </c>
      <c r="W22" s="133">
        <f t="shared" si="8"/>
        <v>739341</v>
      </c>
      <c r="X22" s="133">
        <v>483017</v>
      </c>
      <c r="Y22" s="133">
        <v>250895</v>
      </c>
      <c r="Z22" s="133">
        <v>1019</v>
      </c>
      <c r="AA22" s="133">
        <v>4410</v>
      </c>
      <c r="AB22" s="134">
        <v>398500</v>
      </c>
      <c r="AC22" s="133">
        <v>0</v>
      </c>
      <c r="AD22" s="133">
        <v>0</v>
      </c>
      <c r="AE22" s="133">
        <f t="shared" si="9"/>
        <v>771909</v>
      </c>
      <c r="AF22" s="133">
        <f t="shared" si="10"/>
        <v>0</v>
      </c>
      <c r="AG22" s="133">
        <f t="shared" si="11"/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4">
        <v>0</v>
      </c>
      <c r="AN22" s="133">
        <f t="shared" si="12"/>
        <v>17308</v>
      </c>
      <c r="AO22" s="133">
        <f t="shared" si="13"/>
        <v>8819</v>
      </c>
      <c r="AP22" s="133">
        <v>8819</v>
      </c>
      <c r="AQ22" s="133">
        <v>0</v>
      </c>
      <c r="AR22" s="133">
        <v>0</v>
      </c>
      <c r="AS22" s="133">
        <v>0</v>
      </c>
      <c r="AT22" s="133">
        <f t="shared" si="14"/>
        <v>0</v>
      </c>
      <c r="AU22" s="133">
        <v>0</v>
      </c>
      <c r="AV22" s="133">
        <v>0</v>
      </c>
      <c r="AW22" s="133">
        <v>0</v>
      </c>
      <c r="AX22" s="133">
        <v>0</v>
      </c>
      <c r="AY22" s="133">
        <f t="shared" si="15"/>
        <v>8489</v>
      </c>
      <c r="AZ22" s="133">
        <v>8489</v>
      </c>
      <c r="BA22" s="133">
        <v>0</v>
      </c>
      <c r="BB22" s="133">
        <v>0</v>
      </c>
      <c r="BC22" s="133">
        <v>0</v>
      </c>
      <c r="BD22" s="134">
        <v>135212</v>
      </c>
      <c r="BE22" s="133">
        <v>0</v>
      </c>
      <c r="BF22" s="133">
        <v>0</v>
      </c>
      <c r="BG22" s="133">
        <f t="shared" si="16"/>
        <v>17308</v>
      </c>
      <c r="BH22" s="133">
        <f t="shared" si="17"/>
        <v>0</v>
      </c>
      <c r="BI22" s="133">
        <f t="shared" si="18"/>
        <v>0</v>
      </c>
      <c r="BJ22" s="133">
        <f t="shared" si="19"/>
        <v>0</v>
      </c>
      <c r="BK22" s="133">
        <f t="shared" si="20"/>
        <v>0</v>
      </c>
      <c r="BL22" s="133">
        <f t="shared" si="21"/>
        <v>0</v>
      </c>
      <c r="BM22" s="133">
        <f t="shared" si="22"/>
        <v>0</v>
      </c>
      <c r="BN22" s="133">
        <f t="shared" si="23"/>
        <v>0</v>
      </c>
      <c r="BO22" s="134">
        <f t="shared" si="24"/>
        <v>338753</v>
      </c>
      <c r="BP22" s="133">
        <f t="shared" si="25"/>
        <v>789217</v>
      </c>
      <c r="BQ22" s="133">
        <f t="shared" si="26"/>
        <v>40854</v>
      </c>
      <c r="BR22" s="133">
        <f t="shared" si="27"/>
        <v>32302</v>
      </c>
      <c r="BS22" s="133">
        <f t="shared" si="28"/>
        <v>8552</v>
      </c>
      <c r="BT22" s="133">
        <f t="shared" si="29"/>
        <v>0</v>
      </c>
      <c r="BU22" s="133">
        <f t="shared" si="30"/>
        <v>0</v>
      </c>
      <c r="BV22" s="133">
        <f t="shared" si="31"/>
        <v>533</v>
      </c>
      <c r="BW22" s="133">
        <f t="shared" si="32"/>
        <v>533</v>
      </c>
      <c r="BX22" s="133">
        <f t="shared" si="32"/>
        <v>0</v>
      </c>
      <c r="BY22" s="133">
        <f t="shared" si="32"/>
        <v>0</v>
      </c>
      <c r="BZ22" s="133">
        <f t="shared" si="32"/>
        <v>0</v>
      </c>
      <c r="CA22" s="133">
        <f t="shared" si="32"/>
        <v>747830</v>
      </c>
      <c r="CB22" s="133">
        <f t="shared" si="32"/>
        <v>491506</v>
      </c>
      <c r="CC22" s="133">
        <f t="shared" si="32"/>
        <v>250895</v>
      </c>
      <c r="CD22" s="133">
        <f t="shared" si="32"/>
        <v>1019</v>
      </c>
      <c r="CE22" s="133">
        <f t="shared" si="32"/>
        <v>4410</v>
      </c>
      <c r="CF22" s="134">
        <f t="shared" si="32"/>
        <v>533712</v>
      </c>
      <c r="CG22" s="133">
        <f t="shared" si="32"/>
        <v>0</v>
      </c>
      <c r="CH22" s="133">
        <f t="shared" si="32"/>
        <v>0</v>
      </c>
      <c r="CI22" s="133">
        <f t="shared" si="32"/>
        <v>789217</v>
      </c>
    </row>
    <row r="23" spans="1:87" s="129" customFormat="1" ht="12" customHeight="1">
      <c r="A23" s="125" t="s">
        <v>336</v>
      </c>
      <c r="B23" s="126" t="s">
        <v>368</v>
      </c>
      <c r="C23" s="125" t="s">
        <v>369</v>
      </c>
      <c r="D23" s="133">
        <f t="shared" si="3"/>
        <v>0</v>
      </c>
      <c r="E23" s="133">
        <f t="shared" si="4"/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4">
        <v>277858</v>
      </c>
      <c r="L23" s="133">
        <f t="shared" si="5"/>
        <v>458125</v>
      </c>
      <c r="M23" s="133">
        <f t="shared" si="6"/>
        <v>83557</v>
      </c>
      <c r="N23" s="133">
        <v>71557</v>
      </c>
      <c r="O23" s="133">
        <v>12000</v>
      </c>
      <c r="P23" s="133">
        <v>0</v>
      </c>
      <c r="Q23" s="133">
        <v>0</v>
      </c>
      <c r="R23" s="133">
        <f t="shared" si="7"/>
        <v>2489</v>
      </c>
      <c r="S23" s="133">
        <v>0</v>
      </c>
      <c r="T23" s="133">
        <v>0</v>
      </c>
      <c r="U23" s="133">
        <v>2489</v>
      </c>
      <c r="V23" s="133">
        <v>0</v>
      </c>
      <c r="W23" s="133">
        <f t="shared" si="8"/>
        <v>372079</v>
      </c>
      <c r="X23" s="133">
        <v>372079</v>
      </c>
      <c r="Y23" s="133">
        <v>0</v>
      </c>
      <c r="Z23" s="133">
        <v>0</v>
      </c>
      <c r="AA23" s="133">
        <v>0</v>
      </c>
      <c r="AB23" s="134">
        <v>890542</v>
      </c>
      <c r="AC23" s="133">
        <v>0</v>
      </c>
      <c r="AD23" s="133">
        <v>46062</v>
      </c>
      <c r="AE23" s="133">
        <f t="shared" si="9"/>
        <v>504187</v>
      </c>
      <c r="AF23" s="133">
        <f t="shared" si="10"/>
        <v>44453</v>
      </c>
      <c r="AG23" s="133">
        <f t="shared" si="11"/>
        <v>44453</v>
      </c>
      <c r="AH23" s="133">
        <v>0</v>
      </c>
      <c r="AI23" s="133">
        <v>44453</v>
      </c>
      <c r="AJ23" s="133">
        <v>0</v>
      </c>
      <c r="AK23" s="133">
        <v>0</v>
      </c>
      <c r="AL23" s="133">
        <v>0</v>
      </c>
      <c r="AM23" s="134">
        <v>0</v>
      </c>
      <c r="AN23" s="133">
        <f t="shared" si="12"/>
        <v>123888</v>
      </c>
      <c r="AO23" s="133">
        <f t="shared" si="13"/>
        <v>46439</v>
      </c>
      <c r="AP23" s="133">
        <v>18576</v>
      </c>
      <c r="AQ23" s="133">
        <v>0</v>
      </c>
      <c r="AR23" s="133">
        <v>27863</v>
      </c>
      <c r="AS23" s="133">
        <v>0</v>
      </c>
      <c r="AT23" s="133">
        <f t="shared" si="14"/>
        <v>36080</v>
      </c>
      <c r="AU23" s="133">
        <v>0</v>
      </c>
      <c r="AV23" s="133">
        <v>36080</v>
      </c>
      <c r="AW23" s="133">
        <v>0</v>
      </c>
      <c r="AX23" s="133">
        <v>0</v>
      </c>
      <c r="AY23" s="133">
        <f t="shared" si="15"/>
        <v>41369</v>
      </c>
      <c r="AZ23" s="133">
        <v>0</v>
      </c>
      <c r="BA23" s="133">
        <v>41369</v>
      </c>
      <c r="BB23" s="133">
        <v>0</v>
      </c>
      <c r="BC23" s="133">
        <v>0</v>
      </c>
      <c r="BD23" s="134">
        <v>0</v>
      </c>
      <c r="BE23" s="133">
        <v>0</v>
      </c>
      <c r="BF23" s="133">
        <v>78521</v>
      </c>
      <c r="BG23" s="133">
        <f t="shared" si="16"/>
        <v>246862</v>
      </c>
      <c r="BH23" s="133">
        <f t="shared" si="17"/>
        <v>44453</v>
      </c>
      <c r="BI23" s="133">
        <f t="shared" si="18"/>
        <v>44453</v>
      </c>
      <c r="BJ23" s="133">
        <f t="shared" si="19"/>
        <v>0</v>
      </c>
      <c r="BK23" s="133">
        <f t="shared" si="20"/>
        <v>44453</v>
      </c>
      <c r="BL23" s="133">
        <f t="shared" si="21"/>
        <v>0</v>
      </c>
      <c r="BM23" s="133">
        <f t="shared" si="22"/>
        <v>0</v>
      </c>
      <c r="BN23" s="133">
        <f t="shared" si="23"/>
        <v>0</v>
      </c>
      <c r="BO23" s="134">
        <f t="shared" si="24"/>
        <v>277858</v>
      </c>
      <c r="BP23" s="133">
        <f t="shared" si="25"/>
        <v>582013</v>
      </c>
      <c r="BQ23" s="133">
        <f t="shared" si="26"/>
        <v>129996</v>
      </c>
      <c r="BR23" s="133">
        <f t="shared" si="27"/>
        <v>90133</v>
      </c>
      <c r="BS23" s="133">
        <f t="shared" si="28"/>
        <v>12000</v>
      </c>
      <c r="BT23" s="133">
        <f t="shared" si="29"/>
        <v>27863</v>
      </c>
      <c r="BU23" s="133">
        <f t="shared" si="30"/>
        <v>0</v>
      </c>
      <c r="BV23" s="133">
        <f t="shared" si="31"/>
        <v>38569</v>
      </c>
      <c r="BW23" s="133">
        <f t="shared" si="32"/>
        <v>0</v>
      </c>
      <c r="BX23" s="133">
        <f t="shared" si="32"/>
        <v>36080</v>
      </c>
      <c r="BY23" s="133">
        <f t="shared" si="32"/>
        <v>2489</v>
      </c>
      <c r="BZ23" s="133">
        <f t="shared" si="32"/>
        <v>0</v>
      </c>
      <c r="CA23" s="133">
        <f t="shared" si="32"/>
        <v>413448</v>
      </c>
      <c r="CB23" s="133">
        <f t="shared" si="32"/>
        <v>372079</v>
      </c>
      <c r="CC23" s="133">
        <f t="shared" si="32"/>
        <v>41369</v>
      </c>
      <c r="CD23" s="133">
        <f t="shared" si="32"/>
        <v>0</v>
      </c>
      <c r="CE23" s="133">
        <f t="shared" si="32"/>
        <v>0</v>
      </c>
      <c r="CF23" s="134">
        <f t="shared" si="32"/>
        <v>890542</v>
      </c>
      <c r="CG23" s="133">
        <f t="shared" si="32"/>
        <v>0</v>
      </c>
      <c r="CH23" s="133">
        <f t="shared" si="32"/>
        <v>124583</v>
      </c>
      <c r="CI23" s="133">
        <f t="shared" si="32"/>
        <v>751049</v>
      </c>
    </row>
    <row r="24" spans="1:87" s="129" customFormat="1" ht="12" customHeight="1">
      <c r="A24" s="125" t="s">
        <v>336</v>
      </c>
      <c r="B24" s="126" t="s">
        <v>370</v>
      </c>
      <c r="C24" s="125" t="s">
        <v>371</v>
      </c>
      <c r="D24" s="133">
        <f t="shared" si="3"/>
        <v>0</v>
      </c>
      <c r="E24" s="133">
        <f t="shared" si="4"/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4">
        <v>0</v>
      </c>
      <c r="L24" s="133">
        <f t="shared" si="5"/>
        <v>2325190</v>
      </c>
      <c r="M24" s="133">
        <f t="shared" si="6"/>
        <v>353415</v>
      </c>
      <c r="N24" s="133">
        <v>127831</v>
      </c>
      <c r="O24" s="133">
        <v>112792</v>
      </c>
      <c r="P24" s="133">
        <v>112792</v>
      </c>
      <c r="Q24" s="133">
        <v>0</v>
      </c>
      <c r="R24" s="133">
        <f t="shared" si="7"/>
        <v>427352</v>
      </c>
      <c r="S24" s="133">
        <v>28033</v>
      </c>
      <c r="T24" s="133">
        <v>399319</v>
      </c>
      <c r="U24" s="133">
        <v>0</v>
      </c>
      <c r="V24" s="133">
        <v>0</v>
      </c>
      <c r="W24" s="133">
        <f t="shared" si="8"/>
        <v>1544423</v>
      </c>
      <c r="X24" s="133">
        <v>610132</v>
      </c>
      <c r="Y24" s="133">
        <v>603540</v>
      </c>
      <c r="Z24" s="133">
        <v>330751</v>
      </c>
      <c r="AA24" s="133">
        <v>0</v>
      </c>
      <c r="AB24" s="134">
        <v>0</v>
      </c>
      <c r="AC24" s="133">
        <v>0</v>
      </c>
      <c r="AD24" s="133">
        <v>107486</v>
      </c>
      <c r="AE24" s="133">
        <f t="shared" si="9"/>
        <v>2432676</v>
      </c>
      <c r="AF24" s="133">
        <f t="shared" si="10"/>
        <v>0</v>
      </c>
      <c r="AG24" s="133">
        <f t="shared" si="11"/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4">
        <v>0</v>
      </c>
      <c r="AN24" s="133">
        <f t="shared" si="12"/>
        <v>16496</v>
      </c>
      <c r="AO24" s="133">
        <f t="shared" si="13"/>
        <v>7953</v>
      </c>
      <c r="AP24" s="133">
        <v>7953</v>
      </c>
      <c r="AQ24" s="133">
        <v>0</v>
      </c>
      <c r="AR24" s="133">
        <v>0</v>
      </c>
      <c r="AS24" s="133">
        <v>0</v>
      </c>
      <c r="AT24" s="133">
        <f t="shared" si="14"/>
        <v>8543</v>
      </c>
      <c r="AU24" s="133">
        <v>8543</v>
      </c>
      <c r="AV24" s="133">
        <v>0</v>
      </c>
      <c r="AW24" s="133">
        <v>0</v>
      </c>
      <c r="AX24" s="133">
        <v>0</v>
      </c>
      <c r="AY24" s="133">
        <f t="shared" si="15"/>
        <v>0</v>
      </c>
      <c r="AZ24" s="133">
        <v>0</v>
      </c>
      <c r="BA24" s="133">
        <v>0</v>
      </c>
      <c r="BB24" s="133">
        <v>0</v>
      </c>
      <c r="BC24" s="133">
        <v>0</v>
      </c>
      <c r="BD24" s="134">
        <v>196828</v>
      </c>
      <c r="BE24" s="133">
        <v>0</v>
      </c>
      <c r="BF24" s="133">
        <v>0</v>
      </c>
      <c r="BG24" s="133">
        <f t="shared" si="16"/>
        <v>16496</v>
      </c>
      <c r="BH24" s="133">
        <f t="shared" si="17"/>
        <v>0</v>
      </c>
      <c r="BI24" s="133">
        <f aca="true" t="shared" si="33" ref="BI24:BV24">SUM(E24,AG24)</f>
        <v>0</v>
      </c>
      <c r="BJ24" s="133">
        <f t="shared" si="33"/>
        <v>0</v>
      </c>
      <c r="BK24" s="133">
        <f t="shared" si="33"/>
        <v>0</v>
      </c>
      <c r="BL24" s="133">
        <f t="shared" si="33"/>
        <v>0</v>
      </c>
      <c r="BM24" s="133">
        <f t="shared" si="33"/>
        <v>0</v>
      </c>
      <c r="BN24" s="133">
        <f t="shared" si="33"/>
        <v>0</v>
      </c>
      <c r="BO24" s="134">
        <f t="shared" si="33"/>
        <v>0</v>
      </c>
      <c r="BP24" s="133">
        <f t="shared" si="33"/>
        <v>2341686</v>
      </c>
      <c r="BQ24" s="133">
        <f t="shared" si="33"/>
        <v>361368</v>
      </c>
      <c r="BR24" s="133">
        <f t="shared" si="33"/>
        <v>135784</v>
      </c>
      <c r="BS24" s="133">
        <f t="shared" si="33"/>
        <v>112792</v>
      </c>
      <c r="BT24" s="133">
        <f t="shared" si="33"/>
        <v>112792</v>
      </c>
      <c r="BU24" s="133">
        <f t="shared" si="33"/>
        <v>0</v>
      </c>
      <c r="BV24" s="133">
        <f t="shared" si="33"/>
        <v>435895</v>
      </c>
      <c r="BW24" s="133">
        <f aca="true" t="shared" si="34" ref="BW24:CI43">SUM(S24,AU24)</f>
        <v>36576</v>
      </c>
      <c r="BX24" s="133">
        <f t="shared" si="34"/>
        <v>399319</v>
      </c>
      <c r="BY24" s="133">
        <f t="shared" si="34"/>
        <v>0</v>
      </c>
      <c r="BZ24" s="133">
        <f t="shared" si="34"/>
        <v>0</v>
      </c>
      <c r="CA24" s="133">
        <f t="shared" si="34"/>
        <v>1544423</v>
      </c>
      <c r="CB24" s="133">
        <f t="shared" si="34"/>
        <v>610132</v>
      </c>
      <c r="CC24" s="133">
        <f t="shared" si="34"/>
        <v>603540</v>
      </c>
      <c r="CD24" s="133">
        <f t="shared" si="34"/>
        <v>330751</v>
      </c>
      <c r="CE24" s="133">
        <f t="shared" si="34"/>
        <v>0</v>
      </c>
      <c r="CF24" s="134">
        <f t="shared" si="34"/>
        <v>196828</v>
      </c>
      <c r="CG24" s="133">
        <f t="shared" si="34"/>
        <v>0</v>
      </c>
      <c r="CH24" s="133">
        <f t="shared" si="34"/>
        <v>107486</v>
      </c>
      <c r="CI24" s="133">
        <f t="shared" si="34"/>
        <v>2449172</v>
      </c>
    </row>
    <row r="25" spans="1:87" s="129" customFormat="1" ht="12" customHeight="1">
      <c r="A25" s="125" t="s">
        <v>336</v>
      </c>
      <c r="B25" s="126" t="s">
        <v>372</v>
      </c>
      <c r="C25" s="125" t="s">
        <v>373</v>
      </c>
      <c r="D25" s="133">
        <f t="shared" si="3"/>
        <v>0</v>
      </c>
      <c r="E25" s="133">
        <f t="shared" si="4"/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4">
        <v>111471</v>
      </c>
      <c r="L25" s="133">
        <f t="shared" si="5"/>
        <v>1228747</v>
      </c>
      <c r="M25" s="133">
        <f t="shared" si="6"/>
        <v>83295</v>
      </c>
      <c r="N25" s="133">
        <v>69058</v>
      </c>
      <c r="O25" s="133">
        <v>14237</v>
      </c>
      <c r="P25" s="133">
        <v>0</v>
      </c>
      <c r="Q25" s="133">
        <v>0</v>
      </c>
      <c r="R25" s="133">
        <f t="shared" si="7"/>
        <v>23148</v>
      </c>
      <c r="S25" s="133">
        <v>10481</v>
      </c>
      <c r="T25" s="133">
        <v>12667</v>
      </c>
      <c r="U25" s="133">
        <v>0</v>
      </c>
      <c r="V25" s="133">
        <v>0</v>
      </c>
      <c r="W25" s="133">
        <f t="shared" si="8"/>
        <v>1122304</v>
      </c>
      <c r="X25" s="133">
        <v>874036</v>
      </c>
      <c r="Y25" s="133">
        <v>201623</v>
      </c>
      <c r="Z25" s="133">
        <v>46645</v>
      </c>
      <c r="AA25" s="133">
        <v>0</v>
      </c>
      <c r="AB25" s="134">
        <v>799546</v>
      </c>
      <c r="AC25" s="133">
        <v>0</v>
      </c>
      <c r="AD25" s="133">
        <v>8541</v>
      </c>
      <c r="AE25" s="133">
        <f t="shared" si="9"/>
        <v>1237288</v>
      </c>
      <c r="AF25" s="133">
        <f t="shared" si="10"/>
        <v>0</v>
      </c>
      <c r="AG25" s="133">
        <f t="shared" si="11"/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4">
        <v>1235</v>
      </c>
      <c r="AN25" s="133">
        <f t="shared" si="12"/>
        <v>18826</v>
      </c>
      <c r="AO25" s="133">
        <f t="shared" si="13"/>
        <v>6641</v>
      </c>
      <c r="AP25" s="133">
        <v>6641</v>
      </c>
      <c r="AQ25" s="133">
        <v>0</v>
      </c>
      <c r="AR25" s="133">
        <v>0</v>
      </c>
      <c r="AS25" s="133">
        <v>0</v>
      </c>
      <c r="AT25" s="133">
        <f t="shared" si="14"/>
        <v>357</v>
      </c>
      <c r="AU25" s="133">
        <v>357</v>
      </c>
      <c r="AV25" s="133">
        <v>0</v>
      </c>
      <c r="AW25" s="133">
        <v>0</v>
      </c>
      <c r="AX25" s="133">
        <v>0</v>
      </c>
      <c r="AY25" s="133">
        <f t="shared" si="15"/>
        <v>11828</v>
      </c>
      <c r="AZ25" s="133">
        <v>11828</v>
      </c>
      <c r="BA25" s="133">
        <v>0</v>
      </c>
      <c r="BB25" s="133">
        <v>0</v>
      </c>
      <c r="BC25" s="133">
        <v>0</v>
      </c>
      <c r="BD25" s="134">
        <v>53232</v>
      </c>
      <c r="BE25" s="133">
        <v>0</v>
      </c>
      <c r="BF25" s="133">
        <v>0</v>
      </c>
      <c r="BG25" s="133">
        <f t="shared" si="16"/>
        <v>18826</v>
      </c>
      <c r="BH25" s="133">
        <f aca="true" t="shared" si="35" ref="BH25:BV41">SUM(D25,AF25)</f>
        <v>0</v>
      </c>
      <c r="BI25" s="133">
        <f t="shared" si="35"/>
        <v>0</v>
      </c>
      <c r="BJ25" s="133">
        <f t="shared" si="35"/>
        <v>0</v>
      </c>
      <c r="BK25" s="133">
        <f t="shared" si="35"/>
        <v>0</v>
      </c>
      <c r="BL25" s="133">
        <f t="shared" si="35"/>
        <v>0</v>
      </c>
      <c r="BM25" s="133">
        <f t="shared" si="35"/>
        <v>0</v>
      </c>
      <c r="BN25" s="133">
        <f t="shared" si="35"/>
        <v>0</v>
      </c>
      <c r="BO25" s="134">
        <f t="shared" si="35"/>
        <v>112706</v>
      </c>
      <c r="BP25" s="133">
        <f t="shared" si="35"/>
        <v>1247573</v>
      </c>
      <c r="BQ25" s="133">
        <f t="shared" si="35"/>
        <v>89936</v>
      </c>
      <c r="BR25" s="133">
        <f t="shared" si="35"/>
        <v>75699</v>
      </c>
      <c r="BS25" s="133">
        <f t="shared" si="35"/>
        <v>14237</v>
      </c>
      <c r="BT25" s="133">
        <f t="shared" si="35"/>
        <v>0</v>
      </c>
      <c r="BU25" s="133">
        <f t="shared" si="35"/>
        <v>0</v>
      </c>
      <c r="BV25" s="133">
        <f t="shared" si="35"/>
        <v>23505</v>
      </c>
      <c r="BW25" s="133">
        <f t="shared" si="34"/>
        <v>10838</v>
      </c>
      <c r="BX25" s="133">
        <f t="shared" si="34"/>
        <v>12667</v>
      </c>
      <c r="BY25" s="133">
        <f t="shared" si="34"/>
        <v>0</v>
      </c>
      <c r="BZ25" s="133">
        <f t="shared" si="34"/>
        <v>0</v>
      </c>
      <c r="CA25" s="133">
        <f t="shared" si="34"/>
        <v>1134132</v>
      </c>
      <c r="CB25" s="133">
        <f t="shared" si="34"/>
        <v>885864</v>
      </c>
      <c r="CC25" s="133">
        <f t="shared" si="34"/>
        <v>201623</v>
      </c>
      <c r="CD25" s="133">
        <f t="shared" si="34"/>
        <v>46645</v>
      </c>
      <c r="CE25" s="133">
        <f t="shared" si="34"/>
        <v>0</v>
      </c>
      <c r="CF25" s="134">
        <f t="shared" si="34"/>
        <v>852778</v>
      </c>
      <c r="CG25" s="133">
        <f t="shared" si="34"/>
        <v>0</v>
      </c>
      <c r="CH25" s="133">
        <f t="shared" si="34"/>
        <v>8541</v>
      </c>
      <c r="CI25" s="133">
        <f t="shared" si="34"/>
        <v>1256114</v>
      </c>
    </row>
    <row r="26" spans="1:87" s="129" customFormat="1" ht="12" customHeight="1">
      <c r="A26" s="125" t="s">
        <v>336</v>
      </c>
      <c r="B26" s="126" t="s">
        <v>374</v>
      </c>
      <c r="C26" s="125" t="s">
        <v>375</v>
      </c>
      <c r="D26" s="133">
        <f t="shared" si="3"/>
        <v>0</v>
      </c>
      <c r="E26" s="133">
        <f t="shared" si="4"/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4">
        <v>143568</v>
      </c>
      <c r="L26" s="133">
        <f t="shared" si="5"/>
        <v>1447941</v>
      </c>
      <c r="M26" s="133">
        <f t="shared" si="6"/>
        <v>478066</v>
      </c>
      <c r="N26" s="133">
        <v>146469</v>
      </c>
      <c r="O26" s="133">
        <v>295554</v>
      </c>
      <c r="P26" s="133">
        <v>36043</v>
      </c>
      <c r="Q26" s="133">
        <v>0</v>
      </c>
      <c r="R26" s="133">
        <f t="shared" si="7"/>
        <v>123125</v>
      </c>
      <c r="S26" s="133">
        <v>22057</v>
      </c>
      <c r="T26" s="133">
        <v>71679</v>
      </c>
      <c r="U26" s="133">
        <v>29389</v>
      </c>
      <c r="V26" s="133">
        <v>7034</v>
      </c>
      <c r="W26" s="133">
        <f t="shared" si="8"/>
        <v>839716</v>
      </c>
      <c r="X26" s="133">
        <v>639091</v>
      </c>
      <c r="Y26" s="133">
        <v>200625</v>
      </c>
      <c r="Z26" s="133">
        <v>0</v>
      </c>
      <c r="AA26" s="133">
        <v>0</v>
      </c>
      <c r="AB26" s="134">
        <v>1029773</v>
      </c>
      <c r="AC26" s="133">
        <v>0</v>
      </c>
      <c r="AD26" s="133">
        <v>164553</v>
      </c>
      <c r="AE26" s="133">
        <f t="shared" si="9"/>
        <v>1612494</v>
      </c>
      <c r="AF26" s="133">
        <f t="shared" si="10"/>
        <v>0</v>
      </c>
      <c r="AG26" s="133">
        <f t="shared" si="11"/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4">
        <v>3095</v>
      </c>
      <c r="AN26" s="133">
        <f t="shared" si="12"/>
        <v>55320</v>
      </c>
      <c r="AO26" s="133">
        <f t="shared" si="13"/>
        <v>18022</v>
      </c>
      <c r="AP26" s="133">
        <v>18022</v>
      </c>
      <c r="AQ26" s="133">
        <v>0</v>
      </c>
      <c r="AR26" s="133">
        <v>0</v>
      </c>
      <c r="AS26" s="133">
        <v>0</v>
      </c>
      <c r="AT26" s="133">
        <f t="shared" si="14"/>
        <v>0</v>
      </c>
      <c r="AU26" s="133">
        <v>0</v>
      </c>
      <c r="AV26" s="133">
        <v>0</v>
      </c>
      <c r="AW26" s="133">
        <v>0</v>
      </c>
      <c r="AX26" s="133">
        <v>0</v>
      </c>
      <c r="AY26" s="133">
        <f t="shared" si="15"/>
        <v>37298</v>
      </c>
      <c r="AZ26" s="133">
        <v>37298</v>
      </c>
      <c r="BA26" s="133">
        <v>0</v>
      </c>
      <c r="BB26" s="133">
        <v>0</v>
      </c>
      <c r="BC26" s="133">
        <v>0</v>
      </c>
      <c r="BD26" s="134">
        <v>133414</v>
      </c>
      <c r="BE26" s="133">
        <v>0</v>
      </c>
      <c r="BF26" s="133">
        <v>17538</v>
      </c>
      <c r="BG26" s="133">
        <f t="shared" si="16"/>
        <v>72858</v>
      </c>
      <c r="BH26" s="133">
        <f t="shared" si="35"/>
        <v>0</v>
      </c>
      <c r="BI26" s="133">
        <f t="shared" si="35"/>
        <v>0</v>
      </c>
      <c r="BJ26" s="133">
        <f t="shared" si="35"/>
        <v>0</v>
      </c>
      <c r="BK26" s="133">
        <f t="shared" si="35"/>
        <v>0</v>
      </c>
      <c r="BL26" s="133">
        <f t="shared" si="35"/>
        <v>0</v>
      </c>
      <c r="BM26" s="133">
        <f t="shared" si="35"/>
        <v>0</v>
      </c>
      <c r="BN26" s="133">
        <f t="shared" si="35"/>
        <v>0</v>
      </c>
      <c r="BO26" s="134">
        <f t="shared" si="35"/>
        <v>146663</v>
      </c>
      <c r="BP26" s="133">
        <f t="shared" si="35"/>
        <v>1503261</v>
      </c>
      <c r="BQ26" s="133">
        <f t="shared" si="35"/>
        <v>496088</v>
      </c>
      <c r="BR26" s="133">
        <f t="shared" si="35"/>
        <v>164491</v>
      </c>
      <c r="BS26" s="133">
        <f t="shared" si="35"/>
        <v>295554</v>
      </c>
      <c r="BT26" s="133">
        <f t="shared" si="35"/>
        <v>36043</v>
      </c>
      <c r="BU26" s="133">
        <f t="shared" si="35"/>
        <v>0</v>
      </c>
      <c r="BV26" s="133">
        <f t="shared" si="35"/>
        <v>123125</v>
      </c>
      <c r="BW26" s="133">
        <f t="shared" si="34"/>
        <v>22057</v>
      </c>
      <c r="BX26" s="133">
        <f t="shared" si="34"/>
        <v>71679</v>
      </c>
      <c r="BY26" s="133">
        <f t="shared" si="34"/>
        <v>29389</v>
      </c>
      <c r="BZ26" s="133">
        <f t="shared" si="34"/>
        <v>7034</v>
      </c>
      <c r="CA26" s="133">
        <f t="shared" si="34"/>
        <v>877014</v>
      </c>
      <c r="CB26" s="133">
        <f t="shared" si="34"/>
        <v>676389</v>
      </c>
      <c r="CC26" s="133">
        <f t="shared" si="34"/>
        <v>200625</v>
      </c>
      <c r="CD26" s="133">
        <f t="shared" si="34"/>
        <v>0</v>
      </c>
      <c r="CE26" s="133">
        <f t="shared" si="34"/>
        <v>0</v>
      </c>
      <c r="CF26" s="134">
        <f t="shared" si="34"/>
        <v>1163187</v>
      </c>
      <c r="CG26" s="133">
        <f t="shared" si="34"/>
        <v>0</v>
      </c>
      <c r="CH26" s="133">
        <f t="shared" si="34"/>
        <v>182091</v>
      </c>
      <c r="CI26" s="133">
        <f t="shared" si="34"/>
        <v>1685352</v>
      </c>
    </row>
    <row r="27" spans="1:87" s="129" customFormat="1" ht="12" customHeight="1">
      <c r="A27" s="125" t="s">
        <v>336</v>
      </c>
      <c r="B27" s="126" t="s">
        <v>376</v>
      </c>
      <c r="C27" s="125" t="s">
        <v>377</v>
      </c>
      <c r="D27" s="133">
        <f t="shared" si="3"/>
        <v>0</v>
      </c>
      <c r="E27" s="133">
        <f t="shared" si="4"/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4">
        <v>0</v>
      </c>
      <c r="L27" s="133">
        <f t="shared" si="5"/>
        <v>321721</v>
      </c>
      <c r="M27" s="133">
        <f t="shared" si="6"/>
        <v>11986</v>
      </c>
      <c r="N27" s="133">
        <v>11986</v>
      </c>
      <c r="O27" s="133">
        <v>0</v>
      </c>
      <c r="P27" s="133">
        <v>0</v>
      </c>
      <c r="Q27" s="133">
        <v>0</v>
      </c>
      <c r="R27" s="133">
        <f t="shared" si="7"/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f t="shared" si="8"/>
        <v>309735</v>
      </c>
      <c r="X27" s="133">
        <v>304157</v>
      </c>
      <c r="Y27" s="133">
        <v>0</v>
      </c>
      <c r="Z27" s="133">
        <v>0</v>
      </c>
      <c r="AA27" s="133">
        <v>5578</v>
      </c>
      <c r="AB27" s="134">
        <v>440496</v>
      </c>
      <c r="AC27" s="133">
        <v>0</v>
      </c>
      <c r="AD27" s="133">
        <v>20405</v>
      </c>
      <c r="AE27" s="133">
        <f t="shared" si="9"/>
        <v>342126</v>
      </c>
      <c r="AF27" s="133">
        <f t="shared" si="10"/>
        <v>0</v>
      </c>
      <c r="AG27" s="133">
        <f t="shared" si="11"/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4">
        <v>0</v>
      </c>
      <c r="AN27" s="133">
        <f t="shared" si="12"/>
        <v>8894</v>
      </c>
      <c r="AO27" s="133">
        <f t="shared" si="13"/>
        <v>0</v>
      </c>
      <c r="AP27" s="133">
        <v>0</v>
      </c>
      <c r="AQ27" s="133">
        <v>0</v>
      </c>
      <c r="AR27" s="133">
        <v>0</v>
      </c>
      <c r="AS27" s="133">
        <v>0</v>
      </c>
      <c r="AT27" s="133">
        <f t="shared" si="14"/>
        <v>0</v>
      </c>
      <c r="AU27" s="133">
        <v>0</v>
      </c>
      <c r="AV27" s="133">
        <v>0</v>
      </c>
      <c r="AW27" s="133">
        <v>0</v>
      </c>
      <c r="AX27" s="133">
        <v>0</v>
      </c>
      <c r="AY27" s="133">
        <f t="shared" si="15"/>
        <v>8894</v>
      </c>
      <c r="AZ27" s="133">
        <v>8694</v>
      </c>
      <c r="BA27" s="133">
        <v>0</v>
      </c>
      <c r="BB27" s="133">
        <v>0</v>
      </c>
      <c r="BC27" s="133">
        <v>200</v>
      </c>
      <c r="BD27" s="134">
        <v>26432</v>
      </c>
      <c r="BE27" s="133">
        <v>0</v>
      </c>
      <c r="BF27" s="133">
        <v>1095</v>
      </c>
      <c r="BG27" s="133">
        <f t="shared" si="16"/>
        <v>9989</v>
      </c>
      <c r="BH27" s="133">
        <f t="shared" si="35"/>
        <v>0</v>
      </c>
      <c r="BI27" s="133">
        <f t="shared" si="35"/>
        <v>0</v>
      </c>
      <c r="BJ27" s="133">
        <f t="shared" si="35"/>
        <v>0</v>
      </c>
      <c r="BK27" s="133">
        <f t="shared" si="35"/>
        <v>0</v>
      </c>
      <c r="BL27" s="133">
        <f t="shared" si="35"/>
        <v>0</v>
      </c>
      <c r="BM27" s="133">
        <f t="shared" si="35"/>
        <v>0</v>
      </c>
      <c r="BN27" s="133">
        <f t="shared" si="35"/>
        <v>0</v>
      </c>
      <c r="BO27" s="134">
        <f t="shared" si="35"/>
        <v>0</v>
      </c>
      <c r="BP27" s="133">
        <f t="shared" si="35"/>
        <v>330615</v>
      </c>
      <c r="BQ27" s="133">
        <f t="shared" si="35"/>
        <v>11986</v>
      </c>
      <c r="BR27" s="133">
        <f t="shared" si="35"/>
        <v>11986</v>
      </c>
      <c r="BS27" s="133">
        <f t="shared" si="35"/>
        <v>0</v>
      </c>
      <c r="BT27" s="133">
        <f t="shared" si="35"/>
        <v>0</v>
      </c>
      <c r="BU27" s="133">
        <f t="shared" si="35"/>
        <v>0</v>
      </c>
      <c r="BV27" s="133">
        <f t="shared" si="35"/>
        <v>0</v>
      </c>
      <c r="BW27" s="133">
        <f t="shared" si="34"/>
        <v>0</v>
      </c>
      <c r="BX27" s="133">
        <f t="shared" si="34"/>
        <v>0</v>
      </c>
      <c r="BY27" s="133">
        <f t="shared" si="34"/>
        <v>0</v>
      </c>
      <c r="BZ27" s="133">
        <f t="shared" si="34"/>
        <v>0</v>
      </c>
      <c r="CA27" s="133">
        <f t="shared" si="34"/>
        <v>318629</v>
      </c>
      <c r="CB27" s="133">
        <f t="shared" si="34"/>
        <v>312851</v>
      </c>
      <c r="CC27" s="133">
        <f t="shared" si="34"/>
        <v>0</v>
      </c>
      <c r="CD27" s="133">
        <f t="shared" si="34"/>
        <v>0</v>
      </c>
      <c r="CE27" s="133">
        <f t="shared" si="34"/>
        <v>5778</v>
      </c>
      <c r="CF27" s="134">
        <f t="shared" si="34"/>
        <v>466928</v>
      </c>
      <c r="CG27" s="133">
        <f t="shared" si="34"/>
        <v>0</v>
      </c>
      <c r="CH27" s="133">
        <f t="shared" si="34"/>
        <v>21500</v>
      </c>
      <c r="CI27" s="133">
        <f t="shared" si="34"/>
        <v>352115</v>
      </c>
    </row>
    <row r="28" spans="1:87" s="129" customFormat="1" ht="12" customHeight="1">
      <c r="A28" s="125" t="s">
        <v>336</v>
      </c>
      <c r="B28" s="126" t="s">
        <v>378</v>
      </c>
      <c r="C28" s="125" t="s">
        <v>379</v>
      </c>
      <c r="D28" s="133">
        <f t="shared" si="3"/>
        <v>0</v>
      </c>
      <c r="E28" s="133">
        <f t="shared" si="4"/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4">
        <v>0</v>
      </c>
      <c r="L28" s="133">
        <f t="shared" si="5"/>
        <v>559306</v>
      </c>
      <c r="M28" s="133">
        <f t="shared" si="6"/>
        <v>27584</v>
      </c>
      <c r="N28" s="133">
        <v>27584</v>
      </c>
      <c r="O28" s="133">
        <v>0</v>
      </c>
      <c r="P28" s="133">
        <v>0</v>
      </c>
      <c r="Q28" s="133">
        <v>0</v>
      </c>
      <c r="R28" s="133">
        <f t="shared" si="7"/>
        <v>0</v>
      </c>
      <c r="S28" s="133">
        <v>0</v>
      </c>
      <c r="T28" s="133">
        <v>0</v>
      </c>
      <c r="U28" s="133">
        <v>0</v>
      </c>
      <c r="V28" s="133">
        <v>0</v>
      </c>
      <c r="W28" s="133">
        <f t="shared" si="8"/>
        <v>531722</v>
      </c>
      <c r="X28" s="133">
        <v>531722</v>
      </c>
      <c r="Y28" s="133">
        <v>0</v>
      </c>
      <c r="Z28" s="133">
        <v>0</v>
      </c>
      <c r="AA28" s="133">
        <v>0</v>
      </c>
      <c r="AB28" s="134">
        <v>564056</v>
      </c>
      <c r="AC28" s="133">
        <v>0</v>
      </c>
      <c r="AD28" s="133">
        <v>13884</v>
      </c>
      <c r="AE28" s="133">
        <f t="shared" si="9"/>
        <v>573190</v>
      </c>
      <c r="AF28" s="133">
        <f t="shared" si="10"/>
        <v>0</v>
      </c>
      <c r="AG28" s="133">
        <f t="shared" si="11"/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4">
        <v>0</v>
      </c>
      <c r="AN28" s="133">
        <f t="shared" si="12"/>
        <v>9172</v>
      </c>
      <c r="AO28" s="133">
        <f t="shared" si="13"/>
        <v>6896</v>
      </c>
      <c r="AP28" s="133">
        <v>6896</v>
      </c>
      <c r="AQ28" s="133">
        <v>0</v>
      </c>
      <c r="AR28" s="133">
        <v>0</v>
      </c>
      <c r="AS28" s="133">
        <v>0</v>
      </c>
      <c r="AT28" s="133">
        <f t="shared" si="14"/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f t="shared" si="15"/>
        <v>2276</v>
      </c>
      <c r="AZ28" s="133">
        <v>2276</v>
      </c>
      <c r="BA28" s="133">
        <v>0</v>
      </c>
      <c r="BB28" s="133">
        <v>0</v>
      </c>
      <c r="BC28" s="133">
        <v>0</v>
      </c>
      <c r="BD28" s="134">
        <v>33846</v>
      </c>
      <c r="BE28" s="133">
        <v>0</v>
      </c>
      <c r="BF28" s="133">
        <v>1320</v>
      </c>
      <c r="BG28" s="133">
        <f t="shared" si="16"/>
        <v>10492</v>
      </c>
      <c r="BH28" s="133">
        <f t="shared" si="35"/>
        <v>0</v>
      </c>
      <c r="BI28" s="133">
        <f t="shared" si="35"/>
        <v>0</v>
      </c>
      <c r="BJ28" s="133">
        <f t="shared" si="35"/>
        <v>0</v>
      </c>
      <c r="BK28" s="133">
        <f t="shared" si="35"/>
        <v>0</v>
      </c>
      <c r="BL28" s="133">
        <f t="shared" si="35"/>
        <v>0</v>
      </c>
      <c r="BM28" s="133">
        <f t="shared" si="35"/>
        <v>0</v>
      </c>
      <c r="BN28" s="133">
        <f t="shared" si="35"/>
        <v>0</v>
      </c>
      <c r="BO28" s="134">
        <f t="shared" si="35"/>
        <v>0</v>
      </c>
      <c r="BP28" s="133">
        <f t="shared" si="35"/>
        <v>568478</v>
      </c>
      <c r="BQ28" s="133">
        <f t="shared" si="35"/>
        <v>34480</v>
      </c>
      <c r="BR28" s="133">
        <f t="shared" si="35"/>
        <v>34480</v>
      </c>
      <c r="BS28" s="133">
        <f t="shared" si="35"/>
        <v>0</v>
      </c>
      <c r="BT28" s="133">
        <f t="shared" si="35"/>
        <v>0</v>
      </c>
      <c r="BU28" s="133">
        <f t="shared" si="35"/>
        <v>0</v>
      </c>
      <c r="BV28" s="133">
        <f t="shared" si="35"/>
        <v>0</v>
      </c>
      <c r="BW28" s="133">
        <f t="shared" si="34"/>
        <v>0</v>
      </c>
      <c r="BX28" s="133">
        <f t="shared" si="34"/>
        <v>0</v>
      </c>
      <c r="BY28" s="133">
        <f t="shared" si="34"/>
        <v>0</v>
      </c>
      <c r="BZ28" s="133">
        <f t="shared" si="34"/>
        <v>0</v>
      </c>
      <c r="CA28" s="133">
        <f t="shared" si="34"/>
        <v>533998</v>
      </c>
      <c r="CB28" s="133">
        <f t="shared" si="34"/>
        <v>533998</v>
      </c>
      <c r="CC28" s="133">
        <f t="shared" si="34"/>
        <v>0</v>
      </c>
      <c r="CD28" s="133">
        <f t="shared" si="34"/>
        <v>0</v>
      </c>
      <c r="CE28" s="133">
        <f t="shared" si="34"/>
        <v>0</v>
      </c>
      <c r="CF28" s="134">
        <f t="shared" si="34"/>
        <v>597902</v>
      </c>
      <c r="CG28" s="133">
        <f t="shared" si="34"/>
        <v>0</v>
      </c>
      <c r="CH28" s="133">
        <f t="shared" si="34"/>
        <v>15204</v>
      </c>
      <c r="CI28" s="133">
        <f t="shared" si="34"/>
        <v>583682</v>
      </c>
    </row>
    <row r="29" spans="1:87" s="129" customFormat="1" ht="12" customHeight="1">
      <c r="A29" s="125" t="s">
        <v>336</v>
      </c>
      <c r="B29" s="126" t="s">
        <v>380</v>
      </c>
      <c r="C29" s="125" t="s">
        <v>381</v>
      </c>
      <c r="D29" s="133">
        <f t="shared" si="3"/>
        <v>0</v>
      </c>
      <c r="E29" s="133">
        <f t="shared" si="4"/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4">
        <v>0</v>
      </c>
      <c r="L29" s="133">
        <f t="shared" si="5"/>
        <v>1570588</v>
      </c>
      <c r="M29" s="133">
        <f t="shared" si="6"/>
        <v>116320</v>
      </c>
      <c r="N29" s="133">
        <v>111989</v>
      </c>
      <c r="O29" s="133">
        <v>0</v>
      </c>
      <c r="P29" s="133">
        <v>4331</v>
      </c>
      <c r="Q29" s="133">
        <v>0</v>
      </c>
      <c r="R29" s="133">
        <f t="shared" si="7"/>
        <v>418505</v>
      </c>
      <c r="S29" s="133">
        <v>6884</v>
      </c>
      <c r="T29" s="133">
        <v>390045</v>
      </c>
      <c r="U29" s="133">
        <v>21576</v>
      </c>
      <c r="V29" s="133">
        <v>0</v>
      </c>
      <c r="W29" s="133">
        <f t="shared" si="8"/>
        <v>1035763</v>
      </c>
      <c r="X29" s="133">
        <v>520473</v>
      </c>
      <c r="Y29" s="133">
        <v>410610</v>
      </c>
      <c r="Z29" s="133">
        <v>97316</v>
      </c>
      <c r="AA29" s="133">
        <v>7364</v>
      </c>
      <c r="AB29" s="134">
        <v>0</v>
      </c>
      <c r="AC29" s="133">
        <v>0</v>
      </c>
      <c r="AD29" s="133">
        <v>70816</v>
      </c>
      <c r="AE29" s="133">
        <f t="shared" si="9"/>
        <v>1641404</v>
      </c>
      <c r="AF29" s="133">
        <f t="shared" si="10"/>
        <v>0</v>
      </c>
      <c r="AG29" s="133">
        <f t="shared" si="11"/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4">
        <v>0</v>
      </c>
      <c r="AN29" s="133">
        <f t="shared" si="12"/>
        <v>4480</v>
      </c>
      <c r="AO29" s="133">
        <f t="shared" si="13"/>
        <v>4480</v>
      </c>
      <c r="AP29" s="133">
        <v>4480</v>
      </c>
      <c r="AQ29" s="133">
        <v>0</v>
      </c>
      <c r="AR29" s="133">
        <v>0</v>
      </c>
      <c r="AS29" s="133">
        <v>0</v>
      </c>
      <c r="AT29" s="133">
        <f t="shared" si="14"/>
        <v>0</v>
      </c>
      <c r="AU29" s="133">
        <v>0</v>
      </c>
      <c r="AV29" s="133">
        <v>0</v>
      </c>
      <c r="AW29" s="133">
        <v>0</v>
      </c>
      <c r="AX29" s="133">
        <v>0</v>
      </c>
      <c r="AY29" s="133">
        <f t="shared" si="15"/>
        <v>0</v>
      </c>
      <c r="AZ29" s="133">
        <v>0</v>
      </c>
      <c r="BA29" s="133">
        <v>0</v>
      </c>
      <c r="BB29" s="133">
        <v>0</v>
      </c>
      <c r="BC29" s="133">
        <v>0</v>
      </c>
      <c r="BD29" s="134">
        <v>161043</v>
      </c>
      <c r="BE29" s="133">
        <v>0</v>
      </c>
      <c r="BF29" s="133">
        <v>1901</v>
      </c>
      <c r="BG29" s="133">
        <f t="shared" si="16"/>
        <v>6381</v>
      </c>
      <c r="BH29" s="133">
        <f t="shared" si="35"/>
        <v>0</v>
      </c>
      <c r="BI29" s="133">
        <f t="shared" si="35"/>
        <v>0</v>
      </c>
      <c r="BJ29" s="133">
        <f t="shared" si="35"/>
        <v>0</v>
      </c>
      <c r="BK29" s="133">
        <f t="shared" si="35"/>
        <v>0</v>
      </c>
      <c r="BL29" s="133">
        <f t="shared" si="35"/>
        <v>0</v>
      </c>
      <c r="BM29" s="133">
        <f t="shared" si="35"/>
        <v>0</v>
      </c>
      <c r="BN29" s="133">
        <f t="shared" si="35"/>
        <v>0</v>
      </c>
      <c r="BO29" s="134">
        <f t="shared" si="35"/>
        <v>0</v>
      </c>
      <c r="BP29" s="133">
        <f t="shared" si="35"/>
        <v>1575068</v>
      </c>
      <c r="BQ29" s="133">
        <f t="shared" si="35"/>
        <v>120800</v>
      </c>
      <c r="BR29" s="133">
        <f t="shared" si="35"/>
        <v>116469</v>
      </c>
      <c r="BS29" s="133">
        <f t="shared" si="35"/>
        <v>0</v>
      </c>
      <c r="BT29" s="133">
        <f t="shared" si="35"/>
        <v>4331</v>
      </c>
      <c r="BU29" s="133">
        <f t="shared" si="35"/>
        <v>0</v>
      </c>
      <c r="BV29" s="133">
        <f t="shared" si="35"/>
        <v>418505</v>
      </c>
      <c r="BW29" s="133">
        <f t="shared" si="34"/>
        <v>6884</v>
      </c>
      <c r="BX29" s="133">
        <f t="shared" si="34"/>
        <v>390045</v>
      </c>
      <c r="BY29" s="133">
        <f t="shared" si="34"/>
        <v>21576</v>
      </c>
      <c r="BZ29" s="133">
        <f t="shared" si="34"/>
        <v>0</v>
      </c>
      <c r="CA29" s="133">
        <f t="shared" si="34"/>
        <v>1035763</v>
      </c>
      <c r="CB29" s="133">
        <f t="shared" si="34"/>
        <v>520473</v>
      </c>
      <c r="CC29" s="133">
        <f t="shared" si="34"/>
        <v>410610</v>
      </c>
      <c r="CD29" s="133">
        <f t="shared" si="34"/>
        <v>97316</v>
      </c>
      <c r="CE29" s="133">
        <f t="shared" si="34"/>
        <v>7364</v>
      </c>
      <c r="CF29" s="134">
        <f t="shared" si="34"/>
        <v>161043</v>
      </c>
      <c r="CG29" s="133">
        <f t="shared" si="34"/>
        <v>0</v>
      </c>
      <c r="CH29" s="133">
        <f t="shared" si="34"/>
        <v>72717</v>
      </c>
      <c r="CI29" s="133">
        <f t="shared" si="34"/>
        <v>1647785</v>
      </c>
    </row>
    <row r="30" spans="1:87" s="129" customFormat="1" ht="12" customHeight="1">
      <c r="A30" s="125" t="s">
        <v>336</v>
      </c>
      <c r="B30" s="126" t="s">
        <v>382</v>
      </c>
      <c r="C30" s="125" t="s">
        <v>383</v>
      </c>
      <c r="D30" s="133">
        <f t="shared" si="3"/>
        <v>110116</v>
      </c>
      <c r="E30" s="133">
        <f t="shared" si="4"/>
        <v>110116</v>
      </c>
      <c r="F30" s="133">
        <v>0</v>
      </c>
      <c r="G30" s="133">
        <v>110116</v>
      </c>
      <c r="H30" s="133">
        <v>0</v>
      </c>
      <c r="I30" s="133">
        <v>0</v>
      </c>
      <c r="J30" s="133">
        <v>0</v>
      </c>
      <c r="K30" s="134">
        <v>0</v>
      </c>
      <c r="L30" s="133">
        <f t="shared" si="5"/>
        <v>1240696</v>
      </c>
      <c r="M30" s="133">
        <f t="shared" si="6"/>
        <v>106600</v>
      </c>
      <c r="N30" s="133">
        <v>106600</v>
      </c>
      <c r="O30" s="133">
        <v>0</v>
      </c>
      <c r="P30" s="133">
        <v>0</v>
      </c>
      <c r="Q30" s="133">
        <v>0</v>
      </c>
      <c r="R30" s="133">
        <f t="shared" si="7"/>
        <v>249721</v>
      </c>
      <c r="S30" s="133">
        <v>0</v>
      </c>
      <c r="T30" s="133">
        <v>249721</v>
      </c>
      <c r="U30" s="133">
        <v>0</v>
      </c>
      <c r="V30" s="133">
        <v>0</v>
      </c>
      <c r="W30" s="133">
        <f t="shared" si="8"/>
        <v>884375</v>
      </c>
      <c r="X30" s="133">
        <v>445461</v>
      </c>
      <c r="Y30" s="133">
        <v>276948</v>
      </c>
      <c r="Z30" s="133">
        <v>157766</v>
      </c>
      <c r="AA30" s="133">
        <v>4200</v>
      </c>
      <c r="AB30" s="134">
        <v>0</v>
      </c>
      <c r="AC30" s="133">
        <v>0</v>
      </c>
      <c r="AD30" s="133">
        <v>60357</v>
      </c>
      <c r="AE30" s="133">
        <f t="shared" si="9"/>
        <v>1411169</v>
      </c>
      <c r="AF30" s="133">
        <f t="shared" si="10"/>
        <v>0</v>
      </c>
      <c r="AG30" s="133">
        <f t="shared" si="11"/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4">
        <v>0</v>
      </c>
      <c r="AN30" s="133">
        <f t="shared" si="12"/>
        <v>0</v>
      </c>
      <c r="AO30" s="133">
        <f t="shared" si="13"/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f t="shared" si="14"/>
        <v>0</v>
      </c>
      <c r="AU30" s="133">
        <v>0</v>
      </c>
      <c r="AV30" s="133">
        <v>0</v>
      </c>
      <c r="AW30" s="133">
        <v>0</v>
      </c>
      <c r="AX30" s="133">
        <v>0</v>
      </c>
      <c r="AY30" s="133">
        <f t="shared" si="15"/>
        <v>0</v>
      </c>
      <c r="AZ30" s="133">
        <v>0</v>
      </c>
      <c r="BA30" s="133">
        <v>0</v>
      </c>
      <c r="BB30" s="133">
        <v>0</v>
      </c>
      <c r="BC30" s="133">
        <v>0</v>
      </c>
      <c r="BD30" s="134">
        <v>29316</v>
      </c>
      <c r="BE30" s="133">
        <v>0</v>
      </c>
      <c r="BF30" s="133">
        <v>0</v>
      </c>
      <c r="BG30" s="133">
        <f t="shared" si="16"/>
        <v>0</v>
      </c>
      <c r="BH30" s="133">
        <f t="shared" si="35"/>
        <v>110116</v>
      </c>
      <c r="BI30" s="133">
        <f t="shared" si="35"/>
        <v>110116</v>
      </c>
      <c r="BJ30" s="133">
        <f t="shared" si="35"/>
        <v>0</v>
      </c>
      <c r="BK30" s="133">
        <f t="shared" si="35"/>
        <v>110116</v>
      </c>
      <c r="BL30" s="133">
        <f t="shared" si="35"/>
        <v>0</v>
      </c>
      <c r="BM30" s="133">
        <f t="shared" si="35"/>
        <v>0</v>
      </c>
      <c r="BN30" s="133">
        <f t="shared" si="35"/>
        <v>0</v>
      </c>
      <c r="BO30" s="134">
        <f t="shared" si="35"/>
        <v>0</v>
      </c>
      <c r="BP30" s="133">
        <f t="shared" si="35"/>
        <v>1240696</v>
      </c>
      <c r="BQ30" s="133">
        <f t="shared" si="35"/>
        <v>106600</v>
      </c>
      <c r="BR30" s="133">
        <f t="shared" si="35"/>
        <v>106600</v>
      </c>
      <c r="BS30" s="133">
        <f t="shared" si="35"/>
        <v>0</v>
      </c>
      <c r="BT30" s="133">
        <f t="shared" si="35"/>
        <v>0</v>
      </c>
      <c r="BU30" s="133">
        <f t="shared" si="35"/>
        <v>0</v>
      </c>
      <c r="BV30" s="133">
        <f t="shared" si="35"/>
        <v>249721</v>
      </c>
      <c r="BW30" s="133">
        <f t="shared" si="34"/>
        <v>0</v>
      </c>
      <c r="BX30" s="133">
        <f t="shared" si="34"/>
        <v>249721</v>
      </c>
      <c r="BY30" s="133">
        <f t="shared" si="34"/>
        <v>0</v>
      </c>
      <c r="BZ30" s="133">
        <f t="shared" si="34"/>
        <v>0</v>
      </c>
      <c r="CA30" s="133">
        <f t="shared" si="34"/>
        <v>884375</v>
      </c>
      <c r="CB30" s="133">
        <f t="shared" si="34"/>
        <v>445461</v>
      </c>
      <c r="CC30" s="133">
        <f t="shared" si="34"/>
        <v>276948</v>
      </c>
      <c r="CD30" s="133">
        <f t="shared" si="34"/>
        <v>157766</v>
      </c>
      <c r="CE30" s="133">
        <f t="shared" si="34"/>
        <v>4200</v>
      </c>
      <c r="CF30" s="134">
        <f t="shared" si="34"/>
        <v>29316</v>
      </c>
      <c r="CG30" s="133">
        <f t="shared" si="34"/>
        <v>0</v>
      </c>
      <c r="CH30" s="133">
        <f t="shared" si="34"/>
        <v>60357</v>
      </c>
      <c r="CI30" s="133">
        <f t="shared" si="34"/>
        <v>1411169</v>
      </c>
    </row>
    <row r="31" spans="1:87" s="129" customFormat="1" ht="12" customHeight="1">
      <c r="A31" s="125" t="s">
        <v>336</v>
      </c>
      <c r="B31" s="126" t="s">
        <v>384</v>
      </c>
      <c r="C31" s="125" t="s">
        <v>385</v>
      </c>
      <c r="D31" s="133">
        <f t="shared" si="3"/>
        <v>0</v>
      </c>
      <c r="E31" s="133">
        <f t="shared" si="4"/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4">
        <v>0</v>
      </c>
      <c r="L31" s="133">
        <f t="shared" si="5"/>
        <v>229333</v>
      </c>
      <c r="M31" s="133">
        <f t="shared" si="6"/>
        <v>31864</v>
      </c>
      <c r="N31" s="133">
        <v>31864</v>
      </c>
      <c r="O31" s="133">
        <v>0</v>
      </c>
      <c r="P31" s="133">
        <v>0</v>
      </c>
      <c r="Q31" s="133">
        <v>0</v>
      </c>
      <c r="R31" s="133">
        <f t="shared" si="7"/>
        <v>6445</v>
      </c>
      <c r="S31" s="133">
        <v>6445</v>
      </c>
      <c r="T31" s="133">
        <v>0</v>
      </c>
      <c r="U31" s="133">
        <v>0</v>
      </c>
      <c r="V31" s="133">
        <v>0</v>
      </c>
      <c r="W31" s="133">
        <f t="shared" si="8"/>
        <v>191008</v>
      </c>
      <c r="X31" s="133">
        <v>191008</v>
      </c>
      <c r="Y31" s="133">
        <v>0</v>
      </c>
      <c r="Z31" s="133">
        <v>0</v>
      </c>
      <c r="AA31" s="133">
        <v>0</v>
      </c>
      <c r="AB31" s="134">
        <v>380191</v>
      </c>
      <c r="AC31" s="133">
        <v>16</v>
      </c>
      <c r="AD31" s="133">
        <v>2420</v>
      </c>
      <c r="AE31" s="133">
        <f t="shared" si="9"/>
        <v>231753</v>
      </c>
      <c r="AF31" s="133">
        <f t="shared" si="10"/>
        <v>0</v>
      </c>
      <c r="AG31" s="133">
        <f t="shared" si="11"/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4">
        <v>0</v>
      </c>
      <c r="AN31" s="133">
        <f t="shared" si="12"/>
        <v>0</v>
      </c>
      <c r="AO31" s="133">
        <f t="shared" si="13"/>
        <v>0</v>
      </c>
      <c r="AP31" s="133">
        <v>0</v>
      </c>
      <c r="AQ31" s="133">
        <v>0</v>
      </c>
      <c r="AR31" s="133">
        <v>0</v>
      </c>
      <c r="AS31" s="133">
        <v>0</v>
      </c>
      <c r="AT31" s="133">
        <f t="shared" si="14"/>
        <v>0</v>
      </c>
      <c r="AU31" s="133">
        <v>0</v>
      </c>
      <c r="AV31" s="133">
        <v>0</v>
      </c>
      <c r="AW31" s="133">
        <v>0</v>
      </c>
      <c r="AX31" s="133">
        <v>0</v>
      </c>
      <c r="AY31" s="133">
        <f t="shared" si="15"/>
        <v>0</v>
      </c>
      <c r="AZ31" s="133">
        <v>0</v>
      </c>
      <c r="BA31" s="133">
        <v>0</v>
      </c>
      <c r="BB31" s="133">
        <v>0</v>
      </c>
      <c r="BC31" s="133">
        <v>0</v>
      </c>
      <c r="BD31" s="134">
        <v>15762</v>
      </c>
      <c r="BE31" s="133">
        <v>0</v>
      </c>
      <c r="BF31" s="133">
        <v>0</v>
      </c>
      <c r="BG31" s="133">
        <f t="shared" si="16"/>
        <v>0</v>
      </c>
      <c r="BH31" s="133">
        <f t="shared" si="35"/>
        <v>0</v>
      </c>
      <c r="BI31" s="133">
        <f t="shared" si="35"/>
        <v>0</v>
      </c>
      <c r="BJ31" s="133">
        <f t="shared" si="35"/>
        <v>0</v>
      </c>
      <c r="BK31" s="133">
        <f t="shared" si="35"/>
        <v>0</v>
      </c>
      <c r="BL31" s="133">
        <f t="shared" si="35"/>
        <v>0</v>
      </c>
      <c r="BM31" s="133">
        <f t="shared" si="35"/>
        <v>0</v>
      </c>
      <c r="BN31" s="133">
        <f t="shared" si="35"/>
        <v>0</v>
      </c>
      <c r="BO31" s="134">
        <f t="shared" si="35"/>
        <v>0</v>
      </c>
      <c r="BP31" s="133">
        <f t="shared" si="35"/>
        <v>229333</v>
      </c>
      <c r="BQ31" s="133">
        <f t="shared" si="35"/>
        <v>31864</v>
      </c>
      <c r="BR31" s="133">
        <f t="shared" si="35"/>
        <v>31864</v>
      </c>
      <c r="BS31" s="133">
        <f t="shared" si="35"/>
        <v>0</v>
      </c>
      <c r="BT31" s="133">
        <f t="shared" si="35"/>
        <v>0</v>
      </c>
      <c r="BU31" s="133">
        <f t="shared" si="35"/>
        <v>0</v>
      </c>
      <c r="BV31" s="133">
        <f t="shared" si="35"/>
        <v>6445</v>
      </c>
      <c r="BW31" s="133">
        <f t="shared" si="34"/>
        <v>6445</v>
      </c>
      <c r="BX31" s="133">
        <f t="shared" si="34"/>
        <v>0</v>
      </c>
      <c r="BY31" s="133">
        <f t="shared" si="34"/>
        <v>0</v>
      </c>
      <c r="BZ31" s="133">
        <f t="shared" si="34"/>
        <v>0</v>
      </c>
      <c r="CA31" s="133">
        <f t="shared" si="34"/>
        <v>191008</v>
      </c>
      <c r="CB31" s="133">
        <f t="shared" si="34"/>
        <v>191008</v>
      </c>
      <c r="CC31" s="133">
        <f t="shared" si="34"/>
        <v>0</v>
      </c>
      <c r="CD31" s="133">
        <f t="shared" si="34"/>
        <v>0</v>
      </c>
      <c r="CE31" s="133">
        <f t="shared" si="34"/>
        <v>0</v>
      </c>
      <c r="CF31" s="134">
        <f t="shared" si="34"/>
        <v>395953</v>
      </c>
      <c r="CG31" s="133">
        <f t="shared" si="34"/>
        <v>16</v>
      </c>
      <c r="CH31" s="133">
        <f t="shared" si="34"/>
        <v>2420</v>
      </c>
      <c r="CI31" s="133">
        <f t="shared" si="34"/>
        <v>231753</v>
      </c>
    </row>
    <row r="32" spans="1:87" s="129" customFormat="1" ht="12" customHeight="1">
      <c r="A32" s="125" t="s">
        <v>336</v>
      </c>
      <c r="B32" s="126" t="s">
        <v>386</v>
      </c>
      <c r="C32" s="125" t="s">
        <v>387</v>
      </c>
      <c r="D32" s="133">
        <f t="shared" si="3"/>
        <v>0</v>
      </c>
      <c r="E32" s="133">
        <f t="shared" si="4"/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4">
        <v>0</v>
      </c>
      <c r="L32" s="133">
        <f t="shared" si="5"/>
        <v>855062</v>
      </c>
      <c r="M32" s="133">
        <f t="shared" si="6"/>
        <v>54486</v>
      </c>
      <c r="N32" s="133">
        <v>54486</v>
      </c>
      <c r="O32" s="133">
        <v>0</v>
      </c>
      <c r="P32" s="133">
        <v>0</v>
      </c>
      <c r="Q32" s="133">
        <v>0</v>
      </c>
      <c r="R32" s="133">
        <f t="shared" si="7"/>
        <v>175690</v>
      </c>
      <c r="S32" s="133">
        <v>0</v>
      </c>
      <c r="T32" s="133">
        <v>175690</v>
      </c>
      <c r="U32" s="133">
        <v>0</v>
      </c>
      <c r="V32" s="133">
        <v>0</v>
      </c>
      <c r="W32" s="133">
        <f t="shared" si="8"/>
        <v>624886</v>
      </c>
      <c r="X32" s="133">
        <v>261948</v>
      </c>
      <c r="Y32" s="133">
        <v>336328</v>
      </c>
      <c r="Z32" s="133">
        <v>26610</v>
      </c>
      <c r="AA32" s="133">
        <v>0</v>
      </c>
      <c r="AB32" s="134">
        <v>0</v>
      </c>
      <c r="AC32" s="133">
        <v>0</v>
      </c>
      <c r="AD32" s="133">
        <v>0</v>
      </c>
      <c r="AE32" s="133">
        <f t="shared" si="9"/>
        <v>855062</v>
      </c>
      <c r="AF32" s="133">
        <f t="shared" si="10"/>
        <v>0</v>
      </c>
      <c r="AG32" s="133">
        <f t="shared" si="11"/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4">
        <v>0</v>
      </c>
      <c r="AN32" s="133">
        <f t="shared" si="12"/>
        <v>2868</v>
      </c>
      <c r="AO32" s="133">
        <f t="shared" si="13"/>
        <v>2868</v>
      </c>
      <c r="AP32" s="133">
        <v>2868</v>
      </c>
      <c r="AQ32" s="133">
        <v>0</v>
      </c>
      <c r="AR32" s="133">
        <v>0</v>
      </c>
      <c r="AS32" s="133">
        <v>0</v>
      </c>
      <c r="AT32" s="133">
        <f t="shared" si="14"/>
        <v>0</v>
      </c>
      <c r="AU32" s="133">
        <v>0</v>
      </c>
      <c r="AV32" s="133">
        <v>0</v>
      </c>
      <c r="AW32" s="133">
        <v>0</v>
      </c>
      <c r="AX32" s="133">
        <v>0</v>
      </c>
      <c r="AY32" s="133">
        <f t="shared" si="15"/>
        <v>0</v>
      </c>
      <c r="AZ32" s="133">
        <v>0</v>
      </c>
      <c r="BA32" s="133">
        <v>0</v>
      </c>
      <c r="BB32" s="133">
        <v>0</v>
      </c>
      <c r="BC32" s="133">
        <v>0</v>
      </c>
      <c r="BD32" s="134">
        <v>20154</v>
      </c>
      <c r="BE32" s="133">
        <v>0</v>
      </c>
      <c r="BF32" s="133">
        <v>0</v>
      </c>
      <c r="BG32" s="133">
        <f t="shared" si="16"/>
        <v>2868</v>
      </c>
      <c r="BH32" s="133">
        <f t="shared" si="35"/>
        <v>0</v>
      </c>
      <c r="BI32" s="133">
        <f t="shared" si="35"/>
        <v>0</v>
      </c>
      <c r="BJ32" s="133">
        <f t="shared" si="35"/>
        <v>0</v>
      </c>
      <c r="BK32" s="133">
        <f t="shared" si="35"/>
        <v>0</v>
      </c>
      <c r="BL32" s="133">
        <f t="shared" si="35"/>
        <v>0</v>
      </c>
      <c r="BM32" s="133">
        <f t="shared" si="35"/>
        <v>0</v>
      </c>
      <c r="BN32" s="133">
        <f t="shared" si="35"/>
        <v>0</v>
      </c>
      <c r="BO32" s="134">
        <f t="shared" si="35"/>
        <v>0</v>
      </c>
      <c r="BP32" s="133">
        <f t="shared" si="35"/>
        <v>857930</v>
      </c>
      <c r="BQ32" s="133">
        <f t="shared" si="35"/>
        <v>57354</v>
      </c>
      <c r="BR32" s="133">
        <f t="shared" si="35"/>
        <v>57354</v>
      </c>
      <c r="BS32" s="133">
        <f t="shared" si="35"/>
        <v>0</v>
      </c>
      <c r="BT32" s="133">
        <f t="shared" si="35"/>
        <v>0</v>
      </c>
      <c r="BU32" s="133">
        <f t="shared" si="35"/>
        <v>0</v>
      </c>
      <c r="BV32" s="133">
        <f t="shared" si="35"/>
        <v>175690</v>
      </c>
      <c r="BW32" s="133">
        <f t="shared" si="34"/>
        <v>0</v>
      </c>
      <c r="BX32" s="133">
        <f t="shared" si="34"/>
        <v>175690</v>
      </c>
      <c r="BY32" s="133">
        <f t="shared" si="34"/>
        <v>0</v>
      </c>
      <c r="BZ32" s="133">
        <f t="shared" si="34"/>
        <v>0</v>
      </c>
      <c r="CA32" s="133">
        <f t="shared" si="34"/>
        <v>624886</v>
      </c>
      <c r="CB32" s="133">
        <f t="shared" si="34"/>
        <v>261948</v>
      </c>
      <c r="CC32" s="133">
        <f t="shared" si="34"/>
        <v>336328</v>
      </c>
      <c r="CD32" s="133">
        <f t="shared" si="34"/>
        <v>26610</v>
      </c>
      <c r="CE32" s="133">
        <f t="shared" si="34"/>
        <v>0</v>
      </c>
      <c r="CF32" s="134">
        <f t="shared" si="34"/>
        <v>20154</v>
      </c>
      <c r="CG32" s="133">
        <f t="shared" si="34"/>
        <v>0</v>
      </c>
      <c r="CH32" s="133">
        <f t="shared" si="34"/>
        <v>0</v>
      </c>
      <c r="CI32" s="133">
        <f t="shared" si="34"/>
        <v>857930</v>
      </c>
    </row>
    <row r="33" spans="1:87" s="129" customFormat="1" ht="12" customHeight="1">
      <c r="A33" s="125" t="s">
        <v>336</v>
      </c>
      <c r="B33" s="126" t="s">
        <v>388</v>
      </c>
      <c r="C33" s="125" t="s">
        <v>389</v>
      </c>
      <c r="D33" s="133">
        <f t="shared" si="3"/>
        <v>0</v>
      </c>
      <c r="E33" s="133">
        <f t="shared" si="4"/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4">
        <v>0</v>
      </c>
      <c r="L33" s="133">
        <f t="shared" si="5"/>
        <v>537822</v>
      </c>
      <c r="M33" s="133">
        <f t="shared" si="6"/>
        <v>47147</v>
      </c>
      <c r="N33" s="133">
        <v>47147</v>
      </c>
      <c r="O33" s="133">
        <v>0</v>
      </c>
      <c r="P33" s="133">
        <v>0</v>
      </c>
      <c r="Q33" s="133">
        <v>0</v>
      </c>
      <c r="R33" s="133">
        <f t="shared" si="7"/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f t="shared" si="8"/>
        <v>490675</v>
      </c>
      <c r="X33" s="133">
        <v>490675</v>
      </c>
      <c r="Y33" s="133">
        <v>0</v>
      </c>
      <c r="Z33" s="133">
        <v>0</v>
      </c>
      <c r="AA33" s="133">
        <v>0</v>
      </c>
      <c r="AB33" s="134">
        <v>720848</v>
      </c>
      <c r="AC33" s="133">
        <v>0</v>
      </c>
      <c r="AD33" s="133">
        <v>54719</v>
      </c>
      <c r="AE33" s="133">
        <f t="shared" si="9"/>
        <v>592541</v>
      </c>
      <c r="AF33" s="133">
        <f t="shared" si="10"/>
        <v>0</v>
      </c>
      <c r="AG33" s="133">
        <f t="shared" si="11"/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4">
        <v>0</v>
      </c>
      <c r="AN33" s="133">
        <f t="shared" si="12"/>
        <v>0</v>
      </c>
      <c r="AO33" s="133">
        <f t="shared" si="13"/>
        <v>0</v>
      </c>
      <c r="AP33" s="133">
        <v>0</v>
      </c>
      <c r="AQ33" s="133">
        <v>0</v>
      </c>
      <c r="AR33" s="133">
        <v>0</v>
      </c>
      <c r="AS33" s="133">
        <v>0</v>
      </c>
      <c r="AT33" s="133">
        <f t="shared" si="14"/>
        <v>0</v>
      </c>
      <c r="AU33" s="133">
        <v>0</v>
      </c>
      <c r="AV33" s="133">
        <v>0</v>
      </c>
      <c r="AW33" s="133">
        <v>0</v>
      </c>
      <c r="AX33" s="133">
        <v>0</v>
      </c>
      <c r="AY33" s="133">
        <f t="shared" si="15"/>
        <v>0</v>
      </c>
      <c r="AZ33" s="133">
        <v>0</v>
      </c>
      <c r="BA33" s="133">
        <v>0</v>
      </c>
      <c r="BB33" s="133">
        <v>0</v>
      </c>
      <c r="BC33" s="133">
        <v>0</v>
      </c>
      <c r="BD33" s="134">
        <v>34584</v>
      </c>
      <c r="BE33" s="133">
        <v>0</v>
      </c>
      <c r="BF33" s="133">
        <v>0</v>
      </c>
      <c r="BG33" s="133">
        <f t="shared" si="16"/>
        <v>0</v>
      </c>
      <c r="BH33" s="133">
        <f t="shared" si="35"/>
        <v>0</v>
      </c>
      <c r="BI33" s="133">
        <f t="shared" si="35"/>
        <v>0</v>
      </c>
      <c r="BJ33" s="133">
        <f t="shared" si="35"/>
        <v>0</v>
      </c>
      <c r="BK33" s="133">
        <f t="shared" si="35"/>
        <v>0</v>
      </c>
      <c r="BL33" s="133">
        <f t="shared" si="35"/>
        <v>0</v>
      </c>
      <c r="BM33" s="133">
        <f t="shared" si="35"/>
        <v>0</v>
      </c>
      <c r="BN33" s="133">
        <f t="shared" si="35"/>
        <v>0</v>
      </c>
      <c r="BO33" s="134">
        <f t="shared" si="35"/>
        <v>0</v>
      </c>
      <c r="BP33" s="133">
        <f t="shared" si="35"/>
        <v>537822</v>
      </c>
      <c r="BQ33" s="133">
        <f t="shared" si="35"/>
        <v>47147</v>
      </c>
      <c r="BR33" s="133">
        <f t="shared" si="35"/>
        <v>47147</v>
      </c>
      <c r="BS33" s="133">
        <f t="shared" si="35"/>
        <v>0</v>
      </c>
      <c r="BT33" s="133">
        <f t="shared" si="35"/>
        <v>0</v>
      </c>
      <c r="BU33" s="133">
        <f t="shared" si="35"/>
        <v>0</v>
      </c>
      <c r="BV33" s="133">
        <f t="shared" si="35"/>
        <v>0</v>
      </c>
      <c r="BW33" s="133">
        <f t="shared" si="34"/>
        <v>0</v>
      </c>
      <c r="BX33" s="133">
        <f t="shared" si="34"/>
        <v>0</v>
      </c>
      <c r="BY33" s="133">
        <f t="shared" si="34"/>
        <v>0</v>
      </c>
      <c r="BZ33" s="133">
        <f t="shared" si="34"/>
        <v>0</v>
      </c>
      <c r="CA33" s="133">
        <f t="shared" si="34"/>
        <v>490675</v>
      </c>
      <c r="CB33" s="133">
        <f t="shared" si="34"/>
        <v>490675</v>
      </c>
      <c r="CC33" s="133">
        <f t="shared" si="34"/>
        <v>0</v>
      </c>
      <c r="CD33" s="133">
        <f t="shared" si="34"/>
        <v>0</v>
      </c>
      <c r="CE33" s="133">
        <f t="shared" si="34"/>
        <v>0</v>
      </c>
      <c r="CF33" s="134">
        <f t="shared" si="34"/>
        <v>755432</v>
      </c>
      <c r="CG33" s="133">
        <f t="shared" si="34"/>
        <v>0</v>
      </c>
      <c r="CH33" s="133">
        <f t="shared" si="34"/>
        <v>54719</v>
      </c>
      <c r="CI33" s="133">
        <f t="shared" si="34"/>
        <v>592541</v>
      </c>
    </row>
    <row r="34" spans="1:87" s="129" customFormat="1" ht="12" customHeight="1">
      <c r="A34" s="125" t="s">
        <v>336</v>
      </c>
      <c r="B34" s="126" t="s">
        <v>390</v>
      </c>
      <c r="C34" s="125" t="s">
        <v>391</v>
      </c>
      <c r="D34" s="133">
        <f t="shared" si="3"/>
        <v>0</v>
      </c>
      <c r="E34" s="133">
        <f t="shared" si="4"/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4">
        <v>0</v>
      </c>
      <c r="L34" s="133">
        <f t="shared" si="5"/>
        <v>910028</v>
      </c>
      <c r="M34" s="133">
        <f t="shared" si="6"/>
        <v>150045</v>
      </c>
      <c r="N34" s="133">
        <v>46988</v>
      </c>
      <c r="O34" s="133">
        <v>80953</v>
      </c>
      <c r="P34" s="133">
        <v>22104</v>
      </c>
      <c r="Q34" s="133">
        <v>0</v>
      </c>
      <c r="R34" s="133">
        <f t="shared" si="7"/>
        <v>223222</v>
      </c>
      <c r="S34" s="133">
        <v>8719</v>
      </c>
      <c r="T34" s="133">
        <v>214503</v>
      </c>
      <c r="U34" s="133">
        <v>0</v>
      </c>
      <c r="V34" s="133">
        <v>8228</v>
      </c>
      <c r="W34" s="133">
        <f t="shared" si="8"/>
        <v>528533</v>
      </c>
      <c r="X34" s="133">
        <v>181662</v>
      </c>
      <c r="Y34" s="133">
        <v>235739</v>
      </c>
      <c r="Z34" s="133">
        <v>111132</v>
      </c>
      <c r="AA34" s="133">
        <v>0</v>
      </c>
      <c r="AB34" s="134">
        <v>0</v>
      </c>
      <c r="AC34" s="133">
        <v>0</v>
      </c>
      <c r="AD34" s="133">
        <v>4783</v>
      </c>
      <c r="AE34" s="133">
        <f t="shared" si="9"/>
        <v>914811</v>
      </c>
      <c r="AF34" s="133">
        <f t="shared" si="10"/>
        <v>0</v>
      </c>
      <c r="AG34" s="133">
        <f t="shared" si="11"/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4">
        <v>0</v>
      </c>
      <c r="AN34" s="133">
        <f t="shared" si="12"/>
        <v>9201</v>
      </c>
      <c r="AO34" s="133">
        <f t="shared" si="13"/>
        <v>2823</v>
      </c>
      <c r="AP34" s="133">
        <v>2823</v>
      </c>
      <c r="AQ34" s="133">
        <v>0</v>
      </c>
      <c r="AR34" s="133">
        <v>0</v>
      </c>
      <c r="AS34" s="133">
        <v>0</v>
      </c>
      <c r="AT34" s="133">
        <f t="shared" si="14"/>
        <v>0</v>
      </c>
      <c r="AU34" s="133">
        <v>0</v>
      </c>
      <c r="AV34" s="133">
        <v>0</v>
      </c>
      <c r="AW34" s="133">
        <v>0</v>
      </c>
      <c r="AX34" s="133">
        <v>0</v>
      </c>
      <c r="AY34" s="133">
        <f t="shared" si="15"/>
        <v>6378</v>
      </c>
      <c r="AZ34" s="133">
        <v>6378</v>
      </c>
      <c r="BA34" s="133">
        <v>0</v>
      </c>
      <c r="BB34" s="133">
        <v>0</v>
      </c>
      <c r="BC34" s="133">
        <v>0</v>
      </c>
      <c r="BD34" s="134">
        <v>65468</v>
      </c>
      <c r="BE34" s="133">
        <v>0</v>
      </c>
      <c r="BF34" s="133">
        <v>0</v>
      </c>
      <c r="BG34" s="133">
        <f t="shared" si="16"/>
        <v>9201</v>
      </c>
      <c r="BH34" s="133">
        <f t="shared" si="35"/>
        <v>0</v>
      </c>
      <c r="BI34" s="133">
        <f t="shared" si="35"/>
        <v>0</v>
      </c>
      <c r="BJ34" s="133">
        <f t="shared" si="35"/>
        <v>0</v>
      </c>
      <c r="BK34" s="133">
        <f t="shared" si="35"/>
        <v>0</v>
      </c>
      <c r="BL34" s="133">
        <f t="shared" si="35"/>
        <v>0</v>
      </c>
      <c r="BM34" s="133">
        <f t="shared" si="35"/>
        <v>0</v>
      </c>
      <c r="BN34" s="133">
        <f t="shared" si="35"/>
        <v>0</v>
      </c>
      <c r="BO34" s="134">
        <f t="shared" si="35"/>
        <v>0</v>
      </c>
      <c r="BP34" s="133">
        <f t="shared" si="35"/>
        <v>919229</v>
      </c>
      <c r="BQ34" s="133">
        <f t="shared" si="35"/>
        <v>152868</v>
      </c>
      <c r="BR34" s="133">
        <f t="shared" si="35"/>
        <v>49811</v>
      </c>
      <c r="BS34" s="133">
        <f t="shared" si="35"/>
        <v>80953</v>
      </c>
      <c r="BT34" s="133">
        <f t="shared" si="35"/>
        <v>22104</v>
      </c>
      <c r="BU34" s="133">
        <f t="shared" si="35"/>
        <v>0</v>
      </c>
      <c r="BV34" s="133">
        <f t="shared" si="35"/>
        <v>223222</v>
      </c>
      <c r="BW34" s="133">
        <f t="shared" si="34"/>
        <v>8719</v>
      </c>
      <c r="BX34" s="133">
        <f t="shared" si="34"/>
        <v>214503</v>
      </c>
      <c r="BY34" s="133">
        <f t="shared" si="34"/>
        <v>0</v>
      </c>
      <c r="BZ34" s="133">
        <f t="shared" si="34"/>
        <v>8228</v>
      </c>
      <c r="CA34" s="133">
        <f t="shared" si="34"/>
        <v>534911</v>
      </c>
      <c r="CB34" s="133">
        <f t="shared" si="34"/>
        <v>188040</v>
      </c>
      <c r="CC34" s="133">
        <f t="shared" si="34"/>
        <v>235739</v>
      </c>
      <c r="CD34" s="133">
        <f t="shared" si="34"/>
        <v>111132</v>
      </c>
      <c r="CE34" s="133">
        <f t="shared" si="34"/>
        <v>0</v>
      </c>
      <c r="CF34" s="134">
        <f t="shared" si="34"/>
        <v>65468</v>
      </c>
      <c r="CG34" s="133">
        <f t="shared" si="34"/>
        <v>0</v>
      </c>
      <c r="CH34" s="133">
        <f t="shared" si="34"/>
        <v>4783</v>
      </c>
      <c r="CI34" s="133">
        <f t="shared" si="34"/>
        <v>924012</v>
      </c>
    </row>
    <row r="35" spans="1:87" s="129" customFormat="1" ht="12" customHeight="1">
      <c r="A35" s="125" t="s">
        <v>336</v>
      </c>
      <c r="B35" s="126" t="s">
        <v>392</v>
      </c>
      <c r="C35" s="125" t="s">
        <v>393</v>
      </c>
      <c r="D35" s="133">
        <f t="shared" si="3"/>
        <v>0</v>
      </c>
      <c r="E35" s="133">
        <f t="shared" si="4"/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4">
        <v>0</v>
      </c>
      <c r="L35" s="133">
        <f t="shared" si="5"/>
        <v>0</v>
      </c>
      <c r="M35" s="133">
        <f t="shared" si="6"/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f t="shared" si="7"/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f t="shared" si="8"/>
        <v>0</v>
      </c>
      <c r="X35" s="133">
        <v>0</v>
      </c>
      <c r="Y35" s="133">
        <v>0</v>
      </c>
      <c r="Z35" s="133">
        <v>0</v>
      </c>
      <c r="AA35" s="133">
        <v>0</v>
      </c>
      <c r="AB35" s="134">
        <v>1884422</v>
      </c>
      <c r="AC35" s="133">
        <v>0</v>
      </c>
      <c r="AD35" s="133">
        <v>0</v>
      </c>
      <c r="AE35" s="133">
        <f t="shared" si="9"/>
        <v>0</v>
      </c>
      <c r="AF35" s="133">
        <f t="shared" si="10"/>
        <v>0</v>
      </c>
      <c r="AG35" s="133">
        <f t="shared" si="11"/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4">
        <v>0</v>
      </c>
      <c r="AN35" s="133">
        <f t="shared" si="12"/>
        <v>0</v>
      </c>
      <c r="AO35" s="133">
        <f t="shared" si="13"/>
        <v>0</v>
      </c>
      <c r="AP35" s="133">
        <v>0</v>
      </c>
      <c r="AQ35" s="133">
        <v>0</v>
      </c>
      <c r="AR35" s="133">
        <v>0</v>
      </c>
      <c r="AS35" s="133">
        <v>0</v>
      </c>
      <c r="AT35" s="133">
        <f t="shared" si="14"/>
        <v>0</v>
      </c>
      <c r="AU35" s="133">
        <v>0</v>
      </c>
      <c r="AV35" s="133">
        <v>0</v>
      </c>
      <c r="AW35" s="133">
        <v>0</v>
      </c>
      <c r="AX35" s="133">
        <v>0</v>
      </c>
      <c r="AY35" s="133">
        <f t="shared" si="15"/>
        <v>0</v>
      </c>
      <c r="AZ35" s="133">
        <v>0</v>
      </c>
      <c r="BA35" s="133">
        <v>0</v>
      </c>
      <c r="BB35" s="133">
        <v>0</v>
      </c>
      <c r="BC35" s="133">
        <v>0</v>
      </c>
      <c r="BD35" s="134">
        <v>266961</v>
      </c>
      <c r="BE35" s="133">
        <v>0</v>
      </c>
      <c r="BF35" s="133">
        <v>0</v>
      </c>
      <c r="BG35" s="133">
        <f t="shared" si="16"/>
        <v>0</v>
      </c>
      <c r="BH35" s="133">
        <f t="shared" si="35"/>
        <v>0</v>
      </c>
      <c r="BI35" s="133">
        <f t="shared" si="35"/>
        <v>0</v>
      </c>
      <c r="BJ35" s="133">
        <f t="shared" si="35"/>
        <v>0</v>
      </c>
      <c r="BK35" s="133">
        <f t="shared" si="35"/>
        <v>0</v>
      </c>
      <c r="BL35" s="133">
        <f t="shared" si="35"/>
        <v>0</v>
      </c>
      <c r="BM35" s="133">
        <f t="shared" si="35"/>
        <v>0</v>
      </c>
      <c r="BN35" s="133">
        <f t="shared" si="35"/>
        <v>0</v>
      </c>
      <c r="BO35" s="134">
        <f t="shared" si="35"/>
        <v>0</v>
      </c>
      <c r="BP35" s="133">
        <f t="shared" si="35"/>
        <v>0</v>
      </c>
      <c r="BQ35" s="133">
        <f t="shared" si="35"/>
        <v>0</v>
      </c>
      <c r="BR35" s="133">
        <f t="shared" si="35"/>
        <v>0</v>
      </c>
      <c r="BS35" s="133">
        <f t="shared" si="35"/>
        <v>0</v>
      </c>
      <c r="BT35" s="133">
        <f t="shared" si="35"/>
        <v>0</v>
      </c>
      <c r="BU35" s="133">
        <f t="shared" si="35"/>
        <v>0</v>
      </c>
      <c r="BV35" s="133">
        <f t="shared" si="35"/>
        <v>0</v>
      </c>
      <c r="BW35" s="133">
        <f t="shared" si="34"/>
        <v>0</v>
      </c>
      <c r="BX35" s="133">
        <f t="shared" si="34"/>
        <v>0</v>
      </c>
      <c r="BY35" s="133">
        <f t="shared" si="34"/>
        <v>0</v>
      </c>
      <c r="BZ35" s="133">
        <f t="shared" si="34"/>
        <v>0</v>
      </c>
      <c r="CA35" s="133">
        <f t="shared" si="34"/>
        <v>0</v>
      </c>
      <c r="CB35" s="133">
        <f t="shared" si="34"/>
        <v>0</v>
      </c>
      <c r="CC35" s="133">
        <f t="shared" si="34"/>
        <v>0</v>
      </c>
      <c r="CD35" s="133">
        <f t="shared" si="34"/>
        <v>0</v>
      </c>
      <c r="CE35" s="133">
        <f t="shared" si="34"/>
        <v>0</v>
      </c>
      <c r="CF35" s="134">
        <f t="shared" si="34"/>
        <v>2151383</v>
      </c>
      <c r="CG35" s="133">
        <f t="shared" si="34"/>
        <v>0</v>
      </c>
      <c r="CH35" s="133">
        <f t="shared" si="34"/>
        <v>0</v>
      </c>
      <c r="CI35" s="133">
        <f t="shared" si="34"/>
        <v>0</v>
      </c>
    </row>
    <row r="36" spans="1:87" s="129" customFormat="1" ht="12" customHeight="1">
      <c r="A36" s="125" t="s">
        <v>336</v>
      </c>
      <c r="B36" s="126" t="s">
        <v>394</v>
      </c>
      <c r="C36" s="125" t="s">
        <v>395</v>
      </c>
      <c r="D36" s="133">
        <f t="shared" si="3"/>
        <v>0</v>
      </c>
      <c r="E36" s="133">
        <f t="shared" si="4"/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4">
        <v>7730</v>
      </c>
      <c r="L36" s="133">
        <f t="shared" si="5"/>
        <v>443639</v>
      </c>
      <c r="M36" s="133">
        <f t="shared" si="6"/>
        <v>49331</v>
      </c>
      <c r="N36" s="133">
        <v>26311</v>
      </c>
      <c r="O36" s="133">
        <v>23020</v>
      </c>
      <c r="P36" s="133">
        <v>0</v>
      </c>
      <c r="Q36" s="133">
        <v>0</v>
      </c>
      <c r="R36" s="133">
        <f t="shared" si="7"/>
        <v>1034</v>
      </c>
      <c r="S36" s="133">
        <v>1034</v>
      </c>
      <c r="T36" s="133">
        <v>0</v>
      </c>
      <c r="U36" s="133">
        <v>0</v>
      </c>
      <c r="V36" s="133">
        <v>0</v>
      </c>
      <c r="W36" s="133">
        <f t="shared" si="8"/>
        <v>393274</v>
      </c>
      <c r="X36" s="133">
        <v>281346</v>
      </c>
      <c r="Y36" s="133">
        <v>111928</v>
      </c>
      <c r="Z36" s="133">
        <v>0</v>
      </c>
      <c r="AA36" s="133">
        <v>0</v>
      </c>
      <c r="AB36" s="134">
        <v>186570</v>
      </c>
      <c r="AC36" s="133">
        <v>0</v>
      </c>
      <c r="AD36" s="133">
        <v>37522</v>
      </c>
      <c r="AE36" s="133">
        <f t="shared" si="9"/>
        <v>481161</v>
      </c>
      <c r="AF36" s="133">
        <f t="shared" si="10"/>
        <v>0</v>
      </c>
      <c r="AG36" s="133">
        <f t="shared" si="11"/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4">
        <v>0</v>
      </c>
      <c r="AN36" s="133">
        <f t="shared" si="12"/>
        <v>10091</v>
      </c>
      <c r="AO36" s="133">
        <f t="shared" si="13"/>
        <v>8741</v>
      </c>
      <c r="AP36" s="133">
        <v>8741</v>
      </c>
      <c r="AQ36" s="133">
        <v>0</v>
      </c>
      <c r="AR36" s="133">
        <v>0</v>
      </c>
      <c r="AS36" s="133">
        <v>0</v>
      </c>
      <c r="AT36" s="133">
        <f t="shared" si="14"/>
        <v>24</v>
      </c>
      <c r="AU36" s="133">
        <v>24</v>
      </c>
      <c r="AV36" s="133">
        <v>0</v>
      </c>
      <c r="AW36" s="133">
        <v>0</v>
      </c>
      <c r="AX36" s="133">
        <v>0</v>
      </c>
      <c r="AY36" s="133">
        <f t="shared" si="15"/>
        <v>1326</v>
      </c>
      <c r="AZ36" s="133">
        <v>0</v>
      </c>
      <c r="BA36" s="133">
        <v>1326</v>
      </c>
      <c r="BB36" s="133">
        <v>0</v>
      </c>
      <c r="BC36" s="133">
        <v>0</v>
      </c>
      <c r="BD36" s="134">
        <v>58227</v>
      </c>
      <c r="BE36" s="133">
        <v>0</v>
      </c>
      <c r="BF36" s="133">
        <v>4080</v>
      </c>
      <c r="BG36" s="133">
        <f t="shared" si="16"/>
        <v>14171</v>
      </c>
      <c r="BH36" s="133">
        <f t="shared" si="35"/>
        <v>0</v>
      </c>
      <c r="BI36" s="133">
        <f t="shared" si="35"/>
        <v>0</v>
      </c>
      <c r="BJ36" s="133">
        <f t="shared" si="35"/>
        <v>0</v>
      </c>
      <c r="BK36" s="133">
        <f t="shared" si="35"/>
        <v>0</v>
      </c>
      <c r="BL36" s="133">
        <f t="shared" si="35"/>
        <v>0</v>
      </c>
      <c r="BM36" s="133">
        <f t="shared" si="35"/>
        <v>0</v>
      </c>
      <c r="BN36" s="133">
        <f t="shared" si="35"/>
        <v>0</v>
      </c>
      <c r="BO36" s="134">
        <f t="shared" si="35"/>
        <v>7730</v>
      </c>
      <c r="BP36" s="133">
        <f t="shared" si="35"/>
        <v>453730</v>
      </c>
      <c r="BQ36" s="133">
        <f t="shared" si="35"/>
        <v>58072</v>
      </c>
      <c r="BR36" s="133">
        <f t="shared" si="35"/>
        <v>35052</v>
      </c>
      <c r="BS36" s="133">
        <f t="shared" si="35"/>
        <v>23020</v>
      </c>
      <c r="BT36" s="133">
        <f t="shared" si="35"/>
        <v>0</v>
      </c>
      <c r="BU36" s="133">
        <f t="shared" si="35"/>
        <v>0</v>
      </c>
      <c r="BV36" s="133">
        <f t="shared" si="35"/>
        <v>1058</v>
      </c>
      <c r="BW36" s="133">
        <f t="shared" si="34"/>
        <v>1058</v>
      </c>
      <c r="BX36" s="133">
        <f t="shared" si="34"/>
        <v>0</v>
      </c>
      <c r="BY36" s="133">
        <f t="shared" si="34"/>
        <v>0</v>
      </c>
      <c r="BZ36" s="133">
        <f t="shared" si="34"/>
        <v>0</v>
      </c>
      <c r="CA36" s="133">
        <f t="shared" si="34"/>
        <v>394600</v>
      </c>
      <c r="CB36" s="133">
        <f t="shared" si="34"/>
        <v>281346</v>
      </c>
      <c r="CC36" s="133">
        <f t="shared" si="34"/>
        <v>113254</v>
      </c>
      <c r="CD36" s="133">
        <f t="shared" si="34"/>
        <v>0</v>
      </c>
      <c r="CE36" s="133">
        <f t="shared" si="34"/>
        <v>0</v>
      </c>
      <c r="CF36" s="134">
        <f t="shared" si="34"/>
        <v>244797</v>
      </c>
      <c r="CG36" s="133">
        <f t="shared" si="34"/>
        <v>0</v>
      </c>
      <c r="CH36" s="133">
        <f t="shared" si="34"/>
        <v>41602</v>
      </c>
      <c r="CI36" s="133">
        <f t="shared" si="34"/>
        <v>495332</v>
      </c>
    </row>
    <row r="37" spans="1:87" s="129" customFormat="1" ht="12" customHeight="1">
      <c r="A37" s="125" t="s">
        <v>336</v>
      </c>
      <c r="B37" s="126" t="s">
        <v>396</v>
      </c>
      <c r="C37" s="125" t="s">
        <v>397</v>
      </c>
      <c r="D37" s="133">
        <f t="shared" si="3"/>
        <v>0</v>
      </c>
      <c r="E37" s="133">
        <f t="shared" si="4"/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4">
        <v>48318</v>
      </c>
      <c r="L37" s="133">
        <f t="shared" si="5"/>
        <v>558252</v>
      </c>
      <c r="M37" s="133">
        <f t="shared" si="6"/>
        <v>114162</v>
      </c>
      <c r="N37" s="133">
        <v>73870</v>
      </c>
      <c r="O37" s="133">
        <v>26862</v>
      </c>
      <c r="P37" s="133">
        <v>6715</v>
      </c>
      <c r="Q37" s="133">
        <v>6715</v>
      </c>
      <c r="R37" s="133">
        <f t="shared" si="7"/>
        <v>49630</v>
      </c>
      <c r="S37" s="133">
        <v>7092</v>
      </c>
      <c r="T37" s="133">
        <v>42538</v>
      </c>
      <c r="U37" s="133">
        <v>0</v>
      </c>
      <c r="V37" s="133">
        <v>0</v>
      </c>
      <c r="W37" s="133">
        <f t="shared" si="8"/>
        <v>394337</v>
      </c>
      <c r="X37" s="133">
        <v>295497</v>
      </c>
      <c r="Y37" s="133">
        <v>89128</v>
      </c>
      <c r="Z37" s="133">
        <v>9712</v>
      </c>
      <c r="AA37" s="133">
        <v>0</v>
      </c>
      <c r="AB37" s="134">
        <v>346572</v>
      </c>
      <c r="AC37" s="133">
        <v>123</v>
      </c>
      <c r="AD37" s="133">
        <v>16169</v>
      </c>
      <c r="AE37" s="133">
        <f t="shared" si="9"/>
        <v>574421</v>
      </c>
      <c r="AF37" s="133">
        <f t="shared" si="10"/>
        <v>0</v>
      </c>
      <c r="AG37" s="133">
        <f t="shared" si="11"/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4">
        <v>1747</v>
      </c>
      <c r="AN37" s="133">
        <f t="shared" si="12"/>
        <v>20581</v>
      </c>
      <c r="AO37" s="133">
        <f t="shared" si="13"/>
        <v>6716</v>
      </c>
      <c r="AP37" s="133">
        <v>6716</v>
      </c>
      <c r="AQ37" s="133">
        <v>0</v>
      </c>
      <c r="AR37" s="133">
        <v>0</v>
      </c>
      <c r="AS37" s="133">
        <v>0</v>
      </c>
      <c r="AT37" s="133">
        <f t="shared" si="14"/>
        <v>0</v>
      </c>
      <c r="AU37" s="133">
        <v>0</v>
      </c>
      <c r="AV37" s="133">
        <v>0</v>
      </c>
      <c r="AW37" s="133">
        <v>0</v>
      </c>
      <c r="AX37" s="133">
        <v>0</v>
      </c>
      <c r="AY37" s="133">
        <f t="shared" si="15"/>
        <v>13865</v>
      </c>
      <c r="AZ37" s="133">
        <v>13865</v>
      </c>
      <c r="BA37" s="133">
        <v>0</v>
      </c>
      <c r="BB37" s="133">
        <v>0</v>
      </c>
      <c r="BC37" s="133">
        <v>0</v>
      </c>
      <c r="BD37" s="134">
        <v>75309</v>
      </c>
      <c r="BE37" s="133">
        <v>0</v>
      </c>
      <c r="BF37" s="133">
        <v>288</v>
      </c>
      <c r="BG37" s="133">
        <f t="shared" si="16"/>
        <v>20869</v>
      </c>
      <c r="BH37" s="133">
        <f t="shared" si="35"/>
        <v>0</v>
      </c>
      <c r="BI37" s="133">
        <f t="shared" si="35"/>
        <v>0</v>
      </c>
      <c r="BJ37" s="133">
        <f t="shared" si="35"/>
        <v>0</v>
      </c>
      <c r="BK37" s="133">
        <f t="shared" si="35"/>
        <v>0</v>
      </c>
      <c r="BL37" s="133">
        <f t="shared" si="35"/>
        <v>0</v>
      </c>
      <c r="BM37" s="133">
        <f t="shared" si="35"/>
        <v>0</v>
      </c>
      <c r="BN37" s="133">
        <f t="shared" si="35"/>
        <v>0</v>
      </c>
      <c r="BO37" s="134">
        <f t="shared" si="35"/>
        <v>50065</v>
      </c>
      <c r="BP37" s="133">
        <f t="shared" si="35"/>
        <v>578833</v>
      </c>
      <c r="BQ37" s="133">
        <f t="shared" si="35"/>
        <v>120878</v>
      </c>
      <c r="BR37" s="133">
        <f t="shared" si="35"/>
        <v>80586</v>
      </c>
      <c r="BS37" s="133">
        <f t="shared" si="35"/>
        <v>26862</v>
      </c>
      <c r="BT37" s="133">
        <f t="shared" si="35"/>
        <v>6715</v>
      </c>
      <c r="BU37" s="133">
        <f t="shared" si="35"/>
        <v>6715</v>
      </c>
      <c r="BV37" s="133">
        <f t="shared" si="35"/>
        <v>49630</v>
      </c>
      <c r="BW37" s="133">
        <f t="shared" si="34"/>
        <v>7092</v>
      </c>
      <c r="BX37" s="133">
        <f t="shared" si="34"/>
        <v>42538</v>
      </c>
      <c r="BY37" s="133">
        <f t="shared" si="34"/>
        <v>0</v>
      </c>
      <c r="BZ37" s="133">
        <f t="shared" si="34"/>
        <v>0</v>
      </c>
      <c r="CA37" s="133">
        <f t="shared" si="34"/>
        <v>408202</v>
      </c>
      <c r="CB37" s="133">
        <f t="shared" si="34"/>
        <v>309362</v>
      </c>
      <c r="CC37" s="133">
        <f t="shared" si="34"/>
        <v>89128</v>
      </c>
      <c r="CD37" s="133">
        <f t="shared" si="34"/>
        <v>9712</v>
      </c>
      <c r="CE37" s="133">
        <f t="shared" si="34"/>
        <v>0</v>
      </c>
      <c r="CF37" s="134">
        <f t="shared" si="34"/>
        <v>421881</v>
      </c>
      <c r="CG37" s="133">
        <f t="shared" si="34"/>
        <v>123</v>
      </c>
      <c r="CH37" s="133">
        <f t="shared" si="34"/>
        <v>16457</v>
      </c>
      <c r="CI37" s="133">
        <f t="shared" si="34"/>
        <v>595290</v>
      </c>
    </row>
    <row r="38" spans="1:87" s="129" customFormat="1" ht="12" customHeight="1">
      <c r="A38" s="125" t="s">
        <v>336</v>
      </c>
      <c r="B38" s="126" t="s">
        <v>398</v>
      </c>
      <c r="C38" s="125" t="s">
        <v>399</v>
      </c>
      <c r="D38" s="133">
        <f t="shared" si="3"/>
        <v>0</v>
      </c>
      <c r="E38" s="133">
        <f t="shared" si="4"/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4">
        <v>0</v>
      </c>
      <c r="L38" s="133">
        <f t="shared" si="5"/>
        <v>334665</v>
      </c>
      <c r="M38" s="133">
        <f t="shared" si="6"/>
        <v>108048</v>
      </c>
      <c r="N38" s="133">
        <v>44543</v>
      </c>
      <c r="O38" s="133">
        <v>63505</v>
      </c>
      <c r="P38" s="133">
        <v>0</v>
      </c>
      <c r="Q38" s="133">
        <v>0</v>
      </c>
      <c r="R38" s="133">
        <f t="shared" si="7"/>
        <v>7152</v>
      </c>
      <c r="S38" s="133">
        <v>7152</v>
      </c>
      <c r="T38" s="133">
        <v>0</v>
      </c>
      <c r="U38" s="133">
        <v>0</v>
      </c>
      <c r="V38" s="133">
        <v>0</v>
      </c>
      <c r="W38" s="133">
        <f t="shared" si="8"/>
        <v>219465</v>
      </c>
      <c r="X38" s="133">
        <v>219465</v>
      </c>
      <c r="Y38" s="133">
        <v>0</v>
      </c>
      <c r="Z38" s="133">
        <v>0</v>
      </c>
      <c r="AA38" s="133">
        <v>0</v>
      </c>
      <c r="AB38" s="134">
        <v>515401</v>
      </c>
      <c r="AC38" s="133">
        <v>0</v>
      </c>
      <c r="AD38" s="133">
        <v>32142</v>
      </c>
      <c r="AE38" s="133">
        <f t="shared" si="9"/>
        <v>366807</v>
      </c>
      <c r="AF38" s="133">
        <f t="shared" si="10"/>
        <v>0</v>
      </c>
      <c r="AG38" s="133">
        <f t="shared" si="11"/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4">
        <v>0</v>
      </c>
      <c r="AN38" s="133">
        <f t="shared" si="12"/>
        <v>0</v>
      </c>
      <c r="AO38" s="133">
        <f t="shared" si="13"/>
        <v>0</v>
      </c>
      <c r="AP38" s="133">
        <v>0</v>
      </c>
      <c r="AQ38" s="133">
        <v>0</v>
      </c>
      <c r="AR38" s="133">
        <v>0</v>
      </c>
      <c r="AS38" s="133">
        <v>0</v>
      </c>
      <c r="AT38" s="133">
        <f t="shared" si="14"/>
        <v>0</v>
      </c>
      <c r="AU38" s="133">
        <v>0</v>
      </c>
      <c r="AV38" s="133">
        <v>0</v>
      </c>
      <c r="AW38" s="133">
        <v>0</v>
      </c>
      <c r="AX38" s="133">
        <v>0</v>
      </c>
      <c r="AY38" s="133">
        <f t="shared" si="15"/>
        <v>0</v>
      </c>
      <c r="AZ38" s="133">
        <v>0</v>
      </c>
      <c r="BA38" s="133">
        <v>0</v>
      </c>
      <c r="BB38" s="133">
        <v>0</v>
      </c>
      <c r="BC38" s="133">
        <v>0</v>
      </c>
      <c r="BD38" s="134">
        <v>54427</v>
      </c>
      <c r="BE38" s="133">
        <v>0</v>
      </c>
      <c r="BF38" s="133">
        <v>0</v>
      </c>
      <c r="BG38" s="133">
        <f t="shared" si="16"/>
        <v>0</v>
      </c>
      <c r="BH38" s="133">
        <f t="shared" si="35"/>
        <v>0</v>
      </c>
      <c r="BI38" s="133">
        <f t="shared" si="35"/>
        <v>0</v>
      </c>
      <c r="BJ38" s="133">
        <f t="shared" si="35"/>
        <v>0</v>
      </c>
      <c r="BK38" s="133">
        <f t="shared" si="35"/>
        <v>0</v>
      </c>
      <c r="BL38" s="133">
        <f t="shared" si="35"/>
        <v>0</v>
      </c>
      <c r="BM38" s="133">
        <f t="shared" si="35"/>
        <v>0</v>
      </c>
      <c r="BN38" s="133">
        <f t="shared" si="35"/>
        <v>0</v>
      </c>
      <c r="BO38" s="134">
        <f t="shared" si="35"/>
        <v>0</v>
      </c>
      <c r="BP38" s="133">
        <f t="shared" si="35"/>
        <v>334665</v>
      </c>
      <c r="BQ38" s="133">
        <f t="shared" si="35"/>
        <v>108048</v>
      </c>
      <c r="BR38" s="133">
        <f t="shared" si="35"/>
        <v>44543</v>
      </c>
      <c r="BS38" s="133">
        <f t="shared" si="35"/>
        <v>63505</v>
      </c>
      <c r="BT38" s="133">
        <f t="shared" si="35"/>
        <v>0</v>
      </c>
      <c r="BU38" s="133">
        <f t="shared" si="35"/>
        <v>0</v>
      </c>
      <c r="BV38" s="133">
        <f t="shared" si="35"/>
        <v>7152</v>
      </c>
      <c r="BW38" s="133">
        <f t="shared" si="34"/>
        <v>7152</v>
      </c>
      <c r="BX38" s="133">
        <f t="shared" si="34"/>
        <v>0</v>
      </c>
      <c r="BY38" s="133">
        <f t="shared" si="34"/>
        <v>0</v>
      </c>
      <c r="BZ38" s="133">
        <f t="shared" si="34"/>
        <v>0</v>
      </c>
      <c r="CA38" s="133">
        <f t="shared" si="34"/>
        <v>219465</v>
      </c>
      <c r="CB38" s="133">
        <f t="shared" si="34"/>
        <v>219465</v>
      </c>
      <c r="CC38" s="133">
        <f t="shared" si="34"/>
        <v>0</v>
      </c>
      <c r="CD38" s="133">
        <f t="shared" si="34"/>
        <v>0</v>
      </c>
      <c r="CE38" s="133">
        <f t="shared" si="34"/>
        <v>0</v>
      </c>
      <c r="CF38" s="134">
        <f t="shared" si="34"/>
        <v>569828</v>
      </c>
      <c r="CG38" s="133">
        <f t="shared" si="34"/>
        <v>0</v>
      </c>
      <c r="CH38" s="133">
        <f t="shared" si="34"/>
        <v>32142</v>
      </c>
      <c r="CI38" s="133">
        <f t="shared" si="34"/>
        <v>366807</v>
      </c>
    </row>
    <row r="39" spans="1:87" s="129" customFormat="1" ht="12" customHeight="1">
      <c r="A39" s="125" t="s">
        <v>336</v>
      </c>
      <c r="B39" s="126" t="s">
        <v>400</v>
      </c>
      <c r="C39" s="125" t="s">
        <v>401</v>
      </c>
      <c r="D39" s="133">
        <f t="shared" si="3"/>
        <v>0</v>
      </c>
      <c r="E39" s="133">
        <f t="shared" si="4"/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4">
        <v>69957</v>
      </c>
      <c r="L39" s="133">
        <f t="shared" si="5"/>
        <v>672844</v>
      </c>
      <c r="M39" s="133">
        <f t="shared" si="6"/>
        <v>44499</v>
      </c>
      <c r="N39" s="133">
        <v>44499</v>
      </c>
      <c r="O39" s="133">
        <v>0</v>
      </c>
      <c r="P39" s="133">
        <v>0</v>
      </c>
      <c r="Q39" s="133">
        <v>0</v>
      </c>
      <c r="R39" s="133">
        <f t="shared" si="7"/>
        <v>3900</v>
      </c>
      <c r="S39" s="133">
        <v>0</v>
      </c>
      <c r="T39" s="133">
        <v>0</v>
      </c>
      <c r="U39" s="133">
        <v>3900</v>
      </c>
      <c r="V39" s="133">
        <v>0</v>
      </c>
      <c r="W39" s="133">
        <f t="shared" si="8"/>
        <v>622754</v>
      </c>
      <c r="X39" s="133">
        <v>444416</v>
      </c>
      <c r="Y39" s="133">
        <v>168132</v>
      </c>
      <c r="Z39" s="133">
        <v>6195</v>
      </c>
      <c r="AA39" s="133">
        <v>4011</v>
      </c>
      <c r="AB39" s="134">
        <v>501777</v>
      </c>
      <c r="AC39" s="133">
        <v>1691</v>
      </c>
      <c r="AD39" s="133">
        <v>27833</v>
      </c>
      <c r="AE39" s="133">
        <f t="shared" si="9"/>
        <v>700677</v>
      </c>
      <c r="AF39" s="133">
        <f t="shared" si="10"/>
        <v>0</v>
      </c>
      <c r="AG39" s="133">
        <f t="shared" si="11"/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4">
        <v>2025</v>
      </c>
      <c r="AN39" s="133">
        <f t="shared" si="12"/>
        <v>30374</v>
      </c>
      <c r="AO39" s="133">
        <f t="shared" si="13"/>
        <v>6908</v>
      </c>
      <c r="AP39" s="133">
        <v>6908</v>
      </c>
      <c r="AQ39" s="133">
        <v>0</v>
      </c>
      <c r="AR39" s="133">
        <v>0</v>
      </c>
      <c r="AS39" s="133">
        <v>0</v>
      </c>
      <c r="AT39" s="133">
        <f t="shared" si="14"/>
        <v>0</v>
      </c>
      <c r="AU39" s="133">
        <v>0</v>
      </c>
      <c r="AV39" s="133">
        <v>0</v>
      </c>
      <c r="AW39" s="133">
        <v>0</v>
      </c>
      <c r="AX39" s="133">
        <v>0</v>
      </c>
      <c r="AY39" s="133">
        <f t="shared" si="15"/>
        <v>23466</v>
      </c>
      <c r="AZ39" s="133">
        <v>23466</v>
      </c>
      <c r="BA39" s="133">
        <v>0</v>
      </c>
      <c r="BB39" s="133">
        <v>0</v>
      </c>
      <c r="BC39" s="133">
        <v>0</v>
      </c>
      <c r="BD39" s="134">
        <v>87315</v>
      </c>
      <c r="BE39" s="133">
        <v>0</v>
      </c>
      <c r="BF39" s="133">
        <v>277</v>
      </c>
      <c r="BG39" s="133">
        <f t="shared" si="16"/>
        <v>30651</v>
      </c>
      <c r="BH39" s="133">
        <f t="shared" si="35"/>
        <v>0</v>
      </c>
      <c r="BI39" s="133">
        <f t="shared" si="35"/>
        <v>0</v>
      </c>
      <c r="BJ39" s="133">
        <f t="shared" si="35"/>
        <v>0</v>
      </c>
      <c r="BK39" s="133">
        <f t="shared" si="35"/>
        <v>0</v>
      </c>
      <c r="BL39" s="133">
        <f t="shared" si="35"/>
        <v>0</v>
      </c>
      <c r="BM39" s="133">
        <f t="shared" si="35"/>
        <v>0</v>
      </c>
      <c r="BN39" s="133">
        <f t="shared" si="35"/>
        <v>0</v>
      </c>
      <c r="BO39" s="134">
        <f t="shared" si="35"/>
        <v>71982</v>
      </c>
      <c r="BP39" s="133">
        <f t="shared" si="35"/>
        <v>703218</v>
      </c>
      <c r="BQ39" s="133">
        <f t="shared" si="35"/>
        <v>51407</v>
      </c>
      <c r="BR39" s="133">
        <f t="shared" si="35"/>
        <v>51407</v>
      </c>
      <c r="BS39" s="133">
        <f t="shared" si="35"/>
        <v>0</v>
      </c>
      <c r="BT39" s="133">
        <f t="shared" si="35"/>
        <v>0</v>
      </c>
      <c r="BU39" s="133">
        <f t="shared" si="35"/>
        <v>0</v>
      </c>
      <c r="BV39" s="133">
        <f t="shared" si="35"/>
        <v>3900</v>
      </c>
      <c r="BW39" s="133">
        <f t="shared" si="34"/>
        <v>0</v>
      </c>
      <c r="BX39" s="133">
        <f t="shared" si="34"/>
        <v>0</v>
      </c>
      <c r="BY39" s="133">
        <f t="shared" si="34"/>
        <v>3900</v>
      </c>
      <c r="BZ39" s="133">
        <f t="shared" si="34"/>
        <v>0</v>
      </c>
      <c r="CA39" s="133">
        <f t="shared" si="34"/>
        <v>646220</v>
      </c>
      <c r="CB39" s="133">
        <f t="shared" si="34"/>
        <v>467882</v>
      </c>
      <c r="CC39" s="133">
        <f t="shared" si="34"/>
        <v>168132</v>
      </c>
      <c r="CD39" s="133">
        <f t="shared" si="34"/>
        <v>6195</v>
      </c>
      <c r="CE39" s="133">
        <f t="shared" si="34"/>
        <v>4011</v>
      </c>
      <c r="CF39" s="134">
        <f t="shared" si="34"/>
        <v>589092</v>
      </c>
      <c r="CG39" s="133">
        <f t="shared" si="34"/>
        <v>1691</v>
      </c>
      <c r="CH39" s="133">
        <f t="shared" si="34"/>
        <v>28110</v>
      </c>
      <c r="CI39" s="133">
        <f t="shared" si="34"/>
        <v>731328</v>
      </c>
    </row>
    <row r="40" spans="1:87" s="129" customFormat="1" ht="12" customHeight="1">
      <c r="A40" s="125" t="s">
        <v>336</v>
      </c>
      <c r="B40" s="126" t="s">
        <v>402</v>
      </c>
      <c r="C40" s="125" t="s">
        <v>403</v>
      </c>
      <c r="D40" s="133">
        <f t="shared" si="3"/>
        <v>0</v>
      </c>
      <c r="E40" s="133">
        <f t="shared" si="4"/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4">
        <v>140312</v>
      </c>
      <c r="L40" s="133">
        <f t="shared" si="5"/>
        <v>42986</v>
      </c>
      <c r="M40" s="133">
        <f t="shared" si="6"/>
        <v>42986</v>
      </c>
      <c r="N40" s="133">
        <v>42986</v>
      </c>
      <c r="O40" s="133">
        <v>0</v>
      </c>
      <c r="P40" s="133">
        <v>0</v>
      </c>
      <c r="Q40" s="133">
        <v>0</v>
      </c>
      <c r="R40" s="133">
        <f t="shared" si="7"/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f t="shared" si="8"/>
        <v>0</v>
      </c>
      <c r="X40" s="133">
        <v>0</v>
      </c>
      <c r="Y40" s="133">
        <v>0</v>
      </c>
      <c r="Z40" s="133">
        <v>0</v>
      </c>
      <c r="AA40" s="133">
        <v>0</v>
      </c>
      <c r="AB40" s="134">
        <v>315322</v>
      </c>
      <c r="AC40" s="133">
        <v>0</v>
      </c>
      <c r="AD40" s="133">
        <v>0</v>
      </c>
      <c r="AE40" s="133">
        <f t="shared" si="9"/>
        <v>42986</v>
      </c>
      <c r="AF40" s="133">
        <f t="shared" si="10"/>
        <v>0</v>
      </c>
      <c r="AG40" s="133">
        <f t="shared" si="11"/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4">
        <v>797</v>
      </c>
      <c r="AN40" s="133">
        <f t="shared" si="12"/>
        <v>4148</v>
      </c>
      <c r="AO40" s="133">
        <f t="shared" si="13"/>
        <v>4148</v>
      </c>
      <c r="AP40" s="133">
        <v>4148</v>
      </c>
      <c r="AQ40" s="133">
        <v>0</v>
      </c>
      <c r="AR40" s="133">
        <v>0</v>
      </c>
      <c r="AS40" s="133">
        <v>0</v>
      </c>
      <c r="AT40" s="133">
        <f t="shared" si="14"/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f t="shared" si="15"/>
        <v>0</v>
      </c>
      <c r="AZ40" s="133">
        <v>0</v>
      </c>
      <c r="BA40" s="133">
        <v>0</v>
      </c>
      <c r="BB40" s="133">
        <v>0</v>
      </c>
      <c r="BC40" s="133">
        <v>0</v>
      </c>
      <c r="BD40" s="134">
        <v>43243</v>
      </c>
      <c r="BE40" s="133">
        <v>0</v>
      </c>
      <c r="BF40" s="133">
        <v>0</v>
      </c>
      <c r="BG40" s="133">
        <f t="shared" si="16"/>
        <v>4148</v>
      </c>
      <c r="BH40" s="133">
        <f t="shared" si="35"/>
        <v>0</v>
      </c>
      <c r="BI40" s="133">
        <f t="shared" si="35"/>
        <v>0</v>
      </c>
      <c r="BJ40" s="133">
        <f t="shared" si="35"/>
        <v>0</v>
      </c>
      <c r="BK40" s="133">
        <f t="shared" si="35"/>
        <v>0</v>
      </c>
      <c r="BL40" s="133">
        <f t="shared" si="35"/>
        <v>0</v>
      </c>
      <c r="BM40" s="133">
        <f t="shared" si="35"/>
        <v>0</v>
      </c>
      <c r="BN40" s="133">
        <f t="shared" si="35"/>
        <v>0</v>
      </c>
      <c r="BO40" s="134">
        <f t="shared" si="35"/>
        <v>141109</v>
      </c>
      <c r="BP40" s="133">
        <f t="shared" si="35"/>
        <v>47134</v>
      </c>
      <c r="BQ40" s="133">
        <f t="shared" si="35"/>
        <v>47134</v>
      </c>
      <c r="BR40" s="133">
        <f t="shared" si="35"/>
        <v>47134</v>
      </c>
      <c r="BS40" s="133">
        <f t="shared" si="35"/>
        <v>0</v>
      </c>
      <c r="BT40" s="133">
        <f t="shared" si="35"/>
        <v>0</v>
      </c>
      <c r="BU40" s="133">
        <f t="shared" si="35"/>
        <v>0</v>
      </c>
      <c r="BV40" s="133">
        <f t="shared" si="35"/>
        <v>0</v>
      </c>
      <c r="BW40" s="133">
        <f t="shared" si="34"/>
        <v>0</v>
      </c>
      <c r="BX40" s="133">
        <f t="shared" si="34"/>
        <v>0</v>
      </c>
      <c r="BY40" s="133">
        <f t="shared" si="34"/>
        <v>0</v>
      </c>
      <c r="BZ40" s="133">
        <f t="shared" si="34"/>
        <v>0</v>
      </c>
      <c r="CA40" s="133">
        <f t="shared" si="34"/>
        <v>0</v>
      </c>
      <c r="CB40" s="133">
        <f t="shared" si="34"/>
        <v>0</v>
      </c>
      <c r="CC40" s="133">
        <f t="shared" si="34"/>
        <v>0</v>
      </c>
      <c r="CD40" s="133">
        <f t="shared" si="34"/>
        <v>0</v>
      </c>
      <c r="CE40" s="133">
        <f t="shared" si="34"/>
        <v>0</v>
      </c>
      <c r="CF40" s="134">
        <f t="shared" si="34"/>
        <v>358565</v>
      </c>
      <c r="CG40" s="133">
        <f t="shared" si="34"/>
        <v>0</v>
      </c>
      <c r="CH40" s="133">
        <f t="shared" si="34"/>
        <v>0</v>
      </c>
      <c r="CI40" s="133">
        <f t="shared" si="34"/>
        <v>47134</v>
      </c>
    </row>
    <row r="41" spans="1:87" s="129" customFormat="1" ht="12" customHeight="1">
      <c r="A41" s="125" t="s">
        <v>336</v>
      </c>
      <c r="B41" s="126" t="s">
        <v>404</v>
      </c>
      <c r="C41" s="125" t="s">
        <v>405</v>
      </c>
      <c r="D41" s="133">
        <f t="shared" si="3"/>
        <v>0</v>
      </c>
      <c r="E41" s="133">
        <f t="shared" si="4"/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4">
        <v>0</v>
      </c>
      <c r="L41" s="133">
        <f t="shared" si="5"/>
        <v>1075283</v>
      </c>
      <c r="M41" s="133">
        <f t="shared" si="6"/>
        <v>157355</v>
      </c>
      <c r="N41" s="133">
        <v>99261</v>
      </c>
      <c r="O41" s="133">
        <v>58094</v>
      </c>
      <c r="P41" s="133">
        <v>0</v>
      </c>
      <c r="Q41" s="133">
        <v>0</v>
      </c>
      <c r="R41" s="133">
        <f t="shared" si="7"/>
        <v>211521</v>
      </c>
      <c r="S41" s="133">
        <v>7956</v>
      </c>
      <c r="T41" s="133">
        <v>192393</v>
      </c>
      <c r="U41" s="133">
        <v>11172</v>
      </c>
      <c r="V41" s="133">
        <v>0</v>
      </c>
      <c r="W41" s="133">
        <f t="shared" si="8"/>
        <v>706407</v>
      </c>
      <c r="X41" s="133">
        <v>271670</v>
      </c>
      <c r="Y41" s="133">
        <v>330715</v>
      </c>
      <c r="Z41" s="133">
        <v>104022</v>
      </c>
      <c r="AA41" s="133">
        <v>0</v>
      </c>
      <c r="AB41" s="134">
        <v>0</v>
      </c>
      <c r="AC41" s="133">
        <v>0</v>
      </c>
      <c r="AD41" s="133">
        <v>0</v>
      </c>
      <c r="AE41" s="133">
        <f t="shared" si="9"/>
        <v>1075283</v>
      </c>
      <c r="AF41" s="133">
        <f t="shared" si="10"/>
        <v>0</v>
      </c>
      <c r="AG41" s="133">
        <f t="shared" si="11"/>
        <v>0</v>
      </c>
      <c r="AH41" s="133">
        <v>0</v>
      </c>
      <c r="AI41" s="133">
        <v>0</v>
      </c>
      <c r="AJ41" s="133">
        <v>0</v>
      </c>
      <c r="AK41" s="133">
        <v>0</v>
      </c>
      <c r="AL41" s="133">
        <v>0</v>
      </c>
      <c r="AM41" s="134">
        <v>2341</v>
      </c>
      <c r="AN41" s="133">
        <f t="shared" si="12"/>
        <v>0</v>
      </c>
      <c r="AO41" s="133">
        <f t="shared" si="13"/>
        <v>0</v>
      </c>
      <c r="AP41" s="133">
        <v>0</v>
      </c>
      <c r="AQ41" s="133">
        <v>0</v>
      </c>
      <c r="AR41" s="133">
        <v>0</v>
      </c>
      <c r="AS41" s="133">
        <v>0</v>
      </c>
      <c r="AT41" s="133">
        <f t="shared" si="14"/>
        <v>0</v>
      </c>
      <c r="AU41" s="133">
        <v>0</v>
      </c>
      <c r="AV41" s="133">
        <v>0</v>
      </c>
      <c r="AW41" s="133">
        <v>0</v>
      </c>
      <c r="AX41" s="133">
        <v>0</v>
      </c>
      <c r="AY41" s="133">
        <f t="shared" si="15"/>
        <v>0</v>
      </c>
      <c r="AZ41" s="133">
        <v>0</v>
      </c>
      <c r="BA41" s="133">
        <v>0</v>
      </c>
      <c r="BB41" s="133">
        <v>0</v>
      </c>
      <c r="BC41" s="133">
        <v>0</v>
      </c>
      <c r="BD41" s="134">
        <v>107195</v>
      </c>
      <c r="BE41" s="133">
        <v>0</v>
      </c>
      <c r="BF41" s="133">
        <v>0</v>
      </c>
      <c r="BG41" s="133">
        <f t="shared" si="16"/>
        <v>0</v>
      </c>
      <c r="BH41" s="133">
        <f t="shared" si="35"/>
        <v>0</v>
      </c>
      <c r="BI41" s="133">
        <f t="shared" si="35"/>
        <v>0</v>
      </c>
      <c r="BJ41" s="133">
        <f t="shared" si="35"/>
        <v>0</v>
      </c>
      <c r="BK41" s="133">
        <f t="shared" si="35"/>
        <v>0</v>
      </c>
      <c r="BL41" s="133">
        <f t="shared" si="35"/>
        <v>0</v>
      </c>
      <c r="BM41" s="133">
        <f t="shared" si="35"/>
        <v>0</v>
      </c>
      <c r="BN41" s="133">
        <f t="shared" si="35"/>
        <v>0</v>
      </c>
      <c r="BO41" s="134">
        <f t="shared" si="35"/>
        <v>2341</v>
      </c>
      <c r="BP41" s="133">
        <f t="shared" si="35"/>
        <v>1075283</v>
      </c>
      <c r="BQ41" s="133">
        <f t="shared" si="35"/>
        <v>157355</v>
      </c>
      <c r="BR41" s="133">
        <f t="shared" si="35"/>
        <v>99261</v>
      </c>
      <c r="BS41" s="133">
        <f t="shared" si="35"/>
        <v>58094</v>
      </c>
      <c r="BT41" s="133">
        <f t="shared" si="35"/>
        <v>0</v>
      </c>
      <c r="BU41" s="133">
        <f t="shared" si="35"/>
        <v>0</v>
      </c>
      <c r="BV41" s="133">
        <f t="shared" si="35"/>
        <v>211521</v>
      </c>
      <c r="BW41" s="133">
        <f t="shared" si="34"/>
        <v>7956</v>
      </c>
      <c r="BX41" s="133">
        <f t="shared" si="34"/>
        <v>192393</v>
      </c>
      <c r="BY41" s="133">
        <f t="shared" si="34"/>
        <v>11172</v>
      </c>
      <c r="BZ41" s="133">
        <f t="shared" si="34"/>
        <v>0</v>
      </c>
      <c r="CA41" s="133">
        <f t="shared" si="34"/>
        <v>706407</v>
      </c>
      <c r="CB41" s="133">
        <f t="shared" si="34"/>
        <v>271670</v>
      </c>
      <c r="CC41" s="133">
        <f t="shared" si="34"/>
        <v>330715</v>
      </c>
      <c r="CD41" s="133">
        <f t="shared" si="34"/>
        <v>104022</v>
      </c>
      <c r="CE41" s="133">
        <f t="shared" si="34"/>
        <v>0</v>
      </c>
      <c r="CF41" s="134">
        <f t="shared" si="34"/>
        <v>107195</v>
      </c>
      <c r="CG41" s="133">
        <f t="shared" si="34"/>
        <v>0</v>
      </c>
      <c r="CH41" s="133">
        <f t="shared" si="34"/>
        <v>0</v>
      </c>
      <c r="CI41" s="133">
        <f t="shared" si="34"/>
        <v>1075283</v>
      </c>
    </row>
    <row r="42" spans="1:87" s="129" customFormat="1" ht="12" customHeight="1">
      <c r="A42" s="125" t="s">
        <v>336</v>
      </c>
      <c r="B42" s="126" t="s">
        <v>406</v>
      </c>
      <c r="C42" s="125" t="s">
        <v>407</v>
      </c>
      <c r="D42" s="133">
        <f t="shared" si="3"/>
        <v>0</v>
      </c>
      <c r="E42" s="133">
        <f t="shared" si="4"/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4">
        <v>0</v>
      </c>
      <c r="L42" s="133">
        <f t="shared" si="5"/>
        <v>667487</v>
      </c>
      <c r="M42" s="133">
        <f t="shared" si="6"/>
        <v>29741</v>
      </c>
      <c r="N42" s="133">
        <v>24241</v>
      </c>
      <c r="O42" s="133">
        <v>5500</v>
      </c>
      <c r="P42" s="133">
        <v>0</v>
      </c>
      <c r="Q42" s="133">
        <v>0</v>
      </c>
      <c r="R42" s="133">
        <f t="shared" si="7"/>
        <v>60087</v>
      </c>
      <c r="S42" s="133">
        <v>0</v>
      </c>
      <c r="T42" s="133">
        <v>55942</v>
      </c>
      <c r="U42" s="133">
        <v>4145</v>
      </c>
      <c r="V42" s="133">
        <v>0</v>
      </c>
      <c r="W42" s="133">
        <f t="shared" si="8"/>
        <v>575991</v>
      </c>
      <c r="X42" s="133">
        <v>123480</v>
      </c>
      <c r="Y42" s="133">
        <v>424060</v>
      </c>
      <c r="Z42" s="133">
        <v>7030</v>
      </c>
      <c r="AA42" s="133">
        <v>21421</v>
      </c>
      <c r="AB42" s="134">
        <v>0</v>
      </c>
      <c r="AC42" s="133">
        <v>1668</v>
      </c>
      <c r="AD42" s="133">
        <v>22629</v>
      </c>
      <c r="AE42" s="133">
        <f t="shared" si="9"/>
        <v>690116</v>
      </c>
      <c r="AF42" s="133">
        <f t="shared" si="10"/>
        <v>0</v>
      </c>
      <c r="AG42" s="133">
        <f t="shared" si="11"/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0</v>
      </c>
      <c r="AM42" s="134">
        <v>0</v>
      </c>
      <c r="AN42" s="133">
        <f t="shared" si="12"/>
        <v>152354</v>
      </c>
      <c r="AO42" s="133">
        <f t="shared" si="13"/>
        <v>11896</v>
      </c>
      <c r="AP42" s="133">
        <v>11896</v>
      </c>
      <c r="AQ42" s="133">
        <v>0</v>
      </c>
      <c r="AR42" s="133">
        <v>0</v>
      </c>
      <c r="AS42" s="133">
        <v>0</v>
      </c>
      <c r="AT42" s="133">
        <f t="shared" si="14"/>
        <v>82279</v>
      </c>
      <c r="AU42" s="133">
        <v>0</v>
      </c>
      <c r="AV42" s="133">
        <v>82279</v>
      </c>
      <c r="AW42" s="133">
        <v>0</v>
      </c>
      <c r="AX42" s="133">
        <v>0</v>
      </c>
      <c r="AY42" s="133">
        <f t="shared" si="15"/>
        <v>47250</v>
      </c>
      <c r="AZ42" s="133">
        <v>0</v>
      </c>
      <c r="BA42" s="133">
        <v>47250</v>
      </c>
      <c r="BB42" s="133">
        <v>0</v>
      </c>
      <c r="BC42" s="133">
        <v>0</v>
      </c>
      <c r="BD42" s="134">
        <v>0</v>
      </c>
      <c r="BE42" s="133">
        <v>10929</v>
      </c>
      <c r="BF42" s="133">
        <v>2309</v>
      </c>
      <c r="BG42" s="133">
        <f t="shared" si="16"/>
        <v>154663</v>
      </c>
      <c r="BH42" s="133">
        <f aca="true" t="shared" si="36" ref="BH42:BW58">SUM(D42,AF42)</f>
        <v>0</v>
      </c>
      <c r="BI42" s="133">
        <f t="shared" si="36"/>
        <v>0</v>
      </c>
      <c r="BJ42" s="133">
        <f t="shared" si="36"/>
        <v>0</v>
      </c>
      <c r="BK42" s="133">
        <f t="shared" si="36"/>
        <v>0</v>
      </c>
      <c r="BL42" s="133">
        <f t="shared" si="36"/>
        <v>0</v>
      </c>
      <c r="BM42" s="133">
        <f t="shared" si="36"/>
        <v>0</v>
      </c>
      <c r="BN42" s="133">
        <f t="shared" si="36"/>
        <v>0</v>
      </c>
      <c r="BO42" s="134">
        <f t="shared" si="36"/>
        <v>0</v>
      </c>
      <c r="BP42" s="133">
        <f t="shared" si="36"/>
        <v>819841</v>
      </c>
      <c r="BQ42" s="133">
        <f t="shared" si="36"/>
        <v>41637</v>
      </c>
      <c r="BR42" s="133">
        <f t="shared" si="36"/>
        <v>36137</v>
      </c>
      <c r="BS42" s="133">
        <f t="shared" si="36"/>
        <v>5500</v>
      </c>
      <c r="BT42" s="133">
        <f t="shared" si="36"/>
        <v>0</v>
      </c>
      <c r="BU42" s="133">
        <f t="shared" si="36"/>
        <v>0</v>
      </c>
      <c r="BV42" s="133">
        <f t="shared" si="36"/>
        <v>142366</v>
      </c>
      <c r="BW42" s="133">
        <f t="shared" si="34"/>
        <v>0</v>
      </c>
      <c r="BX42" s="133">
        <f t="shared" si="34"/>
        <v>138221</v>
      </c>
      <c r="BY42" s="133">
        <f t="shared" si="34"/>
        <v>4145</v>
      </c>
      <c r="BZ42" s="133">
        <f t="shared" si="34"/>
        <v>0</v>
      </c>
      <c r="CA42" s="133">
        <f t="shared" si="34"/>
        <v>623241</v>
      </c>
      <c r="CB42" s="133">
        <f t="shared" si="34"/>
        <v>123480</v>
      </c>
      <c r="CC42" s="133">
        <f t="shared" si="34"/>
        <v>471310</v>
      </c>
      <c r="CD42" s="133">
        <f t="shared" si="34"/>
        <v>7030</v>
      </c>
      <c r="CE42" s="133">
        <f t="shared" si="34"/>
        <v>21421</v>
      </c>
      <c r="CF42" s="134">
        <f t="shared" si="34"/>
        <v>0</v>
      </c>
      <c r="CG42" s="133">
        <f t="shared" si="34"/>
        <v>12597</v>
      </c>
      <c r="CH42" s="133">
        <f t="shared" si="34"/>
        <v>24938</v>
      </c>
      <c r="CI42" s="133">
        <f t="shared" si="34"/>
        <v>844779</v>
      </c>
    </row>
    <row r="43" spans="1:87" s="129" customFormat="1" ht="12" customHeight="1">
      <c r="A43" s="125" t="s">
        <v>336</v>
      </c>
      <c r="B43" s="126" t="s">
        <v>408</v>
      </c>
      <c r="C43" s="125" t="s">
        <v>409</v>
      </c>
      <c r="D43" s="133">
        <f t="shared" si="3"/>
        <v>0</v>
      </c>
      <c r="E43" s="133">
        <f t="shared" si="4"/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4">
        <v>0</v>
      </c>
      <c r="L43" s="133">
        <f t="shared" si="5"/>
        <v>17534</v>
      </c>
      <c r="M43" s="133">
        <f t="shared" si="6"/>
        <v>17534</v>
      </c>
      <c r="N43" s="133">
        <v>17534</v>
      </c>
      <c r="O43" s="133">
        <v>0</v>
      </c>
      <c r="P43" s="133">
        <v>0</v>
      </c>
      <c r="Q43" s="133">
        <v>0</v>
      </c>
      <c r="R43" s="133">
        <f t="shared" si="7"/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f t="shared" si="8"/>
        <v>0</v>
      </c>
      <c r="X43" s="133">
        <v>0</v>
      </c>
      <c r="Y43" s="133">
        <v>0</v>
      </c>
      <c r="Z43" s="133">
        <v>0</v>
      </c>
      <c r="AA43" s="133">
        <v>0</v>
      </c>
      <c r="AB43" s="134">
        <v>684174</v>
      </c>
      <c r="AC43" s="133">
        <v>0</v>
      </c>
      <c r="AD43" s="133">
        <v>0</v>
      </c>
      <c r="AE43" s="133">
        <f t="shared" si="9"/>
        <v>17534</v>
      </c>
      <c r="AF43" s="133">
        <f t="shared" si="10"/>
        <v>0</v>
      </c>
      <c r="AG43" s="133">
        <f t="shared" si="11"/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0</v>
      </c>
      <c r="AM43" s="134">
        <v>1049</v>
      </c>
      <c r="AN43" s="133">
        <f t="shared" si="12"/>
        <v>8767</v>
      </c>
      <c r="AO43" s="133">
        <f t="shared" si="13"/>
        <v>8767</v>
      </c>
      <c r="AP43" s="133">
        <v>8767</v>
      </c>
      <c r="AQ43" s="133">
        <v>0</v>
      </c>
      <c r="AR43" s="133">
        <v>0</v>
      </c>
      <c r="AS43" s="133">
        <v>0</v>
      </c>
      <c r="AT43" s="133">
        <f t="shared" si="14"/>
        <v>0</v>
      </c>
      <c r="AU43" s="133">
        <v>0</v>
      </c>
      <c r="AV43" s="133">
        <v>0</v>
      </c>
      <c r="AW43" s="133">
        <v>0</v>
      </c>
      <c r="AX43" s="133">
        <v>0</v>
      </c>
      <c r="AY43" s="133">
        <f t="shared" si="15"/>
        <v>0</v>
      </c>
      <c r="AZ43" s="133">
        <v>0</v>
      </c>
      <c r="BA43" s="133">
        <v>0</v>
      </c>
      <c r="BB43" s="133">
        <v>0</v>
      </c>
      <c r="BC43" s="133">
        <v>0</v>
      </c>
      <c r="BD43" s="134">
        <v>61671</v>
      </c>
      <c r="BE43" s="133">
        <v>0</v>
      </c>
      <c r="BF43" s="133">
        <v>0</v>
      </c>
      <c r="BG43" s="133">
        <f t="shared" si="16"/>
        <v>8767</v>
      </c>
      <c r="BH43" s="133">
        <f t="shared" si="36"/>
        <v>0</v>
      </c>
      <c r="BI43" s="133">
        <f t="shared" si="36"/>
        <v>0</v>
      </c>
      <c r="BJ43" s="133">
        <f t="shared" si="36"/>
        <v>0</v>
      </c>
      <c r="BK43" s="133">
        <f t="shared" si="36"/>
        <v>0</v>
      </c>
      <c r="BL43" s="133">
        <f t="shared" si="36"/>
        <v>0</v>
      </c>
      <c r="BM43" s="133">
        <f t="shared" si="36"/>
        <v>0</v>
      </c>
      <c r="BN43" s="133">
        <f t="shared" si="36"/>
        <v>0</v>
      </c>
      <c r="BO43" s="134">
        <f t="shared" si="36"/>
        <v>1049</v>
      </c>
      <c r="BP43" s="133">
        <f t="shared" si="36"/>
        <v>26301</v>
      </c>
      <c r="BQ43" s="133">
        <f t="shared" si="36"/>
        <v>26301</v>
      </c>
      <c r="BR43" s="133">
        <f t="shared" si="36"/>
        <v>26301</v>
      </c>
      <c r="BS43" s="133">
        <f t="shared" si="36"/>
        <v>0</v>
      </c>
      <c r="BT43" s="133">
        <f t="shared" si="36"/>
        <v>0</v>
      </c>
      <c r="BU43" s="133">
        <f t="shared" si="36"/>
        <v>0</v>
      </c>
      <c r="BV43" s="133">
        <f t="shared" si="36"/>
        <v>0</v>
      </c>
      <c r="BW43" s="133">
        <f t="shared" si="34"/>
        <v>0</v>
      </c>
      <c r="BX43" s="133">
        <f t="shared" si="34"/>
        <v>0</v>
      </c>
      <c r="BY43" s="133">
        <f t="shared" si="34"/>
        <v>0</v>
      </c>
      <c r="BZ43" s="133">
        <f t="shared" si="34"/>
        <v>0</v>
      </c>
      <c r="CA43" s="133">
        <f t="shared" si="34"/>
        <v>0</v>
      </c>
      <c r="CB43" s="133">
        <f t="shared" si="34"/>
        <v>0</v>
      </c>
      <c r="CC43" s="133">
        <f t="shared" si="34"/>
        <v>0</v>
      </c>
      <c r="CD43" s="133">
        <f t="shared" si="34"/>
        <v>0</v>
      </c>
      <c r="CE43" s="133">
        <f aca="true" t="shared" si="37" ref="CA43:CI71">SUM(AA43,BC43)</f>
        <v>0</v>
      </c>
      <c r="CF43" s="134">
        <f t="shared" si="37"/>
        <v>745845</v>
      </c>
      <c r="CG43" s="133">
        <f t="shared" si="37"/>
        <v>0</v>
      </c>
      <c r="CH43" s="133">
        <f t="shared" si="37"/>
        <v>0</v>
      </c>
      <c r="CI43" s="133">
        <f t="shared" si="37"/>
        <v>26301</v>
      </c>
    </row>
    <row r="44" spans="1:87" s="129" customFormat="1" ht="12" customHeight="1">
      <c r="A44" s="125" t="s">
        <v>336</v>
      </c>
      <c r="B44" s="126" t="s">
        <v>410</v>
      </c>
      <c r="C44" s="125" t="s">
        <v>411</v>
      </c>
      <c r="D44" s="133">
        <f t="shared" si="3"/>
        <v>0</v>
      </c>
      <c r="E44" s="133">
        <f t="shared" si="4"/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4">
        <v>0</v>
      </c>
      <c r="L44" s="133">
        <f t="shared" si="5"/>
        <v>859839</v>
      </c>
      <c r="M44" s="133">
        <f t="shared" si="6"/>
        <v>41174</v>
      </c>
      <c r="N44" s="133">
        <v>39477</v>
      </c>
      <c r="O44" s="133">
        <v>0</v>
      </c>
      <c r="P44" s="133">
        <v>1697</v>
      </c>
      <c r="Q44" s="133">
        <v>0</v>
      </c>
      <c r="R44" s="133">
        <f t="shared" si="7"/>
        <v>3923</v>
      </c>
      <c r="S44" s="133">
        <v>1822</v>
      </c>
      <c r="T44" s="133">
        <v>637</v>
      </c>
      <c r="U44" s="133">
        <v>1464</v>
      </c>
      <c r="V44" s="133">
        <v>0</v>
      </c>
      <c r="W44" s="133">
        <f t="shared" si="8"/>
        <v>814742</v>
      </c>
      <c r="X44" s="133">
        <v>143347</v>
      </c>
      <c r="Y44" s="133">
        <v>623107</v>
      </c>
      <c r="Z44" s="133">
        <v>37931</v>
      </c>
      <c r="AA44" s="133">
        <v>10357</v>
      </c>
      <c r="AB44" s="134">
        <v>0</v>
      </c>
      <c r="AC44" s="133">
        <v>0</v>
      </c>
      <c r="AD44" s="133">
        <v>27463</v>
      </c>
      <c r="AE44" s="133">
        <f t="shared" si="9"/>
        <v>887302</v>
      </c>
      <c r="AF44" s="133">
        <f t="shared" si="10"/>
        <v>0</v>
      </c>
      <c r="AG44" s="133">
        <f t="shared" si="11"/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4">
        <v>0</v>
      </c>
      <c r="AN44" s="133">
        <f t="shared" si="12"/>
        <v>6188</v>
      </c>
      <c r="AO44" s="133">
        <f t="shared" si="13"/>
        <v>6188</v>
      </c>
      <c r="AP44" s="133">
        <v>6188</v>
      </c>
      <c r="AQ44" s="133">
        <v>0</v>
      </c>
      <c r="AR44" s="133">
        <v>0</v>
      </c>
      <c r="AS44" s="133">
        <v>0</v>
      </c>
      <c r="AT44" s="133">
        <f t="shared" si="14"/>
        <v>0</v>
      </c>
      <c r="AU44" s="133">
        <v>0</v>
      </c>
      <c r="AV44" s="133">
        <v>0</v>
      </c>
      <c r="AW44" s="133">
        <v>0</v>
      </c>
      <c r="AX44" s="133">
        <v>0</v>
      </c>
      <c r="AY44" s="133">
        <f t="shared" si="15"/>
        <v>0</v>
      </c>
      <c r="AZ44" s="133">
        <v>0</v>
      </c>
      <c r="BA44" s="133">
        <v>0</v>
      </c>
      <c r="BB44" s="133">
        <v>0</v>
      </c>
      <c r="BC44" s="133">
        <v>0</v>
      </c>
      <c r="BD44" s="134">
        <v>56583</v>
      </c>
      <c r="BE44" s="133">
        <v>0</v>
      </c>
      <c r="BF44" s="133">
        <v>2256</v>
      </c>
      <c r="BG44" s="133">
        <f t="shared" si="16"/>
        <v>8444</v>
      </c>
      <c r="BH44" s="133">
        <f t="shared" si="36"/>
        <v>0</v>
      </c>
      <c r="BI44" s="133">
        <f t="shared" si="36"/>
        <v>0</v>
      </c>
      <c r="BJ44" s="133">
        <f t="shared" si="36"/>
        <v>0</v>
      </c>
      <c r="BK44" s="133">
        <f t="shared" si="36"/>
        <v>0</v>
      </c>
      <c r="BL44" s="133">
        <f t="shared" si="36"/>
        <v>0</v>
      </c>
      <c r="BM44" s="133">
        <f t="shared" si="36"/>
        <v>0</v>
      </c>
      <c r="BN44" s="133">
        <f t="shared" si="36"/>
        <v>0</v>
      </c>
      <c r="BO44" s="134">
        <f t="shared" si="36"/>
        <v>0</v>
      </c>
      <c r="BP44" s="133">
        <f t="shared" si="36"/>
        <v>866027</v>
      </c>
      <c r="BQ44" s="133">
        <f t="shared" si="36"/>
        <v>47362</v>
      </c>
      <c r="BR44" s="133">
        <f t="shared" si="36"/>
        <v>45665</v>
      </c>
      <c r="BS44" s="133">
        <f t="shared" si="36"/>
        <v>0</v>
      </c>
      <c r="BT44" s="133">
        <f t="shared" si="36"/>
        <v>1697</v>
      </c>
      <c r="BU44" s="133">
        <f t="shared" si="36"/>
        <v>0</v>
      </c>
      <c r="BV44" s="133">
        <f t="shared" si="36"/>
        <v>3923</v>
      </c>
      <c r="BW44" s="133">
        <f aca="true" t="shared" si="38" ref="BW44:BW54">SUM(S44,AU44)</f>
        <v>1822</v>
      </c>
      <c r="BX44" s="133">
        <f aca="true" t="shared" si="39" ref="BX44:BX90">SUM(T44,AV44)</f>
        <v>637</v>
      </c>
      <c r="BY44" s="133">
        <f aca="true" t="shared" si="40" ref="BY44:BY90">SUM(U44,AW44)</f>
        <v>1464</v>
      </c>
      <c r="BZ44" s="133">
        <f aca="true" t="shared" si="41" ref="BZ44:BZ90">SUM(V44,AX44)</f>
        <v>0</v>
      </c>
      <c r="CA44" s="133">
        <f t="shared" si="37"/>
        <v>814742</v>
      </c>
      <c r="CB44" s="133">
        <f t="shared" si="37"/>
        <v>143347</v>
      </c>
      <c r="CC44" s="133">
        <f t="shared" si="37"/>
        <v>623107</v>
      </c>
      <c r="CD44" s="133">
        <f t="shared" si="37"/>
        <v>37931</v>
      </c>
      <c r="CE44" s="133">
        <f t="shared" si="37"/>
        <v>10357</v>
      </c>
      <c r="CF44" s="134">
        <f t="shared" si="37"/>
        <v>56583</v>
      </c>
      <c r="CG44" s="133">
        <f t="shared" si="37"/>
        <v>0</v>
      </c>
      <c r="CH44" s="133">
        <f t="shared" si="37"/>
        <v>29719</v>
      </c>
      <c r="CI44" s="133">
        <f t="shared" si="37"/>
        <v>895746</v>
      </c>
    </row>
    <row r="45" spans="1:87" s="129" customFormat="1" ht="12" customHeight="1">
      <c r="A45" s="125" t="s">
        <v>336</v>
      </c>
      <c r="B45" s="126" t="s">
        <v>412</v>
      </c>
      <c r="C45" s="125" t="s">
        <v>413</v>
      </c>
      <c r="D45" s="133">
        <f t="shared" si="3"/>
        <v>0</v>
      </c>
      <c r="E45" s="133">
        <f t="shared" si="4"/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4">
        <v>38216</v>
      </c>
      <c r="L45" s="133">
        <f t="shared" si="5"/>
        <v>380826</v>
      </c>
      <c r="M45" s="133">
        <f t="shared" si="6"/>
        <v>94169</v>
      </c>
      <c r="N45" s="133">
        <v>59491</v>
      </c>
      <c r="O45" s="133">
        <v>17174</v>
      </c>
      <c r="P45" s="133">
        <v>8693</v>
      </c>
      <c r="Q45" s="133">
        <v>8811</v>
      </c>
      <c r="R45" s="133">
        <f t="shared" si="7"/>
        <v>51153</v>
      </c>
      <c r="S45" s="133">
        <v>1952</v>
      </c>
      <c r="T45" s="133">
        <v>28062</v>
      </c>
      <c r="U45" s="133">
        <v>21139</v>
      </c>
      <c r="V45" s="133">
        <v>0</v>
      </c>
      <c r="W45" s="133">
        <f t="shared" si="8"/>
        <v>235504</v>
      </c>
      <c r="X45" s="133">
        <v>129308</v>
      </c>
      <c r="Y45" s="133">
        <v>90324</v>
      </c>
      <c r="Z45" s="133">
        <v>8680</v>
      </c>
      <c r="AA45" s="133">
        <v>7192</v>
      </c>
      <c r="AB45" s="134">
        <v>274116</v>
      </c>
      <c r="AC45" s="133">
        <v>0</v>
      </c>
      <c r="AD45" s="133">
        <v>0</v>
      </c>
      <c r="AE45" s="133">
        <f t="shared" si="9"/>
        <v>380826</v>
      </c>
      <c r="AF45" s="133">
        <f t="shared" si="10"/>
        <v>0</v>
      </c>
      <c r="AG45" s="133">
        <f t="shared" si="11"/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0</v>
      </c>
      <c r="AM45" s="134">
        <v>1006</v>
      </c>
      <c r="AN45" s="133">
        <f t="shared" si="12"/>
        <v>17758</v>
      </c>
      <c r="AO45" s="133">
        <f t="shared" si="13"/>
        <v>7885</v>
      </c>
      <c r="AP45" s="133">
        <v>7885</v>
      </c>
      <c r="AQ45" s="133">
        <v>0</v>
      </c>
      <c r="AR45" s="133">
        <v>0</v>
      </c>
      <c r="AS45" s="133">
        <v>0</v>
      </c>
      <c r="AT45" s="133">
        <f t="shared" si="14"/>
        <v>0</v>
      </c>
      <c r="AU45" s="133">
        <v>0</v>
      </c>
      <c r="AV45" s="133">
        <v>0</v>
      </c>
      <c r="AW45" s="133">
        <v>0</v>
      </c>
      <c r="AX45" s="133">
        <v>0</v>
      </c>
      <c r="AY45" s="133">
        <f t="shared" si="15"/>
        <v>9873</v>
      </c>
      <c r="AZ45" s="133">
        <v>9450</v>
      </c>
      <c r="BA45" s="133">
        <v>0</v>
      </c>
      <c r="BB45" s="133">
        <v>0</v>
      </c>
      <c r="BC45" s="133">
        <v>423</v>
      </c>
      <c r="BD45" s="134">
        <v>43366</v>
      </c>
      <c r="BE45" s="133">
        <v>0</v>
      </c>
      <c r="BF45" s="133">
        <v>0</v>
      </c>
      <c r="BG45" s="133">
        <f t="shared" si="16"/>
        <v>17758</v>
      </c>
      <c r="BH45" s="133">
        <f t="shared" si="36"/>
        <v>0</v>
      </c>
      <c r="BI45" s="133">
        <f t="shared" si="36"/>
        <v>0</v>
      </c>
      <c r="BJ45" s="133">
        <f t="shared" si="36"/>
        <v>0</v>
      </c>
      <c r="BK45" s="133">
        <f t="shared" si="36"/>
        <v>0</v>
      </c>
      <c r="BL45" s="133">
        <f t="shared" si="36"/>
        <v>0</v>
      </c>
      <c r="BM45" s="133">
        <f t="shared" si="36"/>
        <v>0</v>
      </c>
      <c r="BN45" s="133">
        <f t="shared" si="36"/>
        <v>0</v>
      </c>
      <c r="BO45" s="134">
        <f t="shared" si="36"/>
        <v>39222</v>
      </c>
      <c r="BP45" s="133">
        <f t="shared" si="36"/>
        <v>398584</v>
      </c>
      <c r="BQ45" s="133">
        <f t="shared" si="36"/>
        <v>102054</v>
      </c>
      <c r="BR45" s="133">
        <f t="shared" si="36"/>
        <v>67376</v>
      </c>
      <c r="BS45" s="133">
        <f t="shared" si="36"/>
        <v>17174</v>
      </c>
      <c r="BT45" s="133">
        <f t="shared" si="36"/>
        <v>8693</v>
      </c>
      <c r="BU45" s="133">
        <f t="shared" si="36"/>
        <v>8811</v>
      </c>
      <c r="BV45" s="133">
        <f t="shared" si="36"/>
        <v>51153</v>
      </c>
      <c r="BW45" s="133">
        <f t="shared" si="38"/>
        <v>1952</v>
      </c>
      <c r="BX45" s="133">
        <f t="shared" si="39"/>
        <v>28062</v>
      </c>
      <c r="BY45" s="133">
        <f t="shared" si="40"/>
        <v>21139</v>
      </c>
      <c r="BZ45" s="133">
        <f t="shared" si="41"/>
        <v>0</v>
      </c>
      <c r="CA45" s="133">
        <f t="shared" si="37"/>
        <v>245377</v>
      </c>
      <c r="CB45" s="133">
        <f t="shared" si="37"/>
        <v>138758</v>
      </c>
      <c r="CC45" s="133">
        <f t="shared" si="37"/>
        <v>90324</v>
      </c>
      <c r="CD45" s="133">
        <f t="shared" si="37"/>
        <v>8680</v>
      </c>
      <c r="CE45" s="133">
        <f t="shared" si="37"/>
        <v>7615</v>
      </c>
      <c r="CF45" s="134">
        <f t="shared" si="37"/>
        <v>317482</v>
      </c>
      <c r="CG45" s="133">
        <f t="shared" si="37"/>
        <v>0</v>
      </c>
      <c r="CH45" s="133">
        <f t="shared" si="37"/>
        <v>0</v>
      </c>
      <c r="CI45" s="133">
        <f t="shared" si="37"/>
        <v>398584</v>
      </c>
    </row>
    <row r="46" spans="1:87" s="129" customFormat="1" ht="12" customHeight="1">
      <c r="A46" s="125" t="s">
        <v>336</v>
      </c>
      <c r="B46" s="126" t="s">
        <v>414</v>
      </c>
      <c r="C46" s="125" t="s">
        <v>415</v>
      </c>
      <c r="D46" s="133">
        <f t="shared" si="3"/>
        <v>0</v>
      </c>
      <c r="E46" s="133">
        <f t="shared" si="4"/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4">
        <v>0</v>
      </c>
      <c r="L46" s="133">
        <f t="shared" si="5"/>
        <v>1416676</v>
      </c>
      <c r="M46" s="133">
        <f t="shared" si="6"/>
        <v>40187</v>
      </c>
      <c r="N46" s="133">
        <v>17827</v>
      </c>
      <c r="O46" s="133">
        <v>0</v>
      </c>
      <c r="P46" s="133">
        <v>22360</v>
      </c>
      <c r="Q46" s="133">
        <v>0</v>
      </c>
      <c r="R46" s="133">
        <f t="shared" si="7"/>
        <v>258775</v>
      </c>
      <c r="S46" s="133">
        <v>0</v>
      </c>
      <c r="T46" s="133">
        <v>258672</v>
      </c>
      <c r="U46" s="133">
        <v>103</v>
      </c>
      <c r="V46" s="133">
        <v>0</v>
      </c>
      <c r="W46" s="133">
        <f t="shared" si="8"/>
        <v>1116370</v>
      </c>
      <c r="X46" s="133">
        <v>609591</v>
      </c>
      <c r="Y46" s="133">
        <v>456438</v>
      </c>
      <c r="Z46" s="133">
        <v>50341</v>
      </c>
      <c r="AA46" s="133">
        <v>0</v>
      </c>
      <c r="AB46" s="134">
        <v>0</v>
      </c>
      <c r="AC46" s="133">
        <v>1344</v>
      </c>
      <c r="AD46" s="133">
        <v>62925</v>
      </c>
      <c r="AE46" s="133">
        <f t="shared" si="9"/>
        <v>1479601</v>
      </c>
      <c r="AF46" s="133">
        <f t="shared" si="10"/>
        <v>0</v>
      </c>
      <c r="AG46" s="133">
        <f t="shared" si="11"/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4">
        <v>0</v>
      </c>
      <c r="AN46" s="133">
        <f t="shared" si="12"/>
        <v>0</v>
      </c>
      <c r="AO46" s="133">
        <f t="shared" si="13"/>
        <v>0</v>
      </c>
      <c r="AP46" s="133">
        <v>0</v>
      </c>
      <c r="AQ46" s="133">
        <v>0</v>
      </c>
      <c r="AR46" s="133">
        <v>0</v>
      </c>
      <c r="AS46" s="133">
        <v>0</v>
      </c>
      <c r="AT46" s="133">
        <f t="shared" si="14"/>
        <v>0</v>
      </c>
      <c r="AU46" s="133">
        <v>0</v>
      </c>
      <c r="AV46" s="133">
        <v>0</v>
      </c>
      <c r="AW46" s="133">
        <v>0</v>
      </c>
      <c r="AX46" s="133">
        <v>0</v>
      </c>
      <c r="AY46" s="133">
        <f t="shared" si="15"/>
        <v>0</v>
      </c>
      <c r="AZ46" s="133">
        <v>0</v>
      </c>
      <c r="BA46" s="133">
        <v>0</v>
      </c>
      <c r="BB46" s="133">
        <v>0</v>
      </c>
      <c r="BC46" s="133">
        <v>0</v>
      </c>
      <c r="BD46" s="134">
        <v>60619</v>
      </c>
      <c r="BE46" s="133">
        <v>0</v>
      </c>
      <c r="BF46" s="133">
        <v>0</v>
      </c>
      <c r="BG46" s="133">
        <f t="shared" si="16"/>
        <v>0</v>
      </c>
      <c r="BH46" s="133">
        <f t="shared" si="36"/>
        <v>0</v>
      </c>
      <c r="BI46" s="133">
        <f t="shared" si="36"/>
        <v>0</v>
      </c>
      <c r="BJ46" s="133">
        <f t="shared" si="36"/>
        <v>0</v>
      </c>
      <c r="BK46" s="133">
        <f t="shared" si="36"/>
        <v>0</v>
      </c>
      <c r="BL46" s="133">
        <f t="shared" si="36"/>
        <v>0</v>
      </c>
      <c r="BM46" s="133">
        <f t="shared" si="36"/>
        <v>0</v>
      </c>
      <c r="BN46" s="133">
        <f t="shared" si="36"/>
        <v>0</v>
      </c>
      <c r="BO46" s="134">
        <f t="shared" si="36"/>
        <v>0</v>
      </c>
      <c r="BP46" s="133">
        <f t="shared" si="36"/>
        <v>1416676</v>
      </c>
      <c r="BQ46" s="133">
        <f t="shared" si="36"/>
        <v>40187</v>
      </c>
      <c r="BR46" s="133">
        <f t="shared" si="36"/>
        <v>17827</v>
      </c>
      <c r="BS46" s="133">
        <f t="shared" si="36"/>
        <v>0</v>
      </c>
      <c r="BT46" s="133">
        <f t="shared" si="36"/>
        <v>22360</v>
      </c>
      <c r="BU46" s="133">
        <f t="shared" si="36"/>
        <v>0</v>
      </c>
      <c r="BV46" s="133">
        <f t="shared" si="36"/>
        <v>258775</v>
      </c>
      <c r="BW46" s="133">
        <f t="shared" si="38"/>
        <v>0</v>
      </c>
      <c r="BX46" s="133">
        <f t="shared" si="39"/>
        <v>258672</v>
      </c>
      <c r="BY46" s="133">
        <f t="shared" si="40"/>
        <v>103</v>
      </c>
      <c r="BZ46" s="133">
        <f t="shared" si="41"/>
        <v>0</v>
      </c>
      <c r="CA46" s="133">
        <f t="shared" si="37"/>
        <v>1116370</v>
      </c>
      <c r="CB46" s="133">
        <f t="shared" si="37"/>
        <v>609591</v>
      </c>
      <c r="CC46" s="133">
        <f t="shared" si="37"/>
        <v>456438</v>
      </c>
      <c r="CD46" s="133">
        <f t="shared" si="37"/>
        <v>50341</v>
      </c>
      <c r="CE46" s="133">
        <f t="shared" si="37"/>
        <v>0</v>
      </c>
      <c r="CF46" s="134">
        <f t="shared" si="37"/>
        <v>60619</v>
      </c>
      <c r="CG46" s="133">
        <f t="shared" si="37"/>
        <v>1344</v>
      </c>
      <c r="CH46" s="133">
        <f t="shared" si="37"/>
        <v>62925</v>
      </c>
      <c r="CI46" s="133">
        <f t="shared" si="37"/>
        <v>1479601</v>
      </c>
    </row>
    <row r="47" spans="1:87" s="129" customFormat="1" ht="12" customHeight="1">
      <c r="A47" s="125" t="s">
        <v>336</v>
      </c>
      <c r="B47" s="126" t="s">
        <v>416</v>
      </c>
      <c r="C47" s="125" t="s">
        <v>417</v>
      </c>
      <c r="D47" s="133">
        <f t="shared" si="3"/>
        <v>0</v>
      </c>
      <c r="E47" s="133">
        <f t="shared" si="4"/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4">
        <v>118082</v>
      </c>
      <c r="L47" s="133">
        <f t="shared" si="5"/>
        <v>12419</v>
      </c>
      <c r="M47" s="133">
        <f t="shared" si="6"/>
        <v>12419</v>
      </c>
      <c r="N47" s="133">
        <v>12419</v>
      </c>
      <c r="O47" s="133">
        <v>0</v>
      </c>
      <c r="P47" s="133">
        <v>0</v>
      </c>
      <c r="Q47" s="133">
        <v>0</v>
      </c>
      <c r="R47" s="133">
        <f t="shared" si="7"/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f t="shared" si="8"/>
        <v>0</v>
      </c>
      <c r="X47" s="133">
        <v>0</v>
      </c>
      <c r="Y47" s="133">
        <v>0</v>
      </c>
      <c r="Z47" s="133">
        <v>0</v>
      </c>
      <c r="AA47" s="133">
        <v>0</v>
      </c>
      <c r="AB47" s="134">
        <v>265365</v>
      </c>
      <c r="AC47" s="133">
        <v>0</v>
      </c>
      <c r="AD47" s="133">
        <v>0</v>
      </c>
      <c r="AE47" s="133">
        <f t="shared" si="9"/>
        <v>12419</v>
      </c>
      <c r="AF47" s="133">
        <f t="shared" si="10"/>
        <v>0</v>
      </c>
      <c r="AG47" s="133">
        <f t="shared" si="11"/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4">
        <v>671</v>
      </c>
      <c r="AN47" s="133">
        <f t="shared" si="12"/>
        <v>1198</v>
      </c>
      <c r="AO47" s="133">
        <f t="shared" si="13"/>
        <v>1198</v>
      </c>
      <c r="AP47" s="133">
        <v>1198</v>
      </c>
      <c r="AQ47" s="133">
        <v>0</v>
      </c>
      <c r="AR47" s="133">
        <v>0</v>
      </c>
      <c r="AS47" s="133">
        <v>0</v>
      </c>
      <c r="AT47" s="133">
        <f t="shared" si="14"/>
        <v>0</v>
      </c>
      <c r="AU47" s="133">
        <v>0</v>
      </c>
      <c r="AV47" s="133">
        <v>0</v>
      </c>
      <c r="AW47" s="133">
        <v>0</v>
      </c>
      <c r="AX47" s="133">
        <v>0</v>
      </c>
      <c r="AY47" s="133">
        <f t="shared" si="15"/>
        <v>0</v>
      </c>
      <c r="AZ47" s="133">
        <v>0</v>
      </c>
      <c r="BA47" s="133">
        <v>0</v>
      </c>
      <c r="BB47" s="133">
        <v>0</v>
      </c>
      <c r="BC47" s="133">
        <v>0</v>
      </c>
      <c r="BD47" s="134">
        <v>36392</v>
      </c>
      <c r="BE47" s="133">
        <v>0</v>
      </c>
      <c r="BF47" s="133">
        <v>0</v>
      </c>
      <c r="BG47" s="133">
        <f t="shared" si="16"/>
        <v>1198</v>
      </c>
      <c r="BH47" s="133">
        <f t="shared" si="36"/>
        <v>0</v>
      </c>
      <c r="BI47" s="133">
        <f t="shared" si="36"/>
        <v>0</v>
      </c>
      <c r="BJ47" s="133">
        <f t="shared" si="36"/>
        <v>0</v>
      </c>
      <c r="BK47" s="133">
        <f t="shared" si="36"/>
        <v>0</v>
      </c>
      <c r="BL47" s="133">
        <f t="shared" si="36"/>
        <v>0</v>
      </c>
      <c r="BM47" s="133">
        <f t="shared" si="36"/>
        <v>0</v>
      </c>
      <c r="BN47" s="133">
        <f t="shared" si="36"/>
        <v>0</v>
      </c>
      <c r="BO47" s="134">
        <f t="shared" si="36"/>
        <v>118753</v>
      </c>
      <c r="BP47" s="133">
        <f t="shared" si="36"/>
        <v>13617</v>
      </c>
      <c r="BQ47" s="133">
        <f t="shared" si="36"/>
        <v>13617</v>
      </c>
      <c r="BR47" s="133">
        <f t="shared" si="36"/>
        <v>13617</v>
      </c>
      <c r="BS47" s="133">
        <f t="shared" si="36"/>
        <v>0</v>
      </c>
      <c r="BT47" s="133">
        <f t="shared" si="36"/>
        <v>0</v>
      </c>
      <c r="BU47" s="133">
        <f t="shared" si="36"/>
        <v>0</v>
      </c>
      <c r="BV47" s="133">
        <f t="shared" si="36"/>
        <v>0</v>
      </c>
      <c r="BW47" s="133">
        <f t="shared" si="38"/>
        <v>0</v>
      </c>
      <c r="BX47" s="133">
        <f t="shared" si="39"/>
        <v>0</v>
      </c>
      <c r="BY47" s="133">
        <f t="shared" si="40"/>
        <v>0</v>
      </c>
      <c r="BZ47" s="133">
        <f t="shared" si="41"/>
        <v>0</v>
      </c>
      <c r="CA47" s="133">
        <f t="shared" si="37"/>
        <v>0</v>
      </c>
      <c r="CB47" s="133">
        <f t="shared" si="37"/>
        <v>0</v>
      </c>
      <c r="CC47" s="133">
        <f t="shared" si="37"/>
        <v>0</v>
      </c>
      <c r="CD47" s="133">
        <f t="shared" si="37"/>
        <v>0</v>
      </c>
      <c r="CE47" s="133">
        <f t="shared" si="37"/>
        <v>0</v>
      </c>
      <c r="CF47" s="134">
        <f t="shared" si="37"/>
        <v>301757</v>
      </c>
      <c r="CG47" s="133">
        <f t="shared" si="37"/>
        <v>0</v>
      </c>
      <c r="CH47" s="133">
        <f t="shared" si="37"/>
        <v>0</v>
      </c>
      <c r="CI47" s="133">
        <f t="shared" si="37"/>
        <v>13617</v>
      </c>
    </row>
    <row r="48" spans="1:87" s="129" customFormat="1" ht="12" customHeight="1">
      <c r="A48" s="125" t="s">
        <v>336</v>
      </c>
      <c r="B48" s="126" t="s">
        <v>418</v>
      </c>
      <c r="C48" s="125" t="s">
        <v>419</v>
      </c>
      <c r="D48" s="133">
        <f t="shared" si="3"/>
        <v>0</v>
      </c>
      <c r="E48" s="133">
        <f t="shared" si="4"/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4">
        <v>0</v>
      </c>
      <c r="L48" s="133">
        <f t="shared" si="5"/>
        <v>580714</v>
      </c>
      <c r="M48" s="133">
        <f t="shared" si="6"/>
        <v>60963</v>
      </c>
      <c r="N48" s="133">
        <v>60963</v>
      </c>
      <c r="O48" s="133">
        <v>0</v>
      </c>
      <c r="P48" s="133">
        <v>0</v>
      </c>
      <c r="Q48" s="133">
        <v>0</v>
      </c>
      <c r="R48" s="133">
        <f t="shared" si="7"/>
        <v>141843</v>
      </c>
      <c r="S48" s="133">
        <v>0</v>
      </c>
      <c r="T48" s="133">
        <v>141843</v>
      </c>
      <c r="U48" s="133">
        <v>0</v>
      </c>
      <c r="V48" s="133">
        <v>1358</v>
      </c>
      <c r="W48" s="133">
        <f t="shared" si="8"/>
        <v>376550</v>
      </c>
      <c r="X48" s="133">
        <v>113609</v>
      </c>
      <c r="Y48" s="133">
        <v>141803</v>
      </c>
      <c r="Z48" s="133">
        <v>55458</v>
      </c>
      <c r="AA48" s="133">
        <v>65680</v>
      </c>
      <c r="AB48" s="134">
        <v>0</v>
      </c>
      <c r="AC48" s="133">
        <v>0</v>
      </c>
      <c r="AD48" s="133">
        <v>0</v>
      </c>
      <c r="AE48" s="133">
        <f t="shared" si="9"/>
        <v>580714</v>
      </c>
      <c r="AF48" s="133">
        <f t="shared" si="10"/>
        <v>0</v>
      </c>
      <c r="AG48" s="133">
        <f t="shared" si="11"/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4">
        <v>0</v>
      </c>
      <c r="AN48" s="133">
        <f t="shared" si="12"/>
        <v>10068</v>
      </c>
      <c r="AO48" s="133">
        <f t="shared" si="13"/>
        <v>4073</v>
      </c>
      <c r="AP48" s="133">
        <v>4073</v>
      </c>
      <c r="AQ48" s="133">
        <v>0</v>
      </c>
      <c r="AR48" s="133">
        <v>0</v>
      </c>
      <c r="AS48" s="133">
        <v>0</v>
      </c>
      <c r="AT48" s="133">
        <f t="shared" si="14"/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f t="shared" si="15"/>
        <v>5995</v>
      </c>
      <c r="AZ48" s="133">
        <v>5995</v>
      </c>
      <c r="BA48" s="133">
        <v>0</v>
      </c>
      <c r="BB48" s="133">
        <v>0</v>
      </c>
      <c r="BC48" s="133">
        <v>0</v>
      </c>
      <c r="BD48" s="134">
        <v>37744</v>
      </c>
      <c r="BE48" s="133">
        <v>0</v>
      </c>
      <c r="BF48" s="133">
        <v>0</v>
      </c>
      <c r="BG48" s="133">
        <f t="shared" si="16"/>
        <v>10068</v>
      </c>
      <c r="BH48" s="133">
        <f t="shared" si="36"/>
        <v>0</v>
      </c>
      <c r="BI48" s="133">
        <f t="shared" si="36"/>
        <v>0</v>
      </c>
      <c r="BJ48" s="133">
        <f t="shared" si="36"/>
        <v>0</v>
      </c>
      <c r="BK48" s="133">
        <f t="shared" si="36"/>
        <v>0</v>
      </c>
      <c r="BL48" s="133">
        <f t="shared" si="36"/>
        <v>0</v>
      </c>
      <c r="BM48" s="133">
        <f t="shared" si="36"/>
        <v>0</v>
      </c>
      <c r="BN48" s="133">
        <f t="shared" si="36"/>
        <v>0</v>
      </c>
      <c r="BO48" s="134">
        <f t="shared" si="36"/>
        <v>0</v>
      </c>
      <c r="BP48" s="133">
        <f t="shared" si="36"/>
        <v>590782</v>
      </c>
      <c r="BQ48" s="133">
        <f t="shared" si="36"/>
        <v>65036</v>
      </c>
      <c r="BR48" s="133">
        <f t="shared" si="36"/>
        <v>65036</v>
      </c>
      <c r="BS48" s="133">
        <f t="shared" si="36"/>
        <v>0</v>
      </c>
      <c r="BT48" s="133">
        <f t="shared" si="36"/>
        <v>0</v>
      </c>
      <c r="BU48" s="133">
        <f t="shared" si="36"/>
        <v>0</v>
      </c>
      <c r="BV48" s="133">
        <f t="shared" si="36"/>
        <v>141843</v>
      </c>
      <c r="BW48" s="133">
        <f t="shared" si="38"/>
        <v>0</v>
      </c>
      <c r="BX48" s="133">
        <f t="shared" si="39"/>
        <v>141843</v>
      </c>
      <c r="BY48" s="133">
        <f t="shared" si="40"/>
        <v>0</v>
      </c>
      <c r="BZ48" s="133">
        <f t="shared" si="41"/>
        <v>1358</v>
      </c>
      <c r="CA48" s="133">
        <f t="shared" si="37"/>
        <v>382545</v>
      </c>
      <c r="CB48" s="133">
        <f t="shared" si="37"/>
        <v>119604</v>
      </c>
      <c r="CC48" s="133">
        <f t="shared" si="37"/>
        <v>141803</v>
      </c>
      <c r="CD48" s="133">
        <f t="shared" si="37"/>
        <v>55458</v>
      </c>
      <c r="CE48" s="133">
        <f t="shared" si="37"/>
        <v>65680</v>
      </c>
      <c r="CF48" s="134">
        <f t="shared" si="37"/>
        <v>37744</v>
      </c>
      <c r="CG48" s="133">
        <f t="shared" si="37"/>
        <v>0</v>
      </c>
      <c r="CH48" s="133">
        <f t="shared" si="37"/>
        <v>0</v>
      </c>
      <c r="CI48" s="133">
        <f t="shared" si="37"/>
        <v>590782</v>
      </c>
    </row>
    <row r="49" spans="1:87" s="129" customFormat="1" ht="12" customHeight="1">
      <c r="A49" s="125" t="s">
        <v>336</v>
      </c>
      <c r="B49" s="126" t="s">
        <v>420</v>
      </c>
      <c r="C49" s="125" t="s">
        <v>421</v>
      </c>
      <c r="D49" s="133">
        <f t="shared" si="3"/>
        <v>0</v>
      </c>
      <c r="E49" s="133">
        <f t="shared" si="4"/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4">
        <v>0</v>
      </c>
      <c r="L49" s="133">
        <f t="shared" si="5"/>
        <v>417745</v>
      </c>
      <c r="M49" s="133">
        <f t="shared" si="6"/>
        <v>56491</v>
      </c>
      <c r="N49" s="133">
        <v>56491</v>
      </c>
      <c r="O49" s="133">
        <v>0</v>
      </c>
      <c r="P49" s="133">
        <v>0</v>
      </c>
      <c r="Q49" s="133">
        <v>0</v>
      </c>
      <c r="R49" s="133">
        <f t="shared" si="7"/>
        <v>20272</v>
      </c>
      <c r="S49" s="133">
        <v>0</v>
      </c>
      <c r="T49" s="133">
        <v>19739</v>
      </c>
      <c r="U49" s="133">
        <v>533</v>
      </c>
      <c r="V49" s="133">
        <v>0</v>
      </c>
      <c r="W49" s="133">
        <f t="shared" si="8"/>
        <v>340982</v>
      </c>
      <c r="X49" s="133">
        <v>219031</v>
      </c>
      <c r="Y49" s="133">
        <v>110245</v>
      </c>
      <c r="Z49" s="133">
        <v>11706</v>
      </c>
      <c r="AA49" s="133">
        <v>0</v>
      </c>
      <c r="AB49" s="134">
        <v>0</v>
      </c>
      <c r="AC49" s="133">
        <v>0</v>
      </c>
      <c r="AD49" s="133">
        <v>0</v>
      </c>
      <c r="AE49" s="133">
        <f t="shared" si="9"/>
        <v>417745</v>
      </c>
      <c r="AF49" s="133">
        <f t="shared" si="10"/>
        <v>0</v>
      </c>
      <c r="AG49" s="133">
        <f t="shared" si="11"/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4">
        <v>0</v>
      </c>
      <c r="AN49" s="133">
        <f t="shared" si="12"/>
        <v>0</v>
      </c>
      <c r="AO49" s="133">
        <f t="shared" si="13"/>
        <v>0</v>
      </c>
      <c r="AP49" s="133">
        <v>0</v>
      </c>
      <c r="AQ49" s="133">
        <v>0</v>
      </c>
      <c r="AR49" s="133">
        <v>0</v>
      </c>
      <c r="AS49" s="133">
        <v>0</v>
      </c>
      <c r="AT49" s="133">
        <f t="shared" si="14"/>
        <v>0</v>
      </c>
      <c r="AU49" s="133">
        <v>0</v>
      </c>
      <c r="AV49" s="133">
        <v>0</v>
      </c>
      <c r="AW49" s="133">
        <v>0</v>
      </c>
      <c r="AX49" s="133">
        <v>0</v>
      </c>
      <c r="AY49" s="133">
        <f t="shared" si="15"/>
        <v>0</v>
      </c>
      <c r="AZ49" s="133">
        <v>0</v>
      </c>
      <c r="BA49" s="133">
        <v>0</v>
      </c>
      <c r="BB49" s="133">
        <v>0</v>
      </c>
      <c r="BC49" s="133">
        <v>0</v>
      </c>
      <c r="BD49" s="134">
        <v>20239</v>
      </c>
      <c r="BE49" s="133">
        <v>0</v>
      </c>
      <c r="BF49" s="133">
        <v>0</v>
      </c>
      <c r="BG49" s="133">
        <f t="shared" si="16"/>
        <v>0</v>
      </c>
      <c r="BH49" s="133">
        <f t="shared" si="36"/>
        <v>0</v>
      </c>
      <c r="BI49" s="133">
        <f t="shared" si="36"/>
        <v>0</v>
      </c>
      <c r="BJ49" s="133">
        <f t="shared" si="36"/>
        <v>0</v>
      </c>
      <c r="BK49" s="133">
        <f t="shared" si="36"/>
        <v>0</v>
      </c>
      <c r="BL49" s="133">
        <f t="shared" si="36"/>
        <v>0</v>
      </c>
      <c r="BM49" s="133">
        <f t="shared" si="36"/>
        <v>0</v>
      </c>
      <c r="BN49" s="133">
        <f t="shared" si="36"/>
        <v>0</v>
      </c>
      <c r="BO49" s="134">
        <f t="shared" si="36"/>
        <v>0</v>
      </c>
      <c r="BP49" s="133">
        <f t="shared" si="36"/>
        <v>417745</v>
      </c>
      <c r="BQ49" s="133">
        <f t="shared" si="36"/>
        <v>56491</v>
      </c>
      <c r="BR49" s="133">
        <f t="shared" si="36"/>
        <v>56491</v>
      </c>
      <c r="BS49" s="133">
        <f t="shared" si="36"/>
        <v>0</v>
      </c>
      <c r="BT49" s="133">
        <f t="shared" si="36"/>
        <v>0</v>
      </c>
      <c r="BU49" s="133">
        <f t="shared" si="36"/>
        <v>0</v>
      </c>
      <c r="BV49" s="133">
        <f t="shared" si="36"/>
        <v>20272</v>
      </c>
      <c r="BW49" s="133">
        <f t="shared" si="38"/>
        <v>0</v>
      </c>
      <c r="BX49" s="133">
        <f t="shared" si="39"/>
        <v>19739</v>
      </c>
      <c r="BY49" s="133">
        <f t="shared" si="40"/>
        <v>533</v>
      </c>
      <c r="BZ49" s="133">
        <f t="shared" si="41"/>
        <v>0</v>
      </c>
      <c r="CA49" s="133">
        <f t="shared" si="37"/>
        <v>340982</v>
      </c>
      <c r="CB49" s="133">
        <f t="shared" si="37"/>
        <v>219031</v>
      </c>
      <c r="CC49" s="133">
        <f t="shared" si="37"/>
        <v>110245</v>
      </c>
      <c r="CD49" s="133">
        <f t="shared" si="37"/>
        <v>11706</v>
      </c>
      <c r="CE49" s="133">
        <f t="shared" si="37"/>
        <v>0</v>
      </c>
      <c r="CF49" s="134">
        <f t="shared" si="37"/>
        <v>20239</v>
      </c>
      <c r="CG49" s="133">
        <f t="shared" si="37"/>
        <v>0</v>
      </c>
      <c r="CH49" s="133">
        <f t="shared" si="37"/>
        <v>0</v>
      </c>
      <c r="CI49" s="133">
        <f t="shared" si="37"/>
        <v>417745</v>
      </c>
    </row>
    <row r="50" spans="1:87" s="129" customFormat="1" ht="12" customHeight="1">
      <c r="A50" s="125" t="s">
        <v>336</v>
      </c>
      <c r="B50" s="126" t="s">
        <v>422</v>
      </c>
      <c r="C50" s="125" t="s">
        <v>423</v>
      </c>
      <c r="D50" s="133">
        <f t="shared" si="3"/>
        <v>0</v>
      </c>
      <c r="E50" s="133">
        <f t="shared" si="4"/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4">
        <v>0</v>
      </c>
      <c r="L50" s="133">
        <f t="shared" si="5"/>
        <v>15635</v>
      </c>
      <c r="M50" s="133">
        <f t="shared" si="6"/>
        <v>15431</v>
      </c>
      <c r="N50" s="133">
        <v>15431</v>
      </c>
      <c r="O50" s="133">
        <v>0</v>
      </c>
      <c r="P50" s="133">
        <v>0</v>
      </c>
      <c r="Q50" s="133">
        <v>0</v>
      </c>
      <c r="R50" s="133">
        <f t="shared" si="7"/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f t="shared" si="8"/>
        <v>204</v>
      </c>
      <c r="X50" s="133">
        <v>66</v>
      </c>
      <c r="Y50" s="133">
        <v>138</v>
      </c>
      <c r="Z50" s="133">
        <v>0</v>
      </c>
      <c r="AA50" s="133">
        <v>0</v>
      </c>
      <c r="AB50" s="134">
        <v>390409</v>
      </c>
      <c r="AC50" s="133">
        <v>0</v>
      </c>
      <c r="AD50" s="133">
        <v>0</v>
      </c>
      <c r="AE50" s="133">
        <f t="shared" si="9"/>
        <v>15635</v>
      </c>
      <c r="AF50" s="133">
        <f t="shared" si="10"/>
        <v>0</v>
      </c>
      <c r="AG50" s="133">
        <f t="shared" si="11"/>
        <v>0</v>
      </c>
      <c r="AH50" s="133">
        <v>0</v>
      </c>
      <c r="AI50" s="133">
        <v>0</v>
      </c>
      <c r="AJ50" s="133">
        <v>0</v>
      </c>
      <c r="AK50" s="133">
        <v>0</v>
      </c>
      <c r="AL50" s="133">
        <v>0</v>
      </c>
      <c r="AM50" s="134">
        <v>948</v>
      </c>
      <c r="AN50" s="133">
        <f t="shared" si="12"/>
        <v>8438</v>
      </c>
      <c r="AO50" s="133">
        <f t="shared" si="13"/>
        <v>8438</v>
      </c>
      <c r="AP50" s="133">
        <v>8438</v>
      </c>
      <c r="AQ50" s="133">
        <v>0</v>
      </c>
      <c r="AR50" s="133">
        <v>0</v>
      </c>
      <c r="AS50" s="133">
        <v>0</v>
      </c>
      <c r="AT50" s="133">
        <f t="shared" si="14"/>
        <v>0</v>
      </c>
      <c r="AU50" s="133">
        <v>0</v>
      </c>
      <c r="AV50" s="133">
        <v>0</v>
      </c>
      <c r="AW50" s="133">
        <v>0</v>
      </c>
      <c r="AX50" s="133">
        <v>0</v>
      </c>
      <c r="AY50" s="133">
        <f t="shared" si="15"/>
        <v>0</v>
      </c>
      <c r="AZ50" s="133">
        <v>0</v>
      </c>
      <c r="BA50" s="133">
        <v>0</v>
      </c>
      <c r="BB50" s="133">
        <v>0</v>
      </c>
      <c r="BC50" s="133">
        <v>0</v>
      </c>
      <c r="BD50" s="134">
        <v>50124</v>
      </c>
      <c r="BE50" s="133">
        <v>0</v>
      </c>
      <c r="BF50" s="133">
        <v>0</v>
      </c>
      <c r="BG50" s="133">
        <f t="shared" si="16"/>
        <v>8438</v>
      </c>
      <c r="BH50" s="133">
        <f t="shared" si="36"/>
        <v>0</v>
      </c>
      <c r="BI50" s="133">
        <f t="shared" si="36"/>
        <v>0</v>
      </c>
      <c r="BJ50" s="133">
        <f t="shared" si="36"/>
        <v>0</v>
      </c>
      <c r="BK50" s="133">
        <f t="shared" si="36"/>
        <v>0</v>
      </c>
      <c r="BL50" s="133">
        <f t="shared" si="36"/>
        <v>0</v>
      </c>
      <c r="BM50" s="133">
        <f t="shared" si="36"/>
        <v>0</v>
      </c>
      <c r="BN50" s="133">
        <f t="shared" si="36"/>
        <v>0</v>
      </c>
      <c r="BO50" s="134">
        <f t="shared" si="36"/>
        <v>948</v>
      </c>
      <c r="BP50" s="133">
        <f t="shared" si="36"/>
        <v>24073</v>
      </c>
      <c r="BQ50" s="133">
        <f t="shared" si="36"/>
        <v>23869</v>
      </c>
      <c r="BR50" s="133">
        <f t="shared" si="36"/>
        <v>23869</v>
      </c>
      <c r="BS50" s="133">
        <f t="shared" si="36"/>
        <v>0</v>
      </c>
      <c r="BT50" s="133">
        <f t="shared" si="36"/>
        <v>0</v>
      </c>
      <c r="BU50" s="133">
        <f t="shared" si="36"/>
        <v>0</v>
      </c>
      <c r="BV50" s="133">
        <f t="shared" si="36"/>
        <v>0</v>
      </c>
      <c r="BW50" s="133">
        <f t="shared" si="38"/>
        <v>0</v>
      </c>
      <c r="BX50" s="133">
        <f t="shared" si="39"/>
        <v>0</v>
      </c>
      <c r="BY50" s="133">
        <f t="shared" si="40"/>
        <v>0</v>
      </c>
      <c r="BZ50" s="133">
        <f t="shared" si="41"/>
        <v>0</v>
      </c>
      <c r="CA50" s="133">
        <f t="shared" si="37"/>
        <v>204</v>
      </c>
      <c r="CB50" s="133">
        <f t="shared" si="37"/>
        <v>66</v>
      </c>
      <c r="CC50" s="133">
        <f t="shared" si="37"/>
        <v>138</v>
      </c>
      <c r="CD50" s="133">
        <f t="shared" si="37"/>
        <v>0</v>
      </c>
      <c r="CE50" s="133">
        <f t="shared" si="37"/>
        <v>0</v>
      </c>
      <c r="CF50" s="134">
        <f t="shared" si="37"/>
        <v>440533</v>
      </c>
      <c r="CG50" s="133">
        <f t="shared" si="37"/>
        <v>0</v>
      </c>
      <c r="CH50" s="133">
        <f t="shared" si="37"/>
        <v>0</v>
      </c>
      <c r="CI50" s="133">
        <f t="shared" si="37"/>
        <v>24073</v>
      </c>
    </row>
    <row r="51" spans="1:87" s="129" customFormat="1" ht="12" customHeight="1">
      <c r="A51" s="125" t="s">
        <v>336</v>
      </c>
      <c r="B51" s="126" t="s">
        <v>424</v>
      </c>
      <c r="C51" s="125" t="s">
        <v>425</v>
      </c>
      <c r="D51" s="133">
        <f t="shared" si="3"/>
        <v>0</v>
      </c>
      <c r="E51" s="133">
        <f t="shared" si="4"/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4">
        <v>0</v>
      </c>
      <c r="L51" s="133">
        <f t="shared" si="5"/>
        <v>0</v>
      </c>
      <c r="M51" s="133">
        <f t="shared" si="6"/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f t="shared" si="7"/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f t="shared" si="8"/>
        <v>0</v>
      </c>
      <c r="X51" s="133">
        <v>0</v>
      </c>
      <c r="Y51" s="133">
        <v>0</v>
      </c>
      <c r="Z51" s="133">
        <v>0</v>
      </c>
      <c r="AA51" s="133">
        <v>0</v>
      </c>
      <c r="AB51" s="134">
        <v>163557</v>
      </c>
      <c r="AC51" s="133">
        <v>0</v>
      </c>
      <c r="AD51" s="133">
        <v>26298</v>
      </c>
      <c r="AE51" s="133">
        <f t="shared" si="9"/>
        <v>26298</v>
      </c>
      <c r="AF51" s="133">
        <f t="shared" si="10"/>
        <v>0</v>
      </c>
      <c r="AG51" s="133">
        <f t="shared" si="11"/>
        <v>0</v>
      </c>
      <c r="AH51" s="133">
        <v>0</v>
      </c>
      <c r="AI51" s="133">
        <v>0</v>
      </c>
      <c r="AJ51" s="133">
        <v>0</v>
      </c>
      <c r="AK51" s="133">
        <v>0</v>
      </c>
      <c r="AL51" s="133">
        <v>0</v>
      </c>
      <c r="AM51" s="134">
        <v>463</v>
      </c>
      <c r="AN51" s="133">
        <f t="shared" si="12"/>
        <v>0</v>
      </c>
      <c r="AO51" s="133">
        <f t="shared" si="13"/>
        <v>0</v>
      </c>
      <c r="AP51" s="133">
        <v>0</v>
      </c>
      <c r="AQ51" s="133">
        <v>0</v>
      </c>
      <c r="AR51" s="133">
        <v>0</v>
      </c>
      <c r="AS51" s="133">
        <v>0</v>
      </c>
      <c r="AT51" s="133">
        <f t="shared" si="14"/>
        <v>0</v>
      </c>
      <c r="AU51" s="133">
        <v>0</v>
      </c>
      <c r="AV51" s="133">
        <v>0</v>
      </c>
      <c r="AW51" s="133">
        <v>0</v>
      </c>
      <c r="AX51" s="133">
        <v>0</v>
      </c>
      <c r="AY51" s="133">
        <f t="shared" si="15"/>
        <v>0</v>
      </c>
      <c r="AZ51" s="133">
        <v>0</v>
      </c>
      <c r="BA51" s="133">
        <v>0</v>
      </c>
      <c r="BB51" s="133">
        <v>0</v>
      </c>
      <c r="BC51" s="133">
        <v>0</v>
      </c>
      <c r="BD51" s="134">
        <v>30449</v>
      </c>
      <c r="BE51" s="133">
        <v>0</v>
      </c>
      <c r="BF51" s="133">
        <v>7158</v>
      </c>
      <c r="BG51" s="133">
        <f t="shared" si="16"/>
        <v>7158</v>
      </c>
      <c r="BH51" s="133">
        <f t="shared" si="36"/>
        <v>0</v>
      </c>
      <c r="BI51" s="133">
        <f t="shared" si="36"/>
        <v>0</v>
      </c>
      <c r="BJ51" s="133">
        <f t="shared" si="36"/>
        <v>0</v>
      </c>
      <c r="BK51" s="133">
        <f t="shared" si="36"/>
        <v>0</v>
      </c>
      <c r="BL51" s="133">
        <f t="shared" si="36"/>
        <v>0</v>
      </c>
      <c r="BM51" s="133">
        <f t="shared" si="36"/>
        <v>0</v>
      </c>
      <c r="BN51" s="133">
        <f t="shared" si="36"/>
        <v>0</v>
      </c>
      <c r="BO51" s="134">
        <f t="shared" si="36"/>
        <v>463</v>
      </c>
      <c r="BP51" s="133">
        <f t="shared" si="36"/>
        <v>0</v>
      </c>
      <c r="BQ51" s="133">
        <f t="shared" si="36"/>
        <v>0</v>
      </c>
      <c r="BR51" s="133">
        <f t="shared" si="36"/>
        <v>0</v>
      </c>
      <c r="BS51" s="133">
        <f t="shared" si="36"/>
        <v>0</v>
      </c>
      <c r="BT51" s="133">
        <f t="shared" si="36"/>
        <v>0</v>
      </c>
      <c r="BU51" s="133">
        <f t="shared" si="36"/>
        <v>0</v>
      </c>
      <c r="BV51" s="133">
        <f t="shared" si="36"/>
        <v>0</v>
      </c>
      <c r="BW51" s="133">
        <f t="shared" si="38"/>
        <v>0</v>
      </c>
      <c r="BX51" s="133">
        <f t="shared" si="39"/>
        <v>0</v>
      </c>
      <c r="BY51" s="133">
        <f t="shared" si="40"/>
        <v>0</v>
      </c>
      <c r="BZ51" s="133">
        <f t="shared" si="41"/>
        <v>0</v>
      </c>
      <c r="CA51" s="133">
        <f t="shared" si="37"/>
        <v>0</v>
      </c>
      <c r="CB51" s="133">
        <f t="shared" si="37"/>
        <v>0</v>
      </c>
      <c r="CC51" s="133">
        <f t="shared" si="37"/>
        <v>0</v>
      </c>
      <c r="CD51" s="133">
        <f t="shared" si="37"/>
        <v>0</v>
      </c>
      <c r="CE51" s="133">
        <f t="shared" si="37"/>
        <v>0</v>
      </c>
      <c r="CF51" s="134">
        <f t="shared" si="37"/>
        <v>194006</v>
      </c>
      <c r="CG51" s="133">
        <f t="shared" si="37"/>
        <v>0</v>
      </c>
      <c r="CH51" s="133">
        <f t="shared" si="37"/>
        <v>33456</v>
      </c>
      <c r="CI51" s="133">
        <f t="shared" si="37"/>
        <v>33456</v>
      </c>
    </row>
    <row r="52" spans="1:87" s="129" customFormat="1" ht="12" customHeight="1">
      <c r="A52" s="125" t="s">
        <v>336</v>
      </c>
      <c r="B52" s="126" t="s">
        <v>426</v>
      </c>
      <c r="C52" s="125" t="s">
        <v>427</v>
      </c>
      <c r="D52" s="133">
        <f t="shared" si="3"/>
        <v>0</v>
      </c>
      <c r="E52" s="133">
        <f t="shared" si="4"/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4">
        <v>0</v>
      </c>
      <c r="L52" s="133">
        <f t="shared" si="5"/>
        <v>72835</v>
      </c>
      <c r="M52" s="133">
        <f t="shared" si="6"/>
        <v>16765</v>
      </c>
      <c r="N52" s="133">
        <v>16765</v>
      </c>
      <c r="O52" s="133">
        <v>0</v>
      </c>
      <c r="P52" s="133">
        <v>0</v>
      </c>
      <c r="Q52" s="133">
        <v>0</v>
      </c>
      <c r="R52" s="133">
        <f t="shared" si="7"/>
        <v>56070</v>
      </c>
      <c r="S52" s="133">
        <v>56070</v>
      </c>
      <c r="T52" s="133">
        <v>0</v>
      </c>
      <c r="U52" s="133">
        <v>0</v>
      </c>
      <c r="V52" s="133">
        <v>0</v>
      </c>
      <c r="W52" s="133">
        <f t="shared" si="8"/>
        <v>0</v>
      </c>
      <c r="X52" s="133">
        <v>0</v>
      </c>
      <c r="Y52" s="133">
        <v>0</v>
      </c>
      <c r="Z52" s="133">
        <v>0</v>
      </c>
      <c r="AA52" s="133">
        <v>0</v>
      </c>
      <c r="AB52" s="134">
        <v>155944</v>
      </c>
      <c r="AC52" s="133">
        <v>0</v>
      </c>
      <c r="AD52" s="133">
        <v>0</v>
      </c>
      <c r="AE52" s="133">
        <f t="shared" si="9"/>
        <v>72835</v>
      </c>
      <c r="AF52" s="133">
        <f t="shared" si="10"/>
        <v>0</v>
      </c>
      <c r="AG52" s="133">
        <f t="shared" si="11"/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0</v>
      </c>
      <c r="AM52" s="134">
        <v>0</v>
      </c>
      <c r="AN52" s="133">
        <f t="shared" si="12"/>
        <v>3843</v>
      </c>
      <c r="AO52" s="133">
        <f t="shared" si="13"/>
        <v>3843</v>
      </c>
      <c r="AP52" s="133">
        <v>3843</v>
      </c>
      <c r="AQ52" s="133">
        <v>0</v>
      </c>
      <c r="AR52" s="133">
        <v>0</v>
      </c>
      <c r="AS52" s="133">
        <v>0</v>
      </c>
      <c r="AT52" s="133">
        <f t="shared" si="14"/>
        <v>0</v>
      </c>
      <c r="AU52" s="133">
        <v>0</v>
      </c>
      <c r="AV52" s="133">
        <v>0</v>
      </c>
      <c r="AW52" s="133">
        <v>0</v>
      </c>
      <c r="AX52" s="133">
        <v>0</v>
      </c>
      <c r="AY52" s="133">
        <f t="shared" si="15"/>
        <v>0</v>
      </c>
      <c r="AZ52" s="133">
        <v>0</v>
      </c>
      <c r="BA52" s="133">
        <v>0</v>
      </c>
      <c r="BB52" s="133">
        <v>0</v>
      </c>
      <c r="BC52" s="133">
        <v>0</v>
      </c>
      <c r="BD52" s="134">
        <v>42305</v>
      </c>
      <c r="BE52" s="133">
        <v>0</v>
      </c>
      <c r="BF52" s="133">
        <v>0</v>
      </c>
      <c r="BG52" s="133">
        <f t="shared" si="16"/>
        <v>3843</v>
      </c>
      <c r="BH52" s="133">
        <f t="shared" si="36"/>
        <v>0</v>
      </c>
      <c r="BI52" s="133">
        <f t="shared" si="36"/>
        <v>0</v>
      </c>
      <c r="BJ52" s="133">
        <f t="shared" si="36"/>
        <v>0</v>
      </c>
      <c r="BK52" s="133">
        <f t="shared" si="36"/>
        <v>0</v>
      </c>
      <c r="BL52" s="133">
        <f t="shared" si="36"/>
        <v>0</v>
      </c>
      <c r="BM52" s="133">
        <f t="shared" si="36"/>
        <v>0</v>
      </c>
      <c r="BN52" s="133">
        <f t="shared" si="36"/>
        <v>0</v>
      </c>
      <c r="BO52" s="134">
        <f t="shared" si="36"/>
        <v>0</v>
      </c>
      <c r="BP52" s="133">
        <f t="shared" si="36"/>
        <v>76678</v>
      </c>
      <c r="BQ52" s="133">
        <f t="shared" si="36"/>
        <v>20608</v>
      </c>
      <c r="BR52" s="133">
        <f t="shared" si="36"/>
        <v>20608</v>
      </c>
      <c r="BS52" s="133">
        <f t="shared" si="36"/>
        <v>0</v>
      </c>
      <c r="BT52" s="133">
        <f t="shared" si="36"/>
        <v>0</v>
      </c>
      <c r="BU52" s="133">
        <f t="shared" si="36"/>
        <v>0</v>
      </c>
      <c r="BV52" s="133">
        <f t="shared" si="36"/>
        <v>56070</v>
      </c>
      <c r="BW52" s="133">
        <f t="shared" si="38"/>
        <v>56070</v>
      </c>
      <c r="BX52" s="133">
        <f t="shared" si="39"/>
        <v>0</v>
      </c>
      <c r="BY52" s="133">
        <f t="shared" si="40"/>
        <v>0</v>
      </c>
      <c r="BZ52" s="133">
        <f t="shared" si="41"/>
        <v>0</v>
      </c>
      <c r="CA52" s="133">
        <f t="shared" si="37"/>
        <v>0</v>
      </c>
      <c r="CB52" s="133">
        <f t="shared" si="37"/>
        <v>0</v>
      </c>
      <c r="CC52" s="133">
        <f t="shared" si="37"/>
        <v>0</v>
      </c>
      <c r="CD52" s="133">
        <f t="shared" si="37"/>
        <v>0</v>
      </c>
      <c r="CE52" s="133">
        <f t="shared" si="37"/>
        <v>0</v>
      </c>
      <c r="CF52" s="134">
        <f t="shared" si="37"/>
        <v>198249</v>
      </c>
      <c r="CG52" s="133">
        <f t="shared" si="37"/>
        <v>0</v>
      </c>
      <c r="CH52" s="133">
        <f t="shared" si="37"/>
        <v>0</v>
      </c>
      <c r="CI52" s="133">
        <f t="shared" si="37"/>
        <v>76678</v>
      </c>
    </row>
    <row r="53" spans="1:87" s="129" customFormat="1" ht="12" customHeight="1">
      <c r="A53" s="125" t="s">
        <v>336</v>
      </c>
      <c r="B53" s="126" t="s">
        <v>428</v>
      </c>
      <c r="C53" s="125" t="s">
        <v>429</v>
      </c>
      <c r="D53" s="133">
        <f t="shared" si="3"/>
        <v>0</v>
      </c>
      <c r="E53" s="133">
        <f t="shared" si="4"/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4">
        <v>0</v>
      </c>
      <c r="L53" s="133">
        <f t="shared" si="5"/>
        <v>72087</v>
      </c>
      <c r="M53" s="133">
        <f t="shared" si="6"/>
        <v>10383</v>
      </c>
      <c r="N53" s="133">
        <v>10383</v>
      </c>
      <c r="O53" s="133">
        <v>0</v>
      </c>
      <c r="P53" s="133">
        <v>0</v>
      </c>
      <c r="Q53" s="133">
        <v>0</v>
      </c>
      <c r="R53" s="133">
        <f t="shared" si="7"/>
        <v>0</v>
      </c>
      <c r="S53" s="133">
        <v>0</v>
      </c>
      <c r="T53" s="133">
        <v>0</v>
      </c>
      <c r="U53" s="133">
        <v>0</v>
      </c>
      <c r="V53" s="133">
        <v>0</v>
      </c>
      <c r="W53" s="133">
        <f t="shared" si="8"/>
        <v>61704</v>
      </c>
      <c r="X53" s="133">
        <v>61704</v>
      </c>
      <c r="Y53" s="133">
        <v>0</v>
      </c>
      <c r="Z53" s="133">
        <v>0</v>
      </c>
      <c r="AA53" s="133">
        <v>0</v>
      </c>
      <c r="AB53" s="134">
        <v>175335</v>
      </c>
      <c r="AC53" s="133">
        <v>0</v>
      </c>
      <c r="AD53" s="133">
        <v>0</v>
      </c>
      <c r="AE53" s="133">
        <f t="shared" si="9"/>
        <v>72087</v>
      </c>
      <c r="AF53" s="133">
        <f t="shared" si="10"/>
        <v>0</v>
      </c>
      <c r="AG53" s="133">
        <f t="shared" si="11"/>
        <v>0</v>
      </c>
      <c r="AH53" s="133">
        <v>0</v>
      </c>
      <c r="AI53" s="133">
        <v>0</v>
      </c>
      <c r="AJ53" s="133">
        <v>0</v>
      </c>
      <c r="AK53" s="133">
        <v>0</v>
      </c>
      <c r="AL53" s="133">
        <v>0</v>
      </c>
      <c r="AM53" s="134">
        <v>0</v>
      </c>
      <c r="AN53" s="133">
        <f t="shared" si="12"/>
        <v>2596</v>
      </c>
      <c r="AO53" s="133">
        <f t="shared" si="13"/>
        <v>2596</v>
      </c>
      <c r="AP53" s="133">
        <v>2596</v>
      </c>
      <c r="AQ53" s="133">
        <v>0</v>
      </c>
      <c r="AR53" s="133">
        <v>0</v>
      </c>
      <c r="AS53" s="133">
        <v>0</v>
      </c>
      <c r="AT53" s="133">
        <f t="shared" si="14"/>
        <v>0</v>
      </c>
      <c r="AU53" s="133">
        <v>0</v>
      </c>
      <c r="AV53" s="133">
        <v>0</v>
      </c>
      <c r="AW53" s="133">
        <v>0</v>
      </c>
      <c r="AX53" s="133">
        <v>0</v>
      </c>
      <c r="AY53" s="133">
        <f t="shared" si="15"/>
        <v>0</v>
      </c>
      <c r="AZ53" s="133">
        <v>0</v>
      </c>
      <c r="BA53" s="133">
        <v>0</v>
      </c>
      <c r="BB53" s="133">
        <v>0</v>
      </c>
      <c r="BC53" s="133">
        <v>0</v>
      </c>
      <c r="BD53" s="134">
        <v>53740</v>
      </c>
      <c r="BE53" s="133">
        <v>0</v>
      </c>
      <c r="BF53" s="133">
        <v>0</v>
      </c>
      <c r="BG53" s="133">
        <f t="shared" si="16"/>
        <v>2596</v>
      </c>
      <c r="BH53" s="133">
        <f t="shared" si="36"/>
        <v>0</v>
      </c>
      <c r="BI53" s="133">
        <f t="shared" si="36"/>
        <v>0</v>
      </c>
      <c r="BJ53" s="133">
        <f t="shared" si="36"/>
        <v>0</v>
      </c>
      <c r="BK53" s="133">
        <f t="shared" si="36"/>
        <v>0</v>
      </c>
      <c r="BL53" s="133">
        <f t="shared" si="36"/>
        <v>0</v>
      </c>
      <c r="BM53" s="133">
        <f t="shared" si="36"/>
        <v>0</v>
      </c>
      <c r="BN53" s="133">
        <f t="shared" si="36"/>
        <v>0</v>
      </c>
      <c r="BO53" s="134">
        <f t="shared" si="36"/>
        <v>0</v>
      </c>
      <c r="BP53" s="133">
        <f t="shared" si="36"/>
        <v>74683</v>
      </c>
      <c r="BQ53" s="133">
        <f t="shared" si="36"/>
        <v>12979</v>
      </c>
      <c r="BR53" s="133">
        <f t="shared" si="36"/>
        <v>12979</v>
      </c>
      <c r="BS53" s="133">
        <f t="shared" si="36"/>
        <v>0</v>
      </c>
      <c r="BT53" s="133">
        <f t="shared" si="36"/>
        <v>0</v>
      </c>
      <c r="BU53" s="133">
        <f t="shared" si="36"/>
        <v>0</v>
      </c>
      <c r="BV53" s="133">
        <f t="shared" si="36"/>
        <v>0</v>
      </c>
      <c r="BW53" s="133">
        <f t="shared" si="38"/>
        <v>0</v>
      </c>
      <c r="BX53" s="133">
        <f t="shared" si="39"/>
        <v>0</v>
      </c>
      <c r="BY53" s="133">
        <f t="shared" si="40"/>
        <v>0</v>
      </c>
      <c r="BZ53" s="133">
        <f t="shared" si="41"/>
        <v>0</v>
      </c>
      <c r="CA53" s="133">
        <f t="shared" si="37"/>
        <v>61704</v>
      </c>
      <c r="CB53" s="133">
        <f t="shared" si="37"/>
        <v>61704</v>
      </c>
      <c r="CC53" s="133">
        <f t="shared" si="37"/>
        <v>0</v>
      </c>
      <c r="CD53" s="133">
        <f t="shared" si="37"/>
        <v>0</v>
      </c>
      <c r="CE53" s="133">
        <f t="shared" si="37"/>
        <v>0</v>
      </c>
      <c r="CF53" s="134">
        <f t="shared" si="37"/>
        <v>229075</v>
      </c>
      <c r="CG53" s="133">
        <f t="shared" si="37"/>
        <v>0</v>
      </c>
      <c r="CH53" s="133">
        <f t="shared" si="37"/>
        <v>0</v>
      </c>
      <c r="CI53" s="133">
        <f t="shared" si="37"/>
        <v>74683</v>
      </c>
    </row>
    <row r="54" spans="1:87" s="129" customFormat="1" ht="12" customHeight="1">
      <c r="A54" s="125" t="s">
        <v>336</v>
      </c>
      <c r="B54" s="126" t="s">
        <v>430</v>
      </c>
      <c r="C54" s="125" t="s">
        <v>431</v>
      </c>
      <c r="D54" s="133">
        <f t="shared" si="3"/>
        <v>0</v>
      </c>
      <c r="E54" s="133">
        <f t="shared" si="4"/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4">
        <v>0</v>
      </c>
      <c r="L54" s="133">
        <f t="shared" si="5"/>
        <v>96432</v>
      </c>
      <c r="M54" s="133">
        <f t="shared" si="6"/>
        <v>7098</v>
      </c>
      <c r="N54" s="133">
        <v>7098</v>
      </c>
      <c r="O54" s="133">
        <v>0</v>
      </c>
      <c r="P54" s="133">
        <v>0</v>
      </c>
      <c r="Q54" s="133">
        <v>0</v>
      </c>
      <c r="R54" s="133">
        <f t="shared" si="7"/>
        <v>88</v>
      </c>
      <c r="S54" s="133">
        <v>88</v>
      </c>
      <c r="T54" s="133">
        <v>0</v>
      </c>
      <c r="U54" s="133">
        <v>0</v>
      </c>
      <c r="V54" s="133">
        <v>0</v>
      </c>
      <c r="W54" s="133">
        <f t="shared" si="8"/>
        <v>89246</v>
      </c>
      <c r="X54" s="133">
        <v>89246</v>
      </c>
      <c r="Y54" s="133">
        <v>0</v>
      </c>
      <c r="Z54" s="133">
        <v>0</v>
      </c>
      <c r="AA54" s="133">
        <v>0</v>
      </c>
      <c r="AB54" s="134">
        <v>304618</v>
      </c>
      <c r="AC54" s="133">
        <v>0</v>
      </c>
      <c r="AD54" s="133">
        <v>1082</v>
      </c>
      <c r="AE54" s="133">
        <f t="shared" si="9"/>
        <v>97514</v>
      </c>
      <c r="AF54" s="133">
        <f t="shared" si="10"/>
        <v>0</v>
      </c>
      <c r="AG54" s="133">
        <f t="shared" si="11"/>
        <v>0</v>
      </c>
      <c r="AH54" s="133">
        <v>0</v>
      </c>
      <c r="AI54" s="133">
        <v>0</v>
      </c>
      <c r="AJ54" s="133">
        <v>0</v>
      </c>
      <c r="AK54" s="133">
        <v>0</v>
      </c>
      <c r="AL54" s="133">
        <v>0</v>
      </c>
      <c r="AM54" s="134">
        <v>0</v>
      </c>
      <c r="AN54" s="133">
        <f t="shared" si="12"/>
        <v>93</v>
      </c>
      <c r="AO54" s="133">
        <f t="shared" si="13"/>
        <v>93</v>
      </c>
      <c r="AP54" s="133">
        <v>93</v>
      </c>
      <c r="AQ54" s="133">
        <v>0</v>
      </c>
      <c r="AR54" s="133">
        <v>0</v>
      </c>
      <c r="AS54" s="133">
        <v>0</v>
      </c>
      <c r="AT54" s="133">
        <f t="shared" si="14"/>
        <v>0</v>
      </c>
      <c r="AU54" s="133">
        <v>0</v>
      </c>
      <c r="AV54" s="133">
        <v>0</v>
      </c>
      <c r="AW54" s="133">
        <v>0</v>
      </c>
      <c r="AX54" s="133">
        <v>0</v>
      </c>
      <c r="AY54" s="133">
        <f t="shared" si="15"/>
        <v>0</v>
      </c>
      <c r="AZ54" s="133">
        <v>0</v>
      </c>
      <c r="BA54" s="133">
        <v>0</v>
      </c>
      <c r="BB54" s="133">
        <v>0</v>
      </c>
      <c r="BC54" s="133">
        <v>0</v>
      </c>
      <c r="BD54" s="134">
        <v>92124</v>
      </c>
      <c r="BE54" s="133">
        <v>0</v>
      </c>
      <c r="BF54" s="133">
        <v>0</v>
      </c>
      <c r="BG54" s="133">
        <f t="shared" si="16"/>
        <v>93</v>
      </c>
      <c r="BH54" s="133">
        <f t="shared" si="36"/>
        <v>0</v>
      </c>
      <c r="BI54" s="133">
        <f t="shared" si="36"/>
        <v>0</v>
      </c>
      <c r="BJ54" s="133">
        <f t="shared" si="36"/>
        <v>0</v>
      </c>
      <c r="BK54" s="133">
        <f t="shared" si="36"/>
        <v>0</v>
      </c>
      <c r="BL54" s="133">
        <f t="shared" si="36"/>
        <v>0</v>
      </c>
      <c r="BM54" s="133">
        <f t="shared" si="36"/>
        <v>0</v>
      </c>
      <c r="BN54" s="133">
        <f t="shared" si="36"/>
        <v>0</v>
      </c>
      <c r="BO54" s="134">
        <f t="shared" si="36"/>
        <v>0</v>
      </c>
      <c r="BP54" s="133">
        <f t="shared" si="36"/>
        <v>96525</v>
      </c>
      <c r="BQ54" s="133">
        <f t="shared" si="36"/>
        <v>7191</v>
      </c>
      <c r="BR54" s="133">
        <f t="shared" si="36"/>
        <v>7191</v>
      </c>
      <c r="BS54" s="133">
        <f t="shared" si="36"/>
        <v>0</v>
      </c>
      <c r="BT54" s="133">
        <f t="shared" si="36"/>
        <v>0</v>
      </c>
      <c r="BU54" s="133">
        <f t="shared" si="36"/>
        <v>0</v>
      </c>
      <c r="BV54" s="133">
        <f t="shared" si="36"/>
        <v>88</v>
      </c>
      <c r="BW54" s="133">
        <f t="shared" si="38"/>
        <v>88</v>
      </c>
      <c r="BX54" s="133">
        <f t="shared" si="39"/>
        <v>0</v>
      </c>
      <c r="BY54" s="133">
        <f t="shared" si="40"/>
        <v>0</v>
      </c>
      <c r="BZ54" s="133">
        <f t="shared" si="41"/>
        <v>0</v>
      </c>
      <c r="CA54" s="133">
        <f t="shared" si="37"/>
        <v>89246</v>
      </c>
      <c r="CB54" s="133">
        <f t="shared" si="37"/>
        <v>89246</v>
      </c>
      <c r="CC54" s="133">
        <f t="shared" si="37"/>
        <v>0</v>
      </c>
      <c r="CD54" s="133">
        <f t="shared" si="37"/>
        <v>0</v>
      </c>
      <c r="CE54" s="133">
        <f t="shared" si="37"/>
        <v>0</v>
      </c>
      <c r="CF54" s="134">
        <f t="shared" si="37"/>
        <v>396742</v>
      </c>
      <c r="CG54" s="133">
        <f t="shared" si="37"/>
        <v>0</v>
      </c>
      <c r="CH54" s="133">
        <f t="shared" si="37"/>
        <v>1082</v>
      </c>
      <c r="CI54" s="133">
        <f t="shared" si="37"/>
        <v>97607</v>
      </c>
    </row>
    <row r="55" spans="1:87" s="129" customFormat="1" ht="12" customHeight="1">
      <c r="A55" s="125" t="s">
        <v>336</v>
      </c>
      <c r="B55" s="126" t="s">
        <v>432</v>
      </c>
      <c r="C55" s="125" t="s">
        <v>433</v>
      </c>
      <c r="D55" s="133">
        <f t="shared" si="3"/>
        <v>0</v>
      </c>
      <c r="E55" s="133">
        <f t="shared" si="4"/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0</v>
      </c>
      <c r="K55" s="134">
        <v>0</v>
      </c>
      <c r="L55" s="133">
        <f t="shared" si="5"/>
        <v>283125</v>
      </c>
      <c r="M55" s="133">
        <f t="shared" si="6"/>
        <v>11770</v>
      </c>
      <c r="N55" s="133">
        <v>11770</v>
      </c>
      <c r="O55" s="133">
        <v>0</v>
      </c>
      <c r="P55" s="133">
        <v>0</v>
      </c>
      <c r="Q55" s="133">
        <v>0</v>
      </c>
      <c r="R55" s="133">
        <f t="shared" si="7"/>
        <v>100948</v>
      </c>
      <c r="S55" s="133">
        <v>356</v>
      </c>
      <c r="T55" s="133">
        <v>100592</v>
      </c>
      <c r="U55" s="133">
        <v>0</v>
      </c>
      <c r="V55" s="133">
        <v>0</v>
      </c>
      <c r="W55" s="133">
        <f t="shared" si="8"/>
        <v>167142</v>
      </c>
      <c r="X55" s="133">
        <v>61271</v>
      </c>
      <c r="Y55" s="133">
        <v>97277</v>
      </c>
      <c r="Z55" s="133">
        <v>2194</v>
      </c>
      <c r="AA55" s="133">
        <v>6400</v>
      </c>
      <c r="AB55" s="134">
        <v>0</v>
      </c>
      <c r="AC55" s="133">
        <v>3265</v>
      </c>
      <c r="AD55" s="133">
        <v>2618</v>
      </c>
      <c r="AE55" s="133">
        <f t="shared" si="9"/>
        <v>285743</v>
      </c>
      <c r="AF55" s="133">
        <f t="shared" si="10"/>
        <v>0</v>
      </c>
      <c r="AG55" s="133">
        <f t="shared" si="11"/>
        <v>0</v>
      </c>
      <c r="AH55" s="133">
        <v>0</v>
      </c>
      <c r="AI55" s="133">
        <v>0</v>
      </c>
      <c r="AJ55" s="133">
        <v>0</v>
      </c>
      <c r="AK55" s="133">
        <v>0</v>
      </c>
      <c r="AL55" s="133">
        <v>0</v>
      </c>
      <c r="AM55" s="134">
        <v>0</v>
      </c>
      <c r="AN55" s="133">
        <f t="shared" si="12"/>
        <v>64625</v>
      </c>
      <c r="AO55" s="133">
        <f t="shared" si="13"/>
        <v>9120</v>
      </c>
      <c r="AP55" s="133">
        <v>9120</v>
      </c>
      <c r="AQ55" s="133">
        <v>0</v>
      </c>
      <c r="AR55" s="133">
        <v>0</v>
      </c>
      <c r="AS55" s="133">
        <v>0</v>
      </c>
      <c r="AT55" s="133">
        <f t="shared" si="14"/>
        <v>31196</v>
      </c>
      <c r="AU55" s="133">
        <v>0</v>
      </c>
      <c r="AV55" s="133">
        <v>31196</v>
      </c>
      <c r="AW55" s="133">
        <v>0</v>
      </c>
      <c r="AX55" s="133">
        <v>0</v>
      </c>
      <c r="AY55" s="133">
        <f t="shared" si="15"/>
        <v>24309</v>
      </c>
      <c r="AZ55" s="133">
        <v>0</v>
      </c>
      <c r="BA55" s="133">
        <v>24309</v>
      </c>
      <c r="BB55" s="133">
        <v>0</v>
      </c>
      <c r="BC55" s="133">
        <v>0</v>
      </c>
      <c r="BD55" s="134">
        <v>0</v>
      </c>
      <c r="BE55" s="133">
        <v>0</v>
      </c>
      <c r="BF55" s="133">
        <v>4092</v>
      </c>
      <c r="BG55" s="133">
        <f t="shared" si="16"/>
        <v>68717</v>
      </c>
      <c r="BH55" s="133">
        <f t="shared" si="36"/>
        <v>0</v>
      </c>
      <c r="BI55" s="133">
        <f t="shared" si="36"/>
        <v>0</v>
      </c>
      <c r="BJ55" s="133">
        <f t="shared" si="36"/>
        <v>0</v>
      </c>
      <c r="BK55" s="133">
        <f t="shared" si="36"/>
        <v>0</v>
      </c>
      <c r="BL55" s="133">
        <f t="shared" si="36"/>
        <v>0</v>
      </c>
      <c r="BM55" s="133">
        <f t="shared" si="36"/>
        <v>0</v>
      </c>
      <c r="BN55" s="133">
        <f t="shared" si="36"/>
        <v>0</v>
      </c>
      <c r="BO55" s="134">
        <f t="shared" si="36"/>
        <v>0</v>
      </c>
      <c r="BP55" s="133">
        <f t="shared" si="36"/>
        <v>347750</v>
      </c>
      <c r="BQ55" s="133">
        <f t="shared" si="36"/>
        <v>20890</v>
      </c>
      <c r="BR55" s="133">
        <f t="shared" si="36"/>
        <v>20890</v>
      </c>
      <c r="BS55" s="133">
        <f t="shared" si="36"/>
        <v>0</v>
      </c>
      <c r="BT55" s="133">
        <f t="shared" si="36"/>
        <v>0</v>
      </c>
      <c r="BU55" s="133">
        <f t="shared" si="36"/>
        <v>0</v>
      </c>
      <c r="BV55" s="133">
        <f t="shared" si="36"/>
        <v>132144</v>
      </c>
      <c r="BW55" s="133">
        <f t="shared" si="36"/>
        <v>356</v>
      </c>
      <c r="BX55" s="133">
        <f t="shared" si="39"/>
        <v>131788</v>
      </c>
      <c r="BY55" s="133">
        <f t="shared" si="40"/>
        <v>0</v>
      </c>
      <c r="BZ55" s="133">
        <f t="shared" si="41"/>
        <v>0</v>
      </c>
      <c r="CA55" s="133">
        <f t="shared" si="37"/>
        <v>191451</v>
      </c>
      <c r="CB55" s="133">
        <f t="shared" si="37"/>
        <v>61271</v>
      </c>
      <c r="CC55" s="133">
        <f t="shared" si="37"/>
        <v>121586</v>
      </c>
      <c r="CD55" s="133">
        <f t="shared" si="37"/>
        <v>2194</v>
      </c>
      <c r="CE55" s="133">
        <f t="shared" si="37"/>
        <v>6400</v>
      </c>
      <c r="CF55" s="134">
        <f t="shared" si="37"/>
        <v>0</v>
      </c>
      <c r="CG55" s="133">
        <f t="shared" si="37"/>
        <v>3265</v>
      </c>
      <c r="CH55" s="133">
        <f t="shared" si="37"/>
        <v>6710</v>
      </c>
      <c r="CI55" s="133">
        <f t="shared" si="37"/>
        <v>354460</v>
      </c>
    </row>
    <row r="56" spans="1:87" s="129" customFormat="1" ht="12" customHeight="1">
      <c r="A56" s="125" t="s">
        <v>336</v>
      </c>
      <c r="B56" s="126" t="s">
        <v>434</v>
      </c>
      <c r="C56" s="125" t="s">
        <v>435</v>
      </c>
      <c r="D56" s="133">
        <f t="shared" si="3"/>
        <v>0</v>
      </c>
      <c r="E56" s="133">
        <f t="shared" si="4"/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4">
        <v>2003</v>
      </c>
      <c r="L56" s="133">
        <f t="shared" si="5"/>
        <v>101753</v>
      </c>
      <c r="M56" s="133">
        <f t="shared" si="6"/>
        <v>20200</v>
      </c>
      <c r="N56" s="133">
        <v>20200</v>
      </c>
      <c r="O56" s="133">
        <v>0</v>
      </c>
      <c r="P56" s="133">
        <v>0</v>
      </c>
      <c r="Q56" s="133">
        <v>0</v>
      </c>
      <c r="R56" s="133">
        <f t="shared" si="7"/>
        <v>0</v>
      </c>
      <c r="S56" s="133">
        <v>0</v>
      </c>
      <c r="T56" s="133">
        <v>0</v>
      </c>
      <c r="U56" s="133">
        <v>0</v>
      </c>
      <c r="V56" s="133">
        <v>0</v>
      </c>
      <c r="W56" s="133">
        <f t="shared" si="8"/>
        <v>81553</v>
      </c>
      <c r="X56" s="133">
        <v>34482</v>
      </c>
      <c r="Y56" s="133">
        <v>26851</v>
      </c>
      <c r="Z56" s="133">
        <v>18652</v>
      </c>
      <c r="AA56" s="133">
        <v>1568</v>
      </c>
      <c r="AB56" s="134">
        <v>48347</v>
      </c>
      <c r="AC56" s="133">
        <v>0</v>
      </c>
      <c r="AD56" s="133">
        <v>0</v>
      </c>
      <c r="AE56" s="133">
        <f t="shared" si="9"/>
        <v>101753</v>
      </c>
      <c r="AF56" s="133">
        <f t="shared" si="10"/>
        <v>0</v>
      </c>
      <c r="AG56" s="133">
        <f t="shared" si="11"/>
        <v>0</v>
      </c>
      <c r="AH56" s="133">
        <v>0</v>
      </c>
      <c r="AI56" s="133">
        <v>0</v>
      </c>
      <c r="AJ56" s="133">
        <v>0</v>
      </c>
      <c r="AK56" s="133">
        <v>0</v>
      </c>
      <c r="AL56" s="133">
        <v>0</v>
      </c>
      <c r="AM56" s="134">
        <v>0</v>
      </c>
      <c r="AN56" s="133">
        <f t="shared" si="12"/>
        <v>6800</v>
      </c>
      <c r="AO56" s="133">
        <f t="shared" si="13"/>
        <v>6800</v>
      </c>
      <c r="AP56" s="133">
        <v>6800</v>
      </c>
      <c r="AQ56" s="133">
        <v>0</v>
      </c>
      <c r="AR56" s="133">
        <v>0</v>
      </c>
      <c r="AS56" s="133">
        <v>0</v>
      </c>
      <c r="AT56" s="133">
        <f t="shared" si="14"/>
        <v>0</v>
      </c>
      <c r="AU56" s="133">
        <v>0</v>
      </c>
      <c r="AV56" s="133">
        <v>0</v>
      </c>
      <c r="AW56" s="133">
        <v>0</v>
      </c>
      <c r="AX56" s="133">
        <v>0</v>
      </c>
      <c r="AY56" s="133">
        <f t="shared" si="15"/>
        <v>0</v>
      </c>
      <c r="AZ56" s="133">
        <v>0</v>
      </c>
      <c r="BA56" s="133">
        <v>0</v>
      </c>
      <c r="BB56" s="133">
        <v>0</v>
      </c>
      <c r="BC56" s="133">
        <v>0</v>
      </c>
      <c r="BD56" s="134">
        <v>54575</v>
      </c>
      <c r="BE56" s="133">
        <v>0</v>
      </c>
      <c r="BF56" s="133">
        <v>0</v>
      </c>
      <c r="BG56" s="133">
        <f t="shared" si="16"/>
        <v>6800</v>
      </c>
      <c r="BH56" s="133">
        <f t="shared" si="36"/>
        <v>0</v>
      </c>
      <c r="BI56" s="133">
        <f t="shared" si="36"/>
        <v>0</v>
      </c>
      <c r="BJ56" s="133">
        <f t="shared" si="36"/>
        <v>0</v>
      </c>
      <c r="BK56" s="133">
        <f t="shared" si="36"/>
        <v>0</v>
      </c>
      <c r="BL56" s="133">
        <f t="shared" si="36"/>
        <v>0</v>
      </c>
      <c r="BM56" s="133">
        <f t="shared" si="36"/>
        <v>0</v>
      </c>
      <c r="BN56" s="133">
        <f t="shared" si="36"/>
        <v>0</v>
      </c>
      <c r="BO56" s="134">
        <f t="shared" si="36"/>
        <v>2003</v>
      </c>
      <c r="BP56" s="133">
        <f t="shared" si="36"/>
        <v>108553</v>
      </c>
      <c r="BQ56" s="133">
        <f t="shared" si="36"/>
        <v>27000</v>
      </c>
      <c r="BR56" s="133">
        <f t="shared" si="36"/>
        <v>27000</v>
      </c>
      <c r="BS56" s="133">
        <f t="shared" si="36"/>
        <v>0</v>
      </c>
      <c r="BT56" s="133">
        <f t="shared" si="36"/>
        <v>0</v>
      </c>
      <c r="BU56" s="133">
        <f t="shared" si="36"/>
        <v>0</v>
      </c>
      <c r="BV56" s="133">
        <f t="shared" si="36"/>
        <v>0</v>
      </c>
      <c r="BW56" s="133">
        <f t="shared" si="36"/>
        <v>0</v>
      </c>
      <c r="BX56" s="133">
        <f t="shared" si="39"/>
        <v>0</v>
      </c>
      <c r="BY56" s="133">
        <f t="shared" si="40"/>
        <v>0</v>
      </c>
      <c r="BZ56" s="133">
        <f t="shared" si="41"/>
        <v>0</v>
      </c>
      <c r="CA56" s="133">
        <f t="shared" si="37"/>
        <v>81553</v>
      </c>
      <c r="CB56" s="133">
        <f t="shared" si="37"/>
        <v>34482</v>
      </c>
      <c r="CC56" s="133">
        <f t="shared" si="37"/>
        <v>26851</v>
      </c>
      <c r="CD56" s="133">
        <f t="shared" si="37"/>
        <v>18652</v>
      </c>
      <c r="CE56" s="133">
        <f t="shared" si="37"/>
        <v>1568</v>
      </c>
      <c r="CF56" s="134">
        <f t="shared" si="37"/>
        <v>102922</v>
      </c>
      <c r="CG56" s="133">
        <f t="shared" si="37"/>
        <v>0</v>
      </c>
      <c r="CH56" s="133">
        <f t="shared" si="37"/>
        <v>0</v>
      </c>
      <c r="CI56" s="133">
        <f t="shared" si="37"/>
        <v>108553</v>
      </c>
    </row>
    <row r="57" spans="1:87" s="129" customFormat="1" ht="12" customHeight="1">
      <c r="A57" s="125" t="s">
        <v>336</v>
      </c>
      <c r="B57" s="126" t="s">
        <v>436</v>
      </c>
      <c r="C57" s="125" t="s">
        <v>437</v>
      </c>
      <c r="D57" s="133">
        <f t="shared" si="3"/>
        <v>0</v>
      </c>
      <c r="E57" s="133">
        <f t="shared" si="4"/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4">
        <v>0</v>
      </c>
      <c r="L57" s="133">
        <f t="shared" si="5"/>
        <v>19360</v>
      </c>
      <c r="M57" s="133">
        <f t="shared" si="6"/>
        <v>19104</v>
      </c>
      <c r="N57" s="133">
        <v>19104</v>
      </c>
      <c r="O57" s="133">
        <v>0</v>
      </c>
      <c r="P57" s="133">
        <v>0</v>
      </c>
      <c r="Q57" s="133">
        <v>0</v>
      </c>
      <c r="R57" s="133">
        <f t="shared" si="7"/>
        <v>0</v>
      </c>
      <c r="S57" s="133">
        <v>0</v>
      </c>
      <c r="T57" s="133">
        <v>0</v>
      </c>
      <c r="U57" s="133">
        <v>0</v>
      </c>
      <c r="V57" s="133">
        <v>0</v>
      </c>
      <c r="W57" s="133">
        <f t="shared" si="8"/>
        <v>256</v>
      </c>
      <c r="X57" s="133">
        <v>55</v>
      </c>
      <c r="Y57" s="133">
        <v>201</v>
      </c>
      <c r="Z57" s="133">
        <v>0</v>
      </c>
      <c r="AA57" s="133">
        <v>0</v>
      </c>
      <c r="AB57" s="134">
        <v>196183</v>
      </c>
      <c r="AC57" s="133">
        <v>0</v>
      </c>
      <c r="AD57" s="133">
        <v>0</v>
      </c>
      <c r="AE57" s="133">
        <f t="shared" si="9"/>
        <v>19360</v>
      </c>
      <c r="AF57" s="133">
        <f t="shared" si="10"/>
        <v>0</v>
      </c>
      <c r="AG57" s="133">
        <f t="shared" si="11"/>
        <v>0</v>
      </c>
      <c r="AH57" s="133">
        <v>0</v>
      </c>
      <c r="AI57" s="133">
        <v>0</v>
      </c>
      <c r="AJ57" s="133">
        <v>0</v>
      </c>
      <c r="AK57" s="133">
        <v>0</v>
      </c>
      <c r="AL57" s="133">
        <v>0</v>
      </c>
      <c r="AM57" s="134">
        <v>344</v>
      </c>
      <c r="AN57" s="133">
        <f t="shared" si="12"/>
        <v>6368</v>
      </c>
      <c r="AO57" s="133">
        <f t="shared" si="13"/>
        <v>6368</v>
      </c>
      <c r="AP57" s="133">
        <v>6368</v>
      </c>
      <c r="AQ57" s="133">
        <v>0</v>
      </c>
      <c r="AR57" s="133">
        <v>0</v>
      </c>
      <c r="AS57" s="133">
        <v>0</v>
      </c>
      <c r="AT57" s="133">
        <f t="shared" si="14"/>
        <v>0</v>
      </c>
      <c r="AU57" s="133">
        <v>0</v>
      </c>
      <c r="AV57" s="133">
        <v>0</v>
      </c>
      <c r="AW57" s="133">
        <v>0</v>
      </c>
      <c r="AX57" s="133">
        <v>0</v>
      </c>
      <c r="AY57" s="133">
        <f t="shared" si="15"/>
        <v>0</v>
      </c>
      <c r="AZ57" s="133">
        <v>0</v>
      </c>
      <c r="BA57" s="133">
        <v>0</v>
      </c>
      <c r="BB57" s="133">
        <v>0</v>
      </c>
      <c r="BC57" s="133">
        <v>0</v>
      </c>
      <c r="BD57" s="134">
        <v>25416</v>
      </c>
      <c r="BE57" s="133">
        <v>0</v>
      </c>
      <c r="BF57" s="133">
        <v>0</v>
      </c>
      <c r="BG57" s="133">
        <f t="shared" si="16"/>
        <v>6368</v>
      </c>
      <c r="BH57" s="133">
        <f t="shared" si="36"/>
        <v>0</v>
      </c>
      <c r="BI57" s="133">
        <f t="shared" si="36"/>
        <v>0</v>
      </c>
      <c r="BJ57" s="133">
        <f t="shared" si="36"/>
        <v>0</v>
      </c>
      <c r="BK57" s="133">
        <f t="shared" si="36"/>
        <v>0</v>
      </c>
      <c r="BL57" s="133">
        <f t="shared" si="36"/>
        <v>0</v>
      </c>
      <c r="BM57" s="133">
        <f t="shared" si="36"/>
        <v>0</v>
      </c>
      <c r="BN57" s="133">
        <f t="shared" si="36"/>
        <v>0</v>
      </c>
      <c r="BO57" s="134">
        <f t="shared" si="36"/>
        <v>344</v>
      </c>
      <c r="BP57" s="133">
        <f t="shared" si="36"/>
        <v>25728</v>
      </c>
      <c r="BQ57" s="133">
        <f t="shared" si="36"/>
        <v>25472</v>
      </c>
      <c r="BR57" s="133">
        <f t="shared" si="36"/>
        <v>25472</v>
      </c>
      <c r="BS57" s="133">
        <f t="shared" si="36"/>
        <v>0</v>
      </c>
      <c r="BT57" s="133">
        <f t="shared" si="36"/>
        <v>0</v>
      </c>
      <c r="BU57" s="133">
        <f t="shared" si="36"/>
        <v>0</v>
      </c>
      <c r="BV57" s="133">
        <f t="shared" si="36"/>
        <v>0</v>
      </c>
      <c r="BW57" s="133">
        <f t="shared" si="36"/>
        <v>0</v>
      </c>
      <c r="BX57" s="133">
        <f t="shared" si="39"/>
        <v>0</v>
      </c>
      <c r="BY57" s="133">
        <f t="shared" si="40"/>
        <v>0</v>
      </c>
      <c r="BZ57" s="133">
        <f t="shared" si="41"/>
        <v>0</v>
      </c>
      <c r="CA57" s="133">
        <f t="shared" si="37"/>
        <v>256</v>
      </c>
      <c r="CB57" s="133">
        <f t="shared" si="37"/>
        <v>55</v>
      </c>
      <c r="CC57" s="133">
        <f t="shared" si="37"/>
        <v>201</v>
      </c>
      <c r="CD57" s="133">
        <f t="shared" si="37"/>
        <v>0</v>
      </c>
      <c r="CE57" s="133">
        <f t="shared" si="37"/>
        <v>0</v>
      </c>
      <c r="CF57" s="134">
        <f t="shared" si="37"/>
        <v>221599</v>
      </c>
      <c r="CG57" s="133">
        <f t="shared" si="37"/>
        <v>0</v>
      </c>
      <c r="CH57" s="133">
        <f t="shared" si="37"/>
        <v>0</v>
      </c>
      <c r="CI57" s="133">
        <f t="shared" si="37"/>
        <v>25728</v>
      </c>
    </row>
    <row r="58" spans="1:87" s="129" customFormat="1" ht="12" customHeight="1">
      <c r="A58" s="125" t="s">
        <v>336</v>
      </c>
      <c r="B58" s="126" t="s">
        <v>438</v>
      </c>
      <c r="C58" s="125" t="s">
        <v>439</v>
      </c>
      <c r="D58" s="133">
        <f t="shared" si="3"/>
        <v>0</v>
      </c>
      <c r="E58" s="133">
        <f t="shared" si="4"/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4">
        <v>0</v>
      </c>
      <c r="L58" s="133">
        <f t="shared" si="5"/>
        <v>75832</v>
      </c>
      <c r="M58" s="133">
        <f t="shared" si="6"/>
        <v>22286</v>
      </c>
      <c r="N58" s="133">
        <v>22286</v>
      </c>
      <c r="O58" s="133">
        <v>0</v>
      </c>
      <c r="P58" s="133">
        <v>0</v>
      </c>
      <c r="Q58" s="133">
        <v>0</v>
      </c>
      <c r="R58" s="133">
        <f t="shared" si="7"/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f t="shared" si="8"/>
        <v>53546</v>
      </c>
      <c r="X58" s="133">
        <v>53546</v>
      </c>
      <c r="Y58" s="133">
        <v>0</v>
      </c>
      <c r="Z58" s="133">
        <v>0</v>
      </c>
      <c r="AA58" s="133">
        <v>0</v>
      </c>
      <c r="AB58" s="134">
        <v>120641</v>
      </c>
      <c r="AC58" s="133">
        <v>0</v>
      </c>
      <c r="AD58" s="133">
        <v>0</v>
      </c>
      <c r="AE58" s="133">
        <f t="shared" si="9"/>
        <v>75832</v>
      </c>
      <c r="AF58" s="133">
        <f t="shared" si="10"/>
        <v>0</v>
      </c>
      <c r="AG58" s="133">
        <f t="shared" si="11"/>
        <v>0</v>
      </c>
      <c r="AH58" s="133">
        <v>0</v>
      </c>
      <c r="AI58" s="133">
        <v>0</v>
      </c>
      <c r="AJ58" s="133">
        <v>0</v>
      </c>
      <c r="AK58" s="133">
        <v>0</v>
      </c>
      <c r="AL58" s="133">
        <v>0</v>
      </c>
      <c r="AM58" s="134">
        <v>0</v>
      </c>
      <c r="AN58" s="133">
        <f t="shared" si="12"/>
        <v>2476</v>
      </c>
      <c r="AO58" s="133">
        <f t="shared" si="13"/>
        <v>2476</v>
      </c>
      <c r="AP58" s="133">
        <v>2476</v>
      </c>
      <c r="AQ58" s="133">
        <v>0</v>
      </c>
      <c r="AR58" s="133">
        <v>0</v>
      </c>
      <c r="AS58" s="133">
        <v>0</v>
      </c>
      <c r="AT58" s="133">
        <f t="shared" si="14"/>
        <v>0</v>
      </c>
      <c r="AU58" s="133">
        <v>0</v>
      </c>
      <c r="AV58" s="133">
        <v>0</v>
      </c>
      <c r="AW58" s="133">
        <v>0</v>
      </c>
      <c r="AX58" s="133">
        <v>0</v>
      </c>
      <c r="AY58" s="133">
        <f t="shared" si="15"/>
        <v>0</v>
      </c>
      <c r="AZ58" s="133">
        <v>0</v>
      </c>
      <c r="BA58" s="133">
        <v>0</v>
      </c>
      <c r="BB58" s="133">
        <v>0</v>
      </c>
      <c r="BC58" s="133">
        <v>0</v>
      </c>
      <c r="BD58" s="134">
        <v>63250</v>
      </c>
      <c r="BE58" s="133">
        <v>0</v>
      </c>
      <c r="BF58" s="133">
        <v>0</v>
      </c>
      <c r="BG58" s="133">
        <f t="shared" si="16"/>
        <v>2476</v>
      </c>
      <c r="BH58" s="133">
        <f t="shared" si="36"/>
        <v>0</v>
      </c>
      <c r="BI58" s="133">
        <f t="shared" si="36"/>
        <v>0</v>
      </c>
      <c r="BJ58" s="133">
        <f t="shared" si="36"/>
        <v>0</v>
      </c>
      <c r="BK58" s="133">
        <f t="shared" si="36"/>
        <v>0</v>
      </c>
      <c r="BL58" s="133">
        <f t="shared" si="36"/>
        <v>0</v>
      </c>
      <c r="BM58" s="133">
        <f t="shared" si="36"/>
        <v>0</v>
      </c>
      <c r="BN58" s="133">
        <f t="shared" si="36"/>
        <v>0</v>
      </c>
      <c r="BO58" s="134">
        <f t="shared" si="36"/>
        <v>0</v>
      </c>
      <c r="BP58" s="133">
        <f t="shared" si="36"/>
        <v>78308</v>
      </c>
      <c r="BQ58" s="133">
        <f t="shared" si="36"/>
        <v>24762</v>
      </c>
      <c r="BR58" s="133">
        <f t="shared" si="36"/>
        <v>24762</v>
      </c>
      <c r="BS58" s="133">
        <f t="shared" si="36"/>
        <v>0</v>
      </c>
      <c r="BT58" s="133">
        <f aca="true" t="shared" si="42" ref="BH58:BT78">SUM(P58,AR58)</f>
        <v>0</v>
      </c>
      <c r="BU58" s="133">
        <f aca="true" t="shared" si="43" ref="BU58:BU90">SUM(Q58,AS58)</f>
        <v>0</v>
      </c>
      <c r="BV58" s="133">
        <f aca="true" t="shared" si="44" ref="BV58:BV90">SUM(R58,AT58)</f>
        <v>0</v>
      </c>
      <c r="BW58" s="133">
        <f aca="true" t="shared" si="45" ref="BW58:BW90">SUM(S58,AU58)</f>
        <v>0</v>
      </c>
      <c r="BX58" s="133">
        <f t="shared" si="39"/>
        <v>0</v>
      </c>
      <c r="BY58" s="133">
        <f t="shared" si="40"/>
        <v>0</v>
      </c>
      <c r="BZ58" s="133">
        <f t="shared" si="41"/>
        <v>0</v>
      </c>
      <c r="CA58" s="133">
        <f t="shared" si="37"/>
        <v>53546</v>
      </c>
      <c r="CB58" s="133">
        <f t="shared" si="37"/>
        <v>53546</v>
      </c>
      <c r="CC58" s="133">
        <f t="shared" si="37"/>
        <v>0</v>
      </c>
      <c r="CD58" s="133">
        <f t="shared" si="37"/>
        <v>0</v>
      </c>
      <c r="CE58" s="133">
        <f t="shared" si="37"/>
        <v>0</v>
      </c>
      <c r="CF58" s="134">
        <f t="shared" si="37"/>
        <v>183891</v>
      </c>
      <c r="CG58" s="133">
        <f t="shared" si="37"/>
        <v>0</v>
      </c>
      <c r="CH58" s="133">
        <f t="shared" si="37"/>
        <v>0</v>
      </c>
      <c r="CI58" s="133">
        <f t="shared" si="37"/>
        <v>78308</v>
      </c>
    </row>
    <row r="59" spans="1:87" s="129" customFormat="1" ht="12" customHeight="1">
      <c r="A59" s="125" t="s">
        <v>336</v>
      </c>
      <c r="B59" s="126" t="s">
        <v>440</v>
      </c>
      <c r="C59" s="125" t="s">
        <v>441</v>
      </c>
      <c r="D59" s="133">
        <f t="shared" si="3"/>
        <v>0</v>
      </c>
      <c r="E59" s="133">
        <f t="shared" si="4"/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4">
        <v>0</v>
      </c>
      <c r="L59" s="133">
        <f t="shared" si="5"/>
        <v>1383</v>
      </c>
      <c r="M59" s="133">
        <f t="shared" si="6"/>
        <v>1383</v>
      </c>
      <c r="N59" s="133">
        <v>1383</v>
      </c>
      <c r="O59" s="133">
        <v>0</v>
      </c>
      <c r="P59" s="133">
        <v>0</v>
      </c>
      <c r="Q59" s="133">
        <v>0</v>
      </c>
      <c r="R59" s="133">
        <f t="shared" si="7"/>
        <v>0</v>
      </c>
      <c r="S59" s="133">
        <v>0</v>
      </c>
      <c r="T59" s="133">
        <v>0</v>
      </c>
      <c r="U59" s="133">
        <v>0</v>
      </c>
      <c r="V59" s="133">
        <v>0</v>
      </c>
      <c r="W59" s="133">
        <f t="shared" si="8"/>
        <v>0</v>
      </c>
      <c r="X59" s="133">
        <v>0</v>
      </c>
      <c r="Y59" s="133">
        <v>0</v>
      </c>
      <c r="Z59" s="133">
        <v>0</v>
      </c>
      <c r="AA59" s="133">
        <v>0</v>
      </c>
      <c r="AB59" s="134">
        <v>51729</v>
      </c>
      <c r="AC59" s="133">
        <v>0</v>
      </c>
      <c r="AD59" s="133">
        <v>0</v>
      </c>
      <c r="AE59" s="133">
        <f t="shared" si="9"/>
        <v>1383</v>
      </c>
      <c r="AF59" s="133">
        <f t="shared" si="10"/>
        <v>0</v>
      </c>
      <c r="AG59" s="133">
        <f t="shared" si="11"/>
        <v>0</v>
      </c>
      <c r="AH59" s="133">
        <v>0</v>
      </c>
      <c r="AI59" s="133">
        <v>0</v>
      </c>
      <c r="AJ59" s="133">
        <v>0</v>
      </c>
      <c r="AK59" s="133">
        <v>0</v>
      </c>
      <c r="AL59" s="133">
        <v>0</v>
      </c>
      <c r="AM59" s="134">
        <v>0</v>
      </c>
      <c r="AN59" s="133">
        <f t="shared" si="12"/>
        <v>28221</v>
      </c>
      <c r="AO59" s="133">
        <f t="shared" si="13"/>
        <v>922</v>
      </c>
      <c r="AP59" s="133">
        <v>922</v>
      </c>
      <c r="AQ59" s="133">
        <v>0</v>
      </c>
      <c r="AR59" s="133">
        <v>0</v>
      </c>
      <c r="AS59" s="133">
        <v>0</v>
      </c>
      <c r="AT59" s="133">
        <f t="shared" si="14"/>
        <v>0</v>
      </c>
      <c r="AU59" s="133">
        <v>0</v>
      </c>
      <c r="AV59" s="133">
        <v>0</v>
      </c>
      <c r="AW59" s="133">
        <v>0</v>
      </c>
      <c r="AX59" s="133">
        <v>0</v>
      </c>
      <c r="AY59" s="133">
        <f t="shared" si="15"/>
        <v>27299</v>
      </c>
      <c r="AZ59" s="133">
        <v>0</v>
      </c>
      <c r="BA59" s="133">
        <v>0</v>
      </c>
      <c r="BB59" s="133">
        <v>27299</v>
      </c>
      <c r="BC59" s="133">
        <v>0</v>
      </c>
      <c r="BD59" s="134">
        <v>0</v>
      </c>
      <c r="BE59" s="133">
        <v>0</v>
      </c>
      <c r="BF59" s="133">
        <v>0</v>
      </c>
      <c r="BG59" s="133">
        <f t="shared" si="16"/>
        <v>28221</v>
      </c>
      <c r="BH59" s="133">
        <f t="shared" si="42"/>
        <v>0</v>
      </c>
      <c r="BI59" s="133">
        <f t="shared" si="42"/>
        <v>0</v>
      </c>
      <c r="BJ59" s="133">
        <f t="shared" si="42"/>
        <v>0</v>
      </c>
      <c r="BK59" s="133">
        <f t="shared" si="42"/>
        <v>0</v>
      </c>
      <c r="BL59" s="133">
        <f t="shared" si="42"/>
        <v>0</v>
      </c>
      <c r="BM59" s="133">
        <f t="shared" si="42"/>
        <v>0</v>
      </c>
      <c r="BN59" s="133">
        <f t="shared" si="42"/>
        <v>0</v>
      </c>
      <c r="BO59" s="134">
        <f t="shared" si="42"/>
        <v>0</v>
      </c>
      <c r="BP59" s="133">
        <f t="shared" si="42"/>
        <v>29604</v>
      </c>
      <c r="BQ59" s="133">
        <f t="shared" si="42"/>
        <v>2305</v>
      </c>
      <c r="BR59" s="133">
        <f t="shared" si="42"/>
        <v>2305</v>
      </c>
      <c r="BS59" s="133">
        <f t="shared" si="42"/>
        <v>0</v>
      </c>
      <c r="BT59" s="133">
        <f t="shared" si="42"/>
        <v>0</v>
      </c>
      <c r="BU59" s="133">
        <f t="shared" si="43"/>
        <v>0</v>
      </c>
      <c r="BV59" s="133">
        <f t="shared" si="44"/>
        <v>0</v>
      </c>
      <c r="BW59" s="133">
        <f t="shared" si="45"/>
        <v>0</v>
      </c>
      <c r="BX59" s="133">
        <f t="shared" si="39"/>
        <v>0</v>
      </c>
      <c r="BY59" s="133">
        <f t="shared" si="40"/>
        <v>0</v>
      </c>
      <c r="BZ59" s="133">
        <f t="shared" si="41"/>
        <v>0</v>
      </c>
      <c r="CA59" s="133">
        <f t="shared" si="37"/>
        <v>27299</v>
      </c>
      <c r="CB59" s="133">
        <f t="shared" si="37"/>
        <v>0</v>
      </c>
      <c r="CC59" s="133">
        <f t="shared" si="37"/>
        <v>0</v>
      </c>
      <c r="CD59" s="133">
        <f t="shared" si="37"/>
        <v>27299</v>
      </c>
      <c r="CE59" s="133">
        <f t="shared" si="37"/>
        <v>0</v>
      </c>
      <c r="CF59" s="134">
        <f t="shared" si="37"/>
        <v>51729</v>
      </c>
      <c r="CG59" s="133">
        <f t="shared" si="37"/>
        <v>0</v>
      </c>
      <c r="CH59" s="133">
        <f t="shared" si="37"/>
        <v>0</v>
      </c>
      <c r="CI59" s="133">
        <f t="shared" si="37"/>
        <v>29604</v>
      </c>
    </row>
    <row r="60" spans="1:87" s="129" customFormat="1" ht="12" customHeight="1">
      <c r="A60" s="125" t="s">
        <v>336</v>
      </c>
      <c r="B60" s="126" t="s">
        <v>442</v>
      </c>
      <c r="C60" s="125" t="s">
        <v>443</v>
      </c>
      <c r="D60" s="133">
        <f t="shared" si="3"/>
        <v>0</v>
      </c>
      <c r="E60" s="133">
        <f t="shared" si="4"/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4">
        <v>0</v>
      </c>
      <c r="L60" s="133">
        <f t="shared" si="5"/>
        <v>8221</v>
      </c>
      <c r="M60" s="133">
        <f t="shared" si="6"/>
        <v>8221</v>
      </c>
      <c r="N60" s="133">
        <v>8221</v>
      </c>
      <c r="O60" s="133">
        <v>0</v>
      </c>
      <c r="P60" s="133">
        <v>0</v>
      </c>
      <c r="Q60" s="133">
        <v>0</v>
      </c>
      <c r="R60" s="133">
        <f t="shared" si="7"/>
        <v>0</v>
      </c>
      <c r="S60" s="133">
        <v>0</v>
      </c>
      <c r="T60" s="133">
        <v>0</v>
      </c>
      <c r="U60" s="133">
        <v>0</v>
      </c>
      <c r="V60" s="133">
        <v>0</v>
      </c>
      <c r="W60" s="133">
        <f t="shared" si="8"/>
        <v>0</v>
      </c>
      <c r="X60" s="133">
        <v>0</v>
      </c>
      <c r="Y60" s="133">
        <v>0</v>
      </c>
      <c r="Z60" s="133">
        <v>0</v>
      </c>
      <c r="AA60" s="133">
        <v>0</v>
      </c>
      <c r="AB60" s="134">
        <v>57031</v>
      </c>
      <c r="AC60" s="133">
        <v>0</v>
      </c>
      <c r="AD60" s="133">
        <v>0</v>
      </c>
      <c r="AE60" s="133">
        <f t="shared" si="9"/>
        <v>8221</v>
      </c>
      <c r="AF60" s="133">
        <f t="shared" si="10"/>
        <v>0</v>
      </c>
      <c r="AG60" s="133">
        <f t="shared" si="11"/>
        <v>0</v>
      </c>
      <c r="AH60" s="133">
        <v>0</v>
      </c>
      <c r="AI60" s="133">
        <v>0</v>
      </c>
      <c r="AJ60" s="133">
        <v>0</v>
      </c>
      <c r="AK60" s="133">
        <v>0</v>
      </c>
      <c r="AL60" s="133">
        <v>0</v>
      </c>
      <c r="AM60" s="134">
        <v>234040</v>
      </c>
      <c r="AN60" s="133">
        <f t="shared" si="12"/>
        <v>1644</v>
      </c>
      <c r="AO60" s="133">
        <f t="shared" si="13"/>
        <v>1644</v>
      </c>
      <c r="AP60" s="133">
        <v>1644</v>
      </c>
      <c r="AQ60" s="133">
        <v>0</v>
      </c>
      <c r="AR60" s="133">
        <v>0</v>
      </c>
      <c r="AS60" s="133">
        <v>0</v>
      </c>
      <c r="AT60" s="133">
        <f t="shared" si="14"/>
        <v>0</v>
      </c>
      <c r="AU60" s="133">
        <v>0</v>
      </c>
      <c r="AV60" s="133">
        <v>0</v>
      </c>
      <c r="AW60" s="133">
        <v>0</v>
      </c>
      <c r="AX60" s="133">
        <v>0</v>
      </c>
      <c r="AY60" s="133">
        <f t="shared" si="15"/>
        <v>0</v>
      </c>
      <c r="AZ60" s="133">
        <v>0</v>
      </c>
      <c r="BA60" s="133">
        <v>0</v>
      </c>
      <c r="BB60" s="133">
        <v>0</v>
      </c>
      <c r="BC60" s="133">
        <v>0</v>
      </c>
      <c r="BD60" s="134">
        <v>46543</v>
      </c>
      <c r="BE60" s="133">
        <v>0</v>
      </c>
      <c r="BF60" s="133">
        <v>0</v>
      </c>
      <c r="BG60" s="133">
        <f t="shared" si="16"/>
        <v>1644</v>
      </c>
      <c r="BH60" s="133">
        <f t="shared" si="42"/>
        <v>0</v>
      </c>
      <c r="BI60" s="133">
        <f t="shared" si="42"/>
        <v>0</v>
      </c>
      <c r="BJ60" s="133">
        <f t="shared" si="42"/>
        <v>0</v>
      </c>
      <c r="BK60" s="133">
        <f t="shared" si="42"/>
        <v>0</v>
      </c>
      <c r="BL60" s="133">
        <f t="shared" si="42"/>
        <v>0</v>
      </c>
      <c r="BM60" s="133">
        <f t="shared" si="42"/>
        <v>0</v>
      </c>
      <c r="BN60" s="133">
        <f t="shared" si="42"/>
        <v>0</v>
      </c>
      <c r="BO60" s="134">
        <f t="shared" si="42"/>
        <v>234040</v>
      </c>
      <c r="BP60" s="133">
        <f t="shared" si="42"/>
        <v>9865</v>
      </c>
      <c r="BQ60" s="133">
        <f t="shared" si="42"/>
        <v>9865</v>
      </c>
      <c r="BR60" s="133">
        <f t="shared" si="42"/>
        <v>9865</v>
      </c>
      <c r="BS60" s="133">
        <f t="shared" si="42"/>
        <v>0</v>
      </c>
      <c r="BT60" s="133">
        <f t="shared" si="42"/>
        <v>0</v>
      </c>
      <c r="BU60" s="133">
        <f t="shared" si="43"/>
        <v>0</v>
      </c>
      <c r="BV60" s="133">
        <f t="shared" si="44"/>
        <v>0</v>
      </c>
      <c r="BW60" s="133">
        <f t="shared" si="45"/>
        <v>0</v>
      </c>
      <c r="BX60" s="133">
        <f t="shared" si="39"/>
        <v>0</v>
      </c>
      <c r="BY60" s="133">
        <f t="shared" si="40"/>
        <v>0</v>
      </c>
      <c r="BZ60" s="133">
        <f t="shared" si="41"/>
        <v>0</v>
      </c>
      <c r="CA60" s="133">
        <f t="shared" si="37"/>
        <v>0</v>
      </c>
      <c r="CB60" s="133">
        <f t="shared" si="37"/>
        <v>0</v>
      </c>
      <c r="CC60" s="133">
        <f t="shared" si="37"/>
        <v>0</v>
      </c>
      <c r="CD60" s="133">
        <f t="shared" si="37"/>
        <v>0</v>
      </c>
      <c r="CE60" s="133">
        <f t="shared" si="37"/>
        <v>0</v>
      </c>
      <c r="CF60" s="134">
        <f t="shared" si="37"/>
        <v>103574</v>
      </c>
      <c r="CG60" s="133">
        <f t="shared" si="37"/>
        <v>0</v>
      </c>
      <c r="CH60" s="133">
        <f t="shared" si="37"/>
        <v>0</v>
      </c>
      <c r="CI60" s="133">
        <f t="shared" si="37"/>
        <v>9865</v>
      </c>
    </row>
    <row r="61" spans="1:87" s="129" customFormat="1" ht="12" customHeight="1">
      <c r="A61" s="125" t="s">
        <v>336</v>
      </c>
      <c r="B61" s="126" t="s">
        <v>444</v>
      </c>
      <c r="C61" s="125" t="s">
        <v>445</v>
      </c>
      <c r="D61" s="133">
        <f t="shared" si="3"/>
        <v>0</v>
      </c>
      <c r="E61" s="133">
        <f t="shared" si="4"/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4">
        <v>0</v>
      </c>
      <c r="L61" s="133">
        <f t="shared" si="5"/>
        <v>0</v>
      </c>
      <c r="M61" s="133">
        <f t="shared" si="6"/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f t="shared" si="7"/>
        <v>0</v>
      </c>
      <c r="S61" s="133">
        <v>0</v>
      </c>
      <c r="T61" s="133">
        <v>0</v>
      </c>
      <c r="U61" s="133">
        <v>0</v>
      </c>
      <c r="V61" s="133">
        <v>0</v>
      </c>
      <c r="W61" s="133">
        <f t="shared" si="8"/>
        <v>0</v>
      </c>
      <c r="X61" s="133">
        <v>0</v>
      </c>
      <c r="Y61" s="133">
        <v>0</v>
      </c>
      <c r="Z61" s="133">
        <v>0</v>
      </c>
      <c r="AA61" s="133">
        <v>0</v>
      </c>
      <c r="AB61" s="134">
        <v>45894</v>
      </c>
      <c r="AC61" s="133">
        <v>0</v>
      </c>
      <c r="AD61" s="133">
        <v>0</v>
      </c>
      <c r="AE61" s="133">
        <f t="shared" si="9"/>
        <v>0</v>
      </c>
      <c r="AF61" s="133">
        <f t="shared" si="10"/>
        <v>0</v>
      </c>
      <c r="AG61" s="133">
        <f t="shared" si="11"/>
        <v>0</v>
      </c>
      <c r="AH61" s="133">
        <v>0</v>
      </c>
      <c r="AI61" s="133">
        <v>0</v>
      </c>
      <c r="AJ61" s="133">
        <v>0</v>
      </c>
      <c r="AK61" s="133">
        <v>0</v>
      </c>
      <c r="AL61" s="133">
        <v>0</v>
      </c>
      <c r="AM61" s="134">
        <v>282289</v>
      </c>
      <c r="AN61" s="133">
        <f t="shared" si="12"/>
        <v>0</v>
      </c>
      <c r="AO61" s="133">
        <f t="shared" si="13"/>
        <v>0</v>
      </c>
      <c r="AP61" s="133">
        <v>0</v>
      </c>
      <c r="AQ61" s="133">
        <v>0</v>
      </c>
      <c r="AR61" s="133">
        <v>0</v>
      </c>
      <c r="AS61" s="133">
        <v>0</v>
      </c>
      <c r="AT61" s="133">
        <f t="shared" si="14"/>
        <v>0</v>
      </c>
      <c r="AU61" s="133">
        <v>0</v>
      </c>
      <c r="AV61" s="133">
        <v>0</v>
      </c>
      <c r="AW61" s="133">
        <v>0</v>
      </c>
      <c r="AX61" s="133">
        <v>0</v>
      </c>
      <c r="AY61" s="133">
        <f t="shared" si="15"/>
        <v>0</v>
      </c>
      <c r="AZ61" s="133">
        <v>0</v>
      </c>
      <c r="BA61" s="133">
        <v>0</v>
      </c>
      <c r="BB61" s="133">
        <v>0</v>
      </c>
      <c r="BC61" s="133">
        <v>0</v>
      </c>
      <c r="BD61" s="134">
        <v>46543</v>
      </c>
      <c r="BE61" s="133">
        <v>0</v>
      </c>
      <c r="BF61" s="133">
        <v>0</v>
      </c>
      <c r="BG61" s="133">
        <f t="shared" si="16"/>
        <v>0</v>
      </c>
      <c r="BH61" s="133">
        <f t="shared" si="42"/>
        <v>0</v>
      </c>
      <c r="BI61" s="133">
        <f t="shared" si="42"/>
        <v>0</v>
      </c>
      <c r="BJ61" s="133">
        <f t="shared" si="42"/>
        <v>0</v>
      </c>
      <c r="BK61" s="133">
        <f t="shared" si="42"/>
        <v>0</v>
      </c>
      <c r="BL61" s="133">
        <f t="shared" si="42"/>
        <v>0</v>
      </c>
      <c r="BM61" s="133">
        <f t="shared" si="42"/>
        <v>0</v>
      </c>
      <c r="BN61" s="133">
        <f t="shared" si="42"/>
        <v>0</v>
      </c>
      <c r="BO61" s="134">
        <f t="shared" si="42"/>
        <v>282289</v>
      </c>
      <c r="BP61" s="133">
        <f t="shared" si="42"/>
        <v>0</v>
      </c>
      <c r="BQ61" s="133">
        <f t="shared" si="42"/>
        <v>0</v>
      </c>
      <c r="BR61" s="133">
        <f t="shared" si="42"/>
        <v>0</v>
      </c>
      <c r="BS61" s="133">
        <f t="shared" si="42"/>
        <v>0</v>
      </c>
      <c r="BT61" s="133">
        <f t="shared" si="42"/>
        <v>0</v>
      </c>
      <c r="BU61" s="133">
        <f t="shared" si="43"/>
        <v>0</v>
      </c>
      <c r="BV61" s="133">
        <f t="shared" si="44"/>
        <v>0</v>
      </c>
      <c r="BW61" s="133">
        <f t="shared" si="45"/>
        <v>0</v>
      </c>
      <c r="BX61" s="133">
        <f t="shared" si="39"/>
        <v>0</v>
      </c>
      <c r="BY61" s="133">
        <f t="shared" si="40"/>
        <v>0</v>
      </c>
      <c r="BZ61" s="133">
        <f t="shared" si="41"/>
        <v>0</v>
      </c>
      <c r="CA61" s="133">
        <f t="shared" si="37"/>
        <v>0</v>
      </c>
      <c r="CB61" s="133">
        <f t="shared" si="37"/>
        <v>0</v>
      </c>
      <c r="CC61" s="133">
        <f t="shared" si="37"/>
        <v>0</v>
      </c>
      <c r="CD61" s="133">
        <f t="shared" si="37"/>
        <v>0</v>
      </c>
      <c r="CE61" s="133">
        <f t="shared" si="37"/>
        <v>0</v>
      </c>
      <c r="CF61" s="134">
        <f t="shared" si="37"/>
        <v>92437</v>
      </c>
      <c r="CG61" s="133">
        <f t="shared" si="37"/>
        <v>0</v>
      </c>
      <c r="CH61" s="133">
        <f t="shared" si="37"/>
        <v>0</v>
      </c>
      <c r="CI61" s="133">
        <f t="shared" si="37"/>
        <v>0</v>
      </c>
    </row>
    <row r="62" spans="1:87" s="129" customFormat="1" ht="12" customHeight="1">
      <c r="A62" s="125" t="s">
        <v>336</v>
      </c>
      <c r="B62" s="126" t="s">
        <v>446</v>
      </c>
      <c r="C62" s="125" t="s">
        <v>447</v>
      </c>
      <c r="D62" s="133">
        <f t="shared" si="3"/>
        <v>0</v>
      </c>
      <c r="E62" s="133">
        <f t="shared" si="4"/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4">
        <v>0</v>
      </c>
      <c r="L62" s="133">
        <f t="shared" si="5"/>
        <v>1917</v>
      </c>
      <c r="M62" s="133">
        <f t="shared" si="6"/>
        <v>1917</v>
      </c>
      <c r="N62" s="133">
        <v>1917</v>
      </c>
      <c r="O62" s="133">
        <v>0</v>
      </c>
      <c r="P62" s="133">
        <v>0</v>
      </c>
      <c r="Q62" s="133">
        <v>0</v>
      </c>
      <c r="R62" s="133">
        <f t="shared" si="7"/>
        <v>0</v>
      </c>
      <c r="S62" s="133">
        <v>0</v>
      </c>
      <c r="T62" s="133">
        <v>0</v>
      </c>
      <c r="U62" s="133">
        <v>0</v>
      </c>
      <c r="V62" s="133">
        <v>0</v>
      </c>
      <c r="W62" s="133">
        <f t="shared" si="8"/>
        <v>0</v>
      </c>
      <c r="X62" s="133">
        <v>0</v>
      </c>
      <c r="Y62" s="133">
        <v>0</v>
      </c>
      <c r="Z62" s="133">
        <v>0</v>
      </c>
      <c r="AA62" s="133">
        <v>0</v>
      </c>
      <c r="AB62" s="134">
        <v>72170</v>
      </c>
      <c r="AC62" s="133">
        <v>0</v>
      </c>
      <c r="AD62" s="133">
        <v>0</v>
      </c>
      <c r="AE62" s="133">
        <f t="shared" si="9"/>
        <v>1917</v>
      </c>
      <c r="AF62" s="133">
        <f t="shared" si="10"/>
        <v>0</v>
      </c>
      <c r="AG62" s="133">
        <f t="shared" si="11"/>
        <v>0</v>
      </c>
      <c r="AH62" s="133">
        <v>0</v>
      </c>
      <c r="AI62" s="133">
        <v>0</v>
      </c>
      <c r="AJ62" s="133">
        <v>0</v>
      </c>
      <c r="AK62" s="133">
        <v>0</v>
      </c>
      <c r="AL62" s="133">
        <v>0</v>
      </c>
      <c r="AM62" s="134">
        <v>0</v>
      </c>
      <c r="AN62" s="133">
        <f t="shared" si="12"/>
        <v>150318</v>
      </c>
      <c r="AO62" s="133">
        <f t="shared" si="13"/>
        <v>52272</v>
      </c>
      <c r="AP62" s="133">
        <v>28013</v>
      </c>
      <c r="AQ62" s="133">
        <v>0</v>
      </c>
      <c r="AR62" s="133">
        <v>24259</v>
      </c>
      <c r="AS62" s="133">
        <v>0</v>
      </c>
      <c r="AT62" s="133">
        <f t="shared" si="14"/>
        <v>67148</v>
      </c>
      <c r="AU62" s="133">
        <v>0</v>
      </c>
      <c r="AV62" s="133">
        <v>67148</v>
      </c>
      <c r="AW62" s="133">
        <v>0</v>
      </c>
      <c r="AX62" s="133">
        <v>0</v>
      </c>
      <c r="AY62" s="133">
        <f t="shared" si="15"/>
        <v>30898</v>
      </c>
      <c r="AZ62" s="133">
        <v>27056</v>
      </c>
      <c r="BA62" s="133">
        <v>0</v>
      </c>
      <c r="BB62" s="133">
        <v>0</v>
      </c>
      <c r="BC62" s="133">
        <v>3842</v>
      </c>
      <c r="BD62" s="134">
        <v>0</v>
      </c>
      <c r="BE62" s="133">
        <v>0</v>
      </c>
      <c r="BF62" s="133">
        <v>0</v>
      </c>
      <c r="BG62" s="133">
        <f t="shared" si="16"/>
        <v>150318</v>
      </c>
      <c r="BH62" s="133">
        <f t="shared" si="42"/>
        <v>0</v>
      </c>
      <c r="BI62" s="133">
        <f t="shared" si="42"/>
        <v>0</v>
      </c>
      <c r="BJ62" s="133">
        <f t="shared" si="42"/>
        <v>0</v>
      </c>
      <c r="BK62" s="133">
        <f t="shared" si="42"/>
        <v>0</v>
      </c>
      <c r="BL62" s="133">
        <f t="shared" si="42"/>
        <v>0</v>
      </c>
      <c r="BM62" s="133">
        <f t="shared" si="42"/>
        <v>0</v>
      </c>
      <c r="BN62" s="133">
        <f t="shared" si="42"/>
        <v>0</v>
      </c>
      <c r="BO62" s="134">
        <f t="shared" si="42"/>
        <v>0</v>
      </c>
      <c r="BP62" s="133">
        <f t="shared" si="42"/>
        <v>152235</v>
      </c>
      <c r="BQ62" s="133">
        <f t="shared" si="42"/>
        <v>54189</v>
      </c>
      <c r="BR62" s="133">
        <f t="shared" si="42"/>
        <v>29930</v>
      </c>
      <c r="BS62" s="133">
        <f t="shared" si="42"/>
        <v>0</v>
      </c>
      <c r="BT62" s="133">
        <f t="shared" si="42"/>
        <v>24259</v>
      </c>
      <c r="BU62" s="133">
        <f t="shared" si="43"/>
        <v>0</v>
      </c>
      <c r="BV62" s="133">
        <f t="shared" si="44"/>
        <v>67148</v>
      </c>
      <c r="BW62" s="133">
        <f t="shared" si="45"/>
        <v>0</v>
      </c>
      <c r="BX62" s="133">
        <f t="shared" si="39"/>
        <v>67148</v>
      </c>
      <c r="BY62" s="133">
        <f t="shared" si="40"/>
        <v>0</v>
      </c>
      <c r="BZ62" s="133">
        <f t="shared" si="41"/>
        <v>0</v>
      </c>
      <c r="CA62" s="133">
        <f t="shared" si="37"/>
        <v>30898</v>
      </c>
      <c r="CB62" s="133">
        <f t="shared" si="37"/>
        <v>27056</v>
      </c>
      <c r="CC62" s="133">
        <f t="shared" si="37"/>
        <v>0</v>
      </c>
      <c r="CD62" s="133">
        <f t="shared" si="37"/>
        <v>0</v>
      </c>
      <c r="CE62" s="133">
        <f t="shared" si="37"/>
        <v>3842</v>
      </c>
      <c r="CF62" s="134">
        <f t="shared" si="37"/>
        <v>72170</v>
      </c>
      <c r="CG62" s="133">
        <f t="shared" si="37"/>
        <v>0</v>
      </c>
      <c r="CH62" s="133">
        <f t="shared" si="37"/>
        <v>0</v>
      </c>
      <c r="CI62" s="133">
        <f t="shared" si="37"/>
        <v>152235</v>
      </c>
    </row>
    <row r="63" spans="1:87" s="129" customFormat="1" ht="12" customHeight="1">
      <c r="A63" s="125" t="s">
        <v>336</v>
      </c>
      <c r="B63" s="126" t="s">
        <v>448</v>
      </c>
      <c r="C63" s="125" t="s">
        <v>449</v>
      </c>
      <c r="D63" s="133">
        <f t="shared" si="3"/>
        <v>0</v>
      </c>
      <c r="E63" s="133">
        <f t="shared" si="4"/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4">
        <v>0</v>
      </c>
      <c r="L63" s="133">
        <f t="shared" si="5"/>
        <v>21013</v>
      </c>
      <c r="M63" s="133">
        <f t="shared" si="6"/>
        <v>1538</v>
      </c>
      <c r="N63" s="133">
        <v>1538</v>
      </c>
      <c r="O63" s="133">
        <v>0</v>
      </c>
      <c r="P63" s="133">
        <v>0</v>
      </c>
      <c r="Q63" s="133">
        <v>0</v>
      </c>
      <c r="R63" s="133">
        <f t="shared" si="7"/>
        <v>0</v>
      </c>
      <c r="S63" s="133">
        <v>0</v>
      </c>
      <c r="T63" s="133">
        <v>0</v>
      </c>
      <c r="U63" s="133">
        <v>0</v>
      </c>
      <c r="V63" s="133">
        <v>0</v>
      </c>
      <c r="W63" s="133">
        <f t="shared" si="8"/>
        <v>19475</v>
      </c>
      <c r="X63" s="133">
        <v>19475</v>
      </c>
      <c r="Y63" s="133">
        <v>0</v>
      </c>
      <c r="Z63" s="133">
        <v>0</v>
      </c>
      <c r="AA63" s="133">
        <v>0</v>
      </c>
      <c r="AB63" s="134">
        <v>55799</v>
      </c>
      <c r="AC63" s="133">
        <v>0</v>
      </c>
      <c r="AD63" s="133">
        <v>0</v>
      </c>
      <c r="AE63" s="133">
        <f t="shared" si="9"/>
        <v>21013</v>
      </c>
      <c r="AF63" s="133">
        <f t="shared" si="10"/>
        <v>0</v>
      </c>
      <c r="AG63" s="133">
        <f t="shared" si="11"/>
        <v>0</v>
      </c>
      <c r="AH63" s="133">
        <v>0</v>
      </c>
      <c r="AI63" s="133">
        <v>0</v>
      </c>
      <c r="AJ63" s="133">
        <v>0</v>
      </c>
      <c r="AK63" s="133">
        <v>0</v>
      </c>
      <c r="AL63" s="133">
        <v>0</v>
      </c>
      <c r="AM63" s="134">
        <v>0</v>
      </c>
      <c r="AN63" s="133">
        <f t="shared" si="12"/>
        <v>659</v>
      </c>
      <c r="AO63" s="133">
        <f t="shared" si="13"/>
        <v>659</v>
      </c>
      <c r="AP63" s="133">
        <v>659</v>
      </c>
      <c r="AQ63" s="133">
        <v>0</v>
      </c>
      <c r="AR63" s="133">
        <v>0</v>
      </c>
      <c r="AS63" s="133">
        <v>0</v>
      </c>
      <c r="AT63" s="133">
        <f t="shared" si="14"/>
        <v>0</v>
      </c>
      <c r="AU63" s="133">
        <v>0</v>
      </c>
      <c r="AV63" s="133">
        <v>0</v>
      </c>
      <c r="AW63" s="133">
        <v>0</v>
      </c>
      <c r="AX63" s="133">
        <v>0</v>
      </c>
      <c r="AY63" s="133">
        <f t="shared" si="15"/>
        <v>0</v>
      </c>
      <c r="AZ63" s="133">
        <v>0</v>
      </c>
      <c r="BA63" s="133">
        <v>0</v>
      </c>
      <c r="BB63" s="133">
        <v>0</v>
      </c>
      <c r="BC63" s="133">
        <v>0</v>
      </c>
      <c r="BD63" s="134">
        <v>26104</v>
      </c>
      <c r="BE63" s="133">
        <v>0</v>
      </c>
      <c r="BF63" s="133">
        <v>0</v>
      </c>
      <c r="BG63" s="133">
        <f t="shared" si="16"/>
        <v>659</v>
      </c>
      <c r="BH63" s="133">
        <f t="shared" si="42"/>
        <v>0</v>
      </c>
      <c r="BI63" s="133">
        <f t="shared" si="42"/>
        <v>0</v>
      </c>
      <c r="BJ63" s="133">
        <f t="shared" si="42"/>
        <v>0</v>
      </c>
      <c r="BK63" s="133">
        <f t="shared" si="42"/>
        <v>0</v>
      </c>
      <c r="BL63" s="133">
        <f t="shared" si="42"/>
        <v>0</v>
      </c>
      <c r="BM63" s="133">
        <f t="shared" si="42"/>
        <v>0</v>
      </c>
      <c r="BN63" s="133">
        <f t="shared" si="42"/>
        <v>0</v>
      </c>
      <c r="BO63" s="134">
        <f t="shared" si="42"/>
        <v>0</v>
      </c>
      <c r="BP63" s="133">
        <f t="shared" si="42"/>
        <v>21672</v>
      </c>
      <c r="BQ63" s="133">
        <f t="shared" si="42"/>
        <v>2197</v>
      </c>
      <c r="BR63" s="133">
        <f t="shared" si="42"/>
        <v>2197</v>
      </c>
      <c r="BS63" s="133">
        <f t="shared" si="42"/>
        <v>0</v>
      </c>
      <c r="BT63" s="133">
        <f t="shared" si="42"/>
        <v>0</v>
      </c>
      <c r="BU63" s="133">
        <f t="shared" si="43"/>
        <v>0</v>
      </c>
      <c r="BV63" s="133">
        <f t="shared" si="44"/>
        <v>0</v>
      </c>
      <c r="BW63" s="133">
        <f t="shared" si="45"/>
        <v>0</v>
      </c>
      <c r="BX63" s="133">
        <f t="shared" si="39"/>
        <v>0</v>
      </c>
      <c r="BY63" s="133">
        <f t="shared" si="40"/>
        <v>0</v>
      </c>
      <c r="BZ63" s="133">
        <f t="shared" si="41"/>
        <v>0</v>
      </c>
      <c r="CA63" s="133">
        <f t="shared" si="37"/>
        <v>19475</v>
      </c>
      <c r="CB63" s="133">
        <f t="shared" si="37"/>
        <v>19475</v>
      </c>
      <c r="CC63" s="133">
        <f t="shared" si="37"/>
        <v>0</v>
      </c>
      <c r="CD63" s="133">
        <f t="shared" si="37"/>
        <v>0</v>
      </c>
      <c r="CE63" s="133">
        <f t="shared" si="37"/>
        <v>0</v>
      </c>
      <c r="CF63" s="134">
        <f t="shared" si="37"/>
        <v>81903</v>
      </c>
      <c r="CG63" s="133">
        <f t="shared" si="37"/>
        <v>0</v>
      </c>
      <c r="CH63" s="133">
        <f t="shared" si="37"/>
        <v>0</v>
      </c>
      <c r="CI63" s="133">
        <f t="shared" si="37"/>
        <v>21672</v>
      </c>
    </row>
    <row r="64" spans="1:87" s="129" customFormat="1" ht="12" customHeight="1">
      <c r="A64" s="125" t="s">
        <v>336</v>
      </c>
      <c r="B64" s="126" t="s">
        <v>450</v>
      </c>
      <c r="C64" s="125" t="s">
        <v>334</v>
      </c>
      <c r="D64" s="133">
        <f t="shared" si="3"/>
        <v>0</v>
      </c>
      <c r="E64" s="133">
        <f t="shared" si="4"/>
        <v>0</v>
      </c>
      <c r="F64" s="133">
        <v>0</v>
      </c>
      <c r="G64" s="133">
        <v>0</v>
      </c>
      <c r="H64" s="133">
        <v>0</v>
      </c>
      <c r="I64" s="133">
        <v>0</v>
      </c>
      <c r="J64" s="133">
        <v>0</v>
      </c>
      <c r="K64" s="134">
        <v>0</v>
      </c>
      <c r="L64" s="133">
        <f t="shared" si="5"/>
        <v>0</v>
      </c>
      <c r="M64" s="133">
        <f t="shared" si="6"/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f t="shared" si="7"/>
        <v>0</v>
      </c>
      <c r="S64" s="133">
        <v>0</v>
      </c>
      <c r="T64" s="133">
        <v>0</v>
      </c>
      <c r="U64" s="133">
        <v>0</v>
      </c>
      <c r="V64" s="133">
        <v>0</v>
      </c>
      <c r="W64" s="133">
        <f t="shared" si="8"/>
        <v>0</v>
      </c>
      <c r="X64" s="133">
        <v>0</v>
      </c>
      <c r="Y64" s="133">
        <v>0</v>
      </c>
      <c r="Z64" s="133">
        <v>0</v>
      </c>
      <c r="AA64" s="133">
        <v>0</v>
      </c>
      <c r="AB64" s="134">
        <v>59197</v>
      </c>
      <c r="AC64" s="133">
        <v>0</v>
      </c>
      <c r="AD64" s="133">
        <v>0</v>
      </c>
      <c r="AE64" s="133">
        <f t="shared" si="9"/>
        <v>0</v>
      </c>
      <c r="AF64" s="133">
        <f t="shared" si="10"/>
        <v>0</v>
      </c>
      <c r="AG64" s="133">
        <f t="shared" si="11"/>
        <v>0</v>
      </c>
      <c r="AH64" s="133">
        <v>0</v>
      </c>
      <c r="AI64" s="133">
        <v>0</v>
      </c>
      <c r="AJ64" s="133">
        <v>0</v>
      </c>
      <c r="AK64" s="133">
        <v>0</v>
      </c>
      <c r="AL64" s="133">
        <v>0</v>
      </c>
      <c r="AM64" s="134">
        <v>0</v>
      </c>
      <c r="AN64" s="133">
        <f t="shared" si="12"/>
        <v>0</v>
      </c>
      <c r="AO64" s="133">
        <f t="shared" si="13"/>
        <v>0</v>
      </c>
      <c r="AP64" s="133">
        <v>0</v>
      </c>
      <c r="AQ64" s="133">
        <v>0</v>
      </c>
      <c r="AR64" s="133">
        <v>0</v>
      </c>
      <c r="AS64" s="133">
        <v>0</v>
      </c>
      <c r="AT64" s="133">
        <f t="shared" si="14"/>
        <v>0</v>
      </c>
      <c r="AU64" s="133">
        <v>0</v>
      </c>
      <c r="AV64" s="133">
        <v>0</v>
      </c>
      <c r="AW64" s="133">
        <v>0</v>
      </c>
      <c r="AX64" s="133">
        <v>0</v>
      </c>
      <c r="AY64" s="133">
        <f t="shared" si="15"/>
        <v>0</v>
      </c>
      <c r="AZ64" s="133">
        <v>0</v>
      </c>
      <c r="BA64" s="133">
        <v>0</v>
      </c>
      <c r="BB64" s="133">
        <v>0</v>
      </c>
      <c r="BC64" s="133">
        <v>0</v>
      </c>
      <c r="BD64" s="134">
        <v>28722</v>
      </c>
      <c r="BE64" s="133">
        <v>0</v>
      </c>
      <c r="BF64" s="133">
        <v>0</v>
      </c>
      <c r="BG64" s="133">
        <f t="shared" si="16"/>
        <v>0</v>
      </c>
      <c r="BH64" s="133">
        <f t="shared" si="42"/>
        <v>0</v>
      </c>
      <c r="BI64" s="133">
        <f t="shared" si="42"/>
        <v>0</v>
      </c>
      <c r="BJ64" s="133">
        <f t="shared" si="42"/>
        <v>0</v>
      </c>
      <c r="BK64" s="133">
        <f t="shared" si="42"/>
        <v>0</v>
      </c>
      <c r="BL64" s="133">
        <f t="shared" si="42"/>
        <v>0</v>
      </c>
      <c r="BM64" s="133">
        <f t="shared" si="42"/>
        <v>0</v>
      </c>
      <c r="BN64" s="133">
        <f t="shared" si="42"/>
        <v>0</v>
      </c>
      <c r="BO64" s="134">
        <f t="shared" si="42"/>
        <v>0</v>
      </c>
      <c r="BP64" s="133">
        <f t="shared" si="42"/>
        <v>0</v>
      </c>
      <c r="BQ64" s="133">
        <f t="shared" si="42"/>
        <v>0</v>
      </c>
      <c r="BR64" s="133">
        <f t="shared" si="42"/>
        <v>0</v>
      </c>
      <c r="BS64" s="133">
        <f t="shared" si="42"/>
        <v>0</v>
      </c>
      <c r="BT64" s="133">
        <f t="shared" si="42"/>
        <v>0</v>
      </c>
      <c r="BU64" s="133">
        <f t="shared" si="43"/>
        <v>0</v>
      </c>
      <c r="BV64" s="133">
        <f t="shared" si="44"/>
        <v>0</v>
      </c>
      <c r="BW64" s="133">
        <f t="shared" si="45"/>
        <v>0</v>
      </c>
      <c r="BX64" s="133">
        <f t="shared" si="39"/>
        <v>0</v>
      </c>
      <c r="BY64" s="133">
        <f t="shared" si="40"/>
        <v>0</v>
      </c>
      <c r="BZ64" s="133">
        <f t="shared" si="41"/>
        <v>0</v>
      </c>
      <c r="CA64" s="133">
        <f t="shared" si="37"/>
        <v>0</v>
      </c>
      <c r="CB64" s="133">
        <f t="shared" si="37"/>
        <v>0</v>
      </c>
      <c r="CC64" s="133">
        <f t="shared" si="37"/>
        <v>0</v>
      </c>
      <c r="CD64" s="133">
        <f t="shared" si="37"/>
        <v>0</v>
      </c>
      <c r="CE64" s="133">
        <f t="shared" si="37"/>
        <v>0</v>
      </c>
      <c r="CF64" s="134">
        <f t="shared" si="37"/>
        <v>87919</v>
      </c>
      <c r="CG64" s="133">
        <f t="shared" si="37"/>
        <v>0</v>
      </c>
      <c r="CH64" s="133">
        <f t="shared" si="37"/>
        <v>0</v>
      </c>
      <c r="CI64" s="133">
        <f t="shared" si="37"/>
        <v>0</v>
      </c>
    </row>
    <row r="65" spans="1:87" s="129" customFormat="1" ht="12" customHeight="1">
      <c r="A65" s="125" t="s">
        <v>336</v>
      </c>
      <c r="B65" s="126" t="s">
        <v>451</v>
      </c>
      <c r="C65" s="125" t="s">
        <v>452</v>
      </c>
      <c r="D65" s="133">
        <f t="shared" si="3"/>
        <v>0</v>
      </c>
      <c r="E65" s="133">
        <f t="shared" si="4"/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4">
        <v>0</v>
      </c>
      <c r="L65" s="133">
        <f t="shared" si="5"/>
        <v>24365</v>
      </c>
      <c r="M65" s="133">
        <f t="shared" si="6"/>
        <v>4999</v>
      </c>
      <c r="N65" s="133">
        <v>4802</v>
      </c>
      <c r="O65" s="133">
        <v>197</v>
      </c>
      <c r="P65" s="133">
        <v>0</v>
      </c>
      <c r="Q65" s="133">
        <v>0</v>
      </c>
      <c r="R65" s="133">
        <f t="shared" si="7"/>
        <v>14</v>
      </c>
      <c r="S65" s="133">
        <v>14</v>
      </c>
      <c r="T65" s="133">
        <v>0</v>
      </c>
      <c r="U65" s="133">
        <v>0</v>
      </c>
      <c r="V65" s="133">
        <v>0</v>
      </c>
      <c r="W65" s="133">
        <f t="shared" si="8"/>
        <v>19352</v>
      </c>
      <c r="X65" s="133">
        <v>19352</v>
      </c>
      <c r="Y65" s="133">
        <v>0</v>
      </c>
      <c r="Z65" s="133">
        <v>0</v>
      </c>
      <c r="AA65" s="133">
        <v>0</v>
      </c>
      <c r="AB65" s="134">
        <v>73762</v>
      </c>
      <c r="AC65" s="133">
        <v>0</v>
      </c>
      <c r="AD65" s="133">
        <v>0</v>
      </c>
      <c r="AE65" s="133">
        <f t="shared" si="9"/>
        <v>24365</v>
      </c>
      <c r="AF65" s="133">
        <f t="shared" si="10"/>
        <v>0</v>
      </c>
      <c r="AG65" s="133">
        <f t="shared" si="11"/>
        <v>0</v>
      </c>
      <c r="AH65" s="133">
        <v>0</v>
      </c>
      <c r="AI65" s="133">
        <v>0</v>
      </c>
      <c r="AJ65" s="133">
        <v>0</v>
      </c>
      <c r="AK65" s="133">
        <v>0</v>
      </c>
      <c r="AL65" s="133">
        <v>0</v>
      </c>
      <c r="AM65" s="134">
        <v>0</v>
      </c>
      <c r="AN65" s="133">
        <f t="shared" si="12"/>
        <v>8991</v>
      </c>
      <c r="AO65" s="133">
        <f t="shared" si="13"/>
        <v>8865</v>
      </c>
      <c r="AP65" s="133">
        <v>8865</v>
      </c>
      <c r="AQ65" s="133">
        <v>0</v>
      </c>
      <c r="AR65" s="133">
        <v>0</v>
      </c>
      <c r="AS65" s="133">
        <v>0</v>
      </c>
      <c r="AT65" s="133">
        <f t="shared" si="14"/>
        <v>0</v>
      </c>
      <c r="AU65" s="133">
        <v>0</v>
      </c>
      <c r="AV65" s="133">
        <v>0</v>
      </c>
      <c r="AW65" s="133">
        <v>0</v>
      </c>
      <c r="AX65" s="133">
        <v>0</v>
      </c>
      <c r="AY65" s="133">
        <f t="shared" si="15"/>
        <v>126</v>
      </c>
      <c r="AZ65" s="133">
        <v>126</v>
      </c>
      <c r="BA65" s="133">
        <v>0</v>
      </c>
      <c r="BB65" s="133">
        <v>0</v>
      </c>
      <c r="BC65" s="133">
        <v>0</v>
      </c>
      <c r="BD65" s="134">
        <v>33665</v>
      </c>
      <c r="BE65" s="133">
        <v>0</v>
      </c>
      <c r="BF65" s="133">
        <v>0</v>
      </c>
      <c r="BG65" s="133">
        <f t="shared" si="16"/>
        <v>8991</v>
      </c>
      <c r="BH65" s="133">
        <f t="shared" si="42"/>
        <v>0</v>
      </c>
      <c r="BI65" s="133">
        <f t="shared" si="42"/>
        <v>0</v>
      </c>
      <c r="BJ65" s="133">
        <f t="shared" si="42"/>
        <v>0</v>
      </c>
      <c r="BK65" s="133">
        <f t="shared" si="42"/>
        <v>0</v>
      </c>
      <c r="BL65" s="133">
        <f t="shared" si="42"/>
        <v>0</v>
      </c>
      <c r="BM65" s="133">
        <f t="shared" si="42"/>
        <v>0</v>
      </c>
      <c r="BN65" s="133">
        <f t="shared" si="42"/>
        <v>0</v>
      </c>
      <c r="BO65" s="134">
        <f t="shared" si="42"/>
        <v>0</v>
      </c>
      <c r="BP65" s="133">
        <f t="shared" si="42"/>
        <v>33356</v>
      </c>
      <c r="BQ65" s="133">
        <f t="shared" si="42"/>
        <v>13864</v>
      </c>
      <c r="BR65" s="133">
        <f t="shared" si="42"/>
        <v>13667</v>
      </c>
      <c r="BS65" s="133">
        <f t="shared" si="42"/>
        <v>197</v>
      </c>
      <c r="BT65" s="133">
        <f t="shared" si="42"/>
        <v>0</v>
      </c>
      <c r="BU65" s="133">
        <f t="shared" si="43"/>
        <v>0</v>
      </c>
      <c r="BV65" s="133">
        <f t="shared" si="44"/>
        <v>14</v>
      </c>
      <c r="BW65" s="133">
        <f t="shared" si="45"/>
        <v>14</v>
      </c>
      <c r="BX65" s="133">
        <f t="shared" si="39"/>
        <v>0</v>
      </c>
      <c r="BY65" s="133">
        <f t="shared" si="40"/>
        <v>0</v>
      </c>
      <c r="BZ65" s="133">
        <f t="shared" si="41"/>
        <v>0</v>
      </c>
      <c r="CA65" s="133">
        <f t="shared" si="37"/>
        <v>19478</v>
      </c>
      <c r="CB65" s="133">
        <f t="shared" si="37"/>
        <v>19478</v>
      </c>
      <c r="CC65" s="133">
        <f t="shared" si="37"/>
        <v>0</v>
      </c>
      <c r="CD65" s="133">
        <f t="shared" si="37"/>
        <v>0</v>
      </c>
      <c r="CE65" s="133">
        <f t="shared" si="37"/>
        <v>0</v>
      </c>
      <c r="CF65" s="134">
        <f t="shared" si="37"/>
        <v>107427</v>
      </c>
      <c r="CG65" s="133">
        <f t="shared" si="37"/>
        <v>0</v>
      </c>
      <c r="CH65" s="133">
        <f t="shared" si="37"/>
        <v>0</v>
      </c>
      <c r="CI65" s="133">
        <f t="shared" si="37"/>
        <v>33356</v>
      </c>
    </row>
    <row r="66" spans="1:87" s="129" customFormat="1" ht="12" customHeight="1">
      <c r="A66" s="125" t="s">
        <v>336</v>
      </c>
      <c r="B66" s="126" t="s">
        <v>453</v>
      </c>
      <c r="C66" s="125" t="s">
        <v>454</v>
      </c>
      <c r="D66" s="133">
        <f t="shared" si="3"/>
        <v>0</v>
      </c>
      <c r="E66" s="133">
        <f t="shared" si="4"/>
        <v>0</v>
      </c>
      <c r="F66" s="133">
        <v>0</v>
      </c>
      <c r="G66" s="133">
        <v>0</v>
      </c>
      <c r="H66" s="133">
        <v>0</v>
      </c>
      <c r="I66" s="133">
        <v>0</v>
      </c>
      <c r="J66" s="133">
        <v>0</v>
      </c>
      <c r="K66" s="134">
        <v>0</v>
      </c>
      <c r="L66" s="133">
        <f t="shared" si="5"/>
        <v>60761</v>
      </c>
      <c r="M66" s="133">
        <f t="shared" si="6"/>
        <v>5993</v>
      </c>
      <c r="N66" s="133">
        <v>5993</v>
      </c>
      <c r="O66" s="133">
        <v>0</v>
      </c>
      <c r="P66" s="133">
        <v>0</v>
      </c>
      <c r="Q66" s="133">
        <v>0</v>
      </c>
      <c r="R66" s="133">
        <f t="shared" si="7"/>
        <v>0</v>
      </c>
      <c r="S66" s="133">
        <v>0</v>
      </c>
      <c r="T66" s="133">
        <v>0</v>
      </c>
      <c r="U66" s="133">
        <v>0</v>
      </c>
      <c r="V66" s="133">
        <v>0</v>
      </c>
      <c r="W66" s="133">
        <f t="shared" si="8"/>
        <v>54768</v>
      </c>
      <c r="X66" s="133">
        <v>54768</v>
      </c>
      <c r="Y66" s="133">
        <v>0</v>
      </c>
      <c r="Z66" s="133">
        <v>0</v>
      </c>
      <c r="AA66" s="133">
        <v>0</v>
      </c>
      <c r="AB66" s="134">
        <v>120960</v>
      </c>
      <c r="AC66" s="133">
        <v>0</v>
      </c>
      <c r="AD66" s="133">
        <v>0</v>
      </c>
      <c r="AE66" s="133">
        <f t="shared" si="9"/>
        <v>60761</v>
      </c>
      <c r="AF66" s="133">
        <f t="shared" si="10"/>
        <v>0</v>
      </c>
      <c r="AG66" s="133">
        <f t="shared" si="11"/>
        <v>0</v>
      </c>
      <c r="AH66" s="133">
        <v>0</v>
      </c>
      <c r="AI66" s="133">
        <v>0</v>
      </c>
      <c r="AJ66" s="133">
        <v>0</v>
      </c>
      <c r="AK66" s="133">
        <v>0</v>
      </c>
      <c r="AL66" s="133">
        <v>0</v>
      </c>
      <c r="AM66" s="134">
        <v>0</v>
      </c>
      <c r="AN66" s="133">
        <f t="shared" si="12"/>
        <v>749</v>
      </c>
      <c r="AO66" s="133">
        <f t="shared" si="13"/>
        <v>749</v>
      </c>
      <c r="AP66" s="133">
        <v>749</v>
      </c>
      <c r="AQ66" s="133">
        <v>0</v>
      </c>
      <c r="AR66" s="133">
        <v>0</v>
      </c>
      <c r="AS66" s="133">
        <v>0</v>
      </c>
      <c r="AT66" s="133">
        <f t="shared" si="14"/>
        <v>0</v>
      </c>
      <c r="AU66" s="133">
        <v>0</v>
      </c>
      <c r="AV66" s="133">
        <v>0</v>
      </c>
      <c r="AW66" s="133">
        <v>0</v>
      </c>
      <c r="AX66" s="133">
        <v>0</v>
      </c>
      <c r="AY66" s="133">
        <f t="shared" si="15"/>
        <v>0</v>
      </c>
      <c r="AZ66" s="133">
        <v>0</v>
      </c>
      <c r="BA66" s="133">
        <v>0</v>
      </c>
      <c r="BB66" s="133">
        <v>0</v>
      </c>
      <c r="BC66" s="133">
        <v>0</v>
      </c>
      <c r="BD66" s="134">
        <v>60125</v>
      </c>
      <c r="BE66" s="133">
        <v>0</v>
      </c>
      <c r="BF66" s="133">
        <v>0</v>
      </c>
      <c r="BG66" s="133">
        <f t="shared" si="16"/>
        <v>749</v>
      </c>
      <c r="BH66" s="133">
        <f t="shared" si="42"/>
        <v>0</v>
      </c>
      <c r="BI66" s="133">
        <f t="shared" si="42"/>
        <v>0</v>
      </c>
      <c r="BJ66" s="133">
        <f t="shared" si="42"/>
        <v>0</v>
      </c>
      <c r="BK66" s="133">
        <f t="shared" si="42"/>
        <v>0</v>
      </c>
      <c r="BL66" s="133">
        <f t="shared" si="42"/>
        <v>0</v>
      </c>
      <c r="BM66" s="133">
        <f t="shared" si="42"/>
        <v>0</v>
      </c>
      <c r="BN66" s="133">
        <f t="shared" si="42"/>
        <v>0</v>
      </c>
      <c r="BO66" s="134">
        <f t="shared" si="42"/>
        <v>0</v>
      </c>
      <c r="BP66" s="133">
        <f t="shared" si="42"/>
        <v>61510</v>
      </c>
      <c r="BQ66" s="133">
        <f t="shared" si="42"/>
        <v>6742</v>
      </c>
      <c r="BR66" s="133">
        <f t="shared" si="42"/>
        <v>6742</v>
      </c>
      <c r="BS66" s="133">
        <f t="shared" si="42"/>
        <v>0</v>
      </c>
      <c r="BT66" s="133">
        <f t="shared" si="42"/>
        <v>0</v>
      </c>
      <c r="BU66" s="133">
        <f t="shared" si="43"/>
        <v>0</v>
      </c>
      <c r="BV66" s="133">
        <f t="shared" si="44"/>
        <v>0</v>
      </c>
      <c r="BW66" s="133">
        <f t="shared" si="45"/>
        <v>0</v>
      </c>
      <c r="BX66" s="133">
        <f t="shared" si="39"/>
        <v>0</v>
      </c>
      <c r="BY66" s="133">
        <f t="shared" si="40"/>
        <v>0</v>
      </c>
      <c r="BZ66" s="133">
        <f t="shared" si="41"/>
        <v>0</v>
      </c>
      <c r="CA66" s="133">
        <f t="shared" si="37"/>
        <v>54768</v>
      </c>
      <c r="CB66" s="133">
        <f t="shared" si="37"/>
        <v>54768</v>
      </c>
      <c r="CC66" s="133">
        <f t="shared" si="37"/>
        <v>0</v>
      </c>
      <c r="CD66" s="133">
        <f t="shared" si="37"/>
        <v>0</v>
      </c>
      <c r="CE66" s="133">
        <f t="shared" si="37"/>
        <v>0</v>
      </c>
      <c r="CF66" s="134">
        <f t="shared" si="37"/>
        <v>181085</v>
      </c>
      <c r="CG66" s="133">
        <f t="shared" si="37"/>
        <v>0</v>
      </c>
      <c r="CH66" s="133">
        <f t="shared" si="37"/>
        <v>0</v>
      </c>
      <c r="CI66" s="133">
        <f t="shared" si="37"/>
        <v>61510</v>
      </c>
    </row>
    <row r="67" spans="1:87" s="129" customFormat="1" ht="12" customHeight="1">
      <c r="A67" s="125" t="s">
        <v>336</v>
      </c>
      <c r="B67" s="126" t="s">
        <v>455</v>
      </c>
      <c r="C67" s="125" t="s">
        <v>456</v>
      </c>
      <c r="D67" s="133">
        <f t="shared" si="3"/>
        <v>0</v>
      </c>
      <c r="E67" s="133">
        <f t="shared" si="4"/>
        <v>0</v>
      </c>
      <c r="F67" s="133">
        <v>0</v>
      </c>
      <c r="G67" s="133">
        <v>0</v>
      </c>
      <c r="H67" s="133">
        <v>0</v>
      </c>
      <c r="I67" s="133">
        <v>0</v>
      </c>
      <c r="J67" s="133">
        <v>0</v>
      </c>
      <c r="K67" s="134">
        <v>82005</v>
      </c>
      <c r="L67" s="133">
        <f t="shared" si="5"/>
        <v>115550</v>
      </c>
      <c r="M67" s="133">
        <f t="shared" si="6"/>
        <v>9438</v>
      </c>
      <c r="N67" s="133">
        <v>9438</v>
      </c>
      <c r="O67" s="133">
        <v>0</v>
      </c>
      <c r="P67" s="133">
        <v>0</v>
      </c>
      <c r="Q67" s="133">
        <v>0</v>
      </c>
      <c r="R67" s="133">
        <f t="shared" si="7"/>
        <v>0</v>
      </c>
      <c r="S67" s="133">
        <v>0</v>
      </c>
      <c r="T67" s="133">
        <v>0</v>
      </c>
      <c r="U67" s="133">
        <v>0</v>
      </c>
      <c r="V67" s="133">
        <v>0</v>
      </c>
      <c r="W67" s="133">
        <f t="shared" si="8"/>
        <v>106112</v>
      </c>
      <c r="X67" s="133">
        <v>104813</v>
      </c>
      <c r="Y67" s="133">
        <v>302</v>
      </c>
      <c r="Z67" s="133">
        <v>997</v>
      </c>
      <c r="AA67" s="133">
        <v>0</v>
      </c>
      <c r="AB67" s="134">
        <v>262458</v>
      </c>
      <c r="AC67" s="133">
        <v>0</v>
      </c>
      <c r="AD67" s="133">
        <v>0</v>
      </c>
      <c r="AE67" s="133">
        <f t="shared" si="9"/>
        <v>115550</v>
      </c>
      <c r="AF67" s="133">
        <f t="shared" si="10"/>
        <v>0</v>
      </c>
      <c r="AG67" s="133">
        <f t="shared" si="11"/>
        <v>0</v>
      </c>
      <c r="AH67" s="133">
        <v>0</v>
      </c>
      <c r="AI67" s="133">
        <v>0</v>
      </c>
      <c r="AJ67" s="133">
        <v>0</v>
      </c>
      <c r="AK67" s="133">
        <v>0</v>
      </c>
      <c r="AL67" s="133">
        <v>0</v>
      </c>
      <c r="AM67" s="134">
        <v>0</v>
      </c>
      <c r="AN67" s="133">
        <f t="shared" si="12"/>
        <v>333256</v>
      </c>
      <c r="AO67" s="133">
        <f t="shared" si="13"/>
        <v>16794</v>
      </c>
      <c r="AP67" s="133">
        <v>11457</v>
      </c>
      <c r="AQ67" s="133">
        <v>0</v>
      </c>
      <c r="AR67" s="133">
        <v>5337</v>
      </c>
      <c r="AS67" s="133">
        <v>0</v>
      </c>
      <c r="AT67" s="133">
        <f t="shared" si="14"/>
        <v>83288</v>
      </c>
      <c r="AU67" s="133">
        <v>0</v>
      </c>
      <c r="AV67" s="133">
        <v>83288</v>
      </c>
      <c r="AW67" s="133">
        <v>0</v>
      </c>
      <c r="AX67" s="133">
        <v>0</v>
      </c>
      <c r="AY67" s="133">
        <f t="shared" si="15"/>
        <v>233174</v>
      </c>
      <c r="AZ67" s="133">
        <v>231071</v>
      </c>
      <c r="BA67" s="133">
        <v>0</v>
      </c>
      <c r="BB67" s="133">
        <v>2103</v>
      </c>
      <c r="BC67" s="133">
        <v>0</v>
      </c>
      <c r="BD67" s="134">
        <v>0</v>
      </c>
      <c r="BE67" s="133">
        <v>0</v>
      </c>
      <c r="BF67" s="133">
        <v>2483</v>
      </c>
      <c r="BG67" s="133">
        <f t="shared" si="16"/>
        <v>335739</v>
      </c>
      <c r="BH67" s="133">
        <f t="shared" si="42"/>
        <v>0</v>
      </c>
      <c r="BI67" s="133">
        <f t="shared" si="42"/>
        <v>0</v>
      </c>
      <c r="BJ67" s="133">
        <f t="shared" si="42"/>
        <v>0</v>
      </c>
      <c r="BK67" s="133">
        <f t="shared" si="42"/>
        <v>0</v>
      </c>
      <c r="BL67" s="133">
        <f t="shared" si="42"/>
        <v>0</v>
      </c>
      <c r="BM67" s="133">
        <f t="shared" si="42"/>
        <v>0</v>
      </c>
      <c r="BN67" s="133">
        <f t="shared" si="42"/>
        <v>0</v>
      </c>
      <c r="BO67" s="134">
        <f t="shared" si="42"/>
        <v>82005</v>
      </c>
      <c r="BP67" s="133">
        <f t="shared" si="42"/>
        <v>448806</v>
      </c>
      <c r="BQ67" s="133">
        <f t="shared" si="42"/>
        <v>26232</v>
      </c>
      <c r="BR67" s="133">
        <f t="shared" si="42"/>
        <v>20895</v>
      </c>
      <c r="BS67" s="133">
        <f t="shared" si="42"/>
        <v>0</v>
      </c>
      <c r="BT67" s="133">
        <f t="shared" si="42"/>
        <v>5337</v>
      </c>
      <c r="BU67" s="133">
        <f t="shared" si="43"/>
        <v>0</v>
      </c>
      <c r="BV67" s="133">
        <f t="shared" si="44"/>
        <v>83288</v>
      </c>
      <c r="BW67" s="133">
        <f t="shared" si="45"/>
        <v>0</v>
      </c>
      <c r="BX67" s="133">
        <f t="shared" si="39"/>
        <v>83288</v>
      </c>
      <c r="BY67" s="133">
        <f t="shared" si="40"/>
        <v>0</v>
      </c>
      <c r="BZ67" s="133">
        <f t="shared" si="41"/>
        <v>0</v>
      </c>
      <c r="CA67" s="133">
        <f t="shared" si="37"/>
        <v>339286</v>
      </c>
      <c r="CB67" s="133">
        <f t="shared" si="37"/>
        <v>335884</v>
      </c>
      <c r="CC67" s="133">
        <f t="shared" si="37"/>
        <v>302</v>
      </c>
      <c r="CD67" s="133">
        <f t="shared" si="37"/>
        <v>3100</v>
      </c>
      <c r="CE67" s="133">
        <f t="shared" si="37"/>
        <v>0</v>
      </c>
      <c r="CF67" s="134">
        <f t="shared" si="37"/>
        <v>262458</v>
      </c>
      <c r="CG67" s="133">
        <f t="shared" si="37"/>
        <v>0</v>
      </c>
      <c r="CH67" s="133">
        <f t="shared" si="37"/>
        <v>2483</v>
      </c>
      <c r="CI67" s="133">
        <f t="shared" si="37"/>
        <v>451289</v>
      </c>
    </row>
    <row r="68" spans="1:87" s="129" customFormat="1" ht="12" customHeight="1">
      <c r="A68" s="125" t="s">
        <v>336</v>
      </c>
      <c r="B68" s="126" t="s">
        <v>457</v>
      </c>
      <c r="C68" s="125" t="s">
        <v>458</v>
      </c>
      <c r="D68" s="133">
        <f t="shared" si="3"/>
        <v>0</v>
      </c>
      <c r="E68" s="133">
        <f t="shared" si="4"/>
        <v>0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4">
        <v>0</v>
      </c>
      <c r="L68" s="133">
        <f t="shared" si="5"/>
        <v>0</v>
      </c>
      <c r="M68" s="133">
        <f t="shared" si="6"/>
        <v>0</v>
      </c>
      <c r="N68" s="133">
        <v>0</v>
      </c>
      <c r="O68" s="133">
        <v>0</v>
      </c>
      <c r="P68" s="133">
        <v>0</v>
      </c>
      <c r="Q68" s="133">
        <v>0</v>
      </c>
      <c r="R68" s="133">
        <f t="shared" si="7"/>
        <v>0</v>
      </c>
      <c r="S68" s="133">
        <v>0</v>
      </c>
      <c r="T68" s="133">
        <v>0</v>
      </c>
      <c r="U68" s="133">
        <v>0</v>
      </c>
      <c r="V68" s="133">
        <v>0</v>
      </c>
      <c r="W68" s="133">
        <f t="shared" si="8"/>
        <v>0</v>
      </c>
      <c r="X68" s="133">
        <v>0</v>
      </c>
      <c r="Y68" s="133">
        <v>0</v>
      </c>
      <c r="Z68" s="133">
        <v>0</v>
      </c>
      <c r="AA68" s="133">
        <v>0</v>
      </c>
      <c r="AB68" s="134">
        <v>353212</v>
      </c>
      <c r="AC68" s="133">
        <v>0</v>
      </c>
      <c r="AD68" s="133">
        <v>0</v>
      </c>
      <c r="AE68" s="133">
        <f t="shared" si="9"/>
        <v>0</v>
      </c>
      <c r="AF68" s="133">
        <f t="shared" si="10"/>
        <v>0</v>
      </c>
      <c r="AG68" s="133">
        <f t="shared" si="11"/>
        <v>0</v>
      </c>
      <c r="AH68" s="133">
        <v>0</v>
      </c>
      <c r="AI68" s="133">
        <v>0</v>
      </c>
      <c r="AJ68" s="133">
        <v>0</v>
      </c>
      <c r="AK68" s="133">
        <v>0</v>
      </c>
      <c r="AL68" s="133">
        <v>0</v>
      </c>
      <c r="AM68" s="134">
        <v>0</v>
      </c>
      <c r="AN68" s="133">
        <f t="shared" si="12"/>
        <v>0</v>
      </c>
      <c r="AO68" s="133">
        <f t="shared" si="13"/>
        <v>0</v>
      </c>
      <c r="AP68" s="133">
        <v>0</v>
      </c>
      <c r="AQ68" s="133">
        <v>0</v>
      </c>
      <c r="AR68" s="133">
        <v>0</v>
      </c>
      <c r="AS68" s="133">
        <v>0</v>
      </c>
      <c r="AT68" s="133">
        <f t="shared" si="14"/>
        <v>0</v>
      </c>
      <c r="AU68" s="133">
        <v>0</v>
      </c>
      <c r="AV68" s="133">
        <v>0</v>
      </c>
      <c r="AW68" s="133">
        <v>0</v>
      </c>
      <c r="AX68" s="133">
        <v>0</v>
      </c>
      <c r="AY68" s="133">
        <f t="shared" si="15"/>
        <v>0</v>
      </c>
      <c r="AZ68" s="133">
        <v>0</v>
      </c>
      <c r="BA68" s="133">
        <v>0</v>
      </c>
      <c r="BB68" s="133">
        <v>0</v>
      </c>
      <c r="BC68" s="133">
        <v>0</v>
      </c>
      <c r="BD68" s="134">
        <v>51973</v>
      </c>
      <c r="BE68" s="133">
        <v>0</v>
      </c>
      <c r="BF68" s="133">
        <v>0</v>
      </c>
      <c r="BG68" s="133">
        <f t="shared" si="16"/>
        <v>0</v>
      </c>
      <c r="BH68" s="133">
        <f t="shared" si="42"/>
        <v>0</v>
      </c>
      <c r="BI68" s="133">
        <f t="shared" si="42"/>
        <v>0</v>
      </c>
      <c r="BJ68" s="133">
        <f t="shared" si="42"/>
        <v>0</v>
      </c>
      <c r="BK68" s="133">
        <f t="shared" si="42"/>
        <v>0</v>
      </c>
      <c r="BL68" s="133">
        <f t="shared" si="42"/>
        <v>0</v>
      </c>
      <c r="BM68" s="133">
        <f t="shared" si="42"/>
        <v>0</v>
      </c>
      <c r="BN68" s="133">
        <f t="shared" si="42"/>
        <v>0</v>
      </c>
      <c r="BO68" s="134">
        <f t="shared" si="42"/>
        <v>0</v>
      </c>
      <c r="BP68" s="133">
        <f t="shared" si="42"/>
        <v>0</v>
      </c>
      <c r="BQ68" s="133">
        <f t="shared" si="42"/>
        <v>0</v>
      </c>
      <c r="BR68" s="133">
        <f t="shared" si="42"/>
        <v>0</v>
      </c>
      <c r="BS68" s="133">
        <f t="shared" si="42"/>
        <v>0</v>
      </c>
      <c r="BT68" s="133">
        <f t="shared" si="42"/>
        <v>0</v>
      </c>
      <c r="BU68" s="133">
        <f t="shared" si="43"/>
        <v>0</v>
      </c>
      <c r="BV68" s="133">
        <f t="shared" si="44"/>
        <v>0</v>
      </c>
      <c r="BW68" s="133">
        <f t="shared" si="45"/>
        <v>0</v>
      </c>
      <c r="BX68" s="133">
        <f t="shared" si="39"/>
        <v>0</v>
      </c>
      <c r="BY68" s="133">
        <f t="shared" si="40"/>
        <v>0</v>
      </c>
      <c r="BZ68" s="133">
        <f t="shared" si="41"/>
        <v>0</v>
      </c>
      <c r="CA68" s="133">
        <f t="shared" si="37"/>
        <v>0</v>
      </c>
      <c r="CB68" s="133">
        <f t="shared" si="37"/>
        <v>0</v>
      </c>
      <c r="CC68" s="133">
        <f t="shared" si="37"/>
        <v>0</v>
      </c>
      <c r="CD68" s="133">
        <f t="shared" si="37"/>
        <v>0</v>
      </c>
      <c r="CE68" s="133">
        <f t="shared" si="37"/>
        <v>0</v>
      </c>
      <c r="CF68" s="134">
        <f t="shared" si="37"/>
        <v>405185</v>
      </c>
      <c r="CG68" s="133">
        <f t="shared" si="37"/>
        <v>0</v>
      </c>
      <c r="CH68" s="133">
        <f t="shared" si="37"/>
        <v>0</v>
      </c>
      <c r="CI68" s="133">
        <f t="shared" si="37"/>
        <v>0</v>
      </c>
    </row>
    <row r="69" spans="1:87" s="129" customFormat="1" ht="12" customHeight="1">
      <c r="A69" s="125" t="s">
        <v>336</v>
      </c>
      <c r="B69" s="126" t="s">
        <v>459</v>
      </c>
      <c r="C69" s="125" t="s">
        <v>460</v>
      </c>
      <c r="D69" s="133">
        <f t="shared" si="3"/>
        <v>0</v>
      </c>
      <c r="E69" s="133">
        <f t="shared" si="4"/>
        <v>0</v>
      </c>
      <c r="F69" s="133">
        <v>0</v>
      </c>
      <c r="G69" s="133">
        <v>0</v>
      </c>
      <c r="H69" s="133">
        <v>0</v>
      </c>
      <c r="I69" s="133">
        <v>0</v>
      </c>
      <c r="J69" s="133">
        <v>0</v>
      </c>
      <c r="K69" s="134">
        <v>0</v>
      </c>
      <c r="L69" s="133">
        <f t="shared" si="5"/>
        <v>568314</v>
      </c>
      <c r="M69" s="133">
        <f t="shared" si="6"/>
        <v>43757</v>
      </c>
      <c r="N69" s="133">
        <v>43757</v>
      </c>
      <c r="O69" s="133">
        <v>0</v>
      </c>
      <c r="P69" s="133">
        <v>0</v>
      </c>
      <c r="Q69" s="133">
        <v>0</v>
      </c>
      <c r="R69" s="133">
        <f t="shared" si="7"/>
        <v>152945</v>
      </c>
      <c r="S69" s="133">
        <v>0</v>
      </c>
      <c r="T69" s="133">
        <v>152945</v>
      </c>
      <c r="U69" s="133">
        <v>0</v>
      </c>
      <c r="V69" s="133">
        <v>0</v>
      </c>
      <c r="W69" s="133">
        <f t="shared" si="8"/>
        <v>371612</v>
      </c>
      <c r="X69" s="133">
        <v>128020</v>
      </c>
      <c r="Y69" s="133">
        <v>127728</v>
      </c>
      <c r="Z69" s="133">
        <v>67293</v>
      </c>
      <c r="AA69" s="133">
        <v>48571</v>
      </c>
      <c r="AB69" s="134">
        <v>0</v>
      </c>
      <c r="AC69" s="133">
        <v>0</v>
      </c>
      <c r="AD69" s="133">
        <v>30380</v>
      </c>
      <c r="AE69" s="133">
        <f t="shared" si="9"/>
        <v>598694</v>
      </c>
      <c r="AF69" s="133">
        <f t="shared" si="10"/>
        <v>0</v>
      </c>
      <c r="AG69" s="133">
        <f t="shared" si="11"/>
        <v>0</v>
      </c>
      <c r="AH69" s="133">
        <v>0</v>
      </c>
      <c r="AI69" s="133">
        <v>0</v>
      </c>
      <c r="AJ69" s="133">
        <v>0</v>
      </c>
      <c r="AK69" s="133">
        <v>0</v>
      </c>
      <c r="AL69" s="133">
        <v>0</v>
      </c>
      <c r="AM69" s="134">
        <v>0</v>
      </c>
      <c r="AN69" s="133">
        <f t="shared" si="12"/>
        <v>61686</v>
      </c>
      <c r="AO69" s="133">
        <f t="shared" si="13"/>
        <v>6983</v>
      </c>
      <c r="AP69" s="133">
        <v>6983</v>
      </c>
      <c r="AQ69" s="133">
        <v>0</v>
      </c>
      <c r="AR69" s="133">
        <v>0</v>
      </c>
      <c r="AS69" s="133">
        <v>0</v>
      </c>
      <c r="AT69" s="133">
        <f t="shared" si="14"/>
        <v>0</v>
      </c>
      <c r="AU69" s="133">
        <v>0</v>
      </c>
      <c r="AV69" s="133">
        <v>0</v>
      </c>
      <c r="AW69" s="133">
        <v>0</v>
      </c>
      <c r="AX69" s="133">
        <v>0</v>
      </c>
      <c r="AY69" s="133">
        <f t="shared" si="15"/>
        <v>54703</v>
      </c>
      <c r="AZ69" s="133">
        <v>6764</v>
      </c>
      <c r="BA69" s="133">
        <v>45134</v>
      </c>
      <c r="BB69" s="133">
        <v>2130</v>
      </c>
      <c r="BC69" s="133">
        <v>675</v>
      </c>
      <c r="BD69" s="134">
        <v>0</v>
      </c>
      <c r="BE69" s="133">
        <v>0</v>
      </c>
      <c r="BF69" s="133">
        <v>219</v>
      </c>
      <c r="BG69" s="133">
        <f t="shared" si="16"/>
        <v>61905</v>
      </c>
      <c r="BH69" s="133">
        <f t="shared" si="42"/>
        <v>0</v>
      </c>
      <c r="BI69" s="133">
        <f t="shared" si="42"/>
        <v>0</v>
      </c>
      <c r="BJ69" s="133">
        <f t="shared" si="42"/>
        <v>0</v>
      </c>
      <c r="BK69" s="133">
        <f t="shared" si="42"/>
        <v>0</v>
      </c>
      <c r="BL69" s="133">
        <f t="shared" si="42"/>
        <v>0</v>
      </c>
      <c r="BM69" s="133">
        <f t="shared" si="42"/>
        <v>0</v>
      </c>
      <c r="BN69" s="133">
        <f t="shared" si="42"/>
        <v>0</v>
      </c>
      <c r="BO69" s="134">
        <f t="shared" si="42"/>
        <v>0</v>
      </c>
      <c r="BP69" s="133">
        <f t="shared" si="42"/>
        <v>630000</v>
      </c>
      <c r="BQ69" s="133">
        <f t="shared" si="42"/>
        <v>50740</v>
      </c>
      <c r="BR69" s="133">
        <f t="shared" si="42"/>
        <v>50740</v>
      </c>
      <c r="BS69" s="133">
        <f t="shared" si="42"/>
        <v>0</v>
      </c>
      <c r="BT69" s="133">
        <f t="shared" si="42"/>
        <v>0</v>
      </c>
      <c r="BU69" s="133">
        <f t="shared" si="43"/>
        <v>0</v>
      </c>
      <c r="BV69" s="133">
        <f t="shared" si="44"/>
        <v>152945</v>
      </c>
      <c r="BW69" s="133">
        <f t="shared" si="45"/>
        <v>0</v>
      </c>
      <c r="BX69" s="133">
        <f t="shared" si="39"/>
        <v>152945</v>
      </c>
      <c r="BY69" s="133">
        <f t="shared" si="40"/>
        <v>0</v>
      </c>
      <c r="BZ69" s="133">
        <f t="shared" si="41"/>
        <v>0</v>
      </c>
      <c r="CA69" s="133">
        <f t="shared" si="37"/>
        <v>426315</v>
      </c>
      <c r="CB69" s="133">
        <f t="shared" si="37"/>
        <v>134784</v>
      </c>
      <c r="CC69" s="133">
        <f t="shared" si="37"/>
        <v>172862</v>
      </c>
      <c r="CD69" s="133">
        <f t="shared" si="37"/>
        <v>69423</v>
      </c>
      <c r="CE69" s="133">
        <f t="shared" si="37"/>
        <v>49246</v>
      </c>
      <c r="CF69" s="134">
        <f t="shared" si="37"/>
        <v>0</v>
      </c>
      <c r="CG69" s="133">
        <f t="shared" si="37"/>
        <v>0</v>
      </c>
      <c r="CH69" s="133">
        <f t="shared" si="37"/>
        <v>30599</v>
      </c>
      <c r="CI69" s="133">
        <f t="shared" si="37"/>
        <v>660599</v>
      </c>
    </row>
    <row r="70" spans="1:87" s="129" customFormat="1" ht="12" customHeight="1">
      <c r="A70" s="125" t="s">
        <v>336</v>
      </c>
      <c r="B70" s="126" t="s">
        <v>461</v>
      </c>
      <c r="C70" s="125" t="s">
        <v>462</v>
      </c>
      <c r="D70" s="133">
        <f t="shared" si="3"/>
        <v>0</v>
      </c>
      <c r="E70" s="133">
        <f t="shared" si="4"/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0</v>
      </c>
      <c r="K70" s="134">
        <v>24066</v>
      </c>
      <c r="L70" s="133">
        <f t="shared" si="5"/>
        <v>135466</v>
      </c>
      <c r="M70" s="133">
        <f t="shared" si="6"/>
        <v>23875</v>
      </c>
      <c r="N70" s="133">
        <v>23875</v>
      </c>
      <c r="O70" s="133">
        <v>0</v>
      </c>
      <c r="P70" s="133">
        <v>0</v>
      </c>
      <c r="Q70" s="133">
        <v>0</v>
      </c>
      <c r="R70" s="133">
        <f t="shared" si="7"/>
        <v>3105</v>
      </c>
      <c r="S70" s="133">
        <v>113</v>
      </c>
      <c r="T70" s="133">
        <v>2992</v>
      </c>
      <c r="U70" s="133">
        <v>0</v>
      </c>
      <c r="V70" s="133">
        <v>0</v>
      </c>
      <c r="W70" s="133">
        <f t="shared" si="8"/>
        <v>108486</v>
      </c>
      <c r="X70" s="133">
        <v>74843</v>
      </c>
      <c r="Y70" s="133">
        <v>27343</v>
      </c>
      <c r="Z70" s="133">
        <v>5681</v>
      </c>
      <c r="AA70" s="133">
        <v>619</v>
      </c>
      <c r="AB70" s="134">
        <v>172620</v>
      </c>
      <c r="AC70" s="133">
        <v>0</v>
      </c>
      <c r="AD70" s="133">
        <v>5792</v>
      </c>
      <c r="AE70" s="133">
        <f t="shared" si="9"/>
        <v>141258</v>
      </c>
      <c r="AF70" s="133">
        <f t="shared" si="10"/>
        <v>0</v>
      </c>
      <c r="AG70" s="133">
        <f t="shared" si="11"/>
        <v>0</v>
      </c>
      <c r="AH70" s="133">
        <v>0</v>
      </c>
      <c r="AI70" s="133">
        <v>0</v>
      </c>
      <c r="AJ70" s="133">
        <v>0</v>
      </c>
      <c r="AK70" s="133">
        <v>0</v>
      </c>
      <c r="AL70" s="133">
        <v>0</v>
      </c>
      <c r="AM70" s="134">
        <v>867</v>
      </c>
      <c r="AN70" s="133">
        <f t="shared" si="12"/>
        <v>19021</v>
      </c>
      <c r="AO70" s="133">
        <f t="shared" si="13"/>
        <v>7958</v>
      </c>
      <c r="AP70" s="133">
        <v>7958</v>
      </c>
      <c r="AQ70" s="133">
        <v>0</v>
      </c>
      <c r="AR70" s="133">
        <v>0</v>
      </c>
      <c r="AS70" s="133">
        <v>0</v>
      </c>
      <c r="AT70" s="133">
        <f t="shared" si="14"/>
        <v>0</v>
      </c>
      <c r="AU70" s="133">
        <v>0</v>
      </c>
      <c r="AV70" s="133">
        <v>0</v>
      </c>
      <c r="AW70" s="133">
        <v>0</v>
      </c>
      <c r="AX70" s="133">
        <v>0</v>
      </c>
      <c r="AY70" s="133">
        <f t="shared" si="15"/>
        <v>11063</v>
      </c>
      <c r="AZ70" s="133">
        <v>11063</v>
      </c>
      <c r="BA70" s="133">
        <v>0</v>
      </c>
      <c r="BB70" s="133">
        <v>0</v>
      </c>
      <c r="BC70" s="133">
        <v>0</v>
      </c>
      <c r="BD70" s="134">
        <v>37389</v>
      </c>
      <c r="BE70" s="133">
        <v>0</v>
      </c>
      <c r="BF70" s="133">
        <v>2286</v>
      </c>
      <c r="BG70" s="133">
        <f t="shared" si="16"/>
        <v>21307</v>
      </c>
      <c r="BH70" s="133">
        <f t="shared" si="42"/>
        <v>0</v>
      </c>
      <c r="BI70" s="133">
        <f t="shared" si="42"/>
        <v>0</v>
      </c>
      <c r="BJ70" s="133">
        <f t="shared" si="42"/>
        <v>0</v>
      </c>
      <c r="BK70" s="133">
        <f t="shared" si="42"/>
        <v>0</v>
      </c>
      <c r="BL70" s="133">
        <f t="shared" si="42"/>
        <v>0</v>
      </c>
      <c r="BM70" s="133">
        <f t="shared" si="42"/>
        <v>0</v>
      </c>
      <c r="BN70" s="133">
        <f t="shared" si="42"/>
        <v>0</v>
      </c>
      <c r="BO70" s="134">
        <f t="shared" si="42"/>
        <v>24933</v>
      </c>
      <c r="BP70" s="133">
        <f t="shared" si="42"/>
        <v>154487</v>
      </c>
      <c r="BQ70" s="133">
        <f t="shared" si="42"/>
        <v>31833</v>
      </c>
      <c r="BR70" s="133">
        <f t="shared" si="42"/>
        <v>31833</v>
      </c>
      <c r="BS70" s="133">
        <f t="shared" si="42"/>
        <v>0</v>
      </c>
      <c r="BT70" s="133">
        <f t="shared" si="42"/>
        <v>0</v>
      </c>
      <c r="BU70" s="133">
        <f t="shared" si="43"/>
        <v>0</v>
      </c>
      <c r="BV70" s="133">
        <f t="shared" si="44"/>
        <v>3105</v>
      </c>
      <c r="BW70" s="133">
        <f t="shared" si="45"/>
        <v>113</v>
      </c>
      <c r="BX70" s="133">
        <f t="shared" si="39"/>
        <v>2992</v>
      </c>
      <c r="BY70" s="133">
        <f t="shared" si="40"/>
        <v>0</v>
      </c>
      <c r="BZ70" s="133">
        <f t="shared" si="41"/>
        <v>0</v>
      </c>
      <c r="CA70" s="133">
        <f t="shared" si="37"/>
        <v>119549</v>
      </c>
      <c r="CB70" s="133">
        <f t="shared" si="37"/>
        <v>85906</v>
      </c>
      <c r="CC70" s="133">
        <f t="shared" si="37"/>
        <v>27343</v>
      </c>
      <c r="CD70" s="133">
        <f t="shared" si="37"/>
        <v>5681</v>
      </c>
      <c r="CE70" s="133">
        <f t="shared" si="37"/>
        <v>619</v>
      </c>
      <c r="CF70" s="134">
        <f t="shared" si="37"/>
        <v>210009</v>
      </c>
      <c r="CG70" s="133">
        <f t="shared" si="37"/>
        <v>0</v>
      </c>
      <c r="CH70" s="133">
        <f t="shared" si="37"/>
        <v>8078</v>
      </c>
      <c r="CI70" s="133">
        <f t="shared" si="37"/>
        <v>162565</v>
      </c>
    </row>
    <row r="71" spans="1:87" s="129" customFormat="1" ht="12" customHeight="1">
      <c r="A71" s="125" t="s">
        <v>336</v>
      </c>
      <c r="B71" s="126" t="s">
        <v>463</v>
      </c>
      <c r="C71" s="125" t="s">
        <v>464</v>
      </c>
      <c r="D71" s="133">
        <f t="shared" si="3"/>
        <v>511497</v>
      </c>
      <c r="E71" s="133">
        <f t="shared" si="4"/>
        <v>511497</v>
      </c>
      <c r="F71" s="133">
        <v>0</v>
      </c>
      <c r="G71" s="133">
        <v>511497</v>
      </c>
      <c r="H71" s="133">
        <v>0</v>
      </c>
      <c r="I71" s="133">
        <v>0</v>
      </c>
      <c r="J71" s="133">
        <v>0</v>
      </c>
      <c r="K71" s="134">
        <v>0</v>
      </c>
      <c r="L71" s="133">
        <f t="shared" si="5"/>
        <v>1149483</v>
      </c>
      <c r="M71" s="133">
        <f t="shared" si="6"/>
        <v>254621</v>
      </c>
      <c r="N71" s="133">
        <v>254621</v>
      </c>
      <c r="O71" s="133">
        <v>0</v>
      </c>
      <c r="P71" s="133">
        <v>0</v>
      </c>
      <c r="Q71" s="133">
        <v>0</v>
      </c>
      <c r="R71" s="133">
        <f t="shared" si="7"/>
        <v>141056</v>
      </c>
      <c r="S71" s="133">
        <v>0</v>
      </c>
      <c r="T71" s="133">
        <v>141056</v>
      </c>
      <c r="U71" s="133">
        <v>0</v>
      </c>
      <c r="V71" s="133">
        <v>0</v>
      </c>
      <c r="W71" s="133">
        <f t="shared" si="8"/>
        <v>753806</v>
      </c>
      <c r="X71" s="133">
        <v>355010</v>
      </c>
      <c r="Y71" s="133">
        <v>243978</v>
      </c>
      <c r="Z71" s="133">
        <v>93995</v>
      </c>
      <c r="AA71" s="133">
        <v>60823</v>
      </c>
      <c r="AB71" s="134">
        <v>0</v>
      </c>
      <c r="AC71" s="133">
        <v>0</v>
      </c>
      <c r="AD71" s="133">
        <v>0</v>
      </c>
      <c r="AE71" s="133">
        <f t="shared" si="9"/>
        <v>1660980</v>
      </c>
      <c r="AF71" s="133">
        <f t="shared" si="10"/>
        <v>2905</v>
      </c>
      <c r="AG71" s="133">
        <f t="shared" si="11"/>
        <v>2905</v>
      </c>
      <c r="AH71" s="133">
        <v>0</v>
      </c>
      <c r="AI71" s="133">
        <v>2905</v>
      </c>
      <c r="AJ71" s="133">
        <v>0</v>
      </c>
      <c r="AK71" s="133">
        <v>0</v>
      </c>
      <c r="AL71" s="133">
        <v>0</v>
      </c>
      <c r="AM71" s="134">
        <v>0</v>
      </c>
      <c r="AN71" s="133">
        <f t="shared" si="12"/>
        <v>157640</v>
      </c>
      <c r="AO71" s="133">
        <f t="shared" si="13"/>
        <v>35120</v>
      </c>
      <c r="AP71" s="133">
        <v>35120</v>
      </c>
      <c r="AQ71" s="133">
        <v>0</v>
      </c>
      <c r="AR71" s="133">
        <v>0</v>
      </c>
      <c r="AS71" s="133">
        <v>0</v>
      </c>
      <c r="AT71" s="133">
        <f t="shared" si="14"/>
        <v>41397</v>
      </c>
      <c r="AU71" s="133">
        <v>0</v>
      </c>
      <c r="AV71" s="133">
        <v>41397</v>
      </c>
      <c r="AW71" s="133">
        <v>0</v>
      </c>
      <c r="AX71" s="133">
        <v>0</v>
      </c>
      <c r="AY71" s="133">
        <f t="shared" si="15"/>
        <v>81123</v>
      </c>
      <c r="AZ71" s="133">
        <v>22090</v>
      </c>
      <c r="BA71" s="133">
        <v>50351</v>
      </c>
      <c r="BB71" s="133">
        <v>2865</v>
      </c>
      <c r="BC71" s="133">
        <v>5817</v>
      </c>
      <c r="BD71" s="134">
        <v>0</v>
      </c>
      <c r="BE71" s="133">
        <v>0</v>
      </c>
      <c r="BF71" s="133">
        <v>0</v>
      </c>
      <c r="BG71" s="133">
        <f t="shared" si="16"/>
        <v>160545</v>
      </c>
      <c r="BH71" s="133">
        <f t="shared" si="42"/>
        <v>514402</v>
      </c>
      <c r="BI71" s="133">
        <f t="shared" si="42"/>
        <v>514402</v>
      </c>
      <c r="BJ71" s="133">
        <f t="shared" si="42"/>
        <v>0</v>
      </c>
      <c r="BK71" s="133">
        <f t="shared" si="42"/>
        <v>514402</v>
      </c>
      <c r="BL71" s="133">
        <f t="shared" si="42"/>
        <v>0</v>
      </c>
      <c r="BM71" s="133">
        <f t="shared" si="42"/>
        <v>0</v>
      </c>
      <c r="BN71" s="133">
        <f t="shared" si="42"/>
        <v>0</v>
      </c>
      <c r="BO71" s="134">
        <v>0</v>
      </c>
      <c r="BP71" s="133">
        <f t="shared" si="42"/>
        <v>1307123</v>
      </c>
      <c r="BQ71" s="133">
        <f t="shared" si="42"/>
        <v>289741</v>
      </c>
      <c r="BR71" s="133">
        <f t="shared" si="42"/>
        <v>289741</v>
      </c>
      <c r="BS71" s="133">
        <f t="shared" si="42"/>
        <v>0</v>
      </c>
      <c r="BT71" s="133">
        <f t="shared" si="42"/>
        <v>0</v>
      </c>
      <c r="BU71" s="133">
        <f t="shared" si="43"/>
        <v>0</v>
      </c>
      <c r="BV71" s="133">
        <f t="shared" si="44"/>
        <v>182453</v>
      </c>
      <c r="BW71" s="133">
        <f t="shared" si="45"/>
        <v>0</v>
      </c>
      <c r="BX71" s="133">
        <f t="shared" si="39"/>
        <v>182453</v>
      </c>
      <c r="BY71" s="133">
        <f t="shared" si="40"/>
        <v>0</v>
      </c>
      <c r="BZ71" s="133">
        <f t="shared" si="41"/>
        <v>0</v>
      </c>
      <c r="CA71" s="133">
        <f t="shared" si="37"/>
        <v>834929</v>
      </c>
      <c r="CB71" s="133">
        <f t="shared" si="37"/>
        <v>377100</v>
      </c>
      <c r="CC71" s="133">
        <f t="shared" si="37"/>
        <v>294329</v>
      </c>
      <c r="CD71" s="133">
        <f t="shared" si="37"/>
        <v>96860</v>
      </c>
      <c r="CE71" s="133">
        <f t="shared" si="37"/>
        <v>66640</v>
      </c>
      <c r="CF71" s="134">
        <v>0</v>
      </c>
      <c r="CG71" s="133">
        <f t="shared" si="37"/>
        <v>0</v>
      </c>
      <c r="CH71" s="133">
        <f t="shared" si="37"/>
        <v>0</v>
      </c>
      <c r="CI71" s="133">
        <f aca="true" t="shared" si="46" ref="CI71:CI90">SUM(AE71,BG71)</f>
        <v>1821525</v>
      </c>
    </row>
    <row r="72" spans="1:87" s="129" customFormat="1" ht="12" customHeight="1">
      <c r="A72" s="125" t="s">
        <v>336</v>
      </c>
      <c r="B72" s="126" t="s">
        <v>465</v>
      </c>
      <c r="C72" s="125" t="s">
        <v>466</v>
      </c>
      <c r="D72" s="133">
        <f aca="true" t="shared" si="47" ref="D72:D90">+SUM(E72,J72)</f>
        <v>670576</v>
      </c>
      <c r="E72" s="133">
        <f aca="true" t="shared" si="48" ref="E72:E90">+SUM(F72:I72)</f>
        <v>670576</v>
      </c>
      <c r="F72" s="133">
        <v>0</v>
      </c>
      <c r="G72" s="133">
        <v>670576</v>
      </c>
      <c r="H72" s="133">
        <v>0</v>
      </c>
      <c r="I72" s="133">
        <v>0</v>
      </c>
      <c r="J72" s="133">
        <v>0</v>
      </c>
      <c r="K72" s="134">
        <v>0</v>
      </c>
      <c r="L72" s="133">
        <f aca="true" t="shared" si="49" ref="L72:L90">+SUM(M72,R72,V72,W72,AC72)</f>
        <v>2265491</v>
      </c>
      <c r="M72" s="133">
        <f aca="true" t="shared" si="50" ref="M72:M90">+SUM(N72:Q72)</f>
        <v>319344</v>
      </c>
      <c r="N72" s="133">
        <v>319344</v>
      </c>
      <c r="O72" s="133">
        <v>0</v>
      </c>
      <c r="P72" s="133">
        <v>0</v>
      </c>
      <c r="Q72" s="133">
        <v>0</v>
      </c>
      <c r="R72" s="133">
        <f aca="true" t="shared" si="51" ref="R72:R90">+SUM(S72:U72)</f>
        <v>359835</v>
      </c>
      <c r="S72" s="133">
        <v>10755</v>
      </c>
      <c r="T72" s="133">
        <v>349080</v>
      </c>
      <c r="U72" s="133">
        <v>0</v>
      </c>
      <c r="V72" s="133">
        <v>0</v>
      </c>
      <c r="W72" s="133">
        <f aca="true" t="shared" si="52" ref="W72:W90">+SUM(X72:AA72)</f>
        <v>1586312</v>
      </c>
      <c r="X72" s="133">
        <v>750468</v>
      </c>
      <c r="Y72" s="133">
        <v>453705</v>
      </c>
      <c r="Z72" s="133">
        <v>348505</v>
      </c>
      <c r="AA72" s="133">
        <v>33634</v>
      </c>
      <c r="AB72" s="134">
        <v>0</v>
      </c>
      <c r="AC72" s="133">
        <v>0</v>
      </c>
      <c r="AD72" s="133">
        <v>88140</v>
      </c>
      <c r="AE72" s="133">
        <f aca="true" t="shared" si="53" ref="AE72:AE90">+SUM(D72,L72,AD72)</f>
        <v>3024207</v>
      </c>
      <c r="AF72" s="133">
        <f aca="true" t="shared" si="54" ref="AF72:AF90">+SUM(AG72,AL72)</f>
        <v>0</v>
      </c>
      <c r="AG72" s="133">
        <f aca="true" t="shared" si="55" ref="AG72:AG90">+SUM(AH72:AK72)</f>
        <v>0</v>
      </c>
      <c r="AH72" s="133">
        <v>0</v>
      </c>
      <c r="AI72" s="133">
        <v>0</v>
      </c>
      <c r="AJ72" s="133">
        <v>0</v>
      </c>
      <c r="AK72" s="133">
        <v>0</v>
      </c>
      <c r="AL72" s="133">
        <v>0</v>
      </c>
      <c r="AM72" s="134">
        <v>0</v>
      </c>
      <c r="AN72" s="133">
        <f aca="true" t="shared" si="56" ref="AN72:AN90">+SUM(AO72,AT72,AX72,AY72,BE72)</f>
        <v>294745</v>
      </c>
      <c r="AO72" s="133">
        <f aca="true" t="shared" si="57" ref="AO72:AO90">+SUM(AP72:AS72)</f>
        <v>46965</v>
      </c>
      <c r="AP72" s="133">
        <v>46965</v>
      </c>
      <c r="AQ72" s="133">
        <v>0</v>
      </c>
      <c r="AR72" s="133">
        <v>0</v>
      </c>
      <c r="AS72" s="133">
        <v>0</v>
      </c>
      <c r="AT72" s="133">
        <f aca="true" t="shared" si="58" ref="AT72:AT90">+SUM(AU72:AW72)</f>
        <v>101503</v>
      </c>
      <c r="AU72" s="133">
        <v>855</v>
      </c>
      <c r="AV72" s="133">
        <v>100648</v>
      </c>
      <c r="AW72" s="133">
        <v>0</v>
      </c>
      <c r="AX72" s="133">
        <v>0</v>
      </c>
      <c r="AY72" s="133">
        <f aca="true" t="shared" si="59" ref="AY72:AY90">+SUM(AZ72:BC72)</f>
        <v>146277</v>
      </c>
      <c r="AZ72" s="133">
        <v>15405</v>
      </c>
      <c r="BA72" s="133">
        <v>105446</v>
      </c>
      <c r="BB72" s="133">
        <v>18015</v>
      </c>
      <c r="BC72" s="133">
        <v>7411</v>
      </c>
      <c r="BD72" s="134">
        <v>0</v>
      </c>
      <c r="BE72" s="133">
        <v>0</v>
      </c>
      <c r="BF72" s="133">
        <v>8408</v>
      </c>
      <c r="BG72" s="133">
        <f aca="true" t="shared" si="60" ref="BG72:BG90">+SUM(BF72,AN72,AF72)</f>
        <v>303153</v>
      </c>
      <c r="BH72" s="133">
        <f t="shared" si="42"/>
        <v>670576</v>
      </c>
      <c r="BI72" s="133">
        <f t="shared" si="42"/>
        <v>670576</v>
      </c>
      <c r="BJ72" s="133">
        <f t="shared" si="42"/>
        <v>0</v>
      </c>
      <c r="BK72" s="133">
        <f t="shared" si="42"/>
        <v>670576</v>
      </c>
      <c r="BL72" s="133">
        <f t="shared" si="42"/>
        <v>0</v>
      </c>
      <c r="BM72" s="133">
        <f t="shared" si="42"/>
        <v>0</v>
      </c>
      <c r="BN72" s="133">
        <f t="shared" si="42"/>
        <v>0</v>
      </c>
      <c r="BO72" s="134">
        <v>0</v>
      </c>
      <c r="BP72" s="133">
        <f t="shared" si="42"/>
        <v>2560236</v>
      </c>
      <c r="BQ72" s="133">
        <f t="shared" si="42"/>
        <v>366309</v>
      </c>
      <c r="BR72" s="133">
        <f t="shared" si="42"/>
        <v>366309</v>
      </c>
      <c r="BS72" s="133">
        <f t="shared" si="42"/>
        <v>0</v>
      </c>
      <c r="BT72" s="133">
        <f t="shared" si="42"/>
        <v>0</v>
      </c>
      <c r="BU72" s="133">
        <f t="shared" si="43"/>
        <v>0</v>
      </c>
      <c r="BV72" s="133">
        <f t="shared" si="44"/>
        <v>461338</v>
      </c>
      <c r="BW72" s="133">
        <f t="shared" si="45"/>
        <v>11610</v>
      </c>
      <c r="BX72" s="133">
        <f t="shared" si="39"/>
        <v>449728</v>
      </c>
      <c r="BY72" s="133">
        <f t="shared" si="40"/>
        <v>0</v>
      </c>
      <c r="BZ72" s="133">
        <f t="shared" si="41"/>
        <v>0</v>
      </c>
      <c r="CA72" s="133">
        <f aca="true" t="shared" si="61" ref="CA72:CA90">SUM(W72,AY72)</f>
        <v>1732589</v>
      </c>
      <c r="CB72" s="133">
        <f aca="true" t="shared" si="62" ref="CB72:CB90">SUM(X72,AZ72)</f>
        <v>765873</v>
      </c>
      <c r="CC72" s="133">
        <f aca="true" t="shared" si="63" ref="CC72:CC90">SUM(Y72,BA72)</f>
        <v>559151</v>
      </c>
      <c r="CD72" s="133">
        <f aca="true" t="shared" si="64" ref="CD72:CD90">SUM(Z72,BB72)</f>
        <v>366520</v>
      </c>
      <c r="CE72" s="133">
        <f aca="true" t="shared" si="65" ref="CE72:CE90">SUM(AA72,BC72)</f>
        <v>41045</v>
      </c>
      <c r="CF72" s="134">
        <v>0</v>
      </c>
      <c r="CG72" s="133">
        <f aca="true" t="shared" si="66" ref="CG72:CG90">SUM(AC72,BE72)</f>
        <v>0</v>
      </c>
      <c r="CH72" s="133">
        <f aca="true" t="shared" si="67" ref="CH72:CH90">SUM(AD72,BF72)</f>
        <v>96548</v>
      </c>
      <c r="CI72" s="133">
        <f t="shared" si="46"/>
        <v>3327360</v>
      </c>
    </row>
    <row r="73" spans="1:87" s="129" customFormat="1" ht="12" customHeight="1">
      <c r="A73" s="125" t="s">
        <v>336</v>
      </c>
      <c r="B73" s="126" t="s">
        <v>467</v>
      </c>
      <c r="C73" s="125" t="s">
        <v>468</v>
      </c>
      <c r="D73" s="133">
        <f t="shared" si="47"/>
        <v>0</v>
      </c>
      <c r="E73" s="133">
        <f t="shared" si="48"/>
        <v>0</v>
      </c>
      <c r="F73" s="133">
        <v>0</v>
      </c>
      <c r="G73" s="133">
        <v>0</v>
      </c>
      <c r="H73" s="133">
        <v>0</v>
      </c>
      <c r="I73" s="133">
        <v>0</v>
      </c>
      <c r="J73" s="133">
        <v>0</v>
      </c>
      <c r="K73" s="134">
        <v>0</v>
      </c>
      <c r="L73" s="133">
        <f t="shared" si="49"/>
        <v>0</v>
      </c>
      <c r="M73" s="133">
        <f t="shared" si="50"/>
        <v>0</v>
      </c>
      <c r="N73" s="133">
        <v>0</v>
      </c>
      <c r="O73" s="133">
        <v>0</v>
      </c>
      <c r="P73" s="133">
        <v>0</v>
      </c>
      <c r="Q73" s="133">
        <v>0</v>
      </c>
      <c r="R73" s="133">
        <f t="shared" si="51"/>
        <v>0</v>
      </c>
      <c r="S73" s="133">
        <v>0</v>
      </c>
      <c r="T73" s="133">
        <v>0</v>
      </c>
      <c r="U73" s="133">
        <v>0</v>
      </c>
      <c r="V73" s="133">
        <v>0</v>
      </c>
      <c r="W73" s="133">
        <f t="shared" si="52"/>
        <v>0</v>
      </c>
      <c r="X73" s="133">
        <v>0</v>
      </c>
      <c r="Y73" s="133">
        <v>0</v>
      </c>
      <c r="Z73" s="133">
        <v>0</v>
      </c>
      <c r="AA73" s="133">
        <v>0</v>
      </c>
      <c r="AB73" s="134">
        <v>0</v>
      </c>
      <c r="AC73" s="133">
        <v>0</v>
      </c>
      <c r="AD73" s="133">
        <v>0</v>
      </c>
      <c r="AE73" s="133">
        <f t="shared" si="53"/>
        <v>0</v>
      </c>
      <c r="AF73" s="133">
        <f t="shared" si="54"/>
        <v>0</v>
      </c>
      <c r="AG73" s="133">
        <f t="shared" si="55"/>
        <v>0</v>
      </c>
      <c r="AH73" s="133">
        <v>0</v>
      </c>
      <c r="AI73" s="133">
        <v>0</v>
      </c>
      <c r="AJ73" s="133">
        <v>0</v>
      </c>
      <c r="AK73" s="133">
        <v>0</v>
      </c>
      <c r="AL73" s="133">
        <v>0</v>
      </c>
      <c r="AM73" s="134">
        <v>0</v>
      </c>
      <c r="AN73" s="133">
        <f t="shared" si="56"/>
        <v>88503</v>
      </c>
      <c r="AO73" s="133">
        <f t="shared" si="57"/>
        <v>56879</v>
      </c>
      <c r="AP73" s="133">
        <v>18519</v>
      </c>
      <c r="AQ73" s="133">
        <v>0</v>
      </c>
      <c r="AR73" s="133">
        <v>38360</v>
      </c>
      <c r="AS73" s="133">
        <v>0</v>
      </c>
      <c r="AT73" s="133">
        <f t="shared" si="58"/>
        <v>23311</v>
      </c>
      <c r="AU73" s="133">
        <v>0</v>
      </c>
      <c r="AV73" s="133">
        <v>23311</v>
      </c>
      <c r="AW73" s="133">
        <v>0</v>
      </c>
      <c r="AX73" s="133">
        <v>0</v>
      </c>
      <c r="AY73" s="133">
        <f t="shared" si="59"/>
        <v>8313</v>
      </c>
      <c r="AZ73" s="133">
        <v>0</v>
      </c>
      <c r="BA73" s="133">
        <v>8313</v>
      </c>
      <c r="BB73" s="133">
        <v>0</v>
      </c>
      <c r="BC73" s="133">
        <v>0</v>
      </c>
      <c r="BD73" s="134">
        <v>0</v>
      </c>
      <c r="BE73" s="133">
        <v>0</v>
      </c>
      <c r="BF73" s="133">
        <v>23787</v>
      </c>
      <c r="BG73" s="133">
        <f t="shared" si="60"/>
        <v>112290</v>
      </c>
      <c r="BH73" s="133">
        <f t="shared" si="42"/>
        <v>0</v>
      </c>
      <c r="BI73" s="133">
        <f t="shared" si="42"/>
        <v>0</v>
      </c>
      <c r="BJ73" s="133">
        <f t="shared" si="42"/>
        <v>0</v>
      </c>
      <c r="BK73" s="133">
        <f t="shared" si="42"/>
        <v>0</v>
      </c>
      <c r="BL73" s="133">
        <f t="shared" si="42"/>
        <v>0</v>
      </c>
      <c r="BM73" s="133">
        <f t="shared" si="42"/>
        <v>0</v>
      </c>
      <c r="BN73" s="133">
        <f t="shared" si="42"/>
        <v>0</v>
      </c>
      <c r="BO73" s="134">
        <v>0</v>
      </c>
      <c r="BP73" s="133">
        <f t="shared" si="42"/>
        <v>88503</v>
      </c>
      <c r="BQ73" s="133">
        <f t="shared" si="42"/>
        <v>56879</v>
      </c>
      <c r="BR73" s="133">
        <f t="shared" si="42"/>
        <v>18519</v>
      </c>
      <c r="BS73" s="133">
        <f t="shared" si="42"/>
        <v>0</v>
      </c>
      <c r="BT73" s="133">
        <f t="shared" si="42"/>
        <v>38360</v>
      </c>
      <c r="BU73" s="133">
        <f t="shared" si="43"/>
        <v>0</v>
      </c>
      <c r="BV73" s="133">
        <f t="shared" si="44"/>
        <v>23311</v>
      </c>
      <c r="BW73" s="133">
        <f t="shared" si="45"/>
        <v>0</v>
      </c>
      <c r="BX73" s="133">
        <f t="shared" si="39"/>
        <v>23311</v>
      </c>
      <c r="BY73" s="133">
        <f t="shared" si="40"/>
        <v>0</v>
      </c>
      <c r="BZ73" s="133">
        <f t="shared" si="41"/>
        <v>0</v>
      </c>
      <c r="CA73" s="133">
        <f t="shared" si="61"/>
        <v>8313</v>
      </c>
      <c r="CB73" s="133">
        <f t="shared" si="62"/>
        <v>0</v>
      </c>
      <c r="CC73" s="133">
        <f t="shared" si="63"/>
        <v>8313</v>
      </c>
      <c r="CD73" s="133">
        <f t="shared" si="64"/>
        <v>0</v>
      </c>
      <c r="CE73" s="133">
        <f t="shared" si="65"/>
        <v>0</v>
      </c>
      <c r="CF73" s="134">
        <v>0</v>
      </c>
      <c r="CG73" s="133">
        <f t="shared" si="66"/>
        <v>0</v>
      </c>
      <c r="CH73" s="133">
        <f t="shared" si="67"/>
        <v>23787</v>
      </c>
      <c r="CI73" s="133">
        <f t="shared" si="46"/>
        <v>112290</v>
      </c>
    </row>
    <row r="74" spans="1:87" s="129" customFormat="1" ht="12" customHeight="1">
      <c r="A74" s="125" t="s">
        <v>336</v>
      </c>
      <c r="B74" s="126" t="s">
        <v>469</v>
      </c>
      <c r="C74" s="125" t="s">
        <v>470</v>
      </c>
      <c r="D74" s="133">
        <f t="shared" si="47"/>
        <v>0</v>
      </c>
      <c r="E74" s="133">
        <f t="shared" si="48"/>
        <v>0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4">
        <v>0</v>
      </c>
      <c r="L74" s="133">
        <f t="shared" si="49"/>
        <v>0</v>
      </c>
      <c r="M74" s="133">
        <f t="shared" si="50"/>
        <v>0</v>
      </c>
      <c r="N74" s="133">
        <v>0</v>
      </c>
      <c r="O74" s="133">
        <v>0</v>
      </c>
      <c r="P74" s="133">
        <v>0</v>
      </c>
      <c r="Q74" s="133">
        <v>0</v>
      </c>
      <c r="R74" s="133">
        <f t="shared" si="51"/>
        <v>0</v>
      </c>
      <c r="S74" s="133">
        <v>0</v>
      </c>
      <c r="T74" s="133">
        <v>0</v>
      </c>
      <c r="U74" s="133">
        <v>0</v>
      </c>
      <c r="V74" s="133">
        <v>0</v>
      </c>
      <c r="W74" s="133">
        <f t="shared" si="52"/>
        <v>0</v>
      </c>
      <c r="X74" s="133">
        <v>0</v>
      </c>
      <c r="Y74" s="133">
        <v>0</v>
      </c>
      <c r="Z74" s="133">
        <v>0</v>
      </c>
      <c r="AA74" s="133">
        <v>0</v>
      </c>
      <c r="AB74" s="134">
        <v>0</v>
      </c>
      <c r="AC74" s="133">
        <v>0</v>
      </c>
      <c r="AD74" s="133">
        <v>0</v>
      </c>
      <c r="AE74" s="133">
        <f t="shared" si="53"/>
        <v>0</v>
      </c>
      <c r="AF74" s="133">
        <f t="shared" si="54"/>
        <v>0</v>
      </c>
      <c r="AG74" s="133">
        <f t="shared" si="55"/>
        <v>0</v>
      </c>
      <c r="AH74" s="133">
        <v>0</v>
      </c>
      <c r="AI74" s="133">
        <v>0</v>
      </c>
      <c r="AJ74" s="133">
        <v>0</v>
      </c>
      <c r="AK74" s="133">
        <v>0</v>
      </c>
      <c r="AL74" s="133">
        <v>0</v>
      </c>
      <c r="AM74" s="134">
        <v>0</v>
      </c>
      <c r="AN74" s="133">
        <f t="shared" si="56"/>
        <v>52596</v>
      </c>
      <c r="AO74" s="133">
        <f t="shared" si="57"/>
        <v>14350</v>
      </c>
      <c r="AP74" s="133">
        <v>14350</v>
      </c>
      <c r="AQ74" s="133">
        <v>0</v>
      </c>
      <c r="AR74" s="133">
        <v>0</v>
      </c>
      <c r="AS74" s="133">
        <v>0</v>
      </c>
      <c r="AT74" s="133">
        <f t="shared" si="58"/>
        <v>21489</v>
      </c>
      <c r="AU74" s="133">
        <v>0</v>
      </c>
      <c r="AV74" s="133">
        <v>21489</v>
      </c>
      <c r="AW74" s="133">
        <v>0</v>
      </c>
      <c r="AX74" s="133">
        <v>0</v>
      </c>
      <c r="AY74" s="133">
        <f t="shared" si="59"/>
        <v>16757</v>
      </c>
      <c r="AZ74" s="133">
        <v>10162</v>
      </c>
      <c r="BA74" s="133">
        <v>4380</v>
      </c>
      <c r="BB74" s="133">
        <v>0</v>
      </c>
      <c r="BC74" s="133">
        <v>2215</v>
      </c>
      <c r="BD74" s="134">
        <v>0</v>
      </c>
      <c r="BE74" s="133">
        <v>0</v>
      </c>
      <c r="BF74" s="133">
        <v>590063</v>
      </c>
      <c r="BG74" s="133">
        <f t="shared" si="60"/>
        <v>642659</v>
      </c>
      <c r="BH74" s="133">
        <f t="shared" si="42"/>
        <v>0</v>
      </c>
      <c r="BI74" s="133">
        <f t="shared" si="42"/>
        <v>0</v>
      </c>
      <c r="BJ74" s="133">
        <f t="shared" si="42"/>
        <v>0</v>
      </c>
      <c r="BK74" s="133">
        <f t="shared" si="42"/>
        <v>0</v>
      </c>
      <c r="BL74" s="133">
        <f t="shared" si="42"/>
        <v>0</v>
      </c>
      <c r="BM74" s="133">
        <f t="shared" si="42"/>
        <v>0</v>
      </c>
      <c r="BN74" s="133">
        <f t="shared" si="42"/>
        <v>0</v>
      </c>
      <c r="BO74" s="134">
        <v>0</v>
      </c>
      <c r="BP74" s="133">
        <f t="shared" si="42"/>
        <v>52596</v>
      </c>
      <c r="BQ74" s="133">
        <f t="shared" si="42"/>
        <v>14350</v>
      </c>
      <c r="BR74" s="133">
        <f t="shared" si="42"/>
        <v>14350</v>
      </c>
      <c r="BS74" s="133">
        <f t="shared" si="42"/>
        <v>0</v>
      </c>
      <c r="BT74" s="133">
        <f t="shared" si="42"/>
        <v>0</v>
      </c>
      <c r="BU74" s="133">
        <f t="shared" si="43"/>
        <v>0</v>
      </c>
      <c r="BV74" s="133">
        <f t="shared" si="44"/>
        <v>21489</v>
      </c>
      <c r="BW74" s="133">
        <f t="shared" si="45"/>
        <v>0</v>
      </c>
      <c r="BX74" s="133">
        <f t="shared" si="39"/>
        <v>21489</v>
      </c>
      <c r="BY74" s="133">
        <f t="shared" si="40"/>
        <v>0</v>
      </c>
      <c r="BZ74" s="133">
        <f t="shared" si="41"/>
        <v>0</v>
      </c>
      <c r="CA74" s="133">
        <f t="shared" si="61"/>
        <v>16757</v>
      </c>
      <c r="CB74" s="133">
        <f t="shared" si="62"/>
        <v>10162</v>
      </c>
      <c r="CC74" s="133">
        <f t="shared" si="63"/>
        <v>4380</v>
      </c>
      <c r="CD74" s="133">
        <f t="shared" si="64"/>
        <v>0</v>
      </c>
      <c r="CE74" s="133">
        <f t="shared" si="65"/>
        <v>2215</v>
      </c>
      <c r="CF74" s="134">
        <v>0</v>
      </c>
      <c r="CG74" s="133">
        <f t="shared" si="66"/>
        <v>0</v>
      </c>
      <c r="CH74" s="133">
        <f t="shared" si="67"/>
        <v>590063</v>
      </c>
      <c r="CI74" s="133">
        <f t="shared" si="46"/>
        <v>642659</v>
      </c>
    </row>
    <row r="75" spans="1:87" s="129" customFormat="1" ht="12" customHeight="1">
      <c r="A75" s="125" t="s">
        <v>336</v>
      </c>
      <c r="B75" s="126" t="s">
        <v>471</v>
      </c>
      <c r="C75" s="125" t="s">
        <v>472</v>
      </c>
      <c r="D75" s="133">
        <f t="shared" si="47"/>
        <v>0</v>
      </c>
      <c r="E75" s="133">
        <f t="shared" si="48"/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0</v>
      </c>
      <c r="K75" s="134">
        <v>0</v>
      </c>
      <c r="L75" s="133">
        <f t="shared" si="49"/>
        <v>0</v>
      </c>
      <c r="M75" s="133">
        <f t="shared" si="50"/>
        <v>0</v>
      </c>
      <c r="N75" s="133">
        <v>0</v>
      </c>
      <c r="O75" s="133">
        <v>0</v>
      </c>
      <c r="P75" s="133">
        <v>0</v>
      </c>
      <c r="Q75" s="133">
        <v>0</v>
      </c>
      <c r="R75" s="133">
        <f t="shared" si="51"/>
        <v>0</v>
      </c>
      <c r="S75" s="133">
        <v>0</v>
      </c>
      <c r="T75" s="133">
        <v>0</v>
      </c>
      <c r="U75" s="133">
        <v>0</v>
      </c>
      <c r="V75" s="133">
        <v>0</v>
      </c>
      <c r="W75" s="133">
        <f t="shared" si="52"/>
        <v>0</v>
      </c>
      <c r="X75" s="133">
        <v>0</v>
      </c>
      <c r="Y75" s="133">
        <v>0</v>
      </c>
      <c r="Z75" s="133">
        <v>0</v>
      </c>
      <c r="AA75" s="133">
        <v>0</v>
      </c>
      <c r="AB75" s="134">
        <v>0</v>
      </c>
      <c r="AC75" s="133">
        <v>0</v>
      </c>
      <c r="AD75" s="133">
        <v>0</v>
      </c>
      <c r="AE75" s="133">
        <f t="shared" si="53"/>
        <v>0</v>
      </c>
      <c r="AF75" s="133">
        <f t="shared" si="54"/>
        <v>0</v>
      </c>
      <c r="AG75" s="133">
        <f t="shared" si="55"/>
        <v>0</v>
      </c>
      <c r="AH75" s="133">
        <v>0</v>
      </c>
      <c r="AI75" s="133">
        <v>0</v>
      </c>
      <c r="AJ75" s="133">
        <v>0</v>
      </c>
      <c r="AK75" s="133">
        <v>0</v>
      </c>
      <c r="AL75" s="133">
        <v>0</v>
      </c>
      <c r="AM75" s="134">
        <v>0</v>
      </c>
      <c r="AN75" s="133">
        <f t="shared" si="56"/>
        <v>300744</v>
      </c>
      <c r="AO75" s="133">
        <f t="shared" si="57"/>
        <v>113692</v>
      </c>
      <c r="AP75" s="133">
        <v>79451</v>
      </c>
      <c r="AQ75" s="133">
        <v>0</v>
      </c>
      <c r="AR75" s="133">
        <v>34241</v>
      </c>
      <c r="AS75" s="133">
        <v>0</v>
      </c>
      <c r="AT75" s="133">
        <f t="shared" si="58"/>
        <v>130367</v>
      </c>
      <c r="AU75" s="133">
        <v>0</v>
      </c>
      <c r="AV75" s="133">
        <v>130367</v>
      </c>
      <c r="AW75" s="133">
        <v>0</v>
      </c>
      <c r="AX75" s="133">
        <v>0</v>
      </c>
      <c r="AY75" s="133">
        <f t="shared" si="59"/>
        <v>56685</v>
      </c>
      <c r="AZ75" s="133">
        <v>0</v>
      </c>
      <c r="BA75" s="133">
        <v>18492</v>
      </c>
      <c r="BB75" s="133">
        <v>2055</v>
      </c>
      <c r="BC75" s="133">
        <v>36138</v>
      </c>
      <c r="BD75" s="134">
        <v>0</v>
      </c>
      <c r="BE75" s="133">
        <v>0</v>
      </c>
      <c r="BF75" s="133">
        <v>14163</v>
      </c>
      <c r="BG75" s="133">
        <f t="shared" si="60"/>
        <v>314907</v>
      </c>
      <c r="BH75" s="133">
        <f t="shared" si="42"/>
        <v>0</v>
      </c>
      <c r="BI75" s="133">
        <f t="shared" si="42"/>
        <v>0</v>
      </c>
      <c r="BJ75" s="133">
        <f t="shared" si="42"/>
        <v>0</v>
      </c>
      <c r="BK75" s="133">
        <f t="shared" si="42"/>
        <v>0</v>
      </c>
      <c r="BL75" s="133">
        <f t="shared" si="42"/>
        <v>0</v>
      </c>
      <c r="BM75" s="133">
        <f t="shared" si="42"/>
        <v>0</v>
      </c>
      <c r="BN75" s="133">
        <f t="shared" si="42"/>
        <v>0</v>
      </c>
      <c r="BO75" s="134">
        <v>0</v>
      </c>
      <c r="BP75" s="133">
        <f t="shared" si="42"/>
        <v>300744</v>
      </c>
      <c r="BQ75" s="133">
        <f t="shared" si="42"/>
        <v>113692</v>
      </c>
      <c r="BR75" s="133">
        <f t="shared" si="42"/>
        <v>79451</v>
      </c>
      <c r="BS75" s="133">
        <f t="shared" si="42"/>
        <v>0</v>
      </c>
      <c r="BT75" s="133">
        <f t="shared" si="42"/>
        <v>34241</v>
      </c>
      <c r="BU75" s="133">
        <f t="shared" si="43"/>
        <v>0</v>
      </c>
      <c r="BV75" s="133">
        <f t="shared" si="44"/>
        <v>130367</v>
      </c>
      <c r="BW75" s="133">
        <f t="shared" si="45"/>
        <v>0</v>
      </c>
      <c r="BX75" s="133">
        <f t="shared" si="39"/>
        <v>130367</v>
      </c>
      <c r="BY75" s="133">
        <f t="shared" si="40"/>
        <v>0</v>
      </c>
      <c r="BZ75" s="133">
        <f t="shared" si="41"/>
        <v>0</v>
      </c>
      <c r="CA75" s="133">
        <f t="shared" si="61"/>
        <v>56685</v>
      </c>
      <c r="CB75" s="133">
        <f t="shared" si="62"/>
        <v>0</v>
      </c>
      <c r="CC75" s="133">
        <f t="shared" si="63"/>
        <v>18492</v>
      </c>
      <c r="CD75" s="133">
        <f t="shared" si="64"/>
        <v>2055</v>
      </c>
      <c r="CE75" s="133">
        <f t="shared" si="65"/>
        <v>36138</v>
      </c>
      <c r="CF75" s="134">
        <v>0</v>
      </c>
      <c r="CG75" s="133">
        <f t="shared" si="66"/>
        <v>0</v>
      </c>
      <c r="CH75" s="133">
        <f t="shared" si="67"/>
        <v>14163</v>
      </c>
      <c r="CI75" s="133">
        <f t="shared" si="46"/>
        <v>314907</v>
      </c>
    </row>
    <row r="76" spans="1:87" s="129" customFormat="1" ht="12" customHeight="1">
      <c r="A76" s="125" t="s">
        <v>336</v>
      </c>
      <c r="B76" s="126" t="s">
        <v>473</v>
      </c>
      <c r="C76" s="125" t="s">
        <v>474</v>
      </c>
      <c r="D76" s="133">
        <f t="shared" si="47"/>
        <v>223100</v>
      </c>
      <c r="E76" s="133">
        <f t="shared" si="48"/>
        <v>223100</v>
      </c>
      <c r="F76" s="133">
        <v>0</v>
      </c>
      <c r="G76" s="133">
        <v>223100</v>
      </c>
      <c r="H76" s="133">
        <v>0</v>
      </c>
      <c r="I76" s="133">
        <v>0</v>
      </c>
      <c r="J76" s="133">
        <v>0</v>
      </c>
      <c r="K76" s="134">
        <v>0</v>
      </c>
      <c r="L76" s="133">
        <f t="shared" si="49"/>
        <v>1946404</v>
      </c>
      <c r="M76" s="133">
        <f t="shared" si="50"/>
        <v>86480</v>
      </c>
      <c r="N76" s="133">
        <v>86480</v>
      </c>
      <c r="O76" s="133">
        <v>0</v>
      </c>
      <c r="P76" s="133">
        <v>0</v>
      </c>
      <c r="Q76" s="133">
        <v>0</v>
      </c>
      <c r="R76" s="133">
        <f t="shared" si="51"/>
        <v>920455</v>
      </c>
      <c r="S76" s="133">
        <v>0</v>
      </c>
      <c r="T76" s="133">
        <v>920455</v>
      </c>
      <c r="U76" s="133">
        <v>0</v>
      </c>
      <c r="V76" s="133">
        <v>0</v>
      </c>
      <c r="W76" s="133">
        <f t="shared" si="52"/>
        <v>939469</v>
      </c>
      <c r="X76" s="133">
        <v>0</v>
      </c>
      <c r="Y76" s="133">
        <v>657830</v>
      </c>
      <c r="Z76" s="133">
        <v>274564</v>
      </c>
      <c r="AA76" s="133">
        <v>7075</v>
      </c>
      <c r="AB76" s="134">
        <v>0</v>
      </c>
      <c r="AC76" s="133">
        <v>0</v>
      </c>
      <c r="AD76" s="133">
        <v>238763</v>
      </c>
      <c r="AE76" s="133">
        <f t="shared" si="53"/>
        <v>2408267</v>
      </c>
      <c r="AF76" s="133">
        <f t="shared" si="54"/>
        <v>0</v>
      </c>
      <c r="AG76" s="133">
        <f t="shared" si="55"/>
        <v>0</v>
      </c>
      <c r="AH76" s="133">
        <v>0</v>
      </c>
      <c r="AI76" s="133">
        <v>0</v>
      </c>
      <c r="AJ76" s="133">
        <v>0</v>
      </c>
      <c r="AK76" s="133">
        <v>0</v>
      </c>
      <c r="AL76" s="133">
        <v>0</v>
      </c>
      <c r="AM76" s="134">
        <v>0</v>
      </c>
      <c r="AN76" s="133">
        <f t="shared" si="56"/>
        <v>0</v>
      </c>
      <c r="AO76" s="133">
        <f t="shared" si="57"/>
        <v>0</v>
      </c>
      <c r="AP76" s="133">
        <v>0</v>
      </c>
      <c r="AQ76" s="133">
        <v>0</v>
      </c>
      <c r="AR76" s="133">
        <v>0</v>
      </c>
      <c r="AS76" s="133">
        <v>0</v>
      </c>
      <c r="AT76" s="133">
        <f t="shared" si="58"/>
        <v>0</v>
      </c>
      <c r="AU76" s="133">
        <v>0</v>
      </c>
      <c r="AV76" s="133">
        <v>0</v>
      </c>
      <c r="AW76" s="133">
        <v>0</v>
      </c>
      <c r="AX76" s="133">
        <v>0</v>
      </c>
      <c r="AY76" s="133">
        <f t="shared" si="59"/>
        <v>0</v>
      </c>
      <c r="AZ76" s="133">
        <v>0</v>
      </c>
      <c r="BA76" s="133">
        <v>0</v>
      </c>
      <c r="BB76" s="133">
        <v>0</v>
      </c>
      <c r="BC76" s="133">
        <v>0</v>
      </c>
      <c r="BD76" s="134">
        <v>0</v>
      </c>
      <c r="BE76" s="133">
        <v>0</v>
      </c>
      <c r="BF76" s="133">
        <v>0</v>
      </c>
      <c r="BG76" s="133">
        <f t="shared" si="60"/>
        <v>0</v>
      </c>
      <c r="BH76" s="133">
        <f t="shared" si="42"/>
        <v>223100</v>
      </c>
      <c r="BI76" s="133">
        <f t="shared" si="42"/>
        <v>223100</v>
      </c>
      <c r="BJ76" s="133">
        <f t="shared" si="42"/>
        <v>0</v>
      </c>
      <c r="BK76" s="133">
        <f t="shared" si="42"/>
        <v>223100</v>
      </c>
      <c r="BL76" s="133">
        <f t="shared" si="42"/>
        <v>0</v>
      </c>
      <c r="BM76" s="133">
        <f t="shared" si="42"/>
        <v>0</v>
      </c>
      <c r="BN76" s="133">
        <f t="shared" si="42"/>
        <v>0</v>
      </c>
      <c r="BO76" s="134">
        <v>0</v>
      </c>
      <c r="BP76" s="133">
        <f t="shared" si="42"/>
        <v>1946404</v>
      </c>
      <c r="BQ76" s="133">
        <f t="shared" si="42"/>
        <v>86480</v>
      </c>
      <c r="BR76" s="133">
        <f t="shared" si="42"/>
        <v>86480</v>
      </c>
      <c r="BS76" s="133">
        <f t="shared" si="42"/>
        <v>0</v>
      </c>
      <c r="BT76" s="133">
        <f t="shared" si="42"/>
        <v>0</v>
      </c>
      <c r="BU76" s="133">
        <f t="shared" si="43"/>
        <v>0</v>
      </c>
      <c r="BV76" s="133">
        <f t="shared" si="44"/>
        <v>920455</v>
      </c>
      <c r="BW76" s="133">
        <f t="shared" si="45"/>
        <v>0</v>
      </c>
      <c r="BX76" s="133">
        <f t="shared" si="39"/>
        <v>920455</v>
      </c>
      <c r="BY76" s="133">
        <f t="shared" si="40"/>
        <v>0</v>
      </c>
      <c r="BZ76" s="133">
        <f t="shared" si="41"/>
        <v>0</v>
      </c>
      <c r="CA76" s="133">
        <f t="shared" si="61"/>
        <v>939469</v>
      </c>
      <c r="CB76" s="133">
        <f t="shared" si="62"/>
        <v>0</v>
      </c>
      <c r="CC76" s="133">
        <f t="shared" si="63"/>
        <v>657830</v>
      </c>
      <c r="CD76" s="133">
        <f t="shared" si="64"/>
        <v>274564</v>
      </c>
      <c r="CE76" s="133">
        <f t="shared" si="65"/>
        <v>7075</v>
      </c>
      <c r="CF76" s="134">
        <v>0</v>
      </c>
      <c r="CG76" s="133">
        <f t="shared" si="66"/>
        <v>0</v>
      </c>
      <c r="CH76" s="133">
        <f t="shared" si="67"/>
        <v>238763</v>
      </c>
      <c r="CI76" s="133">
        <f t="shared" si="46"/>
        <v>2408267</v>
      </c>
    </row>
    <row r="77" spans="1:87" s="129" customFormat="1" ht="12" customHeight="1">
      <c r="A77" s="125" t="s">
        <v>336</v>
      </c>
      <c r="B77" s="126" t="s">
        <v>475</v>
      </c>
      <c r="C77" s="125" t="s">
        <v>476</v>
      </c>
      <c r="D77" s="133">
        <f t="shared" si="47"/>
        <v>0</v>
      </c>
      <c r="E77" s="133">
        <f t="shared" si="48"/>
        <v>0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4">
        <v>0</v>
      </c>
      <c r="L77" s="133">
        <f t="shared" si="49"/>
        <v>0</v>
      </c>
      <c r="M77" s="133">
        <f t="shared" si="50"/>
        <v>0</v>
      </c>
      <c r="N77" s="133">
        <v>0</v>
      </c>
      <c r="O77" s="133">
        <v>0</v>
      </c>
      <c r="P77" s="133">
        <v>0</v>
      </c>
      <c r="Q77" s="133">
        <v>0</v>
      </c>
      <c r="R77" s="133">
        <f t="shared" si="51"/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f t="shared" si="52"/>
        <v>0</v>
      </c>
      <c r="X77" s="133">
        <v>0</v>
      </c>
      <c r="Y77" s="133">
        <v>0</v>
      </c>
      <c r="Z77" s="133">
        <v>0</v>
      </c>
      <c r="AA77" s="133">
        <v>0</v>
      </c>
      <c r="AB77" s="134">
        <v>0</v>
      </c>
      <c r="AC77" s="133">
        <v>0</v>
      </c>
      <c r="AD77" s="133">
        <v>0</v>
      </c>
      <c r="AE77" s="133">
        <f t="shared" si="53"/>
        <v>0</v>
      </c>
      <c r="AF77" s="133">
        <f t="shared" si="54"/>
        <v>0</v>
      </c>
      <c r="AG77" s="133">
        <f t="shared" si="55"/>
        <v>0</v>
      </c>
      <c r="AH77" s="133">
        <v>0</v>
      </c>
      <c r="AI77" s="133">
        <v>0</v>
      </c>
      <c r="AJ77" s="133">
        <v>0</v>
      </c>
      <c r="AK77" s="133">
        <v>0</v>
      </c>
      <c r="AL77" s="133">
        <v>0</v>
      </c>
      <c r="AM77" s="134">
        <v>0</v>
      </c>
      <c r="AN77" s="133">
        <f t="shared" si="56"/>
        <v>255643</v>
      </c>
      <c r="AO77" s="133">
        <f t="shared" si="57"/>
        <v>64938</v>
      </c>
      <c r="AP77" s="133">
        <v>64938</v>
      </c>
      <c r="AQ77" s="133">
        <v>0</v>
      </c>
      <c r="AR77" s="133">
        <v>0</v>
      </c>
      <c r="AS77" s="133">
        <v>0</v>
      </c>
      <c r="AT77" s="133">
        <f t="shared" si="58"/>
        <v>136561</v>
      </c>
      <c r="AU77" s="133">
        <v>0</v>
      </c>
      <c r="AV77" s="133">
        <v>136561</v>
      </c>
      <c r="AW77" s="133">
        <v>0</v>
      </c>
      <c r="AX77" s="133">
        <v>0</v>
      </c>
      <c r="AY77" s="133">
        <f t="shared" si="59"/>
        <v>54144</v>
      </c>
      <c r="AZ77" s="133">
        <v>0</v>
      </c>
      <c r="BA77" s="133">
        <v>46529</v>
      </c>
      <c r="BB77" s="133">
        <v>7615</v>
      </c>
      <c r="BC77" s="133">
        <v>0</v>
      </c>
      <c r="BD77" s="134">
        <v>0</v>
      </c>
      <c r="BE77" s="133">
        <v>0</v>
      </c>
      <c r="BF77" s="133">
        <v>54968</v>
      </c>
      <c r="BG77" s="133">
        <f t="shared" si="60"/>
        <v>310611</v>
      </c>
      <c r="BH77" s="133">
        <f t="shared" si="42"/>
        <v>0</v>
      </c>
      <c r="BI77" s="133">
        <f t="shared" si="42"/>
        <v>0</v>
      </c>
      <c r="BJ77" s="133">
        <f t="shared" si="42"/>
        <v>0</v>
      </c>
      <c r="BK77" s="133">
        <f t="shared" si="42"/>
        <v>0</v>
      </c>
      <c r="BL77" s="133">
        <f t="shared" si="42"/>
        <v>0</v>
      </c>
      <c r="BM77" s="133">
        <f t="shared" si="42"/>
        <v>0</v>
      </c>
      <c r="BN77" s="133">
        <f t="shared" si="42"/>
        <v>0</v>
      </c>
      <c r="BO77" s="134">
        <v>0</v>
      </c>
      <c r="BP77" s="133">
        <f t="shared" si="42"/>
        <v>255643</v>
      </c>
      <c r="BQ77" s="133">
        <f t="shared" si="42"/>
        <v>64938</v>
      </c>
      <c r="BR77" s="133">
        <f t="shared" si="42"/>
        <v>64938</v>
      </c>
      <c r="BS77" s="133">
        <f t="shared" si="42"/>
        <v>0</v>
      </c>
      <c r="BT77" s="133">
        <f t="shared" si="42"/>
        <v>0</v>
      </c>
      <c r="BU77" s="133">
        <f t="shared" si="43"/>
        <v>0</v>
      </c>
      <c r="BV77" s="133">
        <f t="shared" si="44"/>
        <v>136561</v>
      </c>
      <c r="BW77" s="133">
        <f t="shared" si="45"/>
        <v>0</v>
      </c>
      <c r="BX77" s="133">
        <f t="shared" si="39"/>
        <v>136561</v>
      </c>
      <c r="BY77" s="133">
        <f t="shared" si="40"/>
        <v>0</v>
      </c>
      <c r="BZ77" s="133">
        <f t="shared" si="41"/>
        <v>0</v>
      </c>
      <c r="CA77" s="133">
        <f t="shared" si="61"/>
        <v>54144</v>
      </c>
      <c r="CB77" s="133">
        <f t="shared" si="62"/>
        <v>0</v>
      </c>
      <c r="CC77" s="133">
        <f t="shared" si="63"/>
        <v>46529</v>
      </c>
      <c r="CD77" s="133">
        <f t="shared" si="64"/>
        <v>7615</v>
      </c>
      <c r="CE77" s="133">
        <f t="shared" si="65"/>
        <v>0</v>
      </c>
      <c r="CF77" s="134">
        <v>0</v>
      </c>
      <c r="CG77" s="133">
        <f t="shared" si="66"/>
        <v>0</v>
      </c>
      <c r="CH77" s="133">
        <f t="shared" si="67"/>
        <v>54968</v>
      </c>
      <c r="CI77" s="133">
        <f t="shared" si="46"/>
        <v>310611</v>
      </c>
    </row>
    <row r="78" spans="1:87" s="129" customFormat="1" ht="12" customHeight="1">
      <c r="A78" s="125" t="s">
        <v>336</v>
      </c>
      <c r="B78" s="126" t="s">
        <v>477</v>
      </c>
      <c r="C78" s="125" t="s">
        <v>478</v>
      </c>
      <c r="D78" s="133">
        <f t="shared" si="47"/>
        <v>0</v>
      </c>
      <c r="E78" s="133">
        <f t="shared" si="48"/>
        <v>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4">
        <v>0</v>
      </c>
      <c r="L78" s="133">
        <f t="shared" si="49"/>
        <v>0</v>
      </c>
      <c r="M78" s="133">
        <f t="shared" si="50"/>
        <v>0</v>
      </c>
      <c r="N78" s="133">
        <v>0</v>
      </c>
      <c r="O78" s="133">
        <v>0</v>
      </c>
      <c r="P78" s="133">
        <v>0</v>
      </c>
      <c r="Q78" s="133">
        <v>0</v>
      </c>
      <c r="R78" s="133">
        <f t="shared" si="51"/>
        <v>0</v>
      </c>
      <c r="S78" s="133">
        <v>0</v>
      </c>
      <c r="T78" s="133">
        <v>0</v>
      </c>
      <c r="U78" s="133">
        <v>0</v>
      </c>
      <c r="V78" s="133">
        <v>0</v>
      </c>
      <c r="W78" s="133">
        <f t="shared" si="52"/>
        <v>0</v>
      </c>
      <c r="X78" s="133">
        <v>0</v>
      </c>
      <c r="Y78" s="133">
        <v>0</v>
      </c>
      <c r="Z78" s="133">
        <v>0</v>
      </c>
      <c r="AA78" s="133">
        <v>0</v>
      </c>
      <c r="AB78" s="134">
        <v>0</v>
      </c>
      <c r="AC78" s="133">
        <v>0</v>
      </c>
      <c r="AD78" s="133">
        <v>0</v>
      </c>
      <c r="AE78" s="133">
        <f t="shared" si="53"/>
        <v>0</v>
      </c>
      <c r="AF78" s="133">
        <f t="shared" si="54"/>
        <v>0</v>
      </c>
      <c r="AG78" s="133">
        <f t="shared" si="55"/>
        <v>0</v>
      </c>
      <c r="AH78" s="133">
        <v>0</v>
      </c>
      <c r="AI78" s="133">
        <v>0</v>
      </c>
      <c r="AJ78" s="133">
        <v>0</v>
      </c>
      <c r="AK78" s="133">
        <v>0</v>
      </c>
      <c r="AL78" s="133">
        <v>0</v>
      </c>
      <c r="AM78" s="134">
        <v>0</v>
      </c>
      <c r="AN78" s="133">
        <f t="shared" si="56"/>
        <v>206400</v>
      </c>
      <c r="AO78" s="133">
        <f t="shared" si="57"/>
        <v>54725</v>
      </c>
      <c r="AP78" s="133">
        <v>37743</v>
      </c>
      <c r="AQ78" s="133">
        <v>0</v>
      </c>
      <c r="AR78" s="133">
        <v>16982</v>
      </c>
      <c r="AS78" s="133">
        <v>0</v>
      </c>
      <c r="AT78" s="133">
        <f t="shared" si="58"/>
        <v>90038</v>
      </c>
      <c r="AU78" s="133">
        <v>0</v>
      </c>
      <c r="AV78" s="133">
        <v>90038</v>
      </c>
      <c r="AW78" s="133">
        <v>0</v>
      </c>
      <c r="AX78" s="133">
        <v>0</v>
      </c>
      <c r="AY78" s="133">
        <f t="shared" si="59"/>
        <v>61637</v>
      </c>
      <c r="AZ78" s="133">
        <v>0</v>
      </c>
      <c r="BA78" s="133">
        <v>61637</v>
      </c>
      <c r="BB78" s="133">
        <v>0</v>
      </c>
      <c r="BC78" s="133">
        <v>0</v>
      </c>
      <c r="BD78" s="134">
        <v>0</v>
      </c>
      <c r="BE78" s="133">
        <v>0</v>
      </c>
      <c r="BF78" s="133">
        <v>11226</v>
      </c>
      <c r="BG78" s="133">
        <f t="shared" si="60"/>
        <v>217626</v>
      </c>
      <c r="BH78" s="133">
        <f t="shared" si="42"/>
        <v>0</v>
      </c>
      <c r="BI78" s="133">
        <f t="shared" si="42"/>
        <v>0</v>
      </c>
      <c r="BJ78" s="133">
        <f t="shared" si="42"/>
        <v>0</v>
      </c>
      <c r="BK78" s="133">
        <f t="shared" si="42"/>
        <v>0</v>
      </c>
      <c r="BL78" s="133">
        <f t="shared" si="42"/>
        <v>0</v>
      </c>
      <c r="BM78" s="133">
        <f t="shared" si="42"/>
        <v>0</v>
      </c>
      <c r="BN78" s="133">
        <f t="shared" si="42"/>
        <v>0</v>
      </c>
      <c r="BO78" s="134">
        <v>0</v>
      </c>
      <c r="BP78" s="133">
        <f t="shared" si="42"/>
        <v>206400</v>
      </c>
      <c r="BQ78" s="133">
        <f t="shared" si="42"/>
        <v>54725</v>
      </c>
      <c r="BR78" s="133">
        <f t="shared" si="42"/>
        <v>37743</v>
      </c>
      <c r="BS78" s="133">
        <f t="shared" si="42"/>
        <v>0</v>
      </c>
      <c r="BT78" s="133">
        <f t="shared" si="42"/>
        <v>16982</v>
      </c>
      <c r="BU78" s="133">
        <f t="shared" si="43"/>
        <v>0</v>
      </c>
      <c r="BV78" s="133">
        <f t="shared" si="44"/>
        <v>90038</v>
      </c>
      <c r="BW78" s="133">
        <f t="shared" si="45"/>
        <v>0</v>
      </c>
      <c r="BX78" s="133">
        <f t="shared" si="39"/>
        <v>90038</v>
      </c>
      <c r="BY78" s="133">
        <f t="shared" si="40"/>
        <v>0</v>
      </c>
      <c r="BZ78" s="133">
        <f t="shared" si="41"/>
        <v>0</v>
      </c>
      <c r="CA78" s="133">
        <f t="shared" si="61"/>
        <v>61637</v>
      </c>
      <c r="CB78" s="133">
        <f t="shared" si="62"/>
        <v>0</v>
      </c>
      <c r="CC78" s="133">
        <f t="shared" si="63"/>
        <v>61637</v>
      </c>
      <c r="CD78" s="133">
        <f t="shared" si="64"/>
        <v>0</v>
      </c>
      <c r="CE78" s="133">
        <f t="shared" si="65"/>
        <v>0</v>
      </c>
      <c r="CF78" s="134">
        <v>0</v>
      </c>
      <c r="CG78" s="133">
        <f t="shared" si="66"/>
        <v>0</v>
      </c>
      <c r="CH78" s="133">
        <f t="shared" si="67"/>
        <v>11226</v>
      </c>
      <c r="CI78" s="133">
        <f t="shared" si="46"/>
        <v>217626</v>
      </c>
    </row>
    <row r="79" spans="1:87" s="129" customFormat="1" ht="12" customHeight="1">
      <c r="A79" s="125" t="s">
        <v>336</v>
      </c>
      <c r="B79" s="126" t="s">
        <v>479</v>
      </c>
      <c r="C79" s="125" t="s">
        <v>480</v>
      </c>
      <c r="D79" s="133">
        <f t="shared" si="47"/>
        <v>0</v>
      </c>
      <c r="E79" s="133">
        <f t="shared" si="48"/>
        <v>0</v>
      </c>
      <c r="F79" s="133">
        <v>0</v>
      </c>
      <c r="G79" s="133">
        <v>0</v>
      </c>
      <c r="H79" s="133">
        <v>0</v>
      </c>
      <c r="I79" s="133">
        <v>0</v>
      </c>
      <c r="J79" s="133">
        <v>0</v>
      </c>
      <c r="K79" s="134">
        <v>0</v>
      </c>
      <c r="L79" s="133">
        <f t="shared" si="49"/>
        <v>0</v>
      </c>
      <c r="M79" s="133">
        <f t="shared" si="50"/>
        <v>0</v>
      </c>
      <c r="N79" s="133">
        <v>0</v>
      </c>
      <c r="O79" s="133">
        <v>0</v>
      </c>
      <c r="P79" s="133">
        <v>0</v>
      </c>
      <c r="Q79" s="133">
        <v>0</v>
      </c>
      <c r="R79" s="133">
        <f t="shared" si="51"/>
        <v>0</v>
      </c>
      <c r="S79" s="133">
        <v>0</v>
      </c>
      <c r="T79" s="133">
        <v>0</v>
      </c>
      <c r="U79" s="133">
        <v>0</v>
      </c>
      <c r="V79" s="133">
        <v>0</v>
      </c>
      <c r="W79" s="133">
        <f t="shared" si="52"/>
        <v>0</v>
      </c>
      <c r="X79" s="133">
        <v>0</v>
      </c>
      <c r="Y79" s="133">
        <v>0</v>
      </c>
      <c r="Z79" s="133">
        <v>0</v>
      </c>
      <c r="AA79" s="133">
        <v>0</v>
      </c>
      <c r="AB79" s="134">
        <v>0</v>
      </c>
      <c r="AC79" s="133">
        <v>0</v>
      </c>
      <c r="AD79" s="133">
        <v>0</v>
      </c>
      <c r="AE79" s="133">
        <f t="shared" si="53"/>
        <v>0</v>
      </c>
      <c r="AF79" s="133">
        <f t="shared" si="54"/>
        <v>0</v>
      </c>
      <c r="AG79" s="133">
        <f t="shared" si="55"/>
        <v>0</v>
      </c>
      <c r="AH79" s="133">
        <v>0</v>
      </c>
      <c r="AI79" s="133">
        <v>0</v>
      </c>
      <c r="AJ79" s="133">
        <v>0</v>
      </c>
      <c r="AK79" s="133">
        <v>0</v>
      </c>
      <c r="AL79" s="133">
        <v>0</v>
      </c>
      <c r="AM79" s="134">
        <v>0</v>
      </c>
      <c r="AN79" s="133">
        <f t="shared" si="56"/>
        <v>95669</v>
      </c>
      <c r="AO79" s="133">
        <f t="shared" si="57"/>
        <v>41340</v>
      </c>
      <c r="AP79" s="133">
        <v>26263</v>
      </c>
      <c r="AQ79" s="133">
        <v>0</v>
      </c>
      <c r="AR79" s="133">
        <v>15077</v>
      </c>
      <c r="AS79" s="133">
        <v>0</v>
      </c>
      <c r="AT79" s="133">
        <f t="shared" si="58"/>
        <v>45201</v>
      </c>
      <c r="AU79" s="133">
        <v>0</v>
      </c>
      <c r="AV79" s="133">
        <v>45201</v>
      </c>
      <c r="AW79" s="133">
        <v>0</v>
      </c>
      <c r="AX79" s="133">
        <v>0</v>
      </c>
      <c r="AY79" s="133">
        <f t="shared" si="59"/>
        <v>4644</v>
      </c>
      <c r="AZ79" s="133">
        <v>0</v>
      </c>
      <c r="BA79" s="133">
        <v>3130</v>
      </c>
      <c r="BB79" s="133">
        <v>0</v>
      </c>
      <c r="BC79" s="133">
        <v>1514</v>
      </c>
      <c r="BD79" s="134">
        <v>0</v>
      </c>
      <c r="BE79" s="133">
        <v>4484</v>
      </c>
      <c r="BF79" s="133">
        <v>60603</v>
      </c>
      <c r="BG79" s="133">
        <f t="shared" si="60"/>
        <v>156272</v>
      </c>
      <c r="BH79" s="133">
        <f aca="true" t="shared" si="68" ref="BH79:BH90">SUM(D79,AF79)</f>
        <v>0</v>
      </c>
      <c r="BI79" s="133">
        <f aca="true" t="shared" si="69" ref="BI79:BI90">SUM(E79,AG79)</f>
        <v>0</v>
      </c>
      <c r="BJ79" s="133">
        <f aca="true" t="shared" si="70" ref="BJ79:BJ90">SUM(F79,AH79)</f>
        <v>0</v>
      </c>
      <c r="BK79" s="133">
        <f aca="true" t="shared" si="71" ref="BK79:BK90">SUM(G79,AI79)</f>
        <v>0</v>
      </c>
      <c r="BL79" s="133">
        <f aca="true" t="shared" si="72" ref="BL79:BL90">SUM(H79,AJ79)</f>
        <v>0</v>
      </c>
      <c r="BM79" s="133">
        <f aca="true" t="shared" si="73" ref="BM79:BM90">SUM(I79,AK79)</f>
        <v>0</v>
      </c>
      <c r="BN79" s="133">
        <f aca="true" t="shared" si="74" ref="BN79:BN90">SUM(J79,AL79)</f>
        <v>0</v>
      </c>
      <c r="BO79" s="134">
        <v>0</v>
      </c>
      <c r="BP79" s="133">
        <f aca="true" t="shared" si="75" ref="BP79:BP90">SUM(L79,AN79)</f>
        <v>95669</v>
      </c>
      <c r="BQ79" s="133">
        <f aca="true" t="shared" si="76" ref="BQ79:BQ90">SUM(M79,AO79)</f>
        <v>41340</v>
      </c>
      <c r="BR79" s="133">
        <f aca="true" t="shared" si="77" ref="BR79:BR90">SUM(N79,AP79)</f>
        <v>26263</v>
      </c>
      <c r="BS79" s="133">
        <f aca="true" t="shared" si="78" ref="BS79:BS90">SUM(O79,AQ79)</f>
        <v>0</v>
      </c>
      <c r="BT79" s="133">
        <f aca="true" t="shared" si="79" ref="BT79:BT90">SUM(P79,AR79)</f>
        <v>15077</v>
      </c>
      <c r="BU79" s="133">
        <f t="shared" si="43"/>
        <v>0</v>
      </c>
      <c r="BV79" s="133">
        <f t="shared" si="44"/>
        <v>45201</v>
      </c>
      <c r="BW79" s="133">
        <f t="shared" si="45"/>
        <v>0</v>
      </c>
      <c r="BX79" s="133">
        <f t="shared" si="39"/>
        <v>45201</v>
      </c>
      <c r="BY79" s="133">
        <f t="shared" si="40"/>
        <v>0</v>
      </c>
      <c r="BZ79" s="133">
        <f t="shared" si="41"/>
        <v>0</v>
      </c>
      <c r="CA79" s="133">
        <f t="shared" si="61"/>
        <v>4644</v>
      </c>
      <c r="CB79" s="133">
        <f t="shared" si="62"/>
        <v>0</v>
      </c>
      <c r="CC79" s="133">
        <f t="shared" si="63"/>
        <v>3130</v>
      </c>
      <c r="CD79" s="133">
        <f t="shared" si="64"/>
        <v>0</v>
      </c>
      <c r="CE79" s="133">
        <f t="shared" si="65"/>
        <v>1514</v>
      </c>
      <c r="CF79" s="134">
        <v>0</v>
      </c>
      <c r="CG79" s="133">
        <f t="shared" si="66"/>
        <v>4484</v>
      </c>
      <c r="CH79" s="133">
        <f t="shared" si="67"/>
        <v>60603</v>
      </c>
      <c r="CI79" s="133">
        <f t="shared" si="46"/>
        <v>156272</v>
      </c>
    </row>
    <row r="80" spans="1:87" s="129" customFormat="1" ht="12" customHeight="1">
      <c r="A80" s="125" t="s">
        <v>336</v>
      </c>
      <c r="B80" s="126" t="s">
        <v>481</v>
      </c>
      <c r="C80" s="125" t="s">
        <v>482</v>
      </c>
      <c r="D80" s="133">
        <f t="shared" si="47"/>
        <v>0</v>
      </c>
      <c r="E80" s="133">
        <f t="shared" si="48"/>
        <v>0</v>
      </c>
      <c r="F80" s="133">
        <v>0</v>
      </c>
      <c r="G80" s="133">
        <v>0</v>
      </c>
      <c r="H80" s="133">
        <v>0</v>
      </c>
      <c r="I80" s="133">
        <v>0</v>
      </c>
      <c r="J80" s="133">
        <v>0</v>
      </c>
      <c r="K80" s="134">
        <v>0</v>
      </c>
      <c r="L80" s="133">
        <f t="shared" si="49"/>
        <v>842955</v>
      </c>
      <c r="M80" s="133">
        <f t="shared" si="50"/>
        <v>85727</v>
      </c>
      <c r="N80" s="133">
        <v>25718</v>
      </c>
      <c r="O80" s="133">
        <v>0</v>
      </c>
      <c r="P80" s="133">
        <v>60009</v>
      </c>
      <c r="Q80" s="133">
        <v>0</v>
      </c>
      <c r="R80" s="133">
        <f t="shared" si="51"/>
        <v>82943</v>
      </c>
      <c r="S80" s="133">
        <v>0</v>
      </c>
      <c r="T80" s="133">
        <v>82943</v>
      </c>
      <c r="U80" s="133">
        <v>0</v>
      </c>
      <c r="V80" s="133">
        <v>0</v>
      </c>
      <c r="W80" s="133">
        <f t="shared" si="52"/>
        <v>674285</v>
      </c>
      <c r="X80" s="133">
        <v>0</v>
      </c>
      <c r="Y80" s="133">
        <v>438478</v>
      </c>
      <c r="Z80" s="133">
        <v>31263</v>
      </c>
      <c r="AA80" s="133">
        <v>204544</v>
      </c>
      <c r="AB80" s="134">
        <v>0</v>
      </c>
      <c r="AC80" s="133">
        <v>0</v>
      </c>
      <c r="AD80" s="133">
        <v>61192</v>
      </c>
      <c r="AE80" s="133">
        <f t="shared" si="53"/>
        <v>904147</v>
      </c>
      <c r="AF80" s="133">
        <f t="shared" si="54"/>
        <v>0</v>
      </c>
      <c r="AG80" s="133">
        <f t="shared" si="55"/>
        <v>0</v>
      </c>
      <c r="AH80" s="133">
        <v>0</v>
      </c>
      <c r="AI80" s="133">
        <v>0</v>
      </c>
      <c r="AJ80" s="133">
        <v>0</v>
      </c>
      <c r="AK80" s="133">
        <v>0</v>
      </c>
      <c r="AL80" s="133">
        <v>0</v>
      </c>
      <c r="AM80" s="134">
        <v>0</v>
      </c>
      <c r="AN80" s="133">
        <f t="shared" si="56"/>
        <v>327952</v>
      </c>
      <c r="AO80" s="133">
        <f t="shared" si="57"/>
        <v>100501</v>
      </c>
      <c r="AP80" s="133">
        <v>20100</v>
      </c>
      <c r="AQ80" s="133">
        <v>0</v>
      </c>
      <c r="AR80" s="133">
        <v>80401</v>
      </c>
      <c r="AS80" s="133">
        <v>0</v>
      </c>
      <c r="AT80" s="133">
        <f t="shared" si="58"/>
        <v>82159</v>
      </c>
      <c r="AU80" s="133">
        <v>39940</v>
      </c>
      <c r="AV80" s="133">
        <v>42219</v>
      </c>
      <c r="AW80" s="133">
        <v>0</v>
      </c>
      <c r="AX80" s="133">
        <v>0</v>
      </c>
      <c r="AY80" s="133">
        <f t="shared" si="59"/>
        <v>145292</v>
      </c>
      <c r="AZ80" s="133">
        <v>0</v>
      </c>
      <c r="BA80" s="133">
        <v>53024</v>
      </c>
      <c r="BB80" s="133">
        <v>195</v>
      </c>
      <c r="BC80" s="133">
        <v>92073</v>
      </c>
      <c r="BD80" s="134">
        <v>0</v>
      </c>
      <c r="BE80" s="133">
        <v>0</v>
      </c>
      <c r="BF80" s="133">
        <v>0</v>
      </c>
      <c r="BG80" s="133">
        <f t="shared" si="60"/>
        <v>327952</v>
      </c>
      <c r="BH80" s="133">
        <f t="shared" si="68"/>
        <v>0</v>
      </c>
      <c r="BI80" s="133">
        <f t="shared" si="69"/>
        <v>0</v>
      </c>
      <c r="BJ80" s="133">
        <f t="shared" si="70"/>
        <v>0</v>
      </c>
      <c r="BK80" s="133">
        <f t="shared" si="71"/>
        <v>0</v>
      </c>
      <c r="BL80" s="133">
        <f t="shared" si="72"/>
        <v>0</v>
      </c>
      <c r="BM80" s="133">
        <f t="shared" si="73"/>
        <v>0</v>
      </c>
      <c r="BN80" s="133">
        <f t="shared" si="74"/>
        <v>0</v>
      </c>
      <c r="BO80" s="134">
        <v>0</v>
      </c>
      <c r="BP80" s="133">
        <f t="shared" si="75"/>
        <v>1170907</v>
      </c>
      <c r="BQ80" s="133">
        <f t="shared" si="76"/>
        <v>186228</v>
      </c>
      <c r="BR80" s="133">
        <f t="shared" si="77"/>
        <v>45818</v>
      </c>
      <c r="BS80" s="133">
        <f t="shared" si="78"/>
        <v>0</v>
      </c>
      <c r="BT80" s="133">
        <f t="shared" si="79"/>
        <v>140410</v>
      </c>
      <c r="BU80" s="133">
        <f t="shared" si="43"/>
        <v>0</v>
      </c>
      <c r="BV80" s="133">
        <f t="shared" si="44"/>
        <v>165102</v>
      </c>
      <c r="BW80" s="133">
        <f t="shared" si="45"/>
        <v>39940</v>
      </c>
      <c r="BX80" s="133">
        <f t="shared" si="39"/>
        <v>125162</v>
      </c>
      <c r="BY80" s="133">
        <f t="shared" si="40"/>
        <v>0</v>
      </c>
      <c r="BZ80" s="133">
        <f t="shared" si="41"/>
        <v>0</v>
      </c>
      <c r="CA80" s="133">
        <f t="shared" si="61"/>
        <v>819577</v>
      </c>
      <c r="CB80" s="133">
        <f t="shared" si="62"/>
        <v>0</v>
      </c>
      <c r="CC80" s="133">
        <f t="shared" si="63"/>
        <v>491502</v>
      </c>
      <c r="CD80" s="133">
        <f t="shared" si="64"/>
        <v>31458</v>
      </c>
      <c r="CE80" s="133">
        <f t="shared" si="65"/>
        <v>296617</v>
      </c>
      <c r="CF80" s="134">
        <v>0</v>
      </c>
      <c r="CG80" s="133">
        <f t="shared" si="66"/>
        <v>0</v>
      </c>
      <c r="CH80" s="133">
        <f t="shared" si="67"/>
        <v>61192</v>
      </c>
      <c r="CI80" s="133">
        <f t="shared" si="46"/>
        <v>1232099</v>
      </c>
    </row>
    <row r="81" spans="1:87" s="129" customFormat="1" ht="12" customHeight="1">
      <c r="A81" s="125" t="s">
        <v>336</v>
      </c>
      <c r="B81" s="126" t="s">
        <v>483</v>
      </c>
      <c r="C81" s="125" t="s">
        <v>484</v>
      </c>
      <c r="D81" s="133">
        <f t="shared" si="47"/>
        <v>0</v>
      </c>
      <c r="E81" s="133">
        <f t="shared" si="48"/>
        <v>0</v>
      </c>
      <c r="F81" s="133">
        <v>0</v>
      </c>
      <c r="G81" s="133">
        <v>0</v>
      </c>
      <c r="H81" s="133">
        <v>0</v>
      </c>
      <c r="I81" s="133">
        <v>0</v>
      </c>
      <c r="J81" s="133">
        <v>0</v>
      </c>
      <c r="K81" s="134">
        <v>0</v>
      </c>
      <c r="L81" s="133">
        <f t="shared" si="49"/>
        <v>0</v>
      </c>
      <c r="M81" s="133">
        <f t="shared" si="50"/>
        <v>0</v>
      </c>
      <c r="N81" s="133">
        <v>0</v>
      </c>
      <c r="O81" s="133">
        <v>0</v>
      </c>
      <c r="P81" s="133">
        <v>0</v>
      </c>
      <c r="Q81" s="133">
        <v>0</v>
      </c>
      <c r="R81" s="133">
        <f t="shared" si="51"/>
        <v>0</v>
      </c>
      <c r="S81" s="133">
        <v>0</v>
      </c>
      <c r="T81" s="133">
        <v>0</v>
      </c>
      <c r="U81" s="133">
        <v>0</v>
      </c>
      <c r="V81" s="133">
        <v>0</v>
      </c>
      <c r="W81" s="133">
        <f t="shared" si="52"/>
        <v>0</v>
      </c>
      <c r="X81" s="133">
        <v>0</v>
      </c>
      <c r="Y81" s="133">
        <v>0</v>
      </c>
      <c r="Z81" s="133">
        <v>0</v>
      </c>
      <c r="AA81" s="133">
        <v>0</v>
      </c>
      <c r="AB81" s="134">
        <v>0</v>
      </c>
      <c r="AC81" s="133">
        <v>0</v>
      </c>
      <c r="AD81" s="133">
        <v>0</v>
      </c>
      <c r="AE81" s="133">
        <f t="shared" si="53"/>
        <v>0</v>
      </c>
      <c r="AF81" s="133">
        <f t="shared" si="54"/>
        <v>5145</v>
      </c>
      <c r="AG81" s="133">
        <f t="shared" si="55"/>
        <v>5145</v>
      </c>
      <c r="AH81" s="133">
        <v>0</v>
      </c>
      <c r="AI81" s="133">
        <v>5145</v>
      </c>
      <c r="AJ81" s="133">
        <v>0</v>
      </c>
      <c r="AK81" s="133">
        <v>0</v>
      </c>
      <c r="AL81" s="133">
        <v>0</v>
      </c>
      <c r="AM81" s="134">
        <v>0</v>
      </c>
      <c r="AN81" s="133">
        <f t="shared" si="56"/>
        <v>205601</v>
      </c>
      <c r="AO81" s="133">
        <f t="shared" si="57"/>
        <v>6094</v>
      </c>
      <c r="AP81" s="133">
        <v>6094</v>
      </c>
      <c r="AQ81" s="133">
        <v>0</v>
      </c>
      <c r="AR81" s="133">
        <v>0</v>
      </c>
      <c r="AS81" s="133">
        <v>0</v>
      </c>
      <c r="AT81" s="133">
        <f t="shared" si="58"/>
        <v>131278</v>
      </c>
      <c r="AU81" s="133">
        <v>0</v>
      </c>
      <c r="AV81" s="133">
        <v>127180</v>
      </c>
      <c r="AW81" s="133">
        <v>4098</v>
      </c>
      <c r="AX81" s="133">
        <v>0</v>
      </c>
      <c r="AY81" s="133">
        <f t="shared" si="59"/>
        <v>68229</v>
      </c>
      <c r="AZ81" s="133">
        <v>0</v>
      </c>
      <c r="BA81" s="133">
        <v>68229</v>
      </c>
      <c r="BB81" s="133">
        <v>0</v>
      </c>
      <c r="BC81" s="133">
        <v>0</v>
      </c>
      <c r="BD81" s="134">
        <v>0</v>
      </c>
      <c r="BE81" s="133">
        <v>0</v>
      </c>
      <c r="BF81" s="133">
        <v>69254</v>
      </c>
      <c r="BG81" s="133">
        <f t="shared" si="60"/>
        <v>280000</v>
      </c>
      <c r="BH81" s="133">
        <f t="shared" si="68"/>
        <v>5145</v>
      </c>
      <c r="BI81" s="133">
        <f t="shared" si="69"/>
        <v>5145</v>
      </c>
      <c r="BJ81" s="133">
        <f t="shared" si="70"/>
        <v>0</v>
      </c>
      <c r="BK81" s="133">
        <f t="shared" si="71"/>
        <v>5145</v>
      </c>
      <c r="BL81" s="133">
        <f t="shared" si="72"/>
        <v>0</v>
      </c>
      <c r="BM81" s="133">
        <f t="shared" si="73"/>
        <v>0</v>
      </c>
      <c r="BN81" s="133">
        <f t="shared" si="74"/>
        <v>0</v>
      </c>
      <c r="BO81" s="134">
        <v>0</v>
      </c>
      <c r="BP81" s="133">
        <f t="shared" si="75"/>
        <v>205601</v>
      </c>
      <c r="BQ81" s="133">
        <f t="shared" si="76"/>
        <v>6094</v>
      </c>
      <c r="BR81" s="133">
        <f t="shared" si="77"/>
        <v>6094</v>
      </c>
      <c r="BS81" s="133">
        <f t="shared" si="78"/>
        <v>0</v>
      </c>
      <c r="BT81" s="133">
        <f t="shared" si="79"/>
        <v>0</v>
      </c>
      <c r="BU81" s="133">
        <f t="shared" si="43"/>
        <v>0</v>
      </c>
      <c r="BV81" s="133">
        <f t="shared" si="44"/>
        <v>131278</v>
      </c>
      <c r="BW81" s="133">
        <f t="shared" si="45"/>
        <v>0</v>
      </c>
      <c r="BX81" s="133">
        <f t="shared" si="39"/>
        <v>127180</v>
      </c>
      <c r="BY81" s="133">
        <f t="shared" si="40"/>
        <v>4098</v>
      </c>
      <c r="BZ81" s="133">
        <f t="shared" si="41"/>
        <v>0</v>
      </c>
      <c r="CA81" s="133">
        <f t="shared" si="61"/>
        <v>68229</v>
      </c>
      <c r="CB81" s="133">
        <f t="shared" si="62"/>
        <v>0</v>
      </c>
      <c r="CC81" s="133">
        <f t="shared" si="63"/>
        <v>68229</v>
      </c>
      <c r="CD81" s="133">
        <f t="shared" si="64"/>
        <v>0</v>
      </c>
      <c r="CE81" s="133">
        <f t="shared" si="65"/>
        <v>0</v>
      </c>
      <c r="CF81" s="134">
        <v>0</v>
      </c>
      <c r="CG81" s="133">
        <f t="shared" si="66"/>
        <v>0</v>
      </c>
      <c r="CH81" s="133">
        <f t="shared" si="67"/>
        <v>69254</v>
      </c>
      <c r="CI81" s="133">
        <f t="shared" si="46"/>
        <v>280000</v>
      </c>
    </row>
    <row r="82" spans="1:87" s="129" customFormat="1" ht="12" customHeight="1">
      <c r="A82" s="125" t="s">
        <v>336</v>
      </c>
      <c r="B82" s="126" t="s">
        <v>485</v>
      </c>
      <c r="C82" s="125" t="s">
        <v>486</v>
      </c>
      <c r="D82" s="133">
        <f t="shared" si="47"/>
        <v>1343659</v>
      </c>
      <c r="E82" s="133">
        <f t="shared" si="48"/>
        <v>1342057</v>
      </c>
      <c r="F82" s="133">
        <v>0</v>
      </c>
      <c r="G82" s="133">
        <v>1133684</v>
      </c>
      <c r="H82" s="133">
        <v>0</v>
      </c>
      <c r="I82" s="133">
        <v>208373</v>
      </c>
      <c r="J82" s="133">
        <v>1602</v>
      </c>
      <c r="K82" s="134">
        <v>0</v>
      </c>
      <c r="L82" s="133">
        <f t="shared" si="49"/>
        <v>3584252</v>
      </c>
      <c r="M82" s="133">
        <f t="shared" si="50"/>
        <v>432757</v>
      </c>
      <c r="N82" s="133">
        <v>349889</v>
      </c>
      <c r="O82" s="133">
        <v>0</v>
      </c>
      <c r="P82" s="133">
        <v>82868</v>
      </c>
      <c r="Q82" s="133">
        <v>0</v>
      </c>
      <c r="R82" s="133">
        <f t="shared" si="51"/>
        <v>1695936</v>
      </c>
      <c r="S82" s="133">
        <v>0</v>
      </c>
      <c r="T82" s="133">
        <v>1692124</v>
      </c>
      <c r="U82" s="133">
        <v>3812</v>
      </c>
      <c r="V82" s="133">
        <v>0</v>
      </c>
      <c r="W82" s="133">
        <f t="shared" si="52"/>
        <v>1455559</v>
      </c>
      <c r="X82" s="133">
        <v>0</v>
      </c>
      <c r="Y82" s="133">
        <v>709244</v>
      </c>
      <c r="Z82" s="133">
        <v>746315</v>
      </c>
      <c r="AA82" s="133">
        <v>0</v>
      </c>
      <c r="AB82" s="134">
        <v>0</v>
      </c>
      <c r="AC82" s="133">
        <v>0</v>
      </c>
      <c r="AD82" s="133">
        <v>1917462</v>
      </c>
      <c r="AE82" s="133">
        <f t="shared" si="53"/>
        <v>6845373</v>
      </c>
      <c r="AF82" s="133">
        <f t="shared" si="54"/>
        <v>9975</v>
      </c>
      <c r="AG82" s="133">
        <f t="shared" si="55"/>
        <v>9975</v>
      </c>
      <c r="AH82" s="133">
        <v>0</v>
      </c>
      <c r="AI82" s="133">
        <v>9975</v>
      </c>
      <c r="AJ82" s="133">
        <v>0</v>
      </c>
      <c r="AK82" s="133">
        <v>0</v>
      </c>
      <c r="AL82" s="133">
        <v>0</v>
      </c>
      <c r="AM82" s="134">
        <v>0</v>
      </c>
      <c r="AN82" s="133">
        <f t="shared" si="56"/>
        <v>346950</v>
      </c>
      <c r="AO82" s="133">
        <f t="shared" si="57"/>
        <v>36561</v>
      </c>
      <c r="AP82" s="133">
        <v>29249</v>
      </c>
      <c r="AQ82" s="133">
        <v>0</v>
      </c>
      <c r="AR82" s="133">
        <v>7312</v>
      </c>
      <c r="AS82" s="133">
        <v>0</v>
      </c>
      <c r="AT82" s="133">
        <f t="shared" si="58"/>
        <v>50072</v>
      </c>
      <c r="AU82" s="133">
        <v>0</v>
      </c>
      <c r="AV82" s="133">
        <v>50016</v>
      </c>
      <c r="AW82" s="133">
        <v>56</v>
      </c>
      <c r="AX82" s="133">
        <v>0</v>
      </c>
      <c r="AY82" s="133">
        <f t="shared" si="59"/>
        <v>208552</v>
      </c>
      <c r="AZ82" s="133">
        <v>0</v>
      </c>
      <c r="BA82" s="133">
        <v>208005</v>
      </c>
      <c r="BB82" s="133">
        <v>547</v>
      </c>
      <c r="BC82" s="133">
        <v>0</v>
      </c>
      <c r="BD82" s="134">
        <v>0</v>
      </c>
      <c r="BE82" s="133">
        <v>51765</v>
      </c>
      <c r="BF82" s="133">
        <v>83075</v>
      </c>
      <c r="BG82" s="133">
        <f t="shared" si="60"/>
        <v>440000</v>
      </c>
      <c r="BH82" s="133">
        <f t="shared" si="68"/>
        <v>1353634</v>
      </c>
      <c r="BI82" s="133">
        <f t="shared" si="69"/>
        <v>1352032</v>
      </c>
      <c r="BJ82" s="133">
        <f t="shared" si="70"/>
        <v>0</v>
      </c>
      <c r="BK82" s="133">
        <f t="shared" si="71"/>
        <v>1143659</v>
      </c>
      <c r="BL82" s="133">
        <f t="shared" si="72"/>
        <v>0</v>
      </c>
      <c r="BM82" s="133">
        <f t="shared" si="73"/>
        <v>208373</v>
      </c>
      <c r="BN82" s="133">
        <f t="shared" si="74"/>
        <v>1602</v>
      </c>
      <c r="BO82" s="134">
        <v>0</v>
      </c>
      <c r="BP82" s="133">
        <f t="shared" si="75"/>
        <v>3931202</v>
      </c>
      <c r="BQ82" s="133">
        <f t="shared" si="76"/>
        <v>469318</v>
      </c>
      <c r="BR82" s="133">
        <f t="shared" si="77"/>
        <v>379138</v>
      </c>
      <c r="BS82" s="133">
        <f t="shared" si="78"/>
        <v>0</v>
      </c>
      <c r="BT82" s="133">
        <f t="shared" si="79"/>
        <v>90180</v>
      </c>
      <c r="BU82" s="133">
        <f t="shared" si="43"/>
        <v>0</v>
      </c>
      <c r="BV82" s="133">
        <f t="shared" si="44"/>
        <v>1746008</v>
      </c>
      <c r="BW82" s="133">
        <f t="shared" si="45"/>
        <v>0</v>
      </c>
      <c r="BX82" s="133">
        <f t="shared" si="39"/>
        <v>1742140</v>
      </c>
      <c r="BY82" s="133">
        <f t="shared" si="40"/>
        <v>3868</v>
      </c>
      <c r="BZ82" s="133">
        <f t="shared" si="41"/>
        <v>0</v>
      </c>
      <c r="CA82" s="133">
        <f t="shared" si="61"/>
        <v>1664111</v>
      </c>
      <c r="CB82" s="133">
        <f t="shared" si="62"/>
        <v>0</v>
      </c>
      <c r="CC82" s="133">
        <f t="shared" si="63"/>
        <v>917249</v>
      </c>
      <c r="CD82" s="133">
        <f t="shared" si="64"/>
        <v>746862</v>
      </c>
      <c r="CE82" s="133">
        <f t="shared" si="65"/>
        <v>0</v>
      </c>
      <c r="CF82" s="134">
        <v>0</v>
      </c>
      <c r="CG82" s="133">
        <f t="shared" si="66"/>
        <v>51765</v>
      </c>
      <c r="CH82" s="133">
        <f t="shared" si="67"/>
        <v>2000537</v>
      </c>
      <c r="CI82" s="133">
        <f t="shared" si="46"/>
        <v>7285373</v>
      </c>
    </row>
    <row r="83" spans="1:87" s="129" customFormat="1" ht="12" customHeight="1">
      <c r="A83" s="125" t="s">
        <v>336</v>
      </c>
      <c r="B83" s="126" t="s">
        <v>487</v>
      </c>
      <c r="C83" s="125" t="s">
        <v>488</v>
      </c>
      <c r="D83" s="133">
        <f t="shared" si="47"/>
        <v>337237</v>
      </c>
      <c r="E83" s="133">
        <f t="shared" si="48"/>
        <v>337237</v>
      </c>
      <c r="F83" s="133">
        <v>0</v>
      </c>
      <c r="G83" s="133">
        <v>337237</v>
      </c>
      <c r="H83" s="133">
        <v>0</v>
      </c>
      <c r="I83" s="133">
        <v>0</v>
      </c>
      <c r="J83" s="133">
        <v>0</v>
      </c>
      <c r="K83" s="134">
        <v>0</v>
      </c>
      <c r="L83" s="133">
        <f t="shared" si="49"/>
        <v>915926</v>
      </c>
      <c r="M83" s="133">
        <f t="shared" si="50"/>
        <v>181423</v>
      </c>
      <c r="N83" s="133">
        <v>181423</v>
      </c>
      <c r="O83" s="133">
        <v>0</v>
      </c>
      <c r="P83" s="133">
        <v>0</v>
      </c>
      <c r="Q83" s="133">
        <v>0</v>
      </c>
      <c r="R83" s="133">
        <f t="shared" si="51"/>
        <v>149505</v>
      </c>
      <c r="S83" s="133">
        <v>0</v>
      </c>
      <c r="T83" s="133">
        <v>149505</v>
      </c>
      <c r="U83" s="133">
        <v>0</v>
      </c>
      <c r="V83" s="133">
        <v>0</v>
      </c>
      <c r="W83" s="133">
        <f t="shared" si="52"/>
        <v>584998</v>
      </c>
      <c r="X83" s="133">
        <v>0</v>
      </c>
      <c r="Y83" s="133">
        <v>409846</v>
      </c>
      <c r="Z83" s="133">
        <v>175152</v>
      </c>
      <c r="AA83" s="133">
        <v>0</v>
      </c>
      <c r="AB83" s="134">
        <v>0</v>
      </c>
      <c r="AC83" s="133">
        <v>0</v>
      </c>
      <c r="AD83" s="133">
        <v>216371</v>
      </c>
      <c r="AE83" s="133">
        <f t="shared" si="53"/>
        <v>1469534</v>
      </c>
      <c r="AF83" s="133">
        <f t="shared" si="54"/>
        <v>17955</v>
      </c>
      <c r="AG83" s="133">
        <f t="shared" si="55"/>
        <v>17955</v>
      </c>
      <c r="AH83" s="133">
        <v>0</v>
      </c>
      <c r="AI83" s="133">
        <v>17955</v>
      </c>
      <c r="AJ83" s="133">
        <v>0</v>
      </c>
      <c r="AK83" s="133">
        <v>0</v>
      </c>
      <c r="AL83" s="133">
        <v>0</v>
      </c>
      <c r="AM83" s="134">
        <v>0</v>
      </c>
      <c r="AN83" s="133">
        <f t="shared" si="56"/>
        <v>42121</v>
      </c>
      <c r="AO83" s="133">
        <f t="shared" si="57"/>
        <v>15776</v>
      </c>
      <c r="AP83" s="133">
        <v>15776</v>
      </c>
      <c r="AQ83" s="133">
        <v>0</v>
      </c>
      <c r="AR83" s="133">
        <v>0</v>
      </c>
      <c r="AS83" s="133">
        <v>0</v>
      </c>
      <c r="AT83" s="133">
        <f t="shared" si="58"/>
        <v>8151</v>
      </c>
      <c r="AU83" s="133">
        <v>0</v>
      </c>
      <c r="AV83" s="133">
        <v>8151</v>
      </c>
      <c r="AW83" s="133">
        <v>0</v>
      </c>
      <c r="AX83" s="133">
        <v>0</v>
      </c>
      <c r="AY83" s="133">
        <f t="shared" si="59"/>
        <v>18194</v>
      </c>
      <c r="AZ83" s="133">
        <v>0</v>
      </c>
      <c r="BA83" s="133">
        <v>18194</v>
      </c>
      <c r="BB83" s="133">
        <v>0</v>
      </c>
      <c r="BC83" s="133">
        <v>0</v>
      </c>
      <c r="BD83" s="134">
        <v>0</v>
      </c>
      <c r="BE83" s="133">
        <v>0</v>
      </c>
      <c r="BF83" s="133">
        <v>24041</v>
      </c>
      <c r="BG83" s="133">
        <f t="shared" si="60"/>
        <v>84117</v>
      </c>
      <c r="BH83" s="133">
        <f t="shared" si="68"/>
        <v>355192</v>
      </c>
      <c r="BI83" s="133">
        <f t="shared" si="69"/>
        <v>355192</v>
      </c>
      <c r="BJ83" s="133">
        <f t="shared" si="70"/>
        <v>0</v>
      </c>
      <c r="BK83" s="133">
        <f t="shared" si="71"/>
        <v>355192</v>
      </c>
      <c r="BL83" s="133">
        <f t="shared" si="72"/>
        <v>0</v>
      </c>
      <c r="BM83" s="133">
        <f t="shared" si="73"/>
        <v>0</v>
      </c>
      <c r="BN83" s="133">
        <f t="shared" si="74"/>
        <v>0</v>
      </c>
      <c r="BO83" s="134">
        <v>0</v>
      </c>
      <c r="BP83" s="133">
        <f t="shared" si="75"/>
        <v>958047</v>
      </c>
      <c r="BQ83" s="133">
        <f t="shared" si="76"/>
        <v>197199</v>
      </c>
      <c r="BR83" s="133">
        <f t="shared" si="77"/>
        <v>197199</v>
      </c>
      <c r="BS83" s="133">
        <f t="shared" si="78"/>
        <v>0</v>
      </c>
      <c r="BT83" s="133">
        <f t="shared" si="79"/>
        <v>0</v>
      </c>
      <c r="BU83" s="133">
        <f t="shared" si="43"/>
        <v>0</v>
      </c>
      <c r="BV83" s="133">
        <f t="shared" si="44"/>
        <v>157656</v>
      </c>
      <c r="BW83" s="133">
        <f t="shared" si="45"/>
        <v>0</v>
      </c>
      <c r="BX83" s="133">
        <f t="shared" si="39"/>
        <v>157656</v>
      </c>
      <c r="BY83" s="133">
        <f t="shared" si="40"/>
        <v>0</v>
      </c>
      <c r="BZ83" s="133">
        <f t="shared" si="41"/>
        <v>0</v>
      </c>
      <c r="CA83" s="133">
        <f t="shared" si="61"/>
        <v>603192</v>
      </c>
      <c r="CB83" s="133">
        <f t="shared" si="62"/>
        <v>0</v>
      </c>
      <c r="CC83" s="133">
        <f t="shared" si="63"/>
        <v>428040</v>
      </c>
      <c r="CD83" s="133">
        <f t="shared" si="64"/>
        <v>175152</v>
      </c>
      <c r="CE83" s="133">
        <f t="shared" si="65"/>
        <v>0</v>
      </c>
      <c r="CF83" s="134">
        <v>0</v>
      </c>
      <c r="CG83" s="133">
        <f t="shared" si="66"/>
        <v>0</v>
      </c>
      <c r="CH83" s="133">
        <f t="shared" si="67"/>
        <v>240412</v>
      </c>
      <c r="CI83" s="133">
        <f t="shared" si="46"/>
        <v>1553651</v>
      </c>
    </row>
    <row r="84" spans="1:87" s="129" customFormat="1" ht="12" customHeight="1">
      <c r="A84" s="125" t="s">
        <v>336</v>
      </c>
      <c r="B84" s="126" t="s">
        <v>489</v>
      </c>
      <c r="C84" s="125" t="s">
        <v>490</v>
      </c>
      <c r="D84" s="133">
        <f t="shared" si="47"/>
        <v>1016778</v>
      </c>
      <c r="E84" s="133">
        <f t="shared" si="48"/>
        <v>1014783</v>
      </c>
      <c r="F84" s="133">
        <v>0</v>
      </c>
      <c r="G84" s="133">
        <v>1013250</v>
      </c>
      <c r="H84" s="133">
        <v>0</v>
      </c>
      <c r="I84" s="133">
        <v>1533</v>
      </c>
      <c r="J84" s="133">
        <v>1995</v>
      </c>
      <c r="K84" s="134">
        <v>0</v>
      </c>
      <c r="L84" s="133">
        <f t="shared" si="49"/>
        <v>497773</v>
      </c>
      <c r="M84" s="133">
        <f t="shared" si="50"/>
        <v>47556</v>
      </c>
      <c r="N84" s="133">
        <v>47556</v>
      </c>
      <c r="O84" s="133">
        <v>0</v>
      </c>
      <c r="P84" s="133">
        <v>0</v>
      </c>
      <c r="Q84" s="133">
        <v>0</v>
      </c>
      <c r="R84" s="133">
        <f t="shared" si="51"/>
        <v>186021</v>
      </c>
      <c r="S84" s="133">
        <v>0</v>
      </c>
      <c r="T84" s="133">
        <v>178580</v>
      </c>
      <c r="U84" s="133">
        <v>7441</v>
      </c>
      <c r="V84" s="133">
        <v>0</v>
      </c>
      <c r="W84" s="133">
        <f t="shared" si="52"/>
        <v>258495</v>
      </c>
      <c r="X84" s="133">
        <v>0</v>
      </c>
      <c r="Y84" s="133">
        <v>135135</v>
      </c>
      <c r="Z84" s="133">
        <v>123360</v>
      </c>
      <c r="AA84" s="133">
        <v>0</v>
      </c>
      <c r="AB84" s="134">
        <v>0</v>
      </c>
      <c r="AC84" s="133">
        <v>5701</v>
      </c>
      <c r="AD84" s="133">
        <v>63511</v>
      </c>
      <c r="AE84" s="133">
        <f t="shared" si="53"/>
        <v>1578062</v>
      </c>
      <c r="AF84" s="133">
        <f t="shared" si="54"/>
        <v>0</v>
      </c>
      <c r="AG84" s="133">
        <f t="shared" si="55"/>
        <v>0</v>
      </c>
      <c r="AH84" s="133">
        <v>0</v>
      </c>
      <c r="AI84" s="133">
        <v>0</v>
      </c>
      <c r="AJ84" s="133">
        <v>0</v>
      </c>
      <c r="AK84" s="133">
        <v>0</v>
      </c>
      <c r="AL84" s="133">
        <v>0</v>
      </c>
      <c r="AM84" s="134">
        <v>0</v>
      </c>
      <c r="AN84" s="133">
        <f t="shared" si="56"/>
        <v>0</v>
      </c>
      <c r="AO84" s="133">
        <f t="shared" si="57"/>
        <v>0</v>
      </c>
      <c r="AP84" s="133">
        <v>0</v>
      </c>
      <c r="AQ84" s="133">
        <v>0</v>
      </c>
      <c r="AR84" s="133">
        <v>0</v>
      </c>
      <c r="AS84" s="133">
        <v>0</v>
      </c>
      <c r="AT84" s="133">
        <f t="shared" si="58"/>
        <v>0</v>
      </c>
      <c r="AU84" s="133">
        <v>0</v>
      </c>
      <c r="AV84" s="133">
        <v>0</v>
      </c>
      <c r="AW84" s="133">
        <v>0</v>
      </c>
      <c r="AX84" s="133">
        <v>0</v>
      </c>
      <c r="AY84" s="133">
        <f t="shared" si="59"/>
        <v>0</v>
      </c>
      <c r="AZ84" s="133">
        <v>0</v>
      </c>
      <c r="BA84" s="133">
        <v>0</v>
      </c>
      <c r="BB84" s="133">
        <v>0</v>
      </c>
      <c r="BC84" s="133">
        <v>0</v>
      </c>
      <c r="BD84" s="134">
        <v>0</v>
      </c>
      <c r="BE84" s="133">
        <v>0</v>
      </c>
      <c r="BF84" s="133">
        <v>0</v>
      </c>
      <c r="BG84" s="133">
        <f t="shared" si="60"/>
        <v>0</v>
      </c>
      <c r="BH84" s="133">
        <f t="shared" si="68"/>
        <v>1016778</v>
      </c>
      <c r="BI84" s="133">
        <f t="shared" si="69"/>
        <v>1014783</v>
      </c>
      <c r="BJ84" s="133">
        <f t="shared" si="70"/>
        <v>0</v>
      </c>
      <c r="BK84" s="133">
        <f t="shared" si="71"/>
        <v>1013250</v>
      </c>
      <c r="BL84" s="133">
        <f t="shared" si="72"/>
        <v>0</v>
      </c>
      <c r="BM84" s="133">
        <f t="shared" si="73"/>
        <v>1533</v>
      </c>
      <c r="BN84" s="133">
        <f t="shared" si="74"/>
        <v>1995</v>
      </c>
      <c r="BO84" s="134">
        <v>0</v>
      </c>
      <c r="BP84" s="133">
        <f t="shared" si="75"/>
        <v>497773</v>
      </c>
      <c r="BQ84" s="133">
        <f t="shared" si="76"/>
        <v>47556</v>
      </c>
      <c r="BR84" s="133">
        <f t="shared" si="77"/>
        <v>47556</v>
      </c>
      <c r="BS84" s="133">
        <f t="shared" si="78"/>
        <v>0</v>
      </c>
      <c r="BT84" s="133">
        <f t="shared" si="79"/>
        <v>0</v>
      </c>
      <c r="BU84" s="133">
        <f t="shared" si="43"/>
        <v>0</v>
      </c>
      <c r="BV84" s="133">
        <f t="shared" si="44"/>
        <v>186021</v>
      </c>
      <c r="BW84" s="133">
        <f t="shared" si="45"/>
        <v>0</v>
      </c>
      <c r="BX84" s="133">
        <f t="shared" si="39"/>
        <v>178580</v>
      </c>
      <c r="BY84" s="133">
        <f t="shared" si="40"/>
        <v>7441</v>
      </c>
      <c r="BZ84" s="133">
        <f t="shared" si="41"/>
        <v>0</v>
      </c>
      <c r="CA84" s="133">
        <f t="shared" si="61"/>
        <v>258495</v>
      </c>
      <c r="CB84" s="133">
        <f t="shared" si="62"/>
        <v>0</v>
      </c>
      <c r="CC84" s="133">
        <f t="shared" si="63"/>
        <v>135135</v>
      </c>
      <c r="CD84" s="133">
        <f t="shared" si="64"/>
        <v>123360</v>
      </c>
      <c r="CE84" s="133">
        <f t="shared" si="65"/>
        <v>0</v>
      </c>
      <c r="CF84" s="134">
        <v>0</v>
      </c>
      <c r="CG84" s="133">
        <f t="shared" si="66"/>
        <v>5701</v>
      </c>
      <c r="CH84" s="133">
        <f t="shared" si="67"/>
        <v>63511</v>
      </c>
      <c r="CI84" s="133">
        <f t="shared" si="46"/>
        <v>1578062</v>
      </c>
    </row>
    <row r="85" spans="1:87" s="129" customFormat="1" ht="12" customHeight="1">
      <c r="A85" s="125" t="s">
        <v>336</v>
      </c>
      <c r="B85" s="126" t="s">
        <v>491</v>
      </c>
      <c r="C85" s="125" t="s">
        <v>492</v>
      </c>
      <c r="D85" s="133">
        <f t="shared" si="47"/>
        <v>0</v>
      </c>
      <c r="E85" s="133">
        <f t="shared" si="48"/>
        <v>0</v>
      </c>
      <c r="F85" s="133">
        <v>0</v>
      </c>
      <c r="G85" s="133">
        <v>0</v>
      </c>
      <c r="H85" s="133">
        <v>0</v>
      </c>
      <c r="I85" s="133">
        <v>0</v>
      </c>
      <c r="J85" s="133">
        <v>0</v>
      </c>
      <c r="K85" s="134">
        <v>0</v>
      </c>
      <c r="L85" s="133">
        <f t="shared" si="49"/>
        <v>944132</v>
      </c>
      <c r="M85" s="133">
        <f t="shared" si="50"/>
        <v>86590</v>
      </c>
      <c r="N85" s="133">
        <v>79447</v>
      </c>
      <c r="O85" s="133">
        <v>0</v>
      </c>
      <c r="P85" s="133">
        <v>0</v>
      </c>
      <c r="Q85" s="133">
        <v>7143</v>
      </c>
      <c r="R85" s="133">
        <f t="shared" si="51"/>
        <v>182460</v>
      </c>
      <c r="S85" s="133">
        <v>0</v>
      </c>
      <c r="T85" s="133">
        <v>166733</v>
      </c>
      <c r="U85" s="133">
        <v>15727</v>
      </c>
      <c r="V85" s="133">
        <v>0</v>
      </c>
      <c r="W85" s="133">
        <f t="shared" si="52"/>
        <v>675082</v>
      </c>
      <c r="X85" s="133">
        <v>216580</v>
      </c>
      <c r="Y85" s="133">
        <v>348293</v>
      </c>
      <c r="Z85" s="133">
        <v>90158</v>
      </c>
      <c r="AA85" s="133">
        <v>20051</v>
      </c>
      <c r="AB85" s="134">
        <v>0</v>
      </c>
      <c r="AC85" s="133">
        <v>0</v>
      </c>
      <c r="AD85" s="133">
        <v>1409005</v>
      </c>
      <c r="AE85" s="133">
        <f t="shared" si="53"/>
        <v>2353137</v>
      </c>
      <c r="AF85" s="133">
        <f t="shared" si="54"/>
        <v>0</v>
      </c>
      <c r="AG85" s="133">
        <f t="shared" si="55"/>
        <v>0</v>
      </c>
      <c r="AH85" s="133">
        <v>0</v>
      </c>
      <c r="AI85" s="133">
        <v>0</v>
      </c>
      <c r="AJ85" s="133">
        <v>0</v>
      </c>
      <c r="AK85" s="133">
        <v>0</v>
      </c>
      <c r="AL85" s="133">
        <v>0</v>
      </c>
      <c r="AM85" s="134">
        <v>0</v>
      </c>
      <c r="AN85" s="133">
        <f t="shared" si="56"/>
        <v>0</v>
      </c>
      <c r="AO85" s="133">
        <f t="shared" si="57"/>
        <v>0</v>
      </c>
      <c r="AP85" s="133">
        <v>0</v>
      </c>
      <c r="AQ85" s="133">
        <v>0</v>
      </c>
      <c r="AR85" s="133">
        <v>0</v>
      </c>
      <c r="AS85" s="133">
        <v>0</v>
      </c>
      <c r="AT85" s="133">
        <f t="shared" si="58"/>
        <v>0</v>
      </c>
      <c r="AU85" s="133">
        <v>0</v>
      </c>
      <c r="AV85" s="133">
        <v>0</v>
      </c>
      <c r="AW85" s="133">
        <v>0</v>
      </c>
      <c r="AX85" s="133">
        <v>0</v>
      </c>
      <c r="AY85" s="133">
        <f t="shared" si="59"/>
        <v>0</v>
      </c>
      <c r="AZ85" s="133">
        <v>0</v>
      </c>
      <c r="BA85" s="133">
        <v>0</v>
      </c>
      <c r="BB85" s="133">
        <v>0</v>
      </c>
      <c r="BC85" s="133">
        <v>0</v>
      </c>
      <c r="BD85" s="134">
        <v>0</v>
      </c>
      <c r="BE85" s="133">
        <v>0</v>
      </c>
      <c r="BF85" s="133">
        <v>0</v>
      </c>
      <c r="BG85" s="133">
        <f t="shared" si="60"/>
        <v>0</v>
      </c>
      <c r="BH85" s="133">
        <f t="shared" si="68"/>
        <v>0</v>
      </c>
      <c r="BI85" s="133">
        <f t="shared" si="69"/>
        <v>0</v>
      </c>
      <c r="BJ85" s="133">
        <f t="shared" si="70"/>
        <v>0</v>
      </c>
      <c r="BK85" s="133">
        <f t="shared" si="71"/>
        <v>0</v>
      </c>
      <c r="BL85" s="133">
        <f t="shared" si="72"/>
        <v>0</v>
      </c>
      <c r="BM85" s="133">
        <f t="shared" si="73"/>
        <v>0</v>
      </c>
      <c r="BN85" s="133">
        <f t="shared" si="74"/>
        <v>0</v>
      </c>
      <c r="BO85" s="134">
        <v>0</v>
      </c>
      <c r="BP85" s="133">
        <f t="shared" si="75"/>
        <v>944132</v>
      </c>
      <c r="BQ85" s="133">
        <f t="shared" si="76"/>
        <v>86590</v>
      </c>
      <c r="BR85" s="133">
        <f t="shared" si="77"/>
        <v>79447</v>
      </c>
      <c r="BS85" s="133">
        <f t="shared" si="78"/>
        <v>0</v>
      </c>
      <c r="BT85" s="133">
        <f t="shared" si="79"/>
        <v>0</v>
      </c>
      <c r="BU85" s="133">
        <f t="shared" si="43"/>
        <v>7143</v>
      </c>
      <c r="BV85" s="133">
        <f t="shared" si="44"/>
        <v>182460</v>
      </c>
      <c r="BW85" s="133">
        <f t="shared" si="45"/>
        <v>0</v>
      </c>
      <c r="BX85" s="133">
        <f t="shared" si="39"/>
        <v>166733</v>
      </c>
      <c r="BY85" s="133">
        <f t="shared" si="40"/>
        <v>15727</v>
      </c>
      <c r="BZ85" s="133">
        <f t="shared" si="41"/>
        <v>0</v>
      </c>
      <c r="CA85" s="133">
        <f t="shared" si="61"/>
        <v>675082</v>
      </c>
      <c r="CB85" s="133">
        <f t="shared" si="62"/>
        <v>216580</v>
      </c>
      <c r="CC85" s="133">
        <f t="shared" si="63"/>
        <v>348293</v>
      </c>
      <c r="CD85" s="133">
        <f t="shared" si="64"/>
        <v>90158</v>
      </c>
      <c r="CE85" s="133">
        <f t="shared" si="65"/>
        <v>20051</v>
      </c>
      <c r="CF85" s="134">
        <v>0</v>
      </c>
      <c r="CG85" s="133">
        <f t="shared" si="66"/>
        <v>0</v>
      </c>
      <c r="CH85" s="133">
        <f t="shared" si="67"/>
        <v>1409005</v>
      </c>
      <c r="CI85" s="133">
        <f t="shared" si="46"/>
        <v>2353137</v>
      </c>
    </row>
    <row r="86" spans="1:87" s="129" customFormat="1" ht="12" customHeight="1">
      <c r="A86" s="125" t="s">
        <v>336</v>
      </c>
      <c r="B86" s="126" t="s">
        <v>493</v>
      </c>
      <c r="C86" s="125" t="s">
        <v>494</v>
      </c>
      <c r="D86" s="133">
        <f t="shared" si="47"/>
        <v>14503</v>
      </c>
      <c r="E86" s="133">
        <f t="shared" si="48"/>
        <v>14503</v>
      </c>
      <c r="F86" s="133">
        <v>0</v>
      </c>
      <c r="G86" s="133">
        <v>0</v>
      </c>
      <c r="H86" s="133">
        <v>14503</v>
      </c>
      <c r="I86" s="133">
        <v>0</v>
      </c>
      <c r="J86" s="133">
        <v>0</v>
      </c>
      <c r="K86" s="134">
        <v>0</v>
      </c>
      <c r="L86" s="133">
        <f t="shared" si="49"/>
        <v>965891</v>
      </c>
      <c r="M86" s="133">
        <f t="shared" si="50"/>
        <v>201727</v>
      </c>
      <c r="N86" s="133">
        <v>110219</v>
      </c>
      <c r="O86" s="133">
        <v>0</v>
      </c>
      <c r="P86" s="133">
        <v>91508</v>
      </c>
      <c r="Q86" s="133">
        <v>0</v>
      </c>
      <c r="R86" s="133">
        <f t="shared" si="51"/>
        <v>221025</v>
      </c>
      <c r="S86" s="133">
        <v>0</v>
      </c>
      <c r="T86" s="133">
        <v>219353</v>
      </c>
      <c r="U86" s="133">
        <v>1672</v>
      </c>
      <c r="V86" s="133">
        <v>0</v>
      </c>
      <c r="W86" s="133">
        <f t="shared" si="52"/>
        <v>536166</v>
      </c>
      <c r="X86" s="133">
        <v>23708</v>
      </c>
      <c r="Y86" s="133">
        <v>451410</v>
      </c>
      <c r="Z86" s="133">
        <v>61048</v>
      </c>
      <c r="AA86" s="133">
        <v>0</v>
      </c>
      <c r="AB86" s="134">
        <v>0</v>
      </c>
      <c r="AC86" s="133">
        <v>6973</v>
      </c>
      <c r="AD86" s="133">
        <v>0</v>
      </c>
      <c r="AE86" s="133">
        <f t="shared" si="53"/>
        <v>980394</v>
      </c>
      <c r="AF86" s="133">
        <f t="shared" si="54"/>
        <v>8506</v>
      </c>
      <c r="AG86" s="133">
        <f t="shared" si="55"/>
        <v>8506</v>
      </c>
      <c r="AH86" s="133">
        <v>0</v>
      </c>
      <c r="AI86" s="133">
        <v>8506</v>
      </c>
      <c r="AJ86" s="133">
        <v>0</v>
      </c>
      <c r="AK86" s="133">
        <v>0</v>
      </c>
      <c r="AL86" s="133">
        <v>0</v>
      </c>
      <c r="AM86" s="134">
        <v>0</v>
      </c>
      <c r="AN86" s="133">
        <f t="shared" si="56"/>
        <v>193910</v>
      </c>
      <c r="AO86" s="133">
        <f t="shared" si="57"/>
        <v>17422</v>
      </c>
      <c r="AP86" s="133">
        <v>17422</v>
      </c>
      <c r="AQ86" s="133">
        <v>0</v>
      </c>
      <c r="AR86" s="133">
        <v>0</v>
      </c>
      <c r="AS86" s="133">
        <v>0</v>
      </c>
      <c r="AT86" s="133">
        <f t="shared" si="58"/>
        <v>123199</v>
      </c>
      <c r="AU86" s="133">
        <v>0</v>
      </c>
      <c r="AV86" s="133">
        <v>123199</v>
      </c>
      <c r="AW86" s="133">
        <v>0</v>
      </c>
      <c r="AX86" s="133">
        <v>0</v>
      </c>
      <c r="AY86" s="133">
        <f t="shared" si="59"/>
        <v>52676</v>
      </c>
      <c r="AZ86" s="133">
        <v>2681</v>
      </c>
      <c r="BA86" s="133">
        <v>49995</v>
      </c>
      <c r="BB86" s="133">
        <v>0</v>
      </c>
      <c r="BC86" s="133">
        <v>0</v>
      </c>
      <c r="BD86" s="134">
        <v>0</v>
      </c>
      <c r="BE86" s="133">
        <v>613</v>
      </c>
      <c r="BF86" s="133">
        <v>16074</v>
      </c>
      <c r="BG86" s="133">
        <f t="shared" si="60"/>
        <v>218490</v>
      </c>
      <c r="BH86" s="133">
        <f t="shared" si="68"/>
        <v>23009</v>
      </c>
      <c r="BI86" s="133">
        <f t="shared" si="69"/>
        <v>23009</v>
      </c>
      <c r="BJ86" s="133">
        <f t="shared" si="70"/>
        <v>0</v>
      </c>
      <c r="BK86" s="133">
        <f t="shared" si="71"/>
        <v>8506</v>
      </c>
      <c r="BL86" s="133">
        <f t="shared" si="72"/>
        <v>14503</v>
      </c>
      <c r="BM86" s="133">
        <f t="shared" si="73"/>
        <v>0</v>
      </c>
      <c r="BN86" s="133">
        <f t="shared" si="74"/>
        <v>0</v>
      </c>
      <c r="BO86" s="134">
        <v>0</v>
      </c>
      <c r="BP86" s="133">
        <f t="shared" si="75"/>
        <v>1159801</v>
      </c>
      <c r="BQ86" s="133">
        <f t="shared" si="76"/>
        <v>219149</v>
      </c>
      <c r="BR86" s="133">
        <f t="shared" si="77"/>
        <v>127641</v>
      </c>
      <c r="BS86" s="133">
        <f t="shared" si="78"/>
        <v>0</v>
      </c>
      <c r="BT86" s="133">
        <f t="shared" si="79"/>
        <v>91508</v>
      </c>
      <c r="BU86" s="133">
        <f t="shared" si="43"/>
        <v>0</v>
      </c>
      <c r="BV86" s="133">
        <f t="shared" si="44"/>
        <v>344224</v>
      </c>
      <c r="BW86" s="133">
        <f t="shared" si="45"/>
        <v>0</v>
      </c>
      <c r="BX86" s="133">
        <f t="shared" si="39"/>
        <v>342552</v>
      </c>
      <c r="BY86" s="133">
        <f t="shared" si="40"/>
        <v>1672</v>
      </c>
      <c r="BZ86" s="133">
        <f t="shared" si="41"/>
        <v>0</v>
      </c>
      <c r="CA86" s="133">
        <f t="shared" si="61"/>
        <v>588842</v>
      </c>
      <c r="CB86" s="133">
        <f t="shared" si="62"/>
        <v>26389</v>
      </c>
      <c r="CC86" s="133">
        <f t="shared" si="63"/>
        <v>501405</v>
      </c>
      <c r="CD86" s="133">
        <f t="shared" si="64"/>
        <v>61048</v>
      </c>
      <c r="CE86" s="133">
        <f t="shared" si="65"/>
        <v>0</v>
      </c>
      <c r="CF86" s="134">
        <v>0</v>
      </c>
      <c r="CG86" s="133">
        <f t="shared" si="66"/>
        <v>7586</v>
      </c>
      <c r="CH86" s="133">
        <f t="shared" si="67"/>
        <v>16074</v>
      </c>
      <c r="CI86" s="133">
        <f t="shared" si="46"/>
        <v>1198884</v>
      </c>
    </row>
    <row r="87" spans="1:87" s="129" customFormat="1" ht="12" customHeight="1">
      <c r="A87" s="125" t="s">
        <v>336</v>
      </c>
      <c r="B87" s="126" t="s">
        <v>495</v>
      </c>
      <c r="C87" s="125" t="s">
        <v>496</v>
      </c>
      <c r="D87" s="133">
        <f t="shared" si="47"/>
        <v>5192</v>
      </c>
      <c r="E87" s="133">
        <f t="shared" si="48"/>
        <v>0</v>
      </c>
      <c r="F87" s="133">
        <v>0</v>
      </c>
      <c r="G87" s="133">
        <v>0</v>
      </c>
      <c r="H87" s="133">
        <v>0</v>
      </c>
      <c r="I87" s="133">
        <v>0</v>
      </c>
      <c r="J87" s="133">
        <v>5192</v>
      </c>
      <c r="K87" s="134">
        <v>0</v>
      </c>
      <c r="L87" s="133">
        <f t="shared" si="49"/>
        <v>1242397</v>
      </c>
      <c r="M87" s="133">
        <f t="shared" si="50"/>
        <v>233967</v>
      </c>
      <c r="N87" s="133">
        <v>116628</v>
      </c>
      <c r="O87" s="133">
        <v>14667</v>
      </c>
      <c r="P87" s="133">
        <v>102672</v>
      </c>
      <c r="Q87" s="133">
        <v>0</v>
      </c>
      <c r="R87" s="133">
        <f t="shared" si="51"/>
        <v>356081</v>
      </c>
      <c r="S87" s="133">
        <v>752</v>
      </c>
      <c r="T87" s="133">
        <v>355329</v>
      </c>
      <c r="U87" s="133">
        <v>0</v>
      </c>
      <c r="V87" s="133">
        <v>0</v>
      </c>
      <c r="W87" s="133">
        <f t="shared" si="52"/>
        <v>652349</v>
      </c>
      <c r="X87" s="133">
        <v>315756</v>
      </c>
      <c r="Y87" s="133">
        <v>217658</v>
      </c>
      <c r="Z87" s="133">
        <v>115147</v>
      </c>
      <c r="AA87" s="133">
        <v>3788</v>
      </c>
      <c r="AB87" s="134">
        <v>0</v>
      </c>
      <c r="AC87" s="133">
        <v>0</v>
      </c>
      <c r="AD87" s="133">
        <v>389988</v>
      </c>
      <c r="AE87" s="133">
        <f t="shared" si="53"/>
        <v>1637577</v>
      </c>
      <c r="AF87" s="133">
        <f t="shared" si="54"/>
        <v>0</v>
      </c>
      <c r="AG87" s="133">
        <f t="shared" si="55"/>
        <v>0</v>
      </c>
      <c r="AH87" s="133">
        <v>0</v>
      </c>
      <c r="AI87" s="133">
        <v>0</v>
      </c>
      <c r="AJ87" s="133">
        <v>0</v>
      </c>
      <c r="AK87" s="133">
        <v>0</v>
      </c>
      <c r="AL87" s="133">
        <v>0</v>
      </c>
      <c r="AM87" s="134">
        <v>0</v>
      </c>
      <c r="AN87" s="133">
        <f t="shared" si="56"/>
        <v>0</v>
      </c>
      <c r="AO87" s="133">
        <f t="shared" si="57"/>
        <v>0</v>
      </c>
      <c r="AP87" s="133">
        <v>0</v>
      </c>
      <c r="AQ87" s="133">
        <v>0</v>
      </c>
      <c r="AR87" s="133">
        <v>0</v>
      </c>
      <c r="AS87" s="133">
        <v>0</v>
      </c>
      <c r="AT87" s="133">
        <f t="shared" si="58"/>
        <v>0</v>
      </c>
      <c r="AU87" s="133">
        <v>0</v>
      </c>
      <c r="AV87" s="133">
        <v>0</v>
      </c>
      <c r="AW87" s="133">
        <v>0</v>
      </c>
      <c r="AX87" s="133">
        <v>0</v>
      </c>
      <c r="AY87" s="133">
        <f t="shared" si="59"/>
        <v>0</v>
      </c>
      <c r="AZ87" s="133">
        <v>0</v>
      </c>
      <c r="BA87" s="133">
        <v>0</v>
      </c>
      <c r="BB87" s="133">
        <v>0</v>
      </c>
      <c r="BC87" s="133">
        <v>0</v>
      </c>
      <c r="BD87" s="134">
        <v>0</v>
      </c>
      <c r="BE87" s="133">
        <v>0</v>
      </c>
      <c r="BF87" s="133">
        <v>0</v>
      </c>
      <c r="BG87" s="133">
        <f t="shared" si="60"/>
        <v>0</v>
      </c>
      <c r="BH87" s="133">
        <f t="shared" si="68"/>
        <v>5192</v>
      </c>
      <c r="BI87" s="133">
        <f t="shared" si="69"/>
        <v>0</v>
      </c>
      <c r="BJ87" s="133">
        <f t="shared" si="70"/>
        <v>0</v>
      </c>
      <c r="BK87" s="133">
        <f t="shared" si="71"/>
        <v>0</v>
      </c>
      <c r="BL87" s="133">
        <f t="shared" si="72"/>
        <v>0</v>
      </c>
      <c r="BM87" s="133">
        <f t="shared" si="73"/>
        <v>0</v>
      </c>
      <c r="BN87" s="133">
        <f t="shared" si="74"/>
        <v>5192</v>
      </c>
      <c r="BO87" s="134">
        <v>0</v>
      </c>
      <c r="BP87" s="133">
        <f t="shared" si="75"/>
        <v>1242397</v>
      </c>
      <c r="BQ87" s="133">
        <f t="shared" si="76"/>
        <v>233967</v>
      </c>
      <c r="BR87" s="133">
        <f t="shared" si="77"/>
        <v>116628</v>
      </c>
      <c r="BS87" s="133">
        <f t="shared" si="78"/>
        <v>14667</v>
      </c>
      <c r="BT87" s="133">
        <f t="shared" si="79"/>
        <v>102672</v>
      </c>
      <c r="BU87" s="133">
        <f t="shared" si="43"/>
        <v>0</v>
      </c>
      <c r="BV87" s="133">
        <f t="shared" si="44"/>
        <v>356081</v>
      </c>
      <c r="BW87" s="133">
        <f t="shared" si="45"/>
        <v>752</v>
      </c>
      <c r="BX87" s="133">
        <f t="shared" si="39"/>
        <v>355329</v>
      </c>
      <c r="BY87" s="133">
        <f t="shared" si="40"/>
        <v>0</v>
      </c>
      <c r="BZ87" s="133">
        <f t="shared" si="41"/>
        <v>0</v>
      </c>
      <c r="CA87" s="133">
        <f t="shared" si="61"/>
        <v>652349</v>
      </c>
      <c r="CB87" s="133">
        <f t="shared" si="62"/>
        <v>315756</v>
      </c>
      <c r="CC87" s="133">
        <f t="shared" si="63"/>
        <v>217658</v>
      </c>
      <c r="CD87" s="133">
        <f t="shared" si="64"/>
        <v>115147</v>
      </c>
      <c r="CE87" s="133">
        <f t="shared" si="65"/>
        <v>3788</v>
      </c>
      <c r="CF87" s="134">
        <v>0</v>
      </c>
      <c r="CG87" s="133">
        <f t="shared" si="66"/>
        <v>0</v>
      </c>
      <c r="CH87" s="133">
        <f t="shared" si="67"/>
        <v>389988</v>
      </c>
      <c r="CI87" s="133">
        <f t="shared" si="46"/>
        <v>1637577</v>
      </c>
    </row>
    <row r="88" spans="1:87" s="129" customFormat="1" ht="12" customHeight="1">
      <c r="A88" s="125" t="s">
        <v>336</v>
      </c>
      <c r="B88" s="126" t="s">
        <v>497</v>
      </c>
      <c r="C88" s="125" t="s">
        <v>498</v>
      </c>
      <c r="D88" s="133">
        <f t="shared" si="47"/>
        <v>747642</v>
      </c>
      <c r="E88" s="133">
        <f t="shared" si="48"/>
        <v>744492</v>
      </c>
      <c r="F88" s="133">
        <v>0</v>
      </c>
      <c r="G88" s="133">
        <v>744492</v>
      </c>
      <c r="H88" s="133">
        <v>0</v>
      </c>
      <c r="I88" s="133">
        <v>0</v>
      </c>
      <c r="J88" s="133">
        <v>3150</v>
      </c>
      <c r="K88" s="134">
        <v>0</v>
      </c>
      <c r="L88" s="133">
        <f t="shared" si="49"/>
        <v>2559923</v>
      </c>
      <c r="M88" s="133">
        <f t="shared" si="50"/>
        <v>162398</v>
      </c>
      <c r="N88" s="133">
        <v>136482</v>
      </c>
      <c r="O88" s="133">
        <v>0</v>
      </c>
      <c r="P88" s="133">
        <v>23398</v>
      </c>
      <c r="Q88" s="133">
        <v>2518</v>
      </c>
      <c r="R88" s="133">
        <f t="shared" si="51"/>
        <v>709999</v>
      </c>
      <c r="S88" s="133">
        <v>0</v>
      </c>
      <c r="T88" s="133">
        <v>703440</v>
      </c>
      <c r="U88" s="133">
        <v>6559</v>
      </c>
      <c r="V88" s="133">
        <v>0</v>
      </c>
      <c r="W88" s="133">
        <f t="shared" si="52"/>
        <v>1687526</v>
      </c>
      <c r="X88" s="133">
        <v>0</v>
      </c>
      <c r="Y88" s="133">
        <v>1627451</v>
      </c>
      <c r="Z88" s="133">
        <v>60075</v>
      </c>
      <c r="AA88" s="133">
        <v>0</v>
      </c>
      <c r="AB88" s="134">
        <v>0</v>
      </c>
      <c r="AC88" s="133">
        <v>0</v>
      </c>
      <c r="AD88" s="133">
        <v>831644</v>
      </c>
      <c r="AE88" s="133">
        <f t="shared" si="53"/>
        <v>4139209</v>
      </c>
      <c r="AF88" s="133">
        <f t="shared" si="54"/>
        <v>0</v>
      </c>
      <c r="AG88" s="133">
        <f t="shared" si="55"/>
        <v>0</v>
      </c>
      <c r="AH88" s="133">
        <v>0</v>
      </c>
      <c r="AI88" s="133">
        <v>0</v>
      </c>
      <c r="AJ88" s="133">
        <v>0</v>
      </c>
      <c r="AK88" s="133">
        <v>0</v>
      </c>
      <c r="AL88" s="133">
        <v>0</v>
      </c>
      <c r="AM88" s="134">
        <v>0</v>
      </c>
      <c r="AN88" s="133">
        <f t="shared" si="56"/>
        <v>0</v>
      </c>
      <c r="AO88" s="133">
        <f t="shared" si="57"/>
        <v>0</v>
      </c>
      <c r="AP88" s="133">
        <v>0</v>
      </c>
      <c r="AQ88" s="133">
        <v>0</v>
      </c>
      <c r="AR88" s="133">
        <v>0</v>
      </c>
      <c r="AS88" s="133">
        <v>0</v>
      </c>
      <c r="AT88" s="133">
        <f t="shared" si="58"/>
        <v>0</v>
      </c>
      <c r="AU88" s="133">
        <v>0</v>
      </c>
      <c r="AV88" s="133">
        <v>0</v>
      </c>
      <c r="AW88" s="133">
        <v>0</v>
      </c>
      <c r="AX88" s="133">
        <v>0</v>
      </c>
      <c r="AY88" s="133">
        <f t="shared" si="59"/>
        <v>0</v>
      </c>
      <c r="AZ88" s="133">
        <v>0</v>
      </c>
      <c r="BA88" s="133">
        <v>0</v>
      </c>
      <c r="BB88" s="133">
        <v>0</v>
      </c>
      <c r="BC88" s="133">
        <v>0</v>
      </c>
      <c r="BD88" s="134">
        <v>0</v>
      </c>
      <c r="BE88" s="133">
        <v>0</v>
      </c>
      <c r="BF88" s="133">
        <v>0</v>
      </c>
      <c r="BG88" s="133">
        <f t="shared" si="60"/>
        <v>0</v>
      </c>
      <c r="BH88" s="133">
        <f t="shared" si="68"/>
        <v>747642</v>
      </c>
      <c r="BI88" s="133">
        <f t="shared" si="69"/>
        <v>744492</v>
      </c>
      <c r="BJ88" s="133">
        <f t="shared" si="70"/>
        <v>0</v>
      </c>
      <c r="BK88" s="133">
        <f t="shared" si="71"/>
        <v>744492</v>
      </c>
      <c r="BL88" s="133">
        <f t="shared" si="72"/>
        <v>0</v>
      </c>
      <c r="BM88" s="133">
        <f t="shared" si="73"/>
        <v>0</v>
      </c>
      <c r="BN88" s="133">
        <f t="shared" si="74"/>
        <v>3150</v>
      </c>
      <c r="BO88" s="134">
        <v>0</v>
      </c>
      <c r="BP88" s="133">
        <f t="shared" si="75"/>
        <v>2559923</v>
      </c>
      <c r="BQ88" s="133">
        <f t="shared" si="76"/>
        <v>162398</v>
      </c>
      <c r="BR88" s="133">
        <f t="shared" si="77"/>
        <v>136482</v>
      </c>
      <c r="BS88" s="133">
        <f t="shared" si="78"/>
        <v>0</v>
      </c>
      <c r="BT88" s="133">
        <f t="shared" si="79"/>
        <v>23398</v>
      </c>
      <c r="BU88" s="133">
        <f t="shared" si="43"/>
        <v>2518</v>
      </c>
      <c r="BV88" s="133">
        <f t="shared" si="44"/>
        <v>709999</v>
      </c>
      <c r="BW88" s="133">
        <f t="shared" si="45"/>
        <v>0</v>
      </c>
      <c r="BX88" s="133">
        <f t="shared" si="39"/>
        <v>703440</v>
      </c>
      <c r="BY88" s="133">
        <f t="shared" si="40"/>
        <v>6559</v>
      </c>
      <c r="BZ88" s="133">
        <f t="shared" si="41"/>
        <v>0</v>
      </c>
      <c r="CA88" s="133">
        <f t="shared" si="61"/>
        <v>1687526</v>
      </c>
      <c r="CB88" s="133">
        <f t="shared" si="62"/>
        <v>0</v>
      </c>
      <c r="CC88" s="133">
        <f t="shared" si="63"/>
        <v>1627451</v>
      </c>
      <c r="CD88" s="133">
        <f t="shared" si="64"/>
        <v>60075</v>
      </c>
      <c r="CE88" s="133">
        <f t="shared" si="65"/>
        <v>0</v>
      </c>
      <c r="CF88" s="134">
        <v>0</v>
      </c>
      <c r="CG88" s="133">
        <f t="shared" si="66"/>
        <v>0</v>
      </c>
      <c r="CH88" s="133">
        <f t="shared" si="67"/>
        <v>831644</v>
      </c>
      <c r="CI88" s="133">
        <f t="shared" si="46"/>
        <v>4139209</v>
      </c>
    </row>
    <row r="89" spans="1:87" s="129" customFormat="1" ht="12" customHeight="1">
      <c r="A89" s="125" t="s">
        <v>336</v>
      </c>
      <c r="B89" s="126" t="s">
        <v>499</v>
      </c>
      <c r="C89" s="125" t="s">
        <v>500</v>
      </c>
      <c r="D89" s="133">
        <f t="shared" si="47"/>
        <v>25000</v>
      </c>
      <c r="E89" s="133">
        <f t="shared" si="48"/>
        <v>25000</v>
      </c>
      <c r="F89" s="133">
        <v>0</v>
      </c>
      <c r="G89" s="133">
        <v>0</v>
      </c>
      <c r="H89" s="133">
        <v>0</v>
      </c>
      <c r="I89" s="133">
        <v>25000</v>
      </c>
      <c r="J89" s="133">
        <v>0</v>
      </c>
      <c r="K89" s="134">
        <v>0</v>
      </c>
      <c r="L89" s="133">
        <f t="shared" si="49"/>
        <v>609849</v>
      </c>
      <c r="M89" s="133">
        <f t="shared" si="50"/>
        <v>45867</v>
      </c>
      <c r="N89" s="133">
        <v>45867</v>
      </c>
      <c r="O89" s="133">
        <v>0</v>
      </c>
      <c r="P89" s="133">
        <v>0</v>
      </c>
      <c r="Q89" s="133">
        <v>0</v>
      </c>
      <c r="R89" s="133">
        <f t="shared" si="51"/>
        <v>170404</v>
      </c>
      <c r="S89" s="133">
        <v>0</v>
      </c>
      <c r="T89" s="133">
        <v>165633</v>
      </c>
      <c r="U89" s="133">
        <v>4771</v>
      </c>
      <c r="V89" s="133">
        <v>0</v>
      </c>
      <c r="W89" s="133">
        <f t="shared" si="52"/>
        <v>393578</v>
      </c>
      <c r="X89" s="133">
        <v>0</v>
      </c>
      <c r="Y89" s="133">
        <v>390491</v>
      </c>
      <c r="Z89" s="133">
        <v>3087</v>
      </c>
      <c r="AA89" s="133">
        <v>0</v>
      </c>
      <c r="AB89" s="134">
        <v>0</v>
      </c>
      <c r="AC89" s="133">
        <v>0</v>
      </c>
      <c r="AD89" s="133">
        <v>100754</v>
      </c>
      <c r="AE89" s="133">
        <f t="shared" si="53"/>
        <v>735603</v>
      </c>
      <c r="AF89" s="133">
        <f t="shared" si="54"/>
        <v>0</v>
      </c>
      <c r="AG89" s="133">
        <f t="shared" si="55"/>
        <v>0</v>
      </c>
      <c r="AH89" s="133">
        <v>0</v>
      </c>
      <c r="AI89" s="133">
        <v>0</v>
      </c>
      <c r="AJ89" s="133">
        <v>0</v>
      </c>
      <c r="AK89" s="133">
        <v>0</v>
      </c>
      <c r="AL89" s="133">
        <v>0</v>
      </c>
      <c r="AM89" s="134">
        <v>0</v>
      </c>
      <c r="AN89" s="133">
        <f t="shared" si="56"/>
        <v>0</v>
      </c>
      <c r="AO89" s="133">
        <f t="shared" si="57"/>
        <v>0</v>
      </c>
      <c r="AP89" s="133">
        <v>0</v>
      </c>
      <c r="AQ89" s="133">
        <v>0</v>
      </c>
      <c r="AR89" s="133">
        <v>0</v>
      </c>
      <c r="AS89" s="133">
        <v>0</v>
      </c>
      <c r="AT89" s="133">
        <f t="shared" si="58"/>
        <v>0</v>
      </c>
      <c r="AU89" s="133">
        <v>0</v>
      </c>
      <c r="AV89" s="133">
        <v>0</v>
      </c>
      <c r="AW89" s="133">
        <v>0</v>
      </c>
      <c r="AX89" s="133">
        <v>0</v>
      </c>
      <c r="AY89" s="133">
        <f t="shared" si="59"/>
        <v>0</v>
      </c>
      <c r="AZ89" s="133">
        <v>0</v>
      </c>
      <c r="BA89" s="133">
        <v>0</v>
      </c>
      <c r="BB89" s="133">
        <v>0</v>
      </c>
      <c r="BC89" s="133">
        <v>0</v>
      </c>
      <c r="BD89" s="134">
        <v>0</v>
      </c>
      <c r="BE89" s="133">
        <v>0</v>
      </c>
      <c r="BF89" s="133">
        <v>0</v>
      </c>
      <c r="BG89" s="133">
        <f t="shared" si="60"/>
        <v>0</v>
      </c>
      <c r="BH89" s="133">
        <f t="shared" si="68"/>
        <v>25000</v>
      </c>
      <c r="BI89" s="133">
        <f t="shared" si="69"/>
        <v>25000</v>
      </c>
      <c r="BJ89" s="133">
        <f t="shared" si="70"/>
        <v>0</v>
      </c>
      <c r="BK89" s="133">
        <f t="shared" si="71"/>
        <v>0</v>
      </c>
      <c r="BL89" s="133">
        <f t="shared" si="72"/>
        <v>0</v>
      </c>
      <c r="BM89" s="133">
        <f t="shared" si="73"/>
        <v>25000</v>
      </c>
      <c r="BN89" s="133">
        <f t="shared" si="74"/>
        <v>0</v>
      </c>
      <c r="BO89" s="134">
        <v>0</v>
      </c>
      <c r="BP89" s="133">
        <f t="shared" si="75"/>
        <v>609849</v>
      </c>
      <c r="BQ89" s="133">
        <f t="shared" si="76"/>
        <v>45867</v>
      </c>
      <c r="BR89" s="133">
        <f t="shared" si="77"/>
        <v>45867</v>
      </c>
      <c r="BS89" s="133">
        <f t="shared" si="78"/>
        <v>0</v>
      </c>
      <c r="BT89" s="133">
        <f t="shared" si="79"/>
        <v>0</v>
      </c>
      <c r="BU89" s="133">
        <f t="shared" si="43"/>
        <v>0</v>
      </c>
      <c r="BV89" s="133">
        <f t="shared" si="44"/>
        <v>170404</v>
      </c>
      <c r="BW89" s="133">
        <f t="shared" si="45"/>
        <v>0</v>
      </c>
      <c r="BX89" s="133">
        <f t="shared" si="39"/>
        <v>165633</v>
      </c>
      <c r="BY89" s="133">
        <f t="shared" si="40"/>
        <v>4771</v>
      </c>
      <c r="BZ89" s="133">
        <f t="shared" si="41"/>
        <v>0</v>
      </c>
      <c r="CA89" s="133">
        <f t="shared" si="61"/>
        <v>393578</v>
      </c>
      <c r="CB89" s="133">
        <f t="shared" si="62"/>
        <v>0</v>
      </c>
      <c r="CC89" s="133">
        <f t="shared" si="63"/>
        <v>390491</v>
      </c>
      <c r="CD89" s="133">
        <f t="shared" si="64"/>
        <v>3087</v>
      </c>
      <c r="CE89" s="133">
        <f t="shared" si="65"/>
        <v>0</v>
      </c>
      <c r="CF89" s="134">
        <v>0</v>
      </c>
      <c r="CG89" s="133">
        <f t="shared" si="66"/>
        <v>0</v>
      </c>
      <c r="CH89" s="133">
        <f t="shared" si="67"/>
        <v>100754</v>
      </c>
      <c r="CI89" s="133">
        <f t="shared" si="46"/>
        <v>735603</v>
      </c>
    </row>
    <row r="90" spans="1:87" s="129" customFormat="1" ht="12" customHeight="1">
      <c r="A90" s="125" t="s">
        <v>336</v>
      </c>
      <c r="B90" s="126" t="s">
        <v>501</v>
      </c>
      <c r="C90" s="125" t="s">
        <v>502</v>
      </c>
      <c r="D90" s="133">
        <f t="shared" si="47"/>
        <v>0</v>
      </c>
      <c r="E90" s="133">
        <f t="shared" si="48"/>
        <v>0</v>
      </c>
      <c r="F90" s="133">
        <v>0</v>
      </c>
      <c r="G90" s="133">
        <v>0</v>
      </c>
      <c r="H90" s="133">
        <v>0</v>
      </c>
      <c r="I90" s="133">
        <v>0</v>
      </c>
      <c r="J90" s="133">
        <v>0</v>
      </c>
      <c r="K90" s="134">
        <v>0</v>
      </c>
      <c r="L90" s="133">
        <f t="shared" si="49"/>
        <v>0</v>
      </c>
      <c r="M90" s="133">
        <f t="shared" si="50"/>
        <v>0</v>
      </c>
      <c r="N90" s="133">
        <v>0</v>
      </c>
      <c r="O90" s="133">
        <v>0</v>
      </c>
      <c r="P90" s="133">
        <v>0</v>
      </c>
      <c r="Q90" s="133">
        <v>0</v>
      </c>
      <c r="R90" s="133">
        <f t="shared" si="51"/>
        <v>0</v>
      </c>
      <c r="S90" s="133">
        <v>0</v>
      </c>
      <c r="T90" s="133">
        <v>0</v>
      </c>
      <c r="U90" s="133">
        <v>0</v>
      </c>
      <c r="V90" s="133">
        <v>0</v>
      </c>
      <c r="W90" s="133">
        <f t="shared" si="52"/>
        <v>0</v>
      </c>
      <c r="X90" s="133">
        <v>0</v>
      </c>
      <c r="Y90" s="133">
        <v>0</v>
      </c>
      <c r="Z90" s="133">
        <v>0</v>
      </c>
      <c r="AA90" s="133">
        <v>0</v>
      </c>
      <c r="AB90" s="134">
        <v>0</v>
      </c>
      <c r="AC90" s="133">
        <v>0</v>
      </c>
      <c r="AD90" s="133">
        <v>0</v>
      </c>
      <c r="AE90" s="133">
        <f t="shared" si="53"/>
        <v>0</v>
      </c>
      <c r="AF90" s="133">
        <f t="shared" si="54"/>
        <v>0</v>
      </c>
      <c r="AG90" s="133">
        <f t="shared" si="55"/>
        <v>0</v>
      </c>
      <c r="AH90" s="133">
        <v>0</v>
      </c>
      <c r="AI90" s="133">
        <v>0</v>
      </c>
      <c r="AJ90" s="133">
        <v>0</v>
      </c>
      <c r="AK90" s="133">
        <v>0</v>
      </c>
      <c r="AL90" s="133">
        <v>0</v>
      </c>
      <c r="AM90" s="134">
        <v>0</v>
      </c>
      <c r="AN90" s="133">
        <f t="shared" si="56"/>
        <v>122811</v>
      </c>
      <c r="AO90" s="133">
        <f t="shared" si="57"/>
        <v>27040</v>
      </c>
      <c r="AP90" s="133">
        <v>27040</v>
      </c>
      <c r="AQ90" s="133">
        <v>0</v>
      </c>
      <c r="AR90" s="133">
        <v>0</v>
      </c>
      <c r="AS90" s="133">
        <v>0</v>
      </c>
      <c r="AT90" s="133">
        <f t="shared" si="58"/>
        <v>71446</v>
      </c>
      <c r="AU90" s="133">
        <v>0</v>
      </c>
      <c r="AV90" s="133">
        <v>71446</v>
      </c>
      <c r="AW90" s="133">
        <v>0</v>
      </c>
      <c r="AX90" s="133">
        <v>0</v>
      </c>
      <c r="AY90" s="133">
        <f t="shared" si="59"/>
        <v>24325</v>
      </c>
      <c r="AZ90" s="133">
        <v>288</v>
      </c>
      <c r="BA90" s="133">
        <v>21672</v>
      </c>
      <c r="BB90" s="133">
        <v>0</v>
      </c>
      <c r="BC90" s="133">
        <v>2365</v>
      </c>
      <c r="BD90" s="134">
        <v>0</v>
      </c>
      <c r="BE90" s="133">
        <v>0</v>
      </c>
      <c r="BF90" s="133">
        <v>20512</v>
      </c>
      <c r="BG90" s="133">
        <f t="shared" si="60"/>
        <v>143323</v>
      </c>
      <c r="BH90" s="133">
        <f t="shared" si="68"/>
        <v>0</v>
      </c>
      <c r="BI90" s="133">
        <f t="shared" si="69"/>
        <v>0</v>
      </c>
      <c r="BJ90" s="133">
        <f t="shared" si="70"/>
        <v>0</v>
      </c>
      <c r="BK90" s="133">
        <f t="shared" si="71"/>
        <v>0</v>
      </c>
      <c r="BL90" s="133">
        <f t="shared" si="72"/>
        <v>0</v>
      </c>
      <c r="BM90" s="133">
        <f t="shared" si="73"/>
        <v>0</v>
      </c>
      <c r="BN90" s="133">
        <f t="shared" si="74"/>
        <v>0</v>
      </c>
      <c r="BO90" s="134">
        <v>0</v>
      </c>
      <c r="BP90" s="133">
        <f t="shared" si="75"/>
        <v>122811</v>
      </c>
      <c r="BQ90" s="133">
        <f t="shared" si="76"/>
        <v>27040</v>
      </c>
      <c r="BR90" s="133">
        <f t="shared" si="77"/>
        <v>27040</v>
      </c>
      <c r="BS90" s="133">
        <f t="shared" si="78"/>
        <v>0</v>
      </c>
      <c r="BT90" s="133">
        <f t="shared" si="79"/>
        <v>0</v>
      </c>
      <c r="BU90" s="133">
        <f t="shared" si="43"/>
        <v>0</v>
      </c>
      <c r="BV90" s="133">
        <f t="shared" si="44"/>
        <v>71446</v>
      </c>
      <c r="BW90" s="133">
        <f t="shared" si="45"/>
        <v>0</v>
      </c>
      <c r="BX90" s="133">
        <f t="shared" si="39"/>
        <v>71446</v>
      </c>
      <c r="BY90" s="133">
        <f t="shared" si="40"/>
        <v>0</v>
      </c>
      <c r="BZ90" s="133">
        <f t="shared" si="41"/>
        <v>0</v>
      </c>
      <c r="CA90" s="133">
        <f t="shared" si="61"/>
        <v>24325</v>
      </c>
      <c r="CB90" s="133">
        <f t="shared" si="62"/>
        <v>288</v>
      </c>
      <c r="CC90" s="133">
        <f t="shared" si="63"/>
        <v>21672</v>
      </c>
      <c r="CD90" s="133">
        <f t="shared" si="64"/>
        <v>0</v>
      </c>
      <c r="CE90" s="133">
        <f t="shared" si="65"/>
        <v>2365</v>
      </c>
      <c r="CF90" s="134">
        <v>0</v>
      </c>
      <c r="CG90" s="133">
        <f t="shared" si="66"/>
        <v>0</v>
      </c>
      <c r="CH90" s="133">
        <f t="shared" si="67"/>
        <v>20512</v>
      </c>
      <c r="CI90" s="133">
        <f t="shared" si="46"/>
        <v>143323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7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12.59765625" style="147" customWidth="1"/>
    <col min="4" max="9" width="13.8984375" style="149" customWidth="1"/>
    <col min="10" max="10" width="6.59765625" style="148" customWidth="1"/>
    <col min="11" max="11" width="35.59765625" style="147" customWidth="1"/>
    <col min="12" max="17" width="13.8984375" style="149" customWidth="1"/>
    <col min="18" max="18" width="6.59765625" style="148" customWidth="1"/>
    <col min="19" max="19" width="35.59765625" style="147" customWidth="1"/>
    <col min="20" max="25" width="13.8984375" style="149" customWidth="1"/>
    <col min="26" max="26" width="6.59765625" style="148" customWidth="1"/>
    <col min="27" max="27" width="35.59765625" style="147" customWidth="1"/>
    <col min="28" max="33" width="13.8984375" style="149" customWidth="1"/>
    <col min="34" max="34" width="6.59765625" style="148" customWidth="1"/>
    <col min="35" max="35" width="35.59765625" style="147" customWidth="1"/>
    <col min="36" max="41" width="13.8984375" style="149" customWidth="1"/>
    <col min="42" max="42" width="6.59765625" style="148" customWidth="1"/>
    <col min="43" max="43" width="35.59765625" style="147" customWidth="1"/>
    <col min="44" max="49" width="13.8984375" style="149" customWidth="1"/>
    <col min="50" max="50" width="6.59765625" style="148" customWidth="1"/>
    <col min="51" max="51" width="35.59765625" style="147" customWidth="1"/>
    <col min="52" max="52" width="14.09765625" style="149" customWidth="1"/>
    <col min="53" max="57" width="13.8984375" style="149" customWidth="1"/>
    <col min="58" max="16384" width="9" style="147" customWidth="1"/>
  </cols>
  <sheetData>
    <row r="1" spans="1:57" s="140" customFormat="1" ht="17.25">
      <c r="A1" s="141" t="s">
        <v>328</v>
      </c>
      <c r="B1" s="142"/>
      <c r="C1" s="143"/>
      <c r="D1" s="143"/>
      <c r="E1" s="143"/>
      <c r="F1" s="143"/>
      <c r="G1" s="143"/>
      <c r="H1" s="143"/>
      <c r="I1" s="143"/>
      <c r="J1" s="144"/>
      <c r="K1" s="144"/>
      <c r="L1" s="144"/>
      <c r="M1" s="145"/>
      <c r="N1" s="144"/>
      <c r="O1" s="144"/>
      <c r="P1" s="144"/>
      <c r="Q1" s="144"/>
      <c r="R1" s="144"/>
      <c r="S1" s="144"/>
      <c r="T1" s="144"/>
      <c r="U1" s="145"/>
      <c r="V1" s="144"/>
      <c r="W1" s="144"/>
      <c r="X1" s="144"/>
      <c r="Y1" s="144"/>
      <c r="Z1" s="144"/>
      <c r="AA1" s="144"/>
      <c r="AB1" s="144"/>
      <c r="AC1" s="145"/>
      <c r="AD1" s="144"/>
      <c r="AE1" s="144"/>
      <c r="AF1" s="144"/>
      <c r="AG1" s="144"/>
      <c r="AH1" s="144"/>
      <c r="AI1" s="144"/>
      <c r="AJ1" s="144"/>
      <c r="AK1" s="145"/>
      <c r="AL1" s="144"/>
      <c r="AM1" s="144"/>
      <c r="AN1" s="144"/>
      <c r="AO1" s="144"/>
      <c r="AP1" s="144"/>
      <c r="AQ1" s="144"/>
      <c r="AR1" s="144"/>
      <c r="AS1" s="145"/>
      <c r="AT1" s="144"/>
      <c r="AU1" s="144"/>
      <c r="AV1" s="144"/>
      <c r="AW1" s="144"/>
      <c r="AX1" s="144"/>
      <c r="AY1" s="144"/>
      <c r="AZ1" s="144"/>
      <c r="BA1" s="145"/>
      <c r="BB1" s="144"/>
      <c r="BC1" s="144"/>
      <c r="BD1" s="144"/>
      <c r="BE1" s="144"/>
    </row>
    <row r="2" spans="1:57" s="42" customFormat="1" ht="13.5" customHeight="1">
      <c r="A2" s="165" t="s">
        <v>197</v>
      </c>
      <c r="B2" s="168" t="s">
        <v>192</v>
      </c>
      <c r="C2" s="171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6"/>
      <c r="B3" s="169"/>
      <c r="C3" s="172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6"/>
      <c r="B4" s="169"/>
      <c r="C4" s="163"/>
      <c r="D4" s="108" t="s">
        <v>226</v>
      </c>
      <c r="E4" s="46"/>
      <c r="F4" s="107"/>
      <c r="G4" s="108" t="s">
        <v>1</v>
      </c>
      <c r="H4" s="46"/>
      <c r="I4" s="107"/>
      <c r="J4" s="165" t="s">
        <v>245</v>
      </c>
      <c r="K4" s="162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5" t="s">
        <v>245</v>
      </c>
      <c r="S4" s="162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5" t="s">
        <v>253</v>
      </c>
      <c r="AA4" s="162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5" t="s">
        <v>253</v>
      </c>
      <c r="AI4" s="162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5" t="s">
        <v>253</v>
      </c>
      <c r="AQ4" s="162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5" t="s">
        <v>245</v>
      </c>
      <c r="AY4" s="162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6"/>
      <c r="B5" s="169"/>
      <c r="C5" s="163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6"/>
      <c r="K5" s="163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6"/>
      <c r="S5" s="163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6"/>
      <c r="AA5" s="163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6"/>
      <c r="AI5" s="163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6"/>
      <c r="AQ5" s="163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6"/>
      <c r="AY5" s="163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7"/>
      <c r="B6" s="170"/>
      <c r="C6" s="164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7"/>
      <c r="K6" s="164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7"/>
      <c r="S6" s="164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7"/>
      <c r="AA6" s="164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7"/>
      <c r="AI6" s="164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7"/>
      <c r="AQ6" s="164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7"/>
      <c r="AY6" s="164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503</v>
      </c>
      <c r="B7" s="122">
        <v>11000</v>
      </c>
      <c r="C7" s="121" t="s">
        <v>333</v>
      </c>
      <c r="D7" s="123">
        <f aca="true" t="shared" si="0" ref="D7:I7">SUM(D8:D70)</f>
        <v>1661223</v>
      </c>
      <c r="E7" s="123">
        <f t="shared" si="0"/>
        <v>16103780</v>
      </c>
      <c r="F7" s="123">
        <f t="shared" si="0"/>
        <v>17765003</v>
      </c>
      <c r="G7" s="123">
        <f t="shared" si="0"/>
        <v>532917</v>
      </c>
      <c r="H7" s="123">
        <f t="shared" si="0"/>
        <v>2880889</v>
      </c>
      <c r="I7" s="123">
        <f t="shared" si="0"/>
        <v>3413806</v>
      </c>
      <c r="J7" s="146">
        <f>COUNTIF(J8:J70,"&lt;&gt;")</f>
        <v>50</v>
      </c>
      <c r="K7" s="146">
        <f>COUNTIF(K8:K70,"&lt;&gt;")</f>
        <v>50</v>
      </c>
      <c r="L7" s="123">
        <f aca="true" t="shared" si="1" ref="L7:Q7">SUM(L8:L70)</f>
        <v>1063586</v>
      </c>
      <c r="M7" s="123">
        <f t="shared" si="1"/>
        <v>12455854</v>
      </c>
      <c r="N7" s="123">
        <f t="shared" si="1"/>
        <v>13519440</v>
      </c>
      <c r="O7" s="123">
        <f t="shared" si="1"/>
        <v>532110</v>
      </c>
      <c r="P7" s="123">
        <f t="shared" si="1"/>
        <v>2578490</v>
      </c>
      <c r="Q7" s="123">
        <f t="shared" si="1"/>
        <v>3110600</v>
      </c>
      <c r="R7" s="146">
        <f>COUNTIF(R8:R70,"&lt;&gt;")</f>
        <v>15</v>
      </c>
      <c r="S7" s="146">
        <f>COUNTIF(S8:S70,"&lt;&gt;")</f>
        <v>15</v>
      </c>
      <c r="T7" s="123">
        <f aca="true" t="shared" si="2" ref="T7:Y7">SUM(T8:T70)</f>
        <v>587478</v>
      </c>
      <c r="U7" s="123">
        <f t="shared" si="2"/>
        <v>3402735</v>
      </c>
      <c r="V7" s="123">
        <f t="shared" si="2"/>
        <v>3990213</v>
      </c>
      <c r="W7" s="123">
        <f t="shared" si="2"/>
        <v>807</v>
      </c>
      <c r="X7" s="123">
        <f t="shared" si="2"/>
        <v>302399</v>
      </c>
      <c r="Y7" s="123">
        <f t="shared" si="2"/>
        <v>303206</v>
      </c>
      <c r="Z7" s="146">
        <f>COUNTIF(Z8:Z70,"&lt;&gt;")</f>
        <v>1</v>
      </c>
      <c r="AA7" s="146">
        <f>COUNTIF(AA8:AA70,"&lt;&gt;")</f>
        <v>1</v>
      </c>
      <c r="AB7" s="123">
        <f aca="true" t="shared" si="3" ref="AB7:AG7">SUM(AB8:AB70)</f>
        <v>10159</v>
      </c>
      <c r="AC7" s="123">
        <f t="shared" si="3"/>
        <v>245191</v>
      </c>
      <c r="AD7" s="123">
        <f t="shared" si="3"/>
        <v>255350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6">
        <f>COUNTIF(AH8:AH70,"&lt;&gt;")</f>
        <v>0</v>
      </c>
      <c r="AI7" s="146">
        <f>COUNTIF(AI8:AI70,"&lt;&gt;")</f>
        <v>0</v>
      </c>
      <c r="AJ7" s="123">
        <f aca="true" t="shared" si="4" ref="AJ7:AO7">SUM(AJ8:AJ70)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6">
        <f>COUNTIF(AP8:AP70,"&lt;&gt;")</f>
        <v>0</v>
      </c>
      <c r="AQ7" s="146">
        <f>COUNTIF(AQ8:AQ70,"&lt;&gt;")</f>
        <v>0</v>
      </c>
      <c r="AR7" s="123">
        <f aca="true" t="shared" si="5" ref="AR7:AW7">SUM(AR8:AR70)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6">
        <f>COUNTIF(AX8:AX70,"&lt;&gt;")</f>
        <v>0</v>
      </c>
      <c r="AY7" s="146">
        <f>COUNTIF(AY8:AY70,"&lt;&gt;")</f>
        <v>0</v>
      </c>
      <c r="AZ7" s="123">
        <f aca="true" t="shared" si="6" ref="AZ7:BE7">SUM(AZ8:AZ70)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503</v>
      </c>
      <c r="B8" s="126" t="s">
        <v>659</v>
      </c>
      <c r="C8" s="125" t="s">
        <v>504</v>
      </c>
      <c r="D8" s="127">
        <f aca="true" t="shared" si="7" ref="D8:D70">SUM(L8,T8,AB8,AJ8,AR8,AZ8)</f>
        <v>0</v>
      </c>
      <c r="E8" s="127">
        <f aca="true" t="shared" si="8" ref="E8:E70">SUM(M8,U8,AC8,AK8,AS8,BA8)</f>
        <v>0</v>
      </c>
      <c r="F8" s="127">
        <f aca="true" t="shared" si="9" ref="F8:F70">SUM(D8:E8)</f>
        <v>0</v>
      </c>
      <c r="G8" s="127">
        <f aca="true" t="shared" si="10" ref="G8:G70">SUM(O8,W8,AE8,AM8,AU8,BC8)</f>
        <v>0</v>
      </c>
      <c r="H8" s="127">
        <f aca="true" t="shared" si="11" ref="H8:H70">SUM(P8,X8,AF8,AN8,AV8,BD8)</f>
        <v>0</v>
      </c>
      <c r="I8" s="127">
        <f aca="true" t="shared" si="12" ref="I8:I70">SUM(G8:H8)</f>
        <v>0</v>
      </c>
      <c r="J8" s="130"/>
      <c r="K8" s="131"/>
      <c r="L8" s="127">
        <v>0</v>
      </c>
      <c r="M8" s="127">
        <v>0</v>
      </c>
      <c r="N8" s="127">
        <f aca="true" t="shared" si="13" ref="N8:N70">SUM(L8,+M8)</f>
        <v>0</v>
      </c>
      <c r="O8" s="127">
        <v>0</v>
      </c>
      <c r="P8" s="127">
        <v>0</v>
      </c>
      <c r="Q8" s="127">
        <f aca="true" t="shared" si="14" ref="Q8:Q70">SUM(O8,+P8)</f>
        <v>0</v>
      </c>
      <c r="R8" s="130"/>
      <c r="S8" s="131"/>
      <c r="T8" s="127">
        <v>0</v>
      </c>
      <c r="U8" s="127">
        <v>0</v>
      </c>
      <c r="V8" s="127">
        <f aca="true" t="shared" si="15" ref="V8:V70">+SUM(T8,U8)</f>
        <v>0</v>
      </c>
      <c r="W8" s="127">
        <v>0</v>
      </c>
      <c r="X8" s="127">
        <v>0</v>
      </c>
      <c r="Y8" s="127">
        <f aca="true" t="shared" si="16" ref="Y8:Y70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70">+SUM(AB8,AC8)</f>
        <v>0</v>
      </c>
      <c r="AE8" s="127">
        <v>0</v>
      </c>
      <c r="AF8" s="127">
        <v>0</v>
      </c>
      <c r="AG8" s="127">
        <f aca="true" t="shared" si="18" ref="AG8:AG70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70">SUM(AJ8,+AK8)</f>
        <v>0</v>
      </c>
      <c r="AM8" s="127">
        <v>0</v>
      </c>
      <c r="AN8" s="127">
        <v>0</v>
      </c>
      <c r="AO8" s="127">
        <f aca="true" t="shared" si="20" ref="AO8:AO70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70">SUM(AR8,+AS8)</f>
        <v>0</v>
      </c>
      <c r="AU8" s="127">
        <v>0</v>
      </c>
      <c r="AV8" s="127">
        <v>0</v>
      </c>
      <c r="AW8" s="127">
        <f aca="true" t="shared" si="22" ref="AW8:AW70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70">SUM(AZ8,BA8)</f>
        <v>0</v>
      </c>
      <c r="BC8" s="127">
        <v>0</v>
      </c>
      <c r="BD8" s="127">
        <v>0</v>
      </c>
      <c r="BE8" s="127">
        <f aca="true" t="shared" si="24" ref="BE8:BE70">SUM(BC8,+BD8)</f>
        <v>0</v>
      </c>
    </row>
    <row r="9" spans="1:57" s="129" customFormat="1" ht="12" customHeight="1">
      <c r="A9" s="125" t="s">
        <v>503</v>
      </c>
      <c r="B9" s="126" t="s">
        <v>660</v>
      </c>
      <c r="C9" s="125" t="s">
        <v>505</v>
      </c>
      <c r="D9" s="127">
        <f t="shared" si="7"/>
        <v>0</v>
      </c>
      <c r="E9" s="127">
        <f t="shared" si="8"/>
        <v>0</v>
      </c>
      <c r="F9" s="127">
        <f t="shared" si="9"/>
        <v>0</v>
      </c>
      <c r="G9" s="127">
        <f t="shared" si="10"/>
        <v>0</v>
      </c>
      <c r="H9" s="127">
        <f t="shared" si="11"/>
        <v>0</v>
      </c>
      <c r="I9" s="127">
        <f t="shared" si="12"/>
        <v>0</v>
      </c>
      <c r="J9" s="130"/>
      <c r="K9" s="131"/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0</v>
      </c>
      <c r="Q9" s="127">
        <f t="shared" si="14"/>
        <v>0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503</v>
      </c>
      <c r="B10" s="126" t="s">
        <v>506</v>
      </c>
      <c r="C10" s="125" t="s">
        <v>507</v>
      </c>
      <c r="D10" s="127">
        <f t="shared" si="7"/>
        <v>258884</v>
      </c>
      <c r="E10" s="127">
        <f t="shared" si="8"/>
        <v>1351070</v>
      </c>
      <c r="F10" s="127">
        <f t="shared" si="9"/>
        <v>1609954</v>
      </c>
      <c r="G10" s="127">
        <f t="shared" si="10"/>
        <v>0</v>
      </c>
      <c r="H10" s="127">
        <f t="shared" si="11"/>
        <v>106791</v>
      </c>
      <c r="I10" s="127">
        <f t="shared" si="12"/>
        <v>106791</v>
      </c>
      <c r="J10" s="130" t="s">
        <v>508</v>
      </c>
      <c r="K10" s="131" t="s">
        <v>509</v>
      </c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106791</v>
      </c>
      <c r="Q10" s="127">
        <f t="shared" si="14"/>
        <v>106791</v>
      </c>
      <c r="R10" s="130" t="s">
        <v>510</v>
      </c>
      <c r="S10" s="131" t="s">
        <v>511</v>
      </c>
      <c r="T10" s="127">
        <v>258884</v>
      </c>
      <c r="U10" s="127">
        <v>1351070</v>
      </c>
      <c r="V10" s="127">
        <f t="shared" si="15"/>
        <v>1609954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503</v>
      </c>
      <c r="B11" s="126" t="s">
        <v>661</v>
      </c>
      <c r="C11" s="125" t="s">
        <v>512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/>
      <c r="K11" s="131"/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503</v>
      </c>
      <c r="B12" s="126" t="s">
        <v>513</v>
      </c>
      <c r="C12" s="125" t="s">
        <v>514</v>
      </c>
      <c r="D12" s="133">
        <f t="shared" si="7"/>
        <v>0</v>
      </c>
      <c r="E12" s="133">
        <f t="shared" si="8"/>
        <v>1004088</v>
      </c>
      <c r="F12" s="133">
        <f t="shared" si="9"/>
        <v>1004088</v>
      </c>
      <c r="G12" s="133">
        <f t="shared" si="10"/>
        <v>0</v>
      </c>
      <c r="H12" s="133">
        <f t="shared" si="11"/>
        <v>21557</v>
      </c>
      <c r="I12" s="133">
        <f t="shared" si="12"/>
        <v>21557</v>
      </c>
      <c r="J12" s="126" t="s">
        <v>515</v>
      </c>
      <c r="K12" s="125" t="s">
        <v>516</v>
      </c>
      <c r="L12" s="133">
        <v>0</v>
      </c>
      <c r="M12" s="133">
        <v>1004088</v>
      </c>
      <c r="N12" s="133">
        <f t="shared" si="13"/>
        <v>1004088</v>
      </c>
      <c r="O12" s="133">
        <v>0</v>
      </c>
      <c r="P12" s="133">
        <v>0</v>
      </c>
      <c r="Q12" s="133">
        <f t="shared" si="14"/>
        <v>0</v>
      </c>
      <c r="R12" s="126" t="s">
        <v>508</v>
      </c>
      <c r="S12" s="125" t="s">
        <v>509</v>
      </c>
      <c r="T12" s="133">
        <v>0</v>
      </c>
      <c r="U12" s="133">
        <v>0</v>
      </c>
      <c r="V12" s="133">
        <f t="shared" si="15"/>
        <v>0</v>
      </c>
      <c r="W12" s="133">
        <v>0</v>
      </c>
      <c r="X12" s="133">
        <v>21557</v>
      </c>
      <c r="Y12" s="133">
        <f t="shared" si="16"/>
        <v>21557</v>
      </c>
      <c r="Z12" s="126"/>
      <c r="AA12" s="125"/>
      <c r="AB12" s="133">
        <v>0</v>
      </c>
      <c r="AC12" s="133">
        <v>0</v>
      </c>
      <c r="AD12" s="133">
        <f t="shared" si="17"/>
        <v>0</v>
      </c>
      <c r="AE12" s="133">
        <v>0</v>
      </c>
      <c r="AF12" s="133">
        <v>0</v>
      </c>
      <c r="AG12" s="133">
        <f t="shared" si="18"/>
        <v>0</v>
      </c>
      <c r="AH12" s="126"/>
      <c r="AI12" s="125"/>
      <c r="AJ12" s="133">
        <v>0</v>
      </c>
      <c r="AK12" s="133">
        <v>0</v>
      </c>
      <c r="AL12" s="133">
        <f t="shared" si="19"/>
        <v>0</v>
      </c>
      <c r="AM12" s="133">
        <v>0</v>
      </c>
      <c r="AN12" s="133">
        <v>0</v>
      </c>
      <c r="AO12" s="133">
        <f t="shared" si="20"/>
        <v>0</v>
      </c>
      <c r="AP12" s="126"/>
      <c r="AQ12" s="125"/>
      <c r="AR12" s="133">
        <v>0</v>
      </c>
      <c r="AS12" s="133">
        <v>0</v>
      </c>
      <c r="AT12" s="133">
        <f t="shared" si="21"/>
        <v>0</v>
      </c>
      <c r="AU12" s="133">
        <v>0</v>
      </c>
      <c r="AV12" s="133">
        <v>0</v>
      </c>
      <c r="AW12" s="133">
        <f t="shared" si="22"/>
        <v>0</v>
      </c>
      <c r="AX12" s="126"/>
      <c r="AY12" s="125"/>
      <c r="AZ12" s="133">
        <v>0</v>
      </c>
      <c r="BA12" s="133">
        <v>0</v>
      </c>
      <c r="BB12" s="133">
        <f t="shared" si="23"/>
        <v>0</v>
      </c>
      <c r="BC12" s="133">
        <v>0</v>
      </c>
      <c r="BD12" s="133">
        <v>0</v>
      </c>
      <c r="BE12" s="133">
        <f t="shared" si="24"/>
        <v>0</v>
      </c>
    </row>
    <row r="13" spans="1:57" s="129" customFormat="1" ht="12" customHeight="1">
      <c r="A13" s="125" t="s">
        <v>503</v>
      </c>
      <c r="B13" s="126" t="s">
        <v>517</v>
      </c>
      <c r="C13" s="125" t="s">
        <v>518</v>
      </c>
      <c r="D13" s="133">
        <f t="shared" si="7"/>
        <v>0</v>
      </c>
      <c r="E13" s="133">
        <f t="shared" si="8"/>
        <v>371198</v>
      </c>
      <c r="F13" s="133">
        <f t="shared" si="9"/>
        <v>371198</v>
      </c>
      <c r="G13" s="133">
        <f t="shared" si="10"/>
        <v>0</v>
      </c>
      <c r="H13" s="133">
        <f t="shared" si="11"/>
        <v>0</v>
      </c>
      <c r="I13" s="133">
        <f t="shared" si="12"/>
        <v>0</v>
      </c>
      <c r="J13" s="126" t="s">
        <v>519</v>
      </c>
      <c r="K13" s="125" t="s">
        <v>520</v>
      </c>
      <c r="L13" s="133">
        <v>0</v>
      </c>
      <c r="M13" s="133">
        <v>371198</v>
      </c>
      <c r="N13" s="133">
        <f t="shared" si="13"/>
        <v>371198</v>
      </c>
      <c r="O13" s="133">
        <v>0</v>
      </c>
      <c r="P13" s="133">
        <v>0</v>
      </c>
      <c r="Q13" s="133">
        <f t="shared" si="14"/>
        <v>0</v>
      </c>
      <c r="R13" s="126"/>
      <c r="S13" s="125"/>
      <c r="T13" s="133">
        <v>0</v>
      </c>
      <c r="U13" s="133">
        <v>0</v>
      </c>
      <c r="V13" s="133">
        <f t="shared" si="15"/>
        <v>0</v>
      </c>
      <c r="W13" s="133">
        <v>0</v>
      </c>
      <c r="X13" s="133">
        <v>0</v>
      </c>
      <c r="Y13" s="133">
        <f t="shared" si="16"/>
        <v>0</v>
      </c>
      <c r="Z13" s="126"/>
      <c r="AA13" s="125"/>
      <c r="AB13" s="133">
        <v>0</v>
      </c>
      <c r="AC13" s="133">
        <v>0</v>
      </c>
      <c r="AD13" s="133">
        <f t="shared" si="17"/>
        <v>0</v>
      </c>
      <c r="AE13" s="133">
        <v>0</v>
      </c>
      <c r="AF13" s="133">
        <v>0</v>
      </c>
      <c r="AG13" s="133">
        <f t="shared" si="18"/>
        <v>0</v>
      </c>
      <c r="AH13" s="126"/>
      <c r="AI13" s="125"/>
      <c r="AJ13" s="133">
        <v>0</v>
      </c>
      <c r="AK13" s="133">
        <v>0</v>
      </c>
      <c r="AL13" s="133">
        <f t="shared" si="19"/>
        <v>0</v>
      </c>
      <c r="AM13" s="133">
        <v>0</v>
      </c>
      <c r="AN13" s="133">
        <v>0</v>
      </c>
      <c r="AO13" s="133">
        <f t="shared" si="20"/>
        <v>0</v>
      </c>
      <c r="AP13" s="126"/>
      <c r="AQ13" s="125"/>
      <c r="AR13" s="133">
        <v>0</v>
      </c>
      <c r="AS13" s="133">
        <v>0</v>
      </c>
      <c r="AT13" s="133">
        <f t="shared" si="21"/>
        <v>0</v>
      </c>
      <c r="AU13" s="133">
        <v>0</v>
      </c>
      <c r="AV13" s="133">
        <v>0</v>
      </c>
      <c r="AW13" s="133">
        <f t="shared" si="22"/>
        <v>0</v>
      </c>
      <c r="AX13" s="126"/>
      <c r="AY13" s="125"/>
      <c r="AZ13" s="133">
        <v>0</v>
      </c>
      <c r="BA13" s="133">
        <v>0</v>
      </c>
      <c r="BB13" s="133">
        <f t="shared" si="23"/>
        <v>0</v>
      </c>
      <c r="BC13" s="133">
        <v>0</v>
      </c>
      <c r="BD13" s="133">
        <v>0</v>
      </c>
      <c r="BE13" s="133">
        <f t="shared" si="24"/>
        <v>0</v>
      </c>
    </row>
    <row r="14" spans="1:57" s="129" customFormat="1" ht="12" customHeight="1">
      <c r="A14" s="125" t="s">
        <v>503</v>
      </c>
      <c r="B14" s="126" t="s">
        <v>662</v>
      </c>
      <c r="C14" s="125" t="s">
        <v>521</v>
      </c>
      <c r="D14" s="133">
        <f t="shared" si="7"/>
        <v>0</v>
      </c>
      <c r="E14" s="133">
        <f t="shared" si="8"/>
        <v>0</v>
      </c>
      <c r="F14" s="133">
        <f t="shared" si="9"/>
        <v>0</v>
      </c>
      <c r="G14" s="133">
        <f t="shared" si="10"/>
        <v>0</v>
      </c>
      <c r="H14" s="133">
        <f t="shared" si="11"/>
        <v>0</v>
      </c>
      <c r="I14" s="133">
        <f t="shared" si="12"/>
        <v>0</v>
      </c>
      <c r="J14" s="126"/>
      <c r="K14" s="125"/>
      <c r="L14" s="133">
        <v>0</v>
      </c>
      <c r="M14" s="133">
        <v>0</v>
      </c>
      <c r="N14" s="133">
        <f t="shared" si="13"/>
        <v>0</v>
      </c>
      <c r="O14" s="133">
        <v>0</v>
      </c>
      <c r="P14" s="133">
        <v>0</v>
      </c>
      <c r="Q14" s="133">
        <f t="shared" si="14"/>
        <v>0</v>
      </c>
      <c r="R14" s="126"/>
      <c r="S14" s="125"/>
      <c r="T14" s="133">
        <v>0</v>
      </c>
      <c r="U14" s="133">
        <v>0</v>
      </c>
      <c r="V14" s="133">
        <f t="shared" si="15"/>
        <v>0</v>
      </c>
      <c r="W14" s="133">
        <v>0</v>
      </c>
      <c r="X14" s="133">
        <v>0</v>
      </c>
      <c r="Y14" s="133">
        <f t="shared" si="16"/>
        <v>0</v>
      </c>
      <c r="Z14" s="126"/>
      <c r="AA14" s="125"/>
      <c r="AB14" s="133">
        <v>0</v>
      </c>
      <c r="AC14" s="133">
        <v>0</v>
      </c>
      <c r="AD14" s="133">
        <f t="shared" si="17"/>
        <v>0</v>
      </c>
      <c r="AE14" s="133">
        <v>0</v>
      </c>
      <c r="AF14" s="133">
        <v>0</v>
      </c>
      <c r="AG14" s="133">
        <f t="shared" si="18"/>
        <v>0</v>
      </c>
      <c r="AH14" s="126"/>
      <c r="AI14" s="125"/>
      <c r="AJ14" s="133">
        <v>0</v>
      </c>
      <c r="AK14" s="133">
        <v>0</v>
      </c>
      <c r="AL14" s="133">
        <f t="shared" si="19"/>
        <v>0</v>
      </c>
      <c r="AM14" s="133">
        <v>0</v>
      </c>
      <c r="AN14" s="133">
        <v>0</v>
      </c>
      <c r="AO14" s="133">
        <f t="shared" si="20"/>
        <v>0</v>
      </c>
      <c r="AP14" s="126"/>
      <c r="AQ14" s="125"/>
      <c r="AR14" s="133">
        <v>0</v>
      </c>
      <c r="AS14" s="133">
        <v>0</v>
      </c>
      <c r="AT14" s="133">
        <f t="shared" si="21"/>
        <v>0</v>
      </c>
      <c r="AU14" s="133">
        <v>0</v>
      </c>
      <c r="AV14" s="133">
        <v>0</v>
      </c>
      <c r="AW14" s="133">
        <f t="shared" si="22"/>
        <v>0</v>
      </c>
      <c r="AX14" s="126"/>
      <c r="AY14" s="125"/>
      <c r="AZ14" s="133">
        <v>0</v>
      </c>
      <c r="BA14" s="133">
        <v>0</v>
      </c>
      <c r="BB14" s="133">
        <f t="shared" si="23"/>
        <v>0</v>
      </c>
      <c r="BC14" s="133">
        <v>0</v>
      </c>
      <c r="BD14" s="133">
        <v>0</v>
      </c>
      <c r="BE14" s="133">
        <f t="shared" si="24"/>
        <v>0</v>
      </c>
    </row>
    <row r="15" spans="1:57" s="129" customFormat="1" ht="12" customHeight="1">
      <c r="A15" s="125" t="s">
        <v>503</v>
      </c>
      <c r="B15" s="126" t="s">
        <v>663</v>
      </c>
      <c r="C15" s="125" t="s">
        <v>522</v>
      </c>
      <c r="D15" s="133">
        <f t="shared" si="7"/>
        <v>0</v>
      </c>
      <c r="E15" s="133">
        <f t="shared" si="8"/>
        <v>0</v>
      </c>
      <c r="F15" s="133">
        <f t="shared" si="9"/>
        <v>0</v>
      </c>
      <c r="G15" s="133">
        <f t="shared" si="10"/>
        <v>0</v>
      </c>
      <c r="H15" s="133">
        <f t="shared" si="11"/>
        <v>0</v>
      </c>
      <c r="I15" s="133">
        <f t="shared" si="12"/>
        <v>0</v>
      </c>
      <c r="J15" s="126"/>
      <c r="K15" s="125"/>
      <c r="L15" s="133">
        <v>0</v>
      </c>
      <c r="M15" s="133">
        <v>0</v>
      </c>
      <c r="N15" s="133">
        <f t="shared" si="13"/>
        <v>0</v>
      </c>
      <c r="O15" s="133">
        <v>0</v>
      </c>
      <c r="P15" s="133">
        <v>0</v>
      </c>
      <c r="Q15" s="133">
        <f t="shared" si="14"/>
        <v>0</v>
      </c>
      <c r="R15" s="126"/>
      <c r="S15" s="125"/>
      <c r="T15" s="133">
        <v>0</v>
      </c>
      <c r="U15" s="133">
        <v>0</v>
      </c>
      <c r="V15" s="133">
        <f t="shared" si="15"/>
        <v>0</v>
      </c>
      <c r="W15" s="133">
        <v>0</v>
      </c>
      <c r="X15" s="133">
        <v>0</v>
      </c>
      <c r="Y15" s="133">
        <f t="shared" si="16"/>
        <v>0</v>
      </c>
      <c r="Z15" s="126"/>
      <c r="AA15" s="125"/>
      <c r="AB15" s="133">
        <v>0</v>
      </c>
      <c r="AC15" s="133">
        <v>0</v>
      </c>
      <c r="AD15" s="133">
        <f t="shared" si="17"/>
        <v>0</v>
      </c>
      <c r="AE15" s="133">
        <v>0</v>
      </c>
      <c r="AF15" s="133">
        <v>0</v>
      </c>
      <c r="AG15" s="133">
        <f t="shared" si="18"/>
        <v>0</v>
      </c>
      <c r="AH15" s="126"/>
      <c r="AI15" s="125"/>
      <c r="AJ15" s="133">
        <v>0</v>
      </c>
      <c r="AK15" s="133">
        <v>0</v>
      </c>
      <c r="AL15" s="133">
        <f t="shared" si="19"/>
        <v>0</v>
      </c>
      <c r="AM15" s="133">
        <v>0</v>
      </c>
      <c r="AN15" s="133">
        <v>0</v>
      </c>
      <c r="AO15" s="133">
        <f t="shared" si="20"/>
        <v>0</v>
      </c>
      <c r="AP15" s="126"/>
      <c r="AQ15" s="125"/>
      <c r="AR15" s="133">
        <v>0</v>
      </c>
      <c r="AS15" s="133">
        <v>0</v>
      </c>
      <c r="AT15" s="133">
        <f t="shared" si="21"/>
        <v>0</v>
      </c>
      <c r="AU15" s="133">
        <v>0</v>
      </c>
      <c r="AV15" s="133">
        <v>0</v>
      </c>
      <c r="AW15" s="133">
        <f t="shared" si="22"/>
        <v>0</v>
      </c>
      <c r="AX15" s="126"/>
      <c r="AY15" s="125"/>
      <c r="AZ15" s="133">
        <v>0</v>
      </c>
      <c r="BA15" s="133">
        <v>0</v>
      </c>
      <c r="BB15" s="133">
        <f t="shared" si="23"/>
        <v>0</v>
      </c>
      <c r="BC15" s="133">
        <v>0</v>
      </c>
      <c r="BD15" s="133">
        <v>0</v>
      </c>
      <c r="BE15" s="133">
        <f t="shared" si="24"/>
        <v>0</v>
      </c>
    </row>
    <row r="16" spans="1:57" s="129" customFormat="1" ht="12" customHeight="1">
      <c r="A16" s="125" t="s">
        <v>503</v>
      </c>
      <c r="B16" s="126" t="s">
        <v>664</v>
      </c>
      <c r="C16" s="125" t="s">
        <v>523</v>
      </c>
      <c r="D16" s="133">
        <f t="shared" si="7"/>
        <v>0</v>
      </c>
      <c r="E16" s="133">
        <f t="shared" si="8"/>
        <v>0</v>
      </c>
      <c r="F16" s="133">
        <f t="shared" si="9"/>
        <v>0</v>
      </c>
      <c r="G16" s="133">
        <f t="shared" si="10"/>
        <v>0</v>
      </c>
      <c r="H16" s="133">
        <f t="shared" si="11"/>
        <v>0</v>
      </c>
      <c r="I16" s="133">
        <f t="shared" si="12"/>
        <v>0</v>
      </c>
      <c r="J16" s="126"/>
      <c r="K16" s="125"/>
      <c r="L16" s="133">
        <v>0</v>
      </c>
      <c r="M16" s="133">
        <v>0</v>
      </c>
      <c r="N16" s="133">
        <f t="shared" si="13"/>
        <v>0</v>
      </c>
      <c r="O16" s="133">
        <v>0</v>
      </c>
      <c r="P16" s="133">
        <v>0</v>
      </c>
      <c r="Q16" s="133">
        <f t="shared" si="14"/>
        <v>0</v>
      </c>
      <c r="R16" s="126"/>
      <c r="S16" s="125"/>
      <c r="T16" s="133">
        <v>0</v>
      </c>
      <c r="U16" s="133">
        <v>0</v>
      </c>
      <c r="V16" s="133">
        <f t="shared" si="15"/>
        <v>0</v>
      </c>
      <c r="W16" s="133">
        <v>0</v>
      </c>
      <c r="X16" s="133">
        <v>0</v>
      </c>
      <c r="Y16" s="133">
        <f t="shared" si="16"/>
        <v>0</v>
      </c>
      <c r="Z16" s="126"/>
      <c r="AA16" s="125"/>
      <c r="AB16" s="133">
        <v>0</v>
      </c>
      <c r="AC16" s="133">
        <v>0</v>
      </c>
      <c r="AD16" s="133">
        <f t="shared" si="17"/>
        <v>0</v>
      </c>
      <c r="AE16" s="133">
        <v>0</v>
      </c>
      <c r="AF16" s="133">
        <v>0</v>
      </c>
      <c r="AG16" s="133">
        <f t="shared" si="18"/>
        <v>0</v>
      </c>
      <c r="AH16" s="126"/>
      <c r="AI16" s="125"/>
      <c r="AJ16" s="133">
        <v>0</v>
      </c>
      <c r="AK16" s="133">
        <v>0</v>
      </c>
      <c r="AL16" s="133">
        <f t="shared" si="19"/>
        <v>0</v>
      </c>
      <c r="AM16" s="133">
        <v>0</v>
      </c>
      <c r="AN16" s="133">
        <v>0</v>
      </c>
      <c r="AO16" s="133">
        <f t="shared" si="20"/>
        <v>0</v>
      </c>
      <c r="AP16" s="126"/>
      <c r="AQ16" s="125"/>
      <c r="AR16" s="133">
        <v>0</v>
      </c>
      <c r="AS16" s="133">
        <v>0</v>
      </c>
      <c r="AT16" s="133">
        <f t="shared" si="21"/>
        <v>0</v>
      </c>
      <c r="AU16" s="133">
        <v>0</v>
      </c>
      <c r="AV16" s="133">
        <v>0</v>
      </c>
      <c r="AW16" s="133">
        <f t="shared" si="22"/>
        <v>0</v>
      </c>
      <c r="AX16" s="126"/>
      <c r="AY16" s="125"/>
      <c r="AZ16" s="133">
        <v>0</v>
      </c>
      <c r="BA16" s="133">
        <v>0</v>
      </c>
      <c r="BB16" s="133">
        <f t="shared" si="23"/>
        <v>0</v>
      </c>
      <c r="BC16" s="133">
        <v>0</v>
      </c>
      <c r="BD16" s="133">
        <v>0</v>
      </c>
      <c r="BE16" s="133">
        <f t="shared" si="24"/>
        <v>0</v>
      </c>
    </row>
    <row r="17" spans="1:57" s="129" customFormat="1" ht="12" customHeight="1">
      <c r="A17" s="125" t="s">
        <v>503</v>
      </c>
      <c r="B17" s="126" t="s">
        <v>524</v>
      </c>
      <c r="C17" s="125" t="s">
        <v>525</v>
      </c>
      <c r="D17" s="133">
        <f t="shared" si="7"/>
        <v>0</v>
      </c>
      <c r="E17" s="133">
        <f t="shared" si="8"/>
        <v>299887</v>
      </c>
      <c r="F17" s="133">
        <f t="shared" si="9"/>
        <v>299887</v>
      </c>
      <c r="G17" s="133">
        <f t="shared" si="10"/>
        <v>0</v>
      </c>
      <c r="H17" s="133">
        <f t="shared" si="11"/>
        <v>94912</v>
      </c>
      <c r="I17" s="133">
        <f t="shared" si="12"/>
        <v>94912</v>
      </c>
      <c r="J17" s="126" t="s">
        <v>526</v>
      </c>
      <c r="K17" s="125" t="s">
        <v>527</v>
      </c>
      <c r="L17" s="133">
        <v>0</v>
      </c>
      <c r="M17" s="133">
        <v>299887</v>
      </c>
      <c r="N17" s="133">
        <f t="shared" si="13"/>
        <v>299887</v>
      </c>
      <c r="O17" s="133">
        <v>0</v>
      </c>
      <c r="P17" s="133">
        <v>94912</v>
      </c>
      <c r="Q17" s="133">
        <f t="shared" si="14"/>
        <v>94912</v>
      </c>
      <c r="R17" s="126"/>
      <c r="S17" s="125"/>
      <c r="T17" s="133">
        <v>0</v>
      </c>
      <c r="U17" s="133">
        <v>0</v>
      </c>
      <c r="V17" s="133">
        <f t="shared" si="15"/>
        <v>0</v>
      </c>
      <c r="W17" s="133">
        <v>0</v>
      </c>
      <c r="X17" s="133">
        <v>0</v>
      </c>
      <c r="Y17" s="133">
        <f t="shared" si="16"/>
        <v>0</v>
      </c>
      <c r="Z17" s="126"/>
      <c r="AA17" s="125"/>
      <c r="AB17" s="133">
        <v>0</v>
      </c>
      <c r="AC17" s="133">
        <v>0</v>
      </c>
      <c r="AD17" s="133">
        <f t="shared" si="17"/>
        <v>0</v>
      </c>
      <c r="AE17" s="133">
        <v>0</v>
      </c>
      <c r="AF17" s="133">
        <v>0</v>
      </c>
      <c r="AG17" s="133">
        <f t="shared" si="18"/>
        <v>0</v>
      </c>
      <c r="AH17" s="126"/>
      <c r="AI17" s="125"/>
      <c r="AJ17" s="133">
        <v>0</v>
      </c>
      <c r="AK17" s="133">
        <v>0</v>
      </c>
      <c r="AL17" s="133">
        <f t="shared" si="19"/>
        <v>0</v>
      </c>
      <c r="AM17" s="133">
        <v>0</v>
      </c>
      <c r="AN17" s="133">
        <v>0</v>
      </c>
      <c r="AO17" s="133">
        <f t="shared" si="20"/>
        <v>0</v>
      </c>
      <c r="AP17" s="126"/>
      <c r="AQ17" s="125"/>
      <c r="AR17" s="133">
        <v>0</v>
      </c>
      <c r="AS17" s="133">
        <v>0</v>
      </c>
      <c r="AT17" s="133">
        <f t="shared" si="21"/>
        <v>0</v>
      </c>
      <c r="AU17" s="133">
        <v>0</v>
      </c>
      <c r="AV17" s="133">
        <v>0</v>
      </c>
      <c r="AW17" s="133">
        <f t="shared" si="22"/>
        <v>0</v>
      </c>
      <c r="AX17" s="126"/>
      <c r="AY17" s="125"/>
      <c r="AZ17" s="133">
        <v>0</v>
      </c>
      <c r="BA17" s="133">
        <v>0</v>
      </c>
      <c r="BB17" s="133">
        <f t="shared" si="23"/>
        <v>0</v>
      </c>
      <c r="BC17" s="133">
        <v>0</v>
      </c>
      <c r="BD17" s="133">
        <v>0</v>
      </c>
      <c r="BE17" s="133">
        <f t="shared" si="24"/>
        <v>0</v>
      </c>
    </row>
    <row r="18" spans="1:57" s="129" customFormat="1" ht="12" customHeight="1">
      <c r="A18" s="125" t="s">
        <v>503</v>
      </c>
      <c r="B18" s="126" t="s">
        <v>665</v>
      </c>
      <c r="C18" s="125" t="s">
        <v>528</v>
      </c>
      <c r="D18" s="133">
        <f t="shared" si="7"/>
        <v>0</v>
      </c>
      <c r="E18" s="133">
        <f t="shared" si="8"/>
        <v>0</v>
      </c>
      <c r="F18" s="133">
        <f t="shared" si="9"/>
        <v>0</v>
      </c>
      <c r="G18" s="133">
        <f t="shared" si="10"/>
        <v>0</v>
      </c>
      <c r="H18" s="133">
        <f t="shared" si="11"/>
        <v>0</v>
      </c>
      <c r="I18" s="133">
        <f t="shared" si="12"/>
        <v>0</v>
      </c>
      <c r="J18" s="126"/>
      <c r="K18" s="125"/>
      <c r="L18" s="133">
        <v>0</v>
      </c>
      <c r="M18" s="133">
        <v>0</v>
      </c>
      <c r="N18" s="133">
        <f t="shared" si="13"/>
        <v>0</v>
      </c>
      <c r="O18" s="133">
        <v>0</v>
      </c>
      <c r="P18" s="133">
        <v>0</v>
      </c>
      <c r="Q18" s="133">
        <f t="shared" si="14"/>
        <v>0</v>
      </c>
      <c r="R18" s="126"/>
      <c r="S18" s="125"/>
      <c r="T18" s="133">
        <v>0</v>
      </c>
      <c r="U18" s="133">
        <v>0</v>
      </c>
      <c r="V18" s="133">
        <f t="shared" si="15"/>
        <v>0</v>
      </c>
      <c r="W18" s="133">
        <v>0</v>
      </c>
      <c r="X18" s="133">
        <v>0</v>
      </c>
      <c r="Y18" s="133">
        <f t="shared" si="16"/>
        <v>0</v>
      </c>
      <c r="Z18" s="126"/>
      <c r="AA18" s="125"/>
      <c r="AB18" s="133">
        <v>0</v>
      </c>
      <c r="AC18" s="133">
        <v>0</v>
      </c>
      <c r="AD18" s="133">
        <f t="shared" si="17"/>
        <v>0</v>
      </c>
      <c r="AE18" s="133">
        <v>0</v>
      </c>
      <c r="AF18" s="133">
        <v>0</v>
      </c>
      <c r="AG18" s="133">
        <f t="shared" si="18"/>
        <v>0</v>
      </c>
      <c r="AH18" s="126"/>
      <c r="AI18" s="125"/>
      <c r="AJ18" s="133">
        <v>0</v>
      </c>
      <c r="AK18" s="133">
        <v>0</v>
      </c>
      <c r="AL18" s="133">
        <f t="shared" si="19"/>
        <v>0</v>
      </c>
      <c r="AM18" s="133">
        <v>0</v>
      </c>
      <c r="AN18" s="133">
        <v>0</v>
      </c>
      <c r="AO18" s="133">
        <f t="shared" si="20"/>
        <v>0</v>
      </c>
      <c r="AP18" s="126"/>
      <c r="AQ18" s="125"/>
      <c r="AR18" s="133">
        <v>0</v>
      </c>
      <c r="AS18" s="133">
        <v>0</v>
      </c>
      <c r="AT18" s="133">
        <f t="shared" si="21"/>
        <v>0</v>
      </c>
      <c r="AU18" s="133">
        <v>0</v>
      </c>
      <c r="AV18" s="133">
        <v>0</v>
      </c>
      <c r="AW18" s="133">
        <f t="shared" si="22"/>
        <v>0</v>
      </c>
      <c r="AX18" s="126"/>
      <c r="AY18" s="125"/>
      <c r="AZ18" s="133">
        <v>0</v>
      </c>
      <c r="BA18" s="133">
        <v>0</v>
      </c>
      <c r="BB18" s="133">
        <f t="shared" si="23"/>
        <v>0</v>
      </c>
      <c r="BC18" s="133">
        <v>0</v>
      </c>
      <c r="BD18" s="133">
        <v>0</v>
      </c>
      <c r="BE18" s="133">
        <f t="shared" si="24"/>
        <v>0</v>
      </c>
    </row>
    <row r="19" spans="1:57" s="129" customFormat="1" ht="12" customHeight="1">
      <c r="A19" s="125" t="s">
        <v>503</v>
      </c>
      <c r="B19" s="126" t="s">
        <v>666</v>
      </c>
      <c r="C19" s="125" t="s">
        <v>529</v>
      </c>
      <c r="D19" s="133">
        <f t="shared" si="7"/>
        <v>0</v>
      </c>
      <c r="E19" s="133">
        <f t="shared" si="8"/>
        <v>0</v>
      </c>
      <c r="F19" s="133">
        <f t="shared" si="9"/>
        <v>0</v>
      </c>
      <c r="G19" s="133">
        <f t="shared" si="10"/>
        <v>0</v>
      </c>
      <c r="H19" s="133">
        <f t="shared" si="11"/>
        <v>0</v>
      </c>
      <c r="I19" s="133">
        <f t="shared" si="12"/>
        <v>0</v>
      </c>
      <c r="J19" s="126"/>
      <c r="K19" s="125"/>
      <c r="L19" s="133">
        <v>0</v>
      </c>
      <c r="M19" s="133">
        <v>0</v>
      </c>
      <c r="N19" s="133">
        <f t="shared" si="13"/>
        <v>0</v>
      </c>
      <c r="O19" s="133">
        <v>0</v>
      </c>
      <c r="P19" s="133">
        <v>0</v>
      </c>
      <c r="Q19" s="133">
        <f t="shared" si="14"/>
        <v>0</v>
      </c>
      <c r="R19" s="126"/>
      <c r="S19" s="125"/>
      <c r="T19" s="133">
        <v>0</v>
      </c>
      <c r="U19" s="133">
        <v>0</v>
      </c>
      <c r="V19" s="133">
        <f t="shared" si="15"/>
        <v>0</v>
      </c>
      <c r="W19" s="133">
        <v>0</v>
      </c>
      <c r="X19" s="133">
        <v>0</v>
      </c>
      <c r="Y19" s="133">
        <f t="shared" si="16"/>
        <v>0</v>
      </c>
      <c r="Z19" s="126"/>
      <c r="AA19" s="125"/>
      <c r="AB19" s="133">
        <v>0</v>
      </c>
      <c r="AC19" s="133">
        <v>0</v>
      </c>
      <c r="AD19" s="133">
        <f t="shared" si="17"/>
        <v>0</v>
      </c>
      <c r="AE19" s="133">
        <v>0</v>
      </c>
      <c r="AF19" s="133">
        <v>0</v>
      </c>
      <c r="AG19" s="133">
        <f t="shared" si="18"/>
        <v>0</v>
      </c>
      <c r="AH19" s="126"/>
      <c r="AI19" s="125"/>
      <c r="AJ19" s="133">
        <v>0</v>
      </c>
      <c r="AK19" s="133">
        <v>0</v>
      </c>
      <c r="AL19" s="133">
        <f t="shared" si="19"/>
        <v>0</v>
      </c>
      <c r="AM19" s="133">
        <v>0</v>
      </c>
      <c r="AN19" s="133">
        <v>0</v>
      </c>
      <c r="AO19" s="133">
        <f t="shared" si="20"/>
        <v>0</v>
      </c>
      <c r="AP19" s="126"/>
      <c r="AQ19" s="125"/>
      <c r="AR19" s="133">
        <v>0</v>
      </c>
      <c r="AS19" s="133">
        <v>0</v>
      </c>
      <c r="AT19" s="133">
        <f t="shared" si="21"/>
        <v>0</v>
      </c>
      <c r="AU19" s="133">
        <v>0</v>
      </c>
      <c r="AV19" s="133">
        <v>0</v>
      </c>
      <c r="AW19" s="133">
        <f t="shared" si="22"/>
        <v>0</v>
      </c>
      <c r="AX19" s="126"/>
      <c r="AY19" s="125"/>
      <c r="AZ19" s="133">
        <v>0</v>
      </c>
      <c r="BA19" s="133">
        <v>0</v>
      </c>
      <c r="BB19" s="133">
        <f t="shared" si="23"/>
        <v>0</v>
      </c>
      <c r="BC19" s="133">
        <v>0</v>
      </c>
      <c r="BD19" s="133">
        <v>0</v>
      </c>
      <c r="BE19" s="133">
        <f t="shared" si="24"/>
        <v>0</v>
      </c>
    </row>
    <row r="20" spans="1:57" s="129" customFormat="1" ht="12" customHeight="1">
      <c r="A20" s="125" t="s">
        <v>503</v>
      </c>
      <c r="B20" s="126" t="s">
        <v>667</v>
      </c>
      <c r="C20" s="125" t="s">
        <v>530</v>
      </c>
      <c r="D20" s="133">
        <f t="shared" si="7"/>
        <v>0</v>
      </c>
      <c r="E20" s="133">
        <f t="shared" si="8"/>
        <v>0</v>
      </c>
      <c r="F20" s="133">
        <f t="shared" si="9"/>
        <v>0</v>
      </c>
      <c r="G20" s="133">
        <f t="shared" si="10"/>
        <v>0</v>
      </c>
      <c r="H20" s="133">
        <f t="shared" si="11"/>
        <v>0</v>
      </c>
      <c r="I20" s="133">
        <f t="shared" si="12"/>
        <v>0</v>
      </c>
      <c r="J20" s="126"/>
      <c r="K20" s="125"/>
      <c r="L20" s="133">
        <v>0</v>
      </c>
      <c r="M20" s="133">
        <v>0</v>
      </c>
      <c r="N20" s="133">
        <f t="shared" si="13"/>
        <v>0</v>
      </c>
      <c r="O20" s="133">
        <v>0</v>
      </c>
      <c r="P20" s="133">
        <v>0</v>
      </c>
      <c r="Q20" s="133">
        <f t="shared" si="14"/>
        <v>0</v>
      </c>
      <c r="R20" s="126"/>
      <c r="S20" s="125"/>
      <c r="T20" s="133">
        <v>0</v>
      </c>
      <c r="U20" s="133">
        <v>0</v>
      </c>
      <c r="V20" s="133">
        <f t="shared" si="15"/>
        <v>0</v>
      </c>
      <c r="W20" s="133">
        <v>0</v>
      </c>
      <c r="X20" s="133">
        <v>0</v>
      </c>
      <c r="Y20" s="133">
        <f t="shared" si="16"/>
        <v>0</v>
      </c>
      <c r="Z20" s="126"/>
      <c r="AA20" s="125"/>
      <c r="AB20" s="133">
        <v>0</v>
      </c>
      <c r="AC20" s="133">
        <v>0</v>
      </c>
      <c r="AD20" s="133">
        <f t="shared" si="17"/>
        <v>0</v>
      </c>
      <c r="AE20" s="133">
        <v>0</v>
      </c>
      <c r="AF20" s="133">
        <v>0</v>
      </c>
      <c r="AG20" s="133">
        <f t="shared" si="18"/>
        <v>0</v>
      </c>
      <c r="AH20" s="126"/>
      <c r="AI20" s="125"/>
      <c r="AJ20" s="133">
        <v>0</v>
      </c>
      <c r="AK20" s="133">
        <v>0</v>
      </c>
      <c r="AL20" s="133">
        <f t="shared" si="19"/>
        <v>0</v>
      </c>
      <c r="AM20" s="133">
        <v>0</v>
      </c>
      <c r="AN20" s="133">
        <v>0</v>
      </c>
      <c r="AO20" s="133">
        <f t="shared" si="20"/>
        <v>0</v>
      </c>
      <c r="AP20" s="126"/>
      <c r="AQ20" s="125"/>
      <c r="AR20" s="133">
        <v>0</v>
      </c>
      <c r="AS20" s="133">
        <v>0</v>
      </c>
      <c r="AT20" s="133">
        <f t="shared" si="21"/>
        <v>0</v>
      </c>
      <c r="AU20" s="133">
        <v>0</v>
      </c>
      <c r="AV20" s="133">
        <v>0</v>
      </c>
      <c r="AW20" s="133">
        <f t="shared" si="22"/>
        <v>0</v>
      </c>
      <c r="AX20" s="126"/>
      <c r="AY20" s="125"/>
      <c r="AZ20" s="133">
        <v>0</v>
      </c>
      <c r="BA20" s="133">
        <v>0</v>
      </c>
      <c r="BB20" s="133">
        <f t="shared" si="23"/>
        <v>0</v>
      </c>
      <c r="BC20" s="133">
        <v>0</v>
      </c>
      <c r="BD20" s="133">
        <v>0</v>
      </c>
      <c r="BE20" s="133">
        <f t="shared" si="24"/>
        <v>0</v>
      </c>
    </row>
    <row r="21" spans="1:57" s="129" customFormat="1" ht="12" customHeight="1">
      <c r="A21" s="125" t="s">
        <v>503</v>
      </c>
      <c r="B21" s="126" t="s">
        <v>668</v>
      </c>
      <c r="C21" s="125" t="s">
        <v>531</v>
      </c>
      <c r="D21" s="133">
        <f t="shared" si="7"/>
        <v>0</v>
      </c>
      <c r="E21" s="133">
        <f t="shared" si="8"/>
        <v>0</v>
      </c>
      <c r="F21" s="133">
        <f t="shared" si="9"/>
        <v>0</v>
      </c>
      <c r="G21" s="133">
        <f t="shared" si="10"/>
        <v>0</v>
      </c>
      <c r="H21" s="133">
        <f t="shared" si="11"/>
        <v>0</v>
      </c>
      <c r="I21" s="133">
        <f t="shared" si="12"/>
        <v>0</v>
      </c>
      <c r="J21" s="126"/>
      <c r="K21" s="125"/>
      <c r="L21" s="133">
        <v>0</v>
      </c>
      <c r="M21" s="133">
        <v>0</v>
      </c>
      <c r="N21" s="133">
        <f t="shared" si="13"/>
        <v>0</v>
      </c>
      <c r="O21" s="133">
        <v>0</v>
      </c>
      <c r="P21" s="133">
        <v>0</v>
      </c>
      <c r="Q21" s="133">
        <f t="shared" si="14"/>
        <v>0</v>
      </c>
      <c r="R21" s="126"/>
      <c r="S21" s="125"/>
      <c r="T21" s="133">
        <v>0</v>
      </c>
      <c r="U21" s="133">
        <v>0</v>
      </c>
      <c r="V21" s="133">
        <f t="shared" si="15"/>
        <v>0</v>
      </c>
      <c r="W21" s="133">
        <v>0</v>
      </c>
      <c r="X21" s="133">
        <v>0</v>
      </c>
      <c r="Y21" s="133">
        <f t="shared" si="16"/>
        <v>0</v>
      </c>
      <c r="Z21" s="126"/>
      <c r="AA21" s="125"/>
      <c r="AB21" s="133">
        <v>0</v>
      </c>
      <c r="AC21" s="133">
        <v>0</v>
      </c>
      <c r="AD21" s="133">
        <f t="shared" si="17"/>
        <v>0</v>
      </c>
      <c r="AE21" s="133">
        <v>0</v>
      </c>
      <c r="AF21" s="133">
        <v>0</v>
      </c>
      <c r="AG21" s="133">
        <f t="shared" si="18"/>
        <v>0</v>
      </c>
      <c r="AH21" s="126"/>
      <c r="AI21" s="125"/>
      <c r="AJ21" s="133">
        <v>0</v>
      </c>
      <c r="AK21" s="133">
        <v>0</v>
      </c>
      <c r="AL21" s="133">
        <f t="shared" si="19"/>
        <v>0</v>
      </c>
      <c r="AM21" s="133">
        <v>0</v>
      </c>
      <c r="AN21" s="133">
        <v>0</v>
      </c>
      <c r="AO21" s="133">
        <f t="shared" si="20"/>
        <v>0</v>
      </c>
      <c r="AP21" s="126"/>
      <c r="AQ21" s="125"/>
      <c r="AR21" s="133">
        <v>0</v>
      </c>
      <c r="AS21" s="133">
        <v>0</v>
      </c>
      <c r="AT21" s="133">
        <f t="shared" si="21"/>
        <v>0</v>
      </c>
      <c r="AU21" s="133">
        <v>0</v>
      </c>
      <c r="AV21" s="133">
        <v>0</v>
      </c>
      <c r="AW21" s="133">
        <f t="shared" si="22"/>
        <v>0</v>
      </c>
      <c r="AX21" s="126"/>
      <c r="AY21" s="125"/>
      <c r="AZ21" s="133">
        <v>0</v>
      </c>
      <c r="BA21" s="133">
        <v>0</v>
      </c>
      <c r="BB21" s="133">
        <f t="shared" si="23"/>
        <v>0</v>
      </c>
      <c r="BC21" s="133">
        <v>0</v>
      </c>
      <c r="BD21" s="133">
        <v>0</v>
      </c>
      <c r="BE21" s="133">
        <f t="shared" si="24"/>
        <v>0</v>
      </c>
    </row>
    <row r="22" spans="1:57" s="129" customFormat="1" ht="12" customHeight="1">
      <c r="A22" s="125" t="s">
        <v>503</v>
      </c>
      <c r="B22" s="126" t="s">
        <v>532</v>
      </c>
      <c r="C22" s="125" t="s">
        <v>533</v>
      </c>
      <c r="D22" s="133">
        <f t="shared" si="7"/>
        <v>338753</v>
      </c>
      <c r="E22" s="133">
        <f t="shared" si="8"/>
        <v>398500</v>
      </c>
      <c r="F22" s="133">
        <f t="shared" si="9"/>
        <v>737253</v>
      </c>
      <c r="G22" s="133">
        <f t="shared" si="10"/>
        <v>0</v>
      </c>
      <c r="H22" s="133">
        <f t="shared" si="11"/>
        <v>135212</v>
      </c>
      <c r="I22" s="133">
        <f t="shared" si="12"/>
        <v>135212</v>
      </c>
      <c r="J22" s="126" t="s">
        <v>534</v>
      </c>
      <c r="K22" s="125" t="s">
        <v>535</v>
      </c>
      <c r="L22" s="133">
        <v>0</v>
      </c>
      <c r="M22" s="133">
        <v>0</v>
      </c>
      <c r="N22" s="133">
        <f t="shared" si="13"/>
        <v>0</v>
      </c>
      <c r="O22" s="133">
        <v>0</v>
      </c>
      <c r="P22" s="133">
        <v>135212</v>
      </c>
      <c r="Q22" s="133">
        <f t="shared" si="14"/>
        <v>135212</v>
      </c>
      <c r="R22" s="126" t="s">
        <v>515</v>
      </c>
      <c r="S22" s="125" t="s">
        <v>516</v>
      </c>
      <c r="T22" s="133">
        <v>328594</v>
      </c>
      <c r="U22" s="133">
        <v>153309</v>
      </c>
      <c r="V22" s="133">
        <f t="shared" si="15"/>
        <v>481903</v>
      </c>
      <c r="W22" s="133">
        <v>0</v>
      </c>
      <c r="X22" s="133">
        <v>0</v>
      </c>
      <c r="Y22" s="133">
        <f t="shared" si="16"/>
        <v>0</v>
      </c>
      <c r="Z22" s="126" t="s">
        <v>536</v>
      </c>
      <c r="AA22" s="125" t="s">
        <v>537</v>
      </c>
      <c r="AB22" s="133">
        <v>10159</v>
      </c>
      <c r="AC22" s="133">
        <v>245191</v>
      </c>
      <c r="AD22" s="133">
        <f t="shared" si="17"/>
        <v>255350</v>
      </c>
      <c r="AE22" s="133">
        <v>0</v>
      </c>
      <c r="AF22" s="133">
        <v>0</v>
      </c>
      <c r="AG22" s="133">
        <f t="shared" si="18"/>
        <v>0</v>
      </c>
      <c r="AH22" s="126"/>
      <c r="AI22" s="125"/>
      <c r="AJ22" s="133">
        <v>0</v>
      </c>
      <c r="AK22" s="133">
        <v>0</v>
      </c>
      <c r="AL22" s="133">
        <f t="shared" si="19"/>
        <v>0</v>
      </c>
      <c r="AM22" s="133">
        <v>0</v>
      </c>
      <c r="AN22" s="133">
        <v>0</v>
      </c>
      <c r="AO22" s="133">
        <f t="shared" si="20"/>
        <v>0</v>
      </c>
      <c r="AP22" s="126"/>
      <c r="AQ22" s="125"/>
      <c r="AR22" s="133">
        <v>0</v>
      </c>
      <c r="AS22" s="133">
        <v>0</v>
      </c>
      <c r="AT22" s="133">
        <f t="shared" si="21"/>
        <v>0</v>
      </c>
      <c r="AU22" s="133">
        <v>0</v>
      </c>
      <c r="AV22" s="133">
        <v>0</v>
      </c>
      <c r="AW22" s="133">
        <f t="shared" si="22"/>
        <v>0</v>
      </c>
      <c r="AX22" s="126"/>
      <c r="AY22" s="125"/>
      <c r="AZ22" s="133">
        <v>0</v>
      </c>
      <c r="BA22" s="133">
        <v>0</v>
      </c>
      <c r="BB22" s="133">
        <f t="shared" si="23"/>
        <v>0</v>
      </c>
      <c r="BC22" s="133">
        <v>0</v>
      </c>
      <c r="BD22" s="133">
        <v>0</v>
      </c>
      <c r="BE22" s="133">
        <f t="shared" si="24"/>
        <v>0</v>
      </c>
    </row>
    <row r="23" spans="1:57" s="129" customFormat="1" ht="12" customHeight="1">
      <c r="A23" s="125" t="s">
        <v>503</v>
      </c>
      <c r="B23" s="126" t="s">
        <v>538</v>
      </c>
      <c r="C23" s="125" t="s">
        <v>539</v>
      </c>
      <c r="D23" s="133">
        <f t="shared" si="7"/>
        <v>277858</v>
      </c>
      <c r="E23" s="133">
        <f t="shared" si="8"/>
        <v>890542</v>
      </c>
      <c r="F23" s="133">
        <f t="shared" si="9"/>
        <v>1168400</v>
      </c>
      <c r="G23" s="133">
        <f t="shared" si="10"/>
        <v>0</v>
      </c>
      <c r="H23" s="133">
        <f t="shared" si="11"/>
        <v>0</v>
      </c>
      <c r="I23" s="133">
        <f t="shared" si="12"/>
        <v>0</v>
      </c>
      <c r="J23" s="126" t="s">
        <v>510</v>
      </c>
      <c r="K23" s="125" t="s">
        <v>511</v>
      </c>
      <c r="L23" s="133">
        <v>277858</v>
      </c>
      <c r="M23" s="133">
        <v>890542</v>
      </c>
      <c r="N23" s="133">
        <f t="shared" si="13"/>
        <v>1168400</v>
      </c>
      <c r="O23" s="133">
        <v>0</v>
      </c>
      <c r="P23" s="133">
        <v>0</v>
      </c>
      <c r="Q23" s="133">
        <f t="shared" si="14"/>
        <v>0</v>
      </c>
      <c r="R23" s="126"/>
      <c r="S23" s="125"/>
      <c r="T23" s="133">
        <v>0</v>
      </c>
      <c r="U23" s="133">
        <v>0</v>
      </c>
      <c r="V23" s="133">
        <f t="shared" si="15"/>
        <v>0</v>
      </c>
      <c r="W23" s="133">
        <v>0</v>
      </c>
      <c r="X23" s="133">
        <v>0</v>
      </c>
      <c r="Y23" s="133">
        <f t="shared" si="16"/>
        <v>0</v>
      </c>
      <c r="Z23" s="126"/>
      <c r="AA23" s="125"/>
      <c r="AB23" s="133">
        <v>0</v>
      </c>
      <c r="AC23" s="133">
        <v>0</v>
      </c>
      <c r="AD23" s="133">
        <f t="shared" si="17"/>
        <v>0</v>
      </c>
      <c r="AE23" s="133">
        <v>0</v>
      </c>
      <c r="AF23" s="133">
        <v>0</v>
      </c>
      <c r="AG23" s="133">
        <f t="shared" si="18"/>
        <v>0</v>
      </c>
      <c r="AH23" s="126"/>
      <c r="AI23" s="125"/>
      <c r="AJ23" s="133">
        <v>0</v>
      </c>
      <c r="AK23" s="133">
        <v>0</v>
      </c>
      <c r="AL23" s="133">
        <f t="shared" si="19"/>
        <v>0</v>
      </c>
      <c r="AM23" s="133">
        <v>0</v>
      </c>
      <c r="AN23" s="133">
        <v>0</v>
      </c>
      <c r="AO23" s="133">
        <f t="shared" si="20"/>
        <v>0</v>
      </c>
      <c r="AP23" s="126"/>
      <c r="AQ23" s="125"/>
      <c r="AR23" s="133">
        <v>0</v>
      </c>
      <c r="AS23" s="133">
        <v>0</v>
      </c>
      <c r="AT23" s="133">
        <f t="shared" si="21"/>
        <v>0</v>
      </c>
      <c r="AU23" s="133">
        <v>0</v>
      </c>
      <c r="AV23" s="133">
        <v>0</v>
      </c>
      <c r="AW23" s="133">
        <f t="shared" si="22"/>
        <v>0</v>
      </c>
      <c r="AX23" s="126"/>
      <c r="AY23" s="125"/>
      <c r="AZ23" s="133">
        <v>0</v>
      </c>
      <c r="BA23" s="133">
        <v>0</v>
      </c>
      <c r="BB23" s="133">
        <f t="shared" si="23"/>
        <v>0</v>
      </c>
      <c r="BC23" s="133">
        <v>0</v>
      </c>
      <c r="BD23" s="133">
        <v>0</v>
      </c>
      <c r="BE23" s="133">
        <f t="shared" si="24"/>
        <v>0</v>
      </c>
    </row>
    <row r="24" spans="1:57" s="129" customFormat="1" ht="12" customHeight="1">
      <c r="A24" s="125" t="s">
        <v>503</v>
      </c>
      <c r="B24" s="126" t="s">
        <v>540</v>
      </c>
      <c r="C24" s="125" t="s">
        <v>541</v>
      </c>
      <c r="D24" s="133">
        <f t="shared" si="7"/>
        <v>0</v>
      </c>
      <c r="E24" s="133">
        <f t="shared" si="8"/>
        <v>0</v>
      </c>
      <c r="F24" s="133">
        <f t="shared" si="9"/>
        <v>0</v>
      </c>
      <c r="G24" s="133">
        <f t="shared" si="10"/>
        <v>0</v>
      </c>
      <c r="H24" s="133">
        <f t="shared" si="11"/>
        <v>196828</v>
      </c>
      <c r="I24" s="133">
        <f t="shared" si="12"/>
        <v>196828</v>
      </c>
      <c r="J24" s="126" t="s">
        <v>542</v>
      </c>
      <c r="K24" s="125" t="s">
        <v>543</v>
      </c>
      <c r="L24" s="133">
        <v>0</v>
      </c>
      <c r="M24" s="133">
        <v>0</v>
      </c>
      <c r="N24" s="133">
        <f t="shared" si="13"/>
        <v>0</v>
      </c>
      <c r="O24" s="133">
        <v>0</v>
      </c>
      <c r="P24" s="133">
        <v>196828</v>
      </c>
      <c r="Q24" s="133">
        <f t="shared" si="14"/>
        <v>196828</v>
      </c>
      <c r="R24" s="126"/>
      <c r="S24" s="125"/>
      <c r="T24" s="133">
        <v>0</v>
      </c>
      <c r="U24" s="133">
        <v>0</v>
      </c>
      <c r="V24" s="133">
        <f t="shared" si="15"/>
        <v>0</v>
      </c>
      <c r="W24" s="133">
        <v>0</v>
      </c>
      <c r="X24" s="133">
        <v>0</v>
      </c>
      <c r="Y24" s="133">
        <f t="shared" si="16"/>
        <v>0</v>
      </c>
      <c r="Z24" s="126"/>
      <c r="AA24" s="125"/>
      <c r="AB24" s="133">
        <v>0</v>
      </c>
      <c r="AC24" s="133">
        <v>0</v>
      </c>
      <c r="AD24" s="133">
        <f t="shared" si="17"/>
        <v>0</v>
      </c>
      <c r="AE24" s="133">
        <v>0</v>
      </c>
      <c r="AF24" s="133">
        <v>0</v>
      </c>
      <c r="AG24" s="133">
        <f t="shared" si="18"/>
        <v>0</v>
      </c>
      <c r="AH24" s="126"/>
      <c r="AI24" s="125"/>
      <c r="AJ24" s="133">
        <v>0</v>
      </c>
      <c r="AK24" s="133">
        <v>0</v>
      </c>
      <c r="AL24" s="133">
        <f t="shared" si="19"/>
        <v>0</v>
      </c>
      <c r="AM24" s="133">
        <v>0</v>
      </c>
      <c r="AN24" s="133">
        <v>0</v>
      </c>
      <c r="AO24" s="133">
        <f t="shared" si="20"/>
        <v>0</v>
      </c>
      <c r="AP24" s="126"/>
      <c r="AQ24" s="125"/>
      <c r="AR24" s="133">
        <v>0</v>
      </c>
      <c r="AS24" s="133">
        <v>0</v>
      </c>
      <c r="AT24" s="133">
        <f t="shared" si="21"/>
        <v>0</v>
      </c>
      <c r="AU24" s="133">
        <v>0</v>
      </c>
      <c r="AV24" s="133">
        <v>0</v>
      </c>
      <c r="AW24" s="133">
        <f t="shared" si="22"/>
        <v>0</v>
      </c>
      <c r="AX24" s="126"/>
      <c r="AY24" s="125"/>
      <c r="AZ24" s="133">
        <v>0</v>
      </c>
      <c r="BA24" s="133">
        <v>0</v>
      </c>
      <c r="BB24" s="133">
        <f t="shared" si="23"/>
        <v>0</v>
      </c>
      <c r="BC24" s="133">
        <v>0</v>
      </c>
      <c r="BD24" s="133">
        <v>0</v>
      </c>
      <c r="BE24" s="133">
        <f t="shared" si="24"/>
        <v>0</v>
      </c>
    </row>
    <row r="25" spans="1:57" s="129" customFormat="1" ht="12" customHeight="1">
      <c r="A25" s="125" t="s">
        <v>503</v>
      </c>
      <c r="B25" s="126" t="s">
        <v>544</v>
      </c>
      <c r="C25" s="125" t="s">
        <v>545</v>
      </c>
      <c r="D25" s="133">
        <f t="shared" si="7"/>
        <v>111471</v>
      </c>
      <c r="E25" s="133">
        <f t="shared" si="8"/>
        <v>799546</v>
      </c>
      <c r="F25" s="133">
        <f t="shared" si="9"/>
        <v>911017</v>
      </c>
      <c r="G25" s="133">
        <f t="shared" si="10"/>
        <v>1235</v>
      </c>
      <c r="H25" s="133">
        <f t="shared" si="11"/>
        <v>53232</v>
      </c>
      <c r="I25" s="133">
        <f t="shared" si="12"/>
        <v>54467</v>
      </c>
      <c r="J25" s="126" t="s">
        <v>546</v>
      </c>
      <c r="K25" s="125" t="s">
        <v>547</v>
      </c>
      <c r="L25" s="133">
        <v>111471</v>
      </c>
      <c r="M25" s="133">
        <v>799546</v>
      </c>
      <c r="N25" s="133">
        <f t="shared" si="13"/>
        <v>911017</v>
      </c>
      <c r="O25" s="133">
        <v>1235</v>
      </c>
      <c r="P25" s="133">
        <v>53232</v>
      </c>
      <c r="Q25" s="133">
        <f t="shared" si="14"/>
        <v>54467</v>
      </c>
      <c r="R25" s="126"/>
      <c r="S25" s="125"/>
      <c r="T25" s="133">
        <v>0</v>
      </c>
      <c r="U25" s="133">
        <v>0</v>
      </c>
      <c r="V25" s="133">
        <f t="shared" si="15"/>
        <v>0</v>
      </c>
      <c r="W25" s="133">
        <v>0</v>
      </c>
      <c r="X25" s="133">
        <v>0</v>
      </c>
      <c r="Y25" s="133">
        <f t="shared" si="16"/>
        <v>0</v>
      </c>
      <c r="Z25" s="126"/>
      <c r="AA25" s="125"/>
      <c r="AB25" s="133">
        <v>0</v>
      </c>
      <c r="AC25" s="133">
        <v>0</v>
      </c>
      <c r="AD25" s="133">
        <f t="shared" si="17"/>
        <v>0</v>
      </c>
      <c r="AE25" s="133">
        <v>0</v>
      </c>
      <c r="AF25" s="133">
        <v>0</v>
      </c>
      <c r="AG25" s="133">
        <f t="shared" si="18"/>
        <v>0</v>
      </c>
      <c r="AH25" s="126"/>
      <c r="AI25" s="125"/>
      <c r="AJ25" s="133">
        <v>0</v>
      </c>
      <c r="AK25" s="133">
        <v>0</v>
      </c>
      <c r="AL25" s="133">
        <f t="shared" si="19"/>
        <v>0</v>
      </c>
      <c r="AM25" s="133">
        <v>0</v>
      </c>
      <c r="AN25" s="133">
        <v>0</v>
      </c>
      <c r="AO25" s="133">
        <f t="shared" si="20"/>
        <v>0</v>
      </c>
      <c r="AP25" s="126"/>
      <c r="AQ25" s="125"/>
      <c r="AR25" s="133">
        <v>0</v>
      </c>
      <c r="AS25" s="133">
        <v>0</v>
      </c>
      <c r="AT25" s="133">
        <f t="shared" si="21"/>
        <v>0</v>
      </c>
      <c r="AU25" s="133">
        <v>0</v>
      </c>
      <c r="AV25" s="133">
        <v>0</v>
      </c>
      <c r="AW25" s="133">
        <f t="shared" si="22"/>
        <v>0</v>
      </c>
      <c r="AX25" s="126"/>
      <c r="AY25" s="125"/>
      <c r="AZ25" s="133">
        <v>0</v>
      </c>
      <c r="BA25" s="133">
        <v>0</v>
      </c>
      <c r="BB25" s="133">
        <f t="shared" si="23"/>
        <v>0</v>
      </c>
      <c r="BC25" s="133">
        <v>0</v>
      </c>
      <c r="BD25" s="133">
        <v>0</v>
      </c>
      <c r="BE25" s="133">
        <f t="shared" si="24"/>
        <v>0</v>
      </c>
    </row>
    <row r="26" spans="1:57" s="129" customFormat="1" ht="12" customHeight="1">
      <c r="A26" s="125" t="s">
        <v>503</v>
      </c>
      <c r="B26" s="126" t="s">
        <v>548</v>
      </c>
      <c r="C26" s="125" t="s">
        <v>549</v>
      </c>
      <c r="D26" s="133">
        <f t="shared" si="7"/>
        <v>143568</v>
      </c>
      <c r="E26" s="133">
        <f t="shared" si="8"/>
        <v>1029773</v>
      </c>
      <c r="F26" s="133">
        <f t="shared" si="9"/>
        <v>1173341</v>
      </c>
      <c r="G26" s="133">
        <f t="shared" si="10"/>
        <v>3095</v>
      </c>
      <c r="H26" s="133">
        <f t="shared" si="11"/>
        <v>133414</v>
      </c>
      <c r="I26" s="133">
        <f t="shared" si="12"/>
        <v>136509</v>
      </c>
      <c r="J26" s="126" t="s">
        <v>546</v>
      </c>
      <c r="K26" s="125" t="s">
        <v>547</v>
      </c>
      <c r="L26" s="133">
        <v>143568</v>
      </c>
      <c r="M26" s="133">
        <v>1029773</v>
      </c>
      <c r="N26" s="133">
        <f t="shared" si="13"/>
        <v>1173341</v>
      </c>
      <c r="O26" s="133">
        <v>3095</v>
      </c>
      <c r="P26" s="133">
        <v>133414</v>
      </c>
      <c r="Q26" s="133">
        <f t="shared" si="14"/>
        <v>136509</v>
      </c>
      <c r="R26" s="126"/>
      <c r="S26" s="125"/>
      <c r="T26" s="133">
        <v>0</v>
      </c>
      <c r="U26" s="133">
        <v>0</v>
      </c>
      <c r="V26" s="133">
        <f t="shared" si="15"/>
        <v>0</v>
      </c>
      <c r="W26" s="133">
        <v>0</v>
      </c>
      <c r="X26" s="133">
        <v>0</v>
      </c>
      <c r="Y26" s="133">
        <f t="shared" si="16"/>
        <v>0</v>
      </c>
      <c r="Z26" s="126"/>
      <c r="AA26" s="125"/>
      <c r="AB26" s="133">
        <v>0</v>
      </c>
      <c r="AC26" s="133">
        <v>0</v>
      </c>
      <c r="AD26" s="133">
        <f t="shared" si="17"/>
        <v>0</v>
      </c>
      <c r="AE26" s="133">
        <v>0</v>
      </c>
      <c r="AF26" s="133">
        <v>0</v>
      </c>
      <c r="AG26" s="133">
        <f t="shared" si="18"/>
        <v>0</v>
      </c>
      <c r="AH26" s="126"/>
      <c r="AI26" s="125"/>
      <c r="AJ26" s="133">
        <v>0</v>
      </c>
      <c r="AK26" s="133">
        <v>0</v>
      </c>
      <c r="AL26" s="133">
        <f t="shared" si="19"/>
        <v>0</v>
      </c>
      <c r="AM26" s="133">
        <v>0</v>
      </c>
      <c r="AN26" s="133">
        <v>0</v>
      </c>
      <c r="AO26" s="133">
        <f t="shared" si="20"/>
        <v>0</v>
      </c>
      <c r="AP26" s="126"/>
      <c r="AQ26" s="125"/>
      <c r="AR26" s="133">
        <v>0</v>
      </c>
      <c r="AS26" s="133">
        <v>0</v>
      </c>
      <c r="AT26" s="133">
        <f t="shared" si="21"/>
        <v>0</v>
      </c>
      <c r="AU26" s="133">
        <v>0</v>
      </c>
      <c r="AV26" s="133">
        <v>0</v>
      </c>
      <c r="AW26" s="133">
        <f t="shared" si="22"/>
        <v>0</v>
      </c>
      <c r="AX26" s="126"/>
      <c r="AY26" s="125"/>
      <c r="AZ26" s="133">
        <v>0</v>
      </c>
      <c r="BA26" s="133">
        <v>0</v>
      </c>
      <c r="BB26" s="133">
        <f t="shared" si="23"/>
        <v>0</v>
      </c>
      <c r="BC26" s="133">
        <v>0</v>
      </c>
      <c r="BD26" s="133">
        <v>0</v>
      </c>
      <c r="BE26" s="133">
        <f t="shared" si="24"/>
        <v>0</v>
      </c>
    </row>
    <row r="27" spans="1:57" s="129" customFormat="1" ht="12" customHeight="1">
      <c r="A27" s="125" t="s">
        <v>503</v>
      </c>
      <c r="B27" s="126" t="s">
        <v>550</v>
      </c>
      <c r="C27" s="125" t="s">
        <v>551</v>
      </c>
      <c r="D27" s="133">
        <f t="shared" si="7"/>
        <v>0</v>
      </c>
      <c r="E27" s="133">
        <f t="shared" si="8"/>
        <v>440496</v>
      </c>
      <c r="F27" s="133">
        <f t="shared" si="9"/>
        <v>440496</v>
      </c>
      <c r="G27" s="133">
        <f t="shared" si="10"/>
        <v>0</v>
      </c>
      <c r="H27" s="133">
        <f t="shared" si="11"/>
        <v>26432</v>
      </c>
      <c r="I27" s="133">
        <f t="shared" si="12"/>
        <v>26432</v>
      </c>
      <c r="J27" s="126" t="s">
        <v>552</v>
      </c>
      <c r="K27" s="125" t="s">
        <v>553</v>
      </c>
      <c r="L27" s="133">
        <v>0</v>
      </c>
      <c r="M27" s="133">
        <v>440496</v>
      </c>
      <c r="N27" s="133">
        <f t="shared" si="13"/>
        <v>440496</v>
      </c>
      <c r="O27" s="133">
        <v>0</v>
      </c>
      <c r="P27" s="133">
        <v>26432</v>
      </c>
      <c r="Q27" s="133">
        <f t="shared" si="14"/>
        <v>26432</v>
      </c>
      <c r="R27" s="126"/>
      <c r="S27" s="125"/>
      <c r="T27" s="133">
        <v>0</v>
      </c>
      <c r="U27" s="133">
        <v>0</v>
      </c>
      <c r="V27" s="133">
        <f t="shared" si="15"/>
        <v>0</v>
      </c>
      <c r="W27" s="133">
        <v>0</v>
      </c>
      <c r="X27" s="133">
        <v>0</v>
      </c>
      <c r="Y27" s="133">
        <f t="shared" si="16"/>
        <v>0</v>
      </c>
      <c r="Z27" s="126"/>
      <c r="AA27" s="125"/>
      <c r="AB27" s="133">
        <v>0</v>
      </c>
      <c r="AC27" s="133">
        <v>0</v>
      </c>
      <c r="AD27" s="133">
        <f t="shared" si="17"/>
        <v>0</v>
      </c>
      <c r="AE27" s="133">
        <v>0</v>
      </c>
      <c r="AF27" s="133">
        <v>0</v>
      </c>
      <c r="AG27" s="133">
        <f t="shared" si="18"/>
        <v>0</v>
      </c>
      <c r="AH27" s="126"/>
      <c r="AI27" s="125"/>
      <c r="AJ27" s="133">
        <v>0</v>
      </c>
      <c r="AK27" s="133">
        <v>0</v>
      </c>
      <c r="AL27" s="133">
        <f t="shared" si="19"/>
        <v>0</v>
      </c>
      <c r="AM27" s="133">
        <v>0</v>
      </c>
      <c r="AN27" s="133">
        <v>0</v>
      </c>
      <c r="AO27" s="133">
        <f t="shared" si="20"/>
        <v>0</v>
      </c>
      <c r="AP27" s="126"/>
      <c r="AQ27" s="125"/>
      <c r="AR27" s="133">
        <v>0</v>
      </c>
      <c r="AS27" s="133">
        <v>0</v>
      </c>
      <c r="AT27" s="133">
        <f t="shared" si="21"/>
        <v>0</v>
      </c>
      <c r="AU27" s="133">
        <v>0</v>
      </c>
      <c r="AV27" s="133">
        <v>0</v>
      </c>
      <c r="AW27" s="133">
        <f t="shared" si="22"/>
        <v>0</v>
      </c>
      <c r="AX27" s="126"/>
      <c r="AY27" s="125"/>
      <c r="AZ27" s="133">
        <v>0</v>
      </c>
      <c r="BA27" s="133">
        <v>0</v>
      </c>
      <c r="BB27" s="133">
        <f t="shared" si="23"/>
        <v>0</v>
      </c>
      <c r="BC27" s="133">
        <v>0</v>
      </c>
      <c r="BD27" s="133">
        <v>0</v>
      </c>
      <c r="BE27" s="133">
        <f t="shared" si="24"/>
        <v>0</v>
      </c>
    </row>
    <row r="28" spans="1:57" s="129" customFormat="1" ht="12" customHeight="1">
      <c r="A28" s="125" t="s">
        <v>503</v>
      </c>
      <c r="B28" s="126" t="s">
        <v>554</v>
      </c>
      <c r="C28" s="125" t="s">
        <v>555</v>
      </c>
      <c r="D28" s="133">
        <f t="shared" si="7"/>
        <v>0</v>
      </c>
      <c r="E28" s="133">
        <f t="shared" si="8"/>
        <v>564056</v>
      </c>
      <c r="F28" s="133">
        <f t="shared" si="9"/>
        <v>564056</v>
      </c>
      <c r="G28" s="133">
        <f t="shared" si="10"/>
        <v>0</v>
      </c>
      <c r="H28" s="133">
        <f t="shared" si="11"/>
        <v>33846</v>
      </c>
      <c r="I28" s="133">
        <f t="shared" si="12"/>
        <v>33846</v>
      </c>
      <c r="J28" s="126" t="s">
        <v>552</v>
      </c>
      <c r="K28" s="125" t="s">
        <v>553</v>
      </c>
      <c r="L28" s="133"/>
      <c r="M28" s="133">
        <v>564056</v>
      </c>
      <c r="N28" s="133">
        <f t="shared" si="13"/>
        <v>564056</v>
      </c>
      <c r="O28" s="133">
        <v>0</v>
      </c>
      <c r="P28" s="133">
        <v>33846</v>
      </c>
      <c r="Q28" s="133">
        <f t="shared" si="14"/>
        <v>33846</v>
      </c>
      <c r="R28" s="126"/>
      <c r="S28" s="125"/>
      <c r="T28" s="133">
        <v>0</v>
      </c>
      <c r="U28" s="133">
        <v>0</v>
      </c>
      <c r="V28" s="133">
        <f t="shared" si="15"/>
        <v>0</v>
      </c>
      <c r="W28" s="133">
        <v>0</v>
      </c>
      <c r="X28" s="133">
        <v>0</v>
      </c>
      <c r="Y28" s="133">
        <f t="shared" si="16"/>
        <v>0</v>
      </c>
      <c r="Z28" s="126"/>
      <c r="AA28" s="125"/>
      <c r="AB28" s="133">
        <v>0</v>
      </c>
      <c r="AC28" s="133">
        <v>0</v>
      </c>
      <c r="AD28" s="133">
        <f t="shared" si="17"/>
        <v>0</v>
      </c>
      <c r="AE28" s="133">
        <v>0</v>
      </c>
      <c r="AF28" s="133">
        <v>0</v>
      </c>
      <c r="AG28" s="133">
        <f t="shared" si="18"/>
        <v>0</v>
      </c>
      <c r="AH28" s="126"/>
      <c r="AI28" s="125"/>
      <c r="AJ28" s="133">
        <v>0</v>
      </c>
      <c r="AK28" s="133">
        <v>0</v>
      </c>
      <c r="AL28" s="133">
        <f t="shared" si="19"/>
        <v>0</v>
      </c>
      <c r="AM28" s="133">
        <v>0</v>
      </c>
      <c r="AN28" s="133">
        <v>0</v>
      </c>
      <c r="AO28" s="133">
        <f t="shared" si="20"/>
        <v>0</v>
      </c>
      <c r="AP28" s="126"/>
      <c r="AQ28" s="125"/>
      <c r="AR28" s="133">
        <v>0</v>
      </c>
      <c r="AS28" s="133">
        <v>0</v>
      </c>
      <c r="AT28" s="133">
        <f t="shared" si="21"/>
        <v>0</v>
      </c>
      <c r="AU28" s="133">
        <v>0</v>
      </c>
      <c r="AV28" s="133">
        <v>0</v>
      </c>
      <c r="AW28" s="133">
        <f t="shared" si="22"/>
        <v>0</v>
      </c>
      <c r="AX28" s="126"/>
      <c r="AY28" s="125"/>
      <c r="AZ28" s="133">
        <v>0</v>
      </c>
      <c r="BA28" s="133">
        <v>0</v>
      </c>
      <c r="BB28" s="133">
        <f t="shared" si="23"/>
        <v>0</v>
      </c>
      <c r="BC28" s="133">
        <v>0</v>
      </c>
      <c r="BD28" s="133">
        <v>0</v>
      </c>
      <c r="BE28" s="133">
        <f t="shared" si="24"/>
        <v>0</v>
      </c>
    </row>
    <row r="29" spans="1:57" s="129" customFormat="1" ht="12" customHeight="1">
      <c r="A29" s="125" t="s">
        <v>503</v>
      </c>
      <c r="B29" s="126" t="s">
        <v>556</v>
      </c>
      <c r="C29" s="125" t="s">
        <v>557</v>
      </c>
      <c r="D29" s="133">
        <f t="shared" si="7"/>
        <v>0</v>
      </c>
      <c r="E29" s="133">
        <f t="shared" si="8"/>
        <v>0</v>
      </c>
      <c r="F29" s="133">
        <f t="shared" si="9"/>
        <v>0</v>
      </c>
      <c r="G29" s="133">
        <f t="shared" si="10"/>
        <v>0</v>
      </c>
      <c r="H29" s="133">
        <f t="shared" si="11"/>
        <v>161043</v>
      </c>
      <c r="I29" s="133">
        <f t="shared" si="12"/>
        <v>161043</v>
      </c>
      <c r="J29" s="126" t="s">
        <v>558</v>
      </c>
      <c r="K29" s="125" t="s">
        <v>559</v>
      </c>
      <c r="L29" s="133">
        <v>0</v>
      </c>
      <c r="M29" s="133">
        <v>0</v>
      </c>
      <c r="N29" s="133">
        <f t="shared" si="13"/>
        <v>0</v>
      </c>
      <c r="O29" s="133">
        <v>0</v>
      </c>
      <c r="P29" s="133">
        <v>161043</v>
      </c>
      <c r="Q29" s="133">
        <f t="shared" si="14"/>
        <v>161043</v>
      </c>
      <c r="R29" s="126"/>
      <c r="S29" s="125"/>
      <c r="T29" s="133">
        <v>0</v>
      </c>
      <c r="U29" s="133">
        <v>0</v>
      </c>
      <c r="V29" s="133">
        <f t="shared" si="15"/>
        <v>0</v>
      </c>
      <c r="W29" s="133">
        <v>0</v>
      </c>
      <c r="X29" s="133">
        <v>0</v>
      </c>
      <c r="Y29" s="133">
        <f t="shared" si="16"/>
        <v>0</v>
      </c>
      <c r="Z29" s="126"/>
      <c r="AA29" s="125"/>
      <c r="AB29" s="133">
        <v>0</v>
      </c>
      <c r="AC29" s="133">
        <v>0</v>
      </c>
      <c r="AD29" s="133">
        <f t="shared" si="17"/>
        <v>0</v>
      </c>
      <c r="AE29" s="133">
        <v>0</v>
      </c>
      <c r="AF29" s="133">
        <v>0</v>
      </c>
      <c r="AG29" s="133">
        <f t="shared" si="18"/>
        <v>0</v>
      </c>
      <c r="AH29" s="126"/>
      <c r="AI29" s="125"/>
      <c r="AJ29" s="133">
        <v>0</v>
      </c>
      <c r="AK29" s="133">
        <v>0</v>
      </c>
      <c r="AL29" s="133">
        <f t="shared" si="19"/>
        <v>0</v>
      </c>
      <c r="AM29" s="133">
        <v>0</v>
      </c>
      <c r="AN29" s="133">
        <v>0</v>
      </c>
      <c r="AO29" s="133">
        <f t="shared" si="20"/>
        <v>0</v>
      </c>
      <c r="AP29" s="126"/>
      <c r="AQ29" s="125"/>
      <c r="AR29" s="133">
        <v>0</v>
      </c>
      <c r="AS29" s="133">
        <v>0</v>
      </c>
      <c r="AT29" s="133">
        <f t="shared" si="21"/>
        <v>0</v>
      </c>
      <c r="AU29" s="133">
        <v>0</v>
      </c>
      <c r="AV29" s="133">
        <v>0</v>
      </c>
      <c r="AW29" s="133">
        <f t="shared" si="22"/>
        <v>0</v>
      </c>
      <c r="AX29" s="126"/>
      <c r="AY29" s="125"/>
      <c r="AZ29" s="133">
        <v>0</v>
      </c>
      <c r="BA29" s="133">
        <v>0</v>
      </c>
      <c r="BB29" s="133">
        <f t="shared" si="23"/>
        <v>0</v>
      </c>
      <c r="BC29" s="133">
        <v>0</v>
      </c>
      <c r="BD29" s="133">
        <v>0</v>
      </c>
      <c r="BE29" s="133">
        <f t="shared" si="24"/>
        <v>0</v>
      </c>
    </row>
    <row r="30" spans="1:57" s="129" customFormat="1" ht="12" customHeight="1">
      <c r="A30" s="125" t="s">
        <v>503</v>
      </c>
      <c r="B30" s="126" t="s">
        <v>560</v>
      </c>
      <c r="C30" s="125" t="s">
        <v>561</v>
      </c>
      <c r="D30" s="133">
        <f t="shared" si="7"/>
        <v>0</v>
      </c>
      <c r="E30" s="133">
        <f t="shared" si="8"/>
        <v>0</v>
      </c>
      <c r="F30" s="133">
        <f t="shared" si="9"/>
        <v>0</v>
      </c>
      <c r="G30" s="133">
        <f t="shared" si="10"/>
        <v>0</v>
      </c>
      <c r="H30" s="133">
        <f t="shared" si="11"/>
        <v>29316</v>
      </c>
      <c r="I30" s="133">
        <f t="shared" si="12"/>
        <v>29316</v>
      </c>
      <c r="J30" s="126" t="s">
        <v>562</v>
      </c>
      <c r="K30" s="125" t="s">
        <v>563</v>
      </c>
      <c r="L30" s="133">
        <v>0</v>
      </c>
      <c r="M30" s="133">
        <v>0</v>
      </c>
      <c r="N30" s="133">
        <f t="shared" si="13"/>
        <v>0</v>
      </c>
      <c r="O30" s="133">
        <v>0</v>
      </c>
      <c r="P30" s="133">
        <v>29316</v>
      </c>
      <c r="Q30" s="133">
        <f t="shared" si="14"/>
        <v>29316</v>
      </c>
      <c r="R30" s="126"/>
      <c r="S30" s="125"/>
      <c r="T30" s="133">
        <v>0</v>
      </c>
      <c r="U30" s="133">
        <v>0</v>
      </c>
      <c r="V30" s="133">
        <f t="shared" si="15"/>
        <v>0</v>
      </c>
      <c r="W30" s="133">
        <v>0</v>
      </c>
      <c r="X30" s="133">
        <v>0</v>
      </c>
      <c r="Y30" s="133">
        <f t="shared" si="16"/>
        <v>0</v>
      </c>
      <c r="Z30" s="126"/>
      <c r="AA30" s="125"/>
      <c r="AB30" s="133">
        <v>0</v>
      </c>
      <c r="AC30" s="133">
        <v>0</v>
      </c>
      <c r="AD30" s="133">
        <f t="shared" si="17"/>
        <v>0</v>
      </c>
      <c r="AE30" s="133">
        <v>0</v>
      </c>
      <c r="AF30" s="133">
        <v>0</v>
      </c>
      <c r="AG30" s="133">
        <f t="shared" si="18"/>
        <v>0</v>
      </c>
      <c r="AH30" s="126"/>
      <c r="AI30" s="125"/>
      <c r="AJ30" s="133">
        <v>0</v>
      </c>
      <c r="AK30" s="133">
        <v>0</v>
      </c>
      <c r="AL30" s="133">
        <f t="shared" si="19"/>
        <v>0</v>
      </c>
      <c r="AM30" s="133">
        <v>0</v>
      </c>
      <c r="AN30" s="133">
        <v>0</v>
      </c>
      <c r="AO30" s="133">
        <f t="shared" si="20"/>
        <v>0</v>
      </c>
      <c r="AP30" s="126"/>
      <c r="AQ30" s="125"/>
      <c r="AR30" s="133">
        <v>0</v>
      </c>
      <c r="AS30" s="133">
        <v>0</v>
      </c>
      <c r="AT30" s="133">
        <f t="shared" si="21"/>
        <v>0</v>
      </c>
      <c r="AU30" s="133">
        <v>0</v>
      </c>
      <c r="AV30" s="133">
        <v>0</v>
      </c>
      <c r="AW30" s="133">
        <f t="shared" si="22"/>
        <v>0</v>
      </c>
      <c r="AX30" s="126"/>
      <c r="AY30" s="125"/>
      <c r="AZ30" s="133">
        <v>0</v>
      </c>
      <c r="BA30" s="133">
        <v>0</v>
      </c>
      <c r="BB30" s="133">
        <f t="shared" si="23"/>
        <v>0</v>
      </c>
      <c r="BC30" s="133">
        <v>0</v>
      </c>
      <c r="BD30" s="133">
        <v>0</v>
      </c>
      <c r="BE30" s="133">
        <f t="shared" si="24"/>
        <v>0</v>
      </c>
    </row>
    <row r="31" spans="1:57" s="129" customFormat="1" ht="12" customHeight="1">
      <c r="A31" s="125" t="s">
        <v>503</v>
      </c>
      <c r="B31" s="126" t="s">
        <v>564</v>
      </c>
      <c r="C31" s="125" t="s">
        <v>565</v>
      </c>
      <c r="D31" s="133">
        <f t="shared" si="7"/>
        <v>0</v>
      </c>
      <c r="E31" s="133">
        <f t="shared" si="8"/>
        <v>380191</v>
      </c>
      <c r="F31" s="133">
        <f t="shared" si="9"/>
        <v>380191</v>
      </c>
      <c r="G31" s="133">
        <f t="shared" si="10"/>
        <v>0</v>
      </c>
      <c r="H31" s="133">
        <f t="shared" si="11"/>
        <v>15762</v>
      </c>
      <c r="I31" s="133">
        <f t="shared" si="12"/>
        <v>15762</v>
      </c>
      <c r="J31" s="126" t="s">
        <v>566</v>
      </c>
      <c r="K31" s="125" t="s">
        <v>567</v>
      </c>
      <c r="L31" s="133">
        <v>0</v>
      </c>
      <c r="M31" s="133">
        <v>380191</v>
      </c>
      <c r="N31" s="133">
        <f t="shared" si="13"/>
        <v>380191</v>
      </c>
      <c r="O31" s="133">
        <v>0</v>
      </c>
      <c r="P31" s="133">
        <v>0</v>
      </c>
      <c r="Q31" s="133">
        <f t="shared" si="14"/>
        <v>0</v>
      </c>
      <c r="R31" s="126" t="s">
        <v>562</v>
      </c>
      <c r="S31" s="125" t="s">
        <v>563</v>
      </c>
      <c r="T31" s="133">
        <v>0</v>
      </c>
      <c r="U31" s="133">
        <v>0</v>
      </c>
      <c r="V31" s="133">
        <f t="shared" si="15"/>
        <v>0</v>
      </c>
      <c r="W31" s="133">
        <v>0</v>
      </c>
      <c r="X31" s="133">
        <v>15762</v>
      </c>
      <c r="Y31" s="133">
        <f t="shared" si="16"/>
        <v>15762</v>
      </c>
      <c r="Z31" s="126"/>
      <c r="AA31" s="125"/>
      <c r="AB31" s="133">
        <v>0</v>
      </c>
      <c r="AC31" s="133">
        <v>0</v>
      </c>
      <c r="AD31" s="133">
        <f t="shared" si="17"/>
        <v>0</v>
      </c>
      <c r="AE31" s="133">
        <v>0</v>
      </c>
      <c r="AF31" s="133">
        <v>0</v>
      </c>
      <c r="AG31" s="133">
        <f t="shared" si="18"/>
        <v>0</v>
      </c>
      <c r="AH31" s="126"/>
      <c r="AI31" s="125"/>
      <c r="AJ31" s="133">
        <v>0</v>
      </c>
      <c r="AK31" s="133">
        <v>0</v>
      </c>
      <c r="AL31" s="133">
        <f t="shared" si="19"/>
        <v>0</v>
      </c>
      <c r="AM31" s="133">
        <v>0</v>
      </c>
      <c r="AN31" s="133">
        <v>0</v>
      </c>
      <c r="AO31" s="133">
        <f t="shared" si="20"/>
        <v>0</v>
      </c>
      <c r="AP31" s="126"/>
      <c r="AQ31" s="125"/>
      <c r="AR31" s="133">
        <v>0</v>
      </c>
      <c r="AS31" s="133">
        <v>0</v>
      </c>
      <c r="AT31" s="133">
        <f t="shared" si="21"/>
        <v>0</v>
      </c>
      <c r="AU31" s="133">
        <v>0</v>
      </c>
      <c r="AV31" s="133">
        <v>0</v>
      </c>
      <c r="AW31" s="133">
        <f t="shared" si="22"/>
        <v>0</v>
      </c>
      <c r="AX31" s="126"/>
      <c r="AY31" s="125"/>
      <c r="AZ31" s="133">
        <v>0</v>
      </c>
      <c r="BA31" s="133">
        <v>0</v>
      </c>
      <c r="BB31" s="133">
        <f t="shared" si="23"/>
        <v>0</v>
      </c>
      <c r="BC31" s="133">
        <v>0</v>
      </c>
      <c r="BD31" s="133">
        <v>0</v>
      </c>
      <c r="BE31" s="133">
        <f t="shared" si="24"/>
        <v>0</v>
      </c>
    </row>
    <row r="32" spans="1:57" s="129" customFormat="1" ht="12" customHeight="1">
      <c r="A32" s="125" t="s">
        <v>503</v>
      </c>
      <c r="B32" s="126" t="s">
        <v>568</v>
      </c>
      <c r="C32" s="125" t="s">
        <v>569</v>
      </c>
      <c r="D32" s="133">
        <f t="shared" si="7"/>
        <v>0</v>
      </c>
      <c r="E32" s="133">
        <f t="shared" si="8"/>
        <v>0</v>
      </c>
      <c r="F32" s="133">
        <f t="shared" si="9"/>
        <v>0</v>
      </c>
      <c r="G32" s="133">
        <f t="shared" si="10"/>
        <v>0</v>
      </c>
      <c r="H32" s="133">
        <f t="shared" si="11"/>
        <v>20154</v>
      </c>
      <c r="I32" s="133">
        <f t="shared" si="12"/>
        <v>20154</v>
      </c>
      <c r="J32" s="126" t="s">
        <v>562</v>
      </c>
      <c r="K32" s="125" t="s">
        <v>563</v>
      </c>
      <c r="L32" s="133">
        <v>0</v>
      </c>
      <c r="M32" s="133">
        <v>0</v>
      </c>
      <c r="N32" s="133">
        <f t="shared" si="13"/>
        <v>0</v>
      </c>
      <c r="O32" s="133">
        <v>0</v>
      </c>
      <c r="P32" s="133">
        <v>20154</v>
      </c>
      <c r="Q32" s="133">
        <f t="shared" si="14"/>
        <v>20154</v>
      </c>
      <c r="R32" s="126"/>
      <c r="S32" s="125"/>
      <c r="T32" s="133">
        <v>0</v>
      </c>
      <c r="U32" s="133">
        <v>0</v>
      </c>
      <c r="V32" s="133">
        <f t="shared" si="15"/>
        <v>0</v>
      </c>
      <c r="W32" s="133">
        <v>0</v>
      </c>
      <c r="X32" s="133">
        <v>0</v>
      </c>
      <c r="Y32" s="133">
        <f t="shared" si="16"/>
        <v>0</v>
      </c>
      <c r="Z32" s="126"/>
      <c r="AA32" s="125"/>
      <c r="AB32" s="133">
        <v>0</v>
      </c>
      <c r="AC32" s="133">
        <v>0</v>
      </c>
      <c r="AD32" s="133">
        <f t="shared" si="17"/>
        <v>0</v>
      </c>
      <c r="AE32" s="133">
        <v>0</v>
      </c>
      <c r="AF32" s="133">
        <v>0</v>
      </c>
      <c r="AG32" s="133">
        <f t="shared" si="18"/>
        <v>0</v>
      </c>
      <c r="AH32" s="126"/>
      <c r="AI32" s="125"/>
      <c r="AJ32" s="133">
        <v>0</v>
      </c>
      <c r="AK32" s="133">
        <v>0</v>
      </c>
      <c r="AL32" s="133">
        <f t="shared" si="19"/>
        <v>0</v>
      </c>
      <c r="AM32" s="133">
        <v>0</v>
      </c>
      <c r="AN32" s="133">
        <v>0</v>
      </c>
      <c r="AO32" s="133">
        <f t="shared" si="20"/>
        <v>0</v>
      </c>
      <c r="AP32" s="126"/>
      <c r="AQ32" s="125"/>
      <c r="AR32" s="133">
        <v>0</v>
      </c>
      <c r="AS32" s="133">
        <v>0</v>
      </c>
      <c r="AT32" s="133">
        <f t="shared" si="21"/>
        <v>0</v>
      </c>
      <c r="AU32" s="133">
        <v>0</v>
      </c>
      <c r="AV32" s="133">
        <v>0</v>
      </c>
      <c r="AW32" s="133">
        <f t="shared" si="22"/>
        <v>0</v>
      </c>
      <c r="AX32" s="126"/>
      <c r="AY32" s="125"/>
      <c r="AZ32" s="133">
        <v>0</v>
      </c>
      <c r="BA32" s="133">
        <v>0</v>
      </c>
      <c r="BB32" s="133">
        <f t="shared" si="23"/>
        <v>0</v>
      </c>
      <c r="BC32" s="133">
        <v>0</v>
      </c>
      <c r="BD32" s="133">
        <v>0</v>
      </c>
      <c r="BE32" s="133">
        <f t="shared" si="24"/>
        <v>0</v>
      </c>
    </row>
    <row r="33" spans="1:57" s="129" customFormat="1" ht="12" customHeight="1">
      <c r="A33" s="125" t="s">
        <v>503</v>
      </c>
      <c r="B33" s="126" t="s">
        <v>570</v>
      </c>
      <c r="C33" s="125" t="s">
        <v>571</v>
      </c>
      <c r="D33" s="133">
        <f t="shared" si="7"/>
        <v>0</v>
      </c>
      <c r="E33" s="133">
        <f t="shared" si="8"/>
        <v>720848</v>
      </c>
      <c r="F33" s="133">
        <f t="shared" si="9"/>
        <v>720848</v>
      </c>
      <c r="G33" s="133">
        <f t="shared" si="10"/>
        <v>0</v>
      </c>
      <c r="H33" s="133">
        <f t="shared" si="11"/>
        <v>34584</v>
      </c>
      <c r="I33" s="133">
        <f t="shared" si="12"/>
        <v>34584</v>
      </c>
      <c r="J33" s="126" t="s">
        <v>562</v>
      </c>
      <c r="K33" s="125" t="s">
        <v>563</v>
      </c>
      <c r="L33" s="133">
        <v>0</v>
      </c>
      <c r="M33" s="133">
        <v>0</v>
      </c>
      <c r="N33" s="133">
        <f t="shared" si="13"/>
        <v>0</v>
      </c>
      <c r="O33" s="133">
        <v>0</v>
      </c>
      <c r="P33" s="133">
        <v>34584</v>
      </c>
      <c r="Q33" s="133">
        <f t="shared" si="14"/>
        <v>34584</v>
      </c>
      <c r="R33" s="126" t="s">
        <v>566</v>
      </c>
      <c r="S33" s="125" t="s">
        <v>567</v>
      </c>
      <c r="T33" s="133">
        <v>0</v>
      </c>
      <c r="U33" s="133">
        <v>720848</v>
      </c>
      <c r="V33" s="133">
        <f t="shared" si="15"/>
        <v>720848</v>
      </c>
      <c r="W33" s="133">
        <v>0</v>
      </c>
      <c r="X33" s="133">
        <v>0</v>
      </c>
      <c r="Y33" s="133">
        <f t="shared" si="16"/>
        <v>0</v>
      </c>
      <c r="Z33" s="126"/>
      <c r="AA33" s="125"/>
      <c r="AB33" s="133">
        <v>0</v>
      </c>
      <c r="AC33" s="133">
        <v>0</v>
      </c>
      <c r="AD33" s="133">
        <f t="shared" si="17"/>
        <v>0</v>
      </c>
      <c r="AE33" s="133">
        <v>0</v>
      </c>
      <c r="AF33" s="133">
        <v>0</v>
      </c>
      <c r="AG33" s="133">
        <f t="shared" si="18"/>
        <v>0</v>
      </c>
      <c r="AH33" s="126"/>
      <c r="AI33" s="125"/>
      <c r="AJ33" s="133">
        <v>0</v>
      </c>
      <c r="AK33" s="133">
        <v>0</v>
      </c>
      <c r="AL33" s="133">
        <f t="shared" si="19"/>
        <v>0</v>
      </c>
      <c r="AM33" s="133">
        <v>0</v>
      </c>
      <c r="AN33" s="133">
        <v>0</v>
      </c>
      <c r="AO33" s="133">
        <f t="shared" si="20"/>
        <v>0</v>
      </c>
      <c r="AP33" s="126"/>
      <c r="AQ33" s="125"/>
      <c r="AR33" s="133">
        <v>0</v>
      </c>
      <c r="AS33" s="133">
        <v>0</v>
      </c>
      <c r="AT33" s="133">
        <f t="shared" si="21"/>
        <v>0</v>
      </c>
      <c r="AU33" s="133">
        <v>0</v>
      </c>
      <c r="AV33" s="133">
        <v>0</v>
      </c>
      <c r="AW33" s="133">
        <f t="shared" si="22"/>
        <v>0</v>
      </c>
      <c r="AX33" s="126"/>
      <c r="AY33" s="125"/>
      <c r="AZ33" s="133">
        <v>0</v>
      </c>
      <c r="BA33" s="133">
        <v>0</v>
      </c>
      <c r="BB33" s="133">
        <f t="shared" si="23"/>
        <v>0</v>
      </c>
      <c r="BC33" s="133">
        <v>0</v>
      </c>
      <c r="BD33" s="133">
        <v>0</v>
      </c>
      <c r="BE33" s="133">
        <f t="shared" si="24"/>
        <v>0</v>
      </c>
    </row>
    <row r="34" spans="1:57" s="129" customFormat="1" ht="12" customHeight="1">
      <c r="A34" s="125" t="s">
        <v>503</v>
      </c>
      <c r="B34" s="126" t="s">
        <v>572</v>
      </c>
      <c r="C34" s="125" t="s">
        <v>573</v>
      </c>
      <c r="D34" s="133">
        <f t="shared" si="7"/>
        <v>0</v>
      </c>
      <c r="E34" s="133">
        <f t="shared" si="8"/>
        <v>0</v>
      </c>
      <c r="F34" s="133">
        <f t="shared" si="9"/>
        <v>0</v>
      </c>
      <c r="G34" s="133">
        <f t="shared" si="10"/>
        <v>0</v>
      </c>
      <c r="H34" s="133">
        <f t="shared" si="11"/>
        <v>65468</v>
      </c>
      <c r="I34" s="133">
        <f t="shared" si="12"/>
        <v>65468</v>
      </c>
      <c r="J34" s="126" t="s">
        <v>542</v>
      </c>
      <c r="K34" s="125" t="s">
        <v>543</v>
      </c>
      <c r="L34" s="133">
        <v>0</v>
      </c>
      <c r="M34" s="133">
        <v>0</v>
      </c>
      <c r="N34" s="133">
        <f t="shared" si="13"/>
        <v>0</v>
      </c>
      <c r="O34" s="133">
        <v>0</v>
      </c>
      <c r="P34" s="133">
        <v>65468</v>
      </c>
      <c r="Q34" s="133">
        <f t="shared" si="14"/>
        <v>65468</v>
      </c>
      <c r="R34" s="126"/>
      <c r="S34" s="125"/>
      <c r="T34" s="133">
        <v>0</v>
      </c>
      <c r="U34" s="133">
        <v>0</v>
      </c>
      <c r="V34" s="133">
        <f t="shared" si="15"/>
        <v>0</v>
      </c>
      <c r="W34" s="133">
        <v>0</v>
      </c>
      <c r="X34" s="133">
        <v>0</v>
      </c>
      <c r="Y34" s="133">
        <f t="shared" si="16"/>
        <v>0</v>
      </c>
      <c r="Z34" s="126"/>
      <c r="AA34" s="125"/>
      <c r="AB34" s="133">
        <v>0</v>
      </c>
      <c r="AC34" s="133">
        <v>0</v>
      </c>
      <c r="AD34" s="133">
        <f t="shared" si="17"/>
        <v>0</v>
      </c>
      <c r="AE34" s="133">
        <v>0</v>
      </c>
      <c r="AF34" s="133">
        <v>0</v>
      </c>
      <c r="AG34" s="133">
        <f t="shared" si="18"/>
        <v>0</v>
      </c>
      <c r="AH34" s="126"/>
      <c r="AI34" s="125"/>
      <c r="AJ34" s="133">
        <v>0</v>
      </c>
      <c r="AK34" s="133">
        <v>0</v>
      </c>
      <c r="AL34" s="133">
        <f t="shared" si="19"/>
        <v>0</v>
      </c>
      <c r="AM34" s="133">
        <v>0</v>
      </c>
      <c r="AN34" s="133">
        <v>0</v>
      </c>
      <c r="AO34" s="133">
        <f t="shared" si="20"/>
        <v>0</v>
      </c>
      <c r="AP34" s="126"/>
      <c r="AQ34" s="125"/>
      <c r="AR34" s="133">
        <v>0</v>
      </c>
      <c r="AS34" s="133">
        <v>0</v>
      </c>
      <c r="AT34" s="133">
        <f t="shared" si="21"/>
        <v>0</v>
      </c>
      <c r="AU34" s="133">
        <v>0</v>
      </c>
      <c r="AV34" s="133">
        <v>0</v>
      </c>
      <c r="AW34" s="133">
        <f t="shared" si="22"/>
        <v>0</v>
      </c>
      <c r="AX34" s="126"/>
      <c r="AY34" s="125"/>
      <c r="AZ34" s="133">
        <v>0</v>
      </c>
      <c r="BA34" s="133">
        <v>0</v>
      </c>
      <c r="BB34" s="133">
        <f t="shared" si="23"/>
        <v>0</v>
      </c>
      <c r="BC34" s="133">
        <v>0</v>
      </c>
      <c r="BD34" s="133">
        <v>0</v>
      </c>
      <c r="BE34" s="133">
        <f t="shared" si="24"/>
        <v>0</v>
      </c>
    </row>
    <row r="35" spans="1:57" s="129" customFormat="1" ht="12" customHeight="1">
      <c r="A35" s="125" t="s">
        <v>503</v>
      </c>
      <c r="B35" s="126" t="s">
        <v>574</v>
      </c>
      <c r="C35" s="125" t="s">
        <v>575</v>
      </c>
      <c r="D35" s="133">
        <f t="shared" si="7"/>
        <v>0</v>
      </c>
      <c r="E35" s="133">
        <f t="shared" si="8"/>
        <v>1884422</v>
      </c>
      <c r="F35" s="133">
        <f t="shared" si="9"/>
        <v>1884422</v>
      </c>
      <c r="G35" s="133">
        <f t="shared" si="10"/>
        <v>0</v>
      </c>
      <c r="H35" s="133">
        <f t="shared" si="11"/>
        <v>266961</v>
      </c>
      <c r="I35" s="133">
        <f t="shared" si="12"/>
        <v>266961</v>
      </c>
      <c r="J35" s="126" t="s">
        <v>576</v>
      </c>
      <c r="K35" s="125" t="s">
        <v>577</v>
      </c>
      <c r="L35" s="133">
        <v>0</v>
      </c>
      <c r="M35" s="133">
        <v>1884422</v>
      </c>
      <c r="N35" s="133">
        <f t="shared" si="13"/>
        <v>1884422</v>
      </c>
      <c r="O35" s="133">
        <v>0</v>
      </c>
      <c r="P35" s="133">
        <v>224975</v>
      </c>
      <c r="Q35" s="133">
        <f t="shared" si="14"/>
        <v>224975</v>
      </c>
      <c r="R35" s="126" t="s">
        <v>534</v>
      </c>
      <c r="S35" s="125" t="s">
        <v>535</v>
      </c>
      <c r="T35" s="133">
        <v>0</v>
      </c>
      <c r="U35" s="133">
        <v>0</v>
      </c>
      <c r="V35" s="133">
        <f t="shared" si="15"/>
        <v>0</v>
      </c>
      <c r="W35" s="133">
        <v>0</v>
      </c>
      <c r="X35" s="133">
        <v>41986</v>
      </c>
      <c r="Y35" s="133">
        <f t="shared" si="16"/>
        <v>41986</v>
      </c>
      <c r="Z35" s="126"/>
      <c r="AA35" s="125"/>
      <c r="AB35" s="133">
        <v>0</v>
      </c>
      <c r="AC35" s="133">
        <v>0</v>
      </c>
      <c r="AD35" s="133">
        <f t="shared" si="17"/>
        <v>0</v>
      </c>
      <c r="AE35" s="133">
        <v>0</v>
      </c>
      <c r="AF35" s="133">
        <v>0</v>
      </c>
      <c r="AG35" s="133">
        <f t="shared" si="18"/>
        <v>0</v>
      </c>
      <c r="AH35" s="126"/>
      <c r="AI35" s="125"/>
      <c r="AJ35" s="133">
        <v>0</v>
      </c>
      <c r="AK35" s="133">
        <v>0</v>
      </c>
      <c r="AL35" s="133">
        <f t="shared" si="19"/>
        <v>0</v>
      </c>
      <c r="AM35" s="133">
        <v>0</v>
      </c>
      <c r="AN35" s="133">
        <v>0</v>
      </c>
      <c r="AO35" s="133">
        <f t="shared" si="20"/>
        <v>0</v>
      </c>
      <c r="AP35" s="126"/>
      <c r="AQ35" s="125"/>
      <c r="AR35" s="133">
        <v>0</v>
      </c>
      <c r="AS35" s="133">
        <v>0</v>
      </c>
      <c r="AT35" s="133">
        <f t="shared" si="21"/>
        <v>0</v>
      </c>
      <c r="AU35" s="133">
        <v>0</v>
      </c>
      <c r="AV35" s="133">
        <v>0</v>
      </c>
      <c r="AW35" s="133">
        <f t="shared" si="22"/>
        <v>0</v>
      </c>
      <c r="AX35" s="126"/>
      <c r="AY35" s="125"/>
      <c r="AZ35" s="133">
        <v>0</v>
      </c>
      <c r="BA35" s="133">
        <v>0</v>
      </c>
      <c r="BB35" s="133">
        <f t="shared" si="23"/>
        <v>0</v>
      </c>
      <c r="BC35" s="133">
        <v>0</v>
      </c>
      <c r="BD35" s="133">
        <v>0</v>
      </c>
      <c r="BE35" s="133">
        <f t="shared" si="24"/>
        <v>0</v>
      </c>
    </row>
    <row r="36" spans="1:57" s="129" customFormat="1" ht="12" customHeight="1">
      <c r="A36" s="125" t="s">
        <v>503</v>
      </c>
      <c r="B36" s="126" t="s">
        <v>578</v>
      </c>
      <c r="C36" s="125" t="s">
        <v>579</v>
      </c>
      <c r="D36" s="133">
        <f t="shared" si="7"/>
        <v>7730</v>
      </c>
      <c r="E36" s="133">
        <f t="shared" si="8"/>
        <v>186570</v>
      </c>
      <c r="F36" s="133">
        <f t="shared" si="9"/>
        <v>194300</v>
      </c>
      <c r="G36" s="133">
        <f t="shared" si="10"/>
        <v>0</v>
      </c>
      <c r="H36" s="133">
        <f t="shared" si="11"/>
        <v>58227</v>
      </c>
      <c r="I36" s="133">
        <f t="shared" si="12"/>
        <v>58227</v>
      </c>
      <c r="J36" s="126" t="s">
        <v>536</v>
      </c>
      <c r="K36" s="125" t="s">
        <v>537</v>
      </c>
      <c r="L36" s="133">
        <v>7730</v>
      </c>
      <c r="M36" s="133">
        <v>186570</v>
      </c>
      <c r="N36" s="133">
        <f t="shared" si="13"/>
        <v>194300</v>
      </c>
      <c r="O36" s="133">
        <v>0</v>
      </c>
      <c r="P36" s="133">
        <v>0</v>
      </c>
      <c r="Q36" s="133">
        <f t="shared" si="14"/>
        <v>0</v>
      </c>
      <c r="R36" s="126" t="s">
        <v>534</v>
      </c>
      <c r="S36" s="125" t="s">
        <v>535</v>
      </c>
      <c r="T36" s="133">
        <v>0</v>
      </c>
      <c r="U36" s="133">
        <v>0</v>
      </c>
      <c r="V36" s="133">
        <f t="shared" si="15"/>
        <v>0</v>
      </c>
      <c r="W36" s="133">
        <v>0</v>
      </c>
      <c r="X36" s="133">
        <v>58227</v>
      </c>
      <c r="Y36" s="133">
        <f t="shared" si="16"/>
        <v>58227</v>
      </c>
      <c r="Z36" s="126"/>
      <c r="AA36" s="125"/>
      <c r="AB36" s="133">
        <v>0</v>
      </c>
      <c r="AC36" s="133">
        <v>0</v>
      </c>
      <c r="AD36" s="133">
        <f t="shared" si="17"/>
        <v>0</v>
      </c>
      <c r="AE36" s="133">
        <v>0</v>
      </c>
      <c r="AF36" s="133">
        <v>0</v>
      </c>
      <c r="AG36" s="133">
        <f t="shared" si="18"/>
        <v>0</v>
      </c>
      <c r="AH36" s="126"/>
      <c r="AI36" s="125"/>
      <c r="AJ36" s="133">
        <v>0</v>
      </c>
      <c r="AK36" s="133">
        <v>0</v>
      </c>
      <c r="AL36" s="133">
        <f t="shared" si="19"/>
        <v>0</v>
      </c>
      <c r="AM36" s="133">
        <v>0</v>
      </c>
      <c r="AN36" s="133">
        <v>0</v>
      </c>
      <c r="AO36" s="133">
        <f t="shared" si="20"/>
        <v>0</v>
      </c>
      <c r="AP36" s="126"/>
      <c r="AQ36" s="125"/>
      <c r="AR36" s="133">
        <v>0</v>
      </c>
      <c r="AS36" s="133">
        <v>0</v>
      </c>
      <c r="AT36" s="133">
        <f t="shared" si="21"/>
        <v>0</v>
      </c>
      <c r="AU36" s="133">
        <v>0</v>
      </c>
      <c r="AV36" s="133">
        <v>0</v>
      </c>
      <c r="AW36" s="133">
        <f t="shared" si="22"/>
        <v>0</v>
      </c>
      <c r="AX36" s="126"/>
      <c r="AY36" s="125"/>
      <c r="AZ36" s="133">
        <v>0</v>
      </c>
      <c r="BA36" s="133">
        <v>0</v>
      </c>
      <c r="BB36" s="133">
        <f t="shared" si="23"/>
        <v>0</v>
      </c>
      <c r="BC36" s="133">
        <v>0</v>
      </c>
      <c r="BD36" s="133">
        <v>0</v>
      </c>
      <c r="BE36" s="133">
        <f t="shared" si="24"/>
        <v>0</v>
      </c>
    </row>
    <row r="37" spans="1:57" s="129" customFormat="1" ht="12" customHeight="1">
      <c r="A37" s="125" t="s">
        <v>503</v>
      </c>
      <c r="B37" s="126" t="s">
        <v>580</v>
      </c>
      <c r="C37" s="125" t="s">
        <v>581</v>
      </c>
      <c r="D37" s="133">
        <f t="shared" si="7"/>
        <v>48318</v>
      </c>
      <c r="E37" s="133">
        <f t="shared" si="8"/>
        <v>346572</v>
      </c>
      <c r="F37" s="133">
        <f t="shared" si="9"/>
        <v>394890</v>
      </c>
      <c r="G37" s="133">
        <f t="shared" si="10"/>
        <v>1747</v>
      </c>
      <c r="H37" s="133">
        <f t="shared" si="11"/>
        <v>75309</v>
      </c>
      <c r="I37" s="133">
        <f t="shared" si="12"/>
        <v>77056</v>
      </c>
      <c r="J37" s="126" t="s">
        <v>546</v>
      </c>
      <c r="K37" s="125" t="s">
        <v>547</v>
      </c>
      <c r="L37" s="133">
        <v>48318</v>
      </c>
      <c r="M37" s="133">
        <v>346572</v>
      </c>
      <c r="N37" s="133">
        <f t="shared" si="13"/>
        <v>394890</v>
      </c>
      <c r="O37" s="133">
        <v>1747</v>
      </c>
      <c r="P37" s="133">
        <v>75309</v>
      </c>
      <c r="Q37" s="133">
        <f t="shared" si="14"/>
        <v>77056</v>
      </c>
      <c r="R37" s="126"/>
      <c r="S37" s="125"/>
      <c r="T37" s="133">
        <v>0</v>
      </c>
      <c r="U37" s="133">
        <v>0</v>
      </c>
      <c r="V37" s="133">
        <f t="shared" si="15"/>
        <v>0</v>
      </c>
      <c r="W37" s="133">
        <v>0</v>
      </c>
      <c r="X37" s="133">
        <v>0</v>
      </c>
      <c r="Y37" s="133">
        <f t="shared" si="16"/>
        <v>0</v>
      </c>
      <c r="Z37" s="126"/>
      <c r="AA37" s="125"/>
      <c r="AB37" s="133">
        <v>0</v>
      </c>
      <c r="AC37" s="133">
        <v>0</v>
      </c>
      <c r="AD37" s="133">
        <f t="shared" si="17"/>
        <v>0</v>
      </c>
      <c r="AE37" s="133">
        <v>0</v>
      </c>
      <c r="AF37" s="133">
        <v>0</v>
      </c>
      <c r="AG37" s="133">
        <f t="shared" si="18"/>
        <v>0</v>
      </c>
      <c r="AH37" s="126"/>
      <c r="AI37" s="125"/>
      <c r="AJ37" s="133">
        <v>0</v>
      </c>
      <c r="AK37" s="133">
        <v>0</v>
      </c>
      <c r="AL37" s="133">
        <f t="shared" si="19"/>
        <v>0</v>
      </c>
      <c r="AM37" s="133">
        <v>0</v>
      </c>
      <c r="AN37" s="133">
        <v>0</v>
      </c>
      <c r="AO37" s="133">
        <f t="shared" si="20"/>
        <v>0</v>
      </c>
      <c r="AP37" s="126"/>
      <c r="AQ37" s="125"/>
      <c r="AR37" s="133">
        <v>0</v>
      </c>
      <c r="AS37" s="133">
        <v>0</v>
      </c>
      <c r="AT37" s="133">
        <f t="shared" si="21"/>
        <v>0</v>
      </c>
      <c r="AU37" s="133">
        <v>0</v>
      </c>
      <c r="AV37" s="133">
        <v>0</v>
      </c>
      <c r="AW37" s="133">
        <f t="shared" si="22"/>
        <v>0</v>
      </c>
      <c r="AX37" s="126"/>
      <c r="AY37" s="125"/>
      <c r="AZ37" s="133">
        <v>0</v>
      </c>
      <c r="BA37" s="133">
        <v>0</v>
      </c>
      <c r="BB37" s="133">
        <f t="shared" si="23"/>
        <v>0</v>
      </c>
      <c r="BC37" s="133">
        <v>0</v>
      </c>
      <c r="BD37" s="133">
        <v>0</v>
      </c>
      <c r="BE37" s="133">
        <f t="shared" si="24"/>
        <v>0</v>
      </c>
    </row>
    <row r="38" spans="1:57" s="129" customFormat="1" ht="12" customHeight="1">
      <c r="A38" s="125" t="s">
        <v>503</v>
      </c>
      <c r="B38" s="126" t="s">
        <v>582</v>
      </c>
      <c r="C38" s="125" t="s">
        <v>583</v>
      </c>
      <c r="D38" s="133">
        <f t="shared" si="7"/>
        <v>0</v>
      </c>
      <c r="E38" s="133">
        <f t="shared" si="8"/>
        <v>515401</v>
      </c>
      <c r="F38" s="133">
        <f t="shared" si="9"/>
        <v>515401</v>
      </c>
      <c r="G38" s="133">
        <f t="shared" si="10"/>
        <v>0</v>
      </c>
      <c r="H38" s="133">
        <f t="shared" si="11"/>
        <v>54427</v>
      </c>
      <c r="I38" s="133">
        <f t="shared" si="12"/>
        <v>54427</v>
      </c>
      <c r="J38" s="126" t="s">
        <v>566</v>
      </c>
      <c r="K38" s="125" t="s">
        <v>567</v>
      </c>
      <c r="L38" s="133">
        <v>0</v>
      </c>
      <c r="M38" s="133">
        <v>515401</v>
      </c>
      <c r="N38" s="133">
        <f t="shared" si="13"/>
        <v>515401</v>
      </c>
      <c r="O38" s="133">
        <v>0</v>
      </c>
      <c r="P38" s="133">
        <v>0</v>
      </c>
      <c r="Q38" s="133">
        <f t="shared" si="14"/>
        <v>0</v>
      </c>
      <c r="R38" s="126" t="s">
        <v>584</v>
      </c>
      <c r="S38" s="125" t="s">
        <v>585</v>
      </c>
      <c r="T38" s="133">
        <v>0</v>
      </c>
      <c r="U38" s="133">
        <v>0</v>
      </c>
      <c r="V38" s="133">
        <f t="shared" si="15"/>
        <v>0</v>
      </c>
      <c r="W38" s="133">
        <v>0</v>
      </c>
      <c r="X38" s="133">
        <v>54427</v>
      </c>
      <c r="Y38" s="133">
        <f t="shared" si="16"/>
        <v>54427</v>
      </c>
      <c r="Z38" s="126"/>
      <c r="AA38" s="125"/>
      <c r="AB38" s="133">
        <v>0</v>
      </c>
      <c r="AC38" s="133">
        <v>0</v>
      </c>
      <c r="AD38" s="133">
        <f t="shared" si="17"/>
        <v>0</v>
      </c>
      <c r="AE38" s="133">
        <v>0</v>
      </c>
      <c r="AF38" s="133">
        <v>0</v>
      </c>
      <c r="AG38" s="133">
        <f t="shared" si="18"/>
        <v>0</v>
      </c>
      <c r="AH38" s="126"/>
      <c r="AI38" s="125"/>
      <c r="AJ38" s="133">
        <v>0</v>
      </c>
      <c r="AK38" s="133">
        <v>0</v>
      </c>
      <c r="AL38" s="133">
        <f t="shared" si="19"/>
        <v>0</v>
      </c>
      <c r="AM38" s="133">
        <v>0</v>
      </c>
      <c r="AN38" s="133">
        <v>0</v>
      </c>
      <c r="AO38" s="133">
        <f t="shared" si="20"/>
        <v>0</v>
      </c>
      <c r="AP38" s="126"/>
      <c r="AQ38" s="125"/>
      <c r="AR38" s="133">
        <v>0</v>
      </c>
      <c r="AS38" s="133">
        <v>0</v>
      </c>
      <c r="AT38" s="133">
        <f t="shared" si="21"/>
        <v>0</v>
      </c>
      <c r="AU38" s="133">
        <v>0</v>
      </c>
      <c r="AV38" s="133">
        <v>0</v>
      </c>
      <c r="AW38" s="133">
        <f t="shared" si="22"/>
        <v>0</v>
      </c>
      <c r="AX38" s="126"/>
      <c r="AY38" s="125"/>
      <c r="AZ38" s="133">
        <v>0</v>
      </c>
      <c r="BA38" s="133">
        <v>0</v>
      </c>
      <c r="BB38" s="133">
        <f t="shared" si="23"/>
        <v>0</v>
      </c>
      <c r="BC38" s="133">
        <v>0</v>
      </c>
      <c r="BD38" s="133">
        <v>0</v>
      </c>
      <c r="BE38" s="133">
        <f t="shared" si="24"/>
        <v>0</v>
      </c>
    </row>
    <row r="39" spans="1:57" s="129" customFormat="1" ht="12" customHeight="1">
      <c r="A39" s="125" t="s">
        <v>503</v>
      </c>
      <c r="B39" s="126" t="s">
        <v>586</v>
      </c>
      <c r="C39" s="125" t="s">
        <v>587</v>
      </c>
      <c r="D39" s="133">
        <f t="shared" si="7"/>
        <v>69957</v>
      </c>
      <c r="E39" s="133">
        <f t="shared" si="8"/>
        <v>501777</v>
      </c>
      <c r="F39" s="133">
        <f t="shared" si="9"/>
        <v>571734</v>
      </c>
      <c r="G39" s="133">
        <f t="shared" si="10"/>
        <v>2025</v>
      </c>
      <c r="H39" s="133">
        <f t="shared" si="11"/>
        <v>87315</v>
      </c>
      <c r="I39" s="133">
        <f t="shared" si="12"/>
        <v>89340</v>
      </c>
      <c r="J39" s="126" t="s">
        <v>546</v>
      </c>
      <c r="K39" s="125" t="s">
        <v>547</v>
      </c>
      <c r="L39" s="133">
        <v>69957</v>
      </c>
      <c r="M39" s="133">
        <v>501777</v>
      </c>
      <c r="N39" s="133">
        <f t="shared" si="13"/>
        <v>571734</v>
      </c>
      <c r="O39" s="133">
        <v>2025</v>
      </c>
      <c r="P39" s="133">
        <v>87315</v>
      </c>
      <c r="Q39" s="133">
        <f t="shared" si="14"/>
        <v>89340</v>
      </c>
      <c r="R39" s="126"/>
      <c r="S39" s="125"/>
      <c r="T39" s="133">
        <v>0</v>
      </c>
      <c r="U39" s="133">
        <v>0</v>
      </c>
      <c r="V39" s="133">
        <f t="shared" si="15"/>
        <v>0</v>
      </c>
      <c r="W39" s="133">
        <v>0</v>
      </c>
      <c r="X39" s="133">
        <v>0</v>
      </c>
      <c r="Y39" s="133">
        <f t="shared" si="16"/>
        <v>0</v>
      </c>
      <c r="Z39" s="126"/>
      <c r="AA39" s="125"/>
      <c r="AB39" s="133">
        <v>0</v>
      </c>
      <c r="AC39" s="133">
        <v>0</v>
      </c>
      <c r="AD39" s="133">
        <f t="shared" si="17"/>
        <v>0</v>
      </c>
      <c r="AE39" s="133">
        <v>0</v>
      </c>
      <c r="AF39" s="133">
        <v>0</v>
      </c>
      <c r="AG39" s="133">
        <f t="shared" si="18"/>
        <v>0</v>
      </c>
      <c r="AH39" s="126"/>
      <c r="AI39" s="125"/>
      <c r="AJ39" s="133">
        <v>0</v>
      </c>
      <c r="AK39" s="133">
        <v>0</v>
      </c>
      <c r="AL39" s="133">
        <f t="shared" si="19"/>
        <v>0</v>
      </c>
      <c r="AM39" s="133">
        <v>0</v>
      </c>
      <c r="AN39" s="133">
        <v>0</v>
      </c>
      <c r="AO39" s="133">
        <f t="shared" si="20"/>
        <v>0</v>
      </c>
      <c r="AP39" s="126"/>
      <c r="AQ39" s="125"/>
      <c r="AR39" s="133">
        <v>0</v>
      </c>
      <c r="AS39" s="133">
        <v>0</v>
      </c>
      <c r="AT39" s="133">
        <f t="shared" si="21"/>
        <v>0</v>
      </c>
      <c r="AU39" s="133">
        <v>0</v>
      </c>
      <c r="AV39" s="133">
        <v>0</v>
      </c>
      <c r="AW39" s="133">
        <f t="shared" si="22"/>
        <v>0</v>
      </c>
      <c r="AX39" s="126"/>
      <c r="AY39" s="125"/>
      <c r="AZ39" s="133">
        <v>0</v>
      </c>
      <c r="BA39" s="133">
        <v>0</v>
      </c>
      <c r="BB39" s="133">
        <f t="shared" si="23"/>
        <v>0</v>
      </c>
      <c r="BC39" s="133">
        <v>0</v>
      </c>
      <c r="BD39" s="133">
        <v>0</v>
      </c>
      <c r="BE39" s="133">
        <f t="shared" si="24"/>
        <v>0</v>
      </c>
    </row>
    <row r="40" spans="1:57" s="129" customFormat="1" ht="12" customHeight="1">
      <c r="A40" s="125" t="s">
        <v>503</v>
      </c>
      <c r="B40" s="126" t="s">
        <v>588</v>
      </c>
      <c r="C40" s="125" t="s">
        <v>589</v>
      </c>
      <c r="D40" s="133">
        <f t="shared" si="7"/>
        <v>140312</v>
      </c>
      <c r="E40" s="133">
        <f t="shared" si="8"/>
        <v>315322</v>
      </c>
      <c r="F40" s="133">
        <f t="shared" si="9"/>
        <v>455634</v>
      </c>
      <c r="G40" s="133">
        <f t="shared" si="10"/>
        <v>797</v>
      </c>
      <c r="H40" s="133">
        <f t="shared" si="11"/>
        <v>43243</v>
      </c>
      <c r="I40" s="133">
        <f t="shared" si="12"/>
        <v>44040</v>
      </c>
      <c r="J40" s="126" t="s">
        <v>590</v>
      </c>
      <c r="K40" s="125" t="s">
        <v>591</v>
      </c>
      <c r="L40" s="133">
        <v>140312</v>
      </c>
      <c r="M40" s="133">
        <v>315322</v>
      </c>
      <c r="N40" s="133">
        <f t="shared" si="13"/>
        <v>455634</v>
      </c>
      <c r="O40" s="133">
        <v>797</v>
      </c>
      <c r="P40" s="133">
        <v>43243</v>
      </c>
      <c r="Q40" s="133">
        <f t="shared" si="14"/>
        <v>44040</v>
      </c>
      <c r="R40" s="126"/>
      <c r="S40" s="125"/>
      <c r="T40" s="133">
        <v>0</v>
      </c>
      <c r="U40" s="133">
        <v>0</v>
      </c>
      <c r="V40" s="133">
        <f t="shared" si="15"/>
        <v>0</v>
      </c>
      <c r="W40" s="133">
        <v>0</v>
      </c>
      <c r="X40" s="133">
        <v>0</v>
      </c>
      <c r="Y40" s="133">
        <f t="shared" si="16"/>
        <v>0</v>
      </c>
      <c r="Z40" s="126"/>
      <c r="AA40" s="125"/>
      <c r="AB40" s="133">
        <v>0</v>
      </c>
      <c r="AC40" s="133">
        <v>0</v>
      </c>
      <c r="AD40" s="133">
        <f t="shared" si="17"/>
        <v>0</v>
      </c>
      <c r="AE40" s="133">
        <v>0</v>
      </c>
      <c r="AF40" s="133">
        <v>0</v>
      </c>
      <c r="AG40" s="133">
        <f t="shared" si="18"/>
        <v>0</v>
      </c>
      <c r="AH40" s="126"/>
      <c r="AI40" s="125"/>
      <c r="AJ40" s="133">
        <v>0</v>
      </c>
      <c r="AK40" s="133">
        <v>0</v>
      </c>
      <c r="AL40" s="133">
        <f t="shared" si="19"/>
        <v>0</v>
      </c>
      <c r="AM40" s="133">
        <v>0</v>
      </c>
      <c r="AN40" s="133">
        <v>0</v>
      </c>
      <c r="AO40" s="133">
        <f t="shared" si="20"/>
        <v>0</v>
      </c>
      <c r="AP40" s="126"/>
      <c r="AQ40" s="125"/>
      <c r="AR40" s="133">
        <v>0</v>
      </c>
      <c r="AS40" s="133">
        <v>0</v>
      </c>
      <c r="AT40" s="133">
        <f t="shared" si="21"/>
        <v>0</v>
      </c>
      <c r="AU40" s="133">
        <v>0</v>
      </c>
      <c r="AV40" s="133">
        <v>0</v>
      </c>
      <c r="AW40" s="133">
        <f t="shared" si="22"/>
        <v>0</v>
      </c>
      <c r="AX40" s="126"/>
      <c r="AY40" s="125"/>
      <c r="AZ40" s="133">
        <v>0</v>
      </c>
      <c r="BA40" s="133">
        <v>0</v>
      </c>
      <c r="BB40" s="133">
        <f t="shared" si="23"/>
        <v>0</v>
      </c>
      <c r="BC40" s="133">
        <v>0</v>
      </c>
      <c r="BD40" s="133">
        <v>0</v>
      </c>
      <c r="BE40" s="133">
        <f t="shared" si="24"/>
        <v>0</v>
      </c>
    </row>
    <row r="41" spans="1:57" s="129" customFormat="1" ht="12" customHeight="1">
      <c r="A41" s="125" t="s">
        <v>503</v>
      </c>
      <c r="B41" s="126" t="s">
        <v>592</v>
      </c>
      <c r="C41" s="125" t="s">
        <v>593</v>
      </c>
      <c r="D41" s="133">
        <f t="shared" si="7"/>
        <v>0</v>
      </c>
      <c r="E41" s="133">
        <f t="shared" si="8"/>
        <v>0</v>
      </c>
      <c r="F41" s="133">
        <f t="shared" si="9"/>
        <v>0</v>
      </c>
      <c r="G41" s="133">
        <f t="shared" si="10"/>
        <v>2341</v>
      </c>
      <c r="H41" s="133">
        <f t="shared" si="11"/>
        <v>107195</v>
      </c>
      <c r="I41" s="133">
        <f t="shared" si="12"/>
        <v>109536</v>
      </c>
      <c r="J41" s="126" t="s">
        <v>594</v>
      </c>
      <c r="K41" s="125" t="s">
        <v>595</v>
      </c>
      <c r="L41" s="133">
        <v>0</v>
      </c>
      <c r="M41" s="133">
        <v>0</v>
      </c>
      <c r="N41" s="133">
        <f t="shared" si="13"/>
        <v>0</v>
      </c>
      <c r="O41" s="133">
        <v>2341</v>
      </c>
      <c r="P41" s="133">
        <v>107195</v>
      </c>
      <c r="Q41" s="133">
        <f t="shared" si="14"/>
        <v>109536</v>
      </c>
      <c r="R41" s="126"/>
      <c r="S41" s="125"/>
      <c r="T41" s="133">
        <v>0</v>
      </c>
      <c r="U41" s="133">
        <v>0</v>
      </c>
      <c r="V41" s="133">
        <f t="shared" si="15"/>
        <v>0</v>
      </c>
      <c r="W41" s="133">
        <v>0</v>
      </c>
      <c r="X41" s="133">
        <v>0</v>
      </c>
      <c r="Y41" s="133">
        <f t="shared" si="16"/>
        <v>0</v>
      </c>
      <c r="Z41" s="126"/>
      <c r="AA41" s="125"/>
      <c r="AB41" s="133">
        <v>0</v>
      </c>
      <c r="AC41" s="133">
        <v>0</v>
      </c>
      <c r="AD41" s="133">
        <f t="shared" si="17"/>
        <v>0</v>
      </c>
      <c r="AE41" s="133">
        <v>0</v>
      </c>
      <c r="AF41" s="133">
        <v>0</v>
      </c>
      <c r="AG41" s="133">
        <f t="shared" si="18"/>
        <v>0</v>
      </c>
      <c r="AH41" s="126"/>
      <c r="AI41" s="125"/>
      <c r="AJ41" s="133">
        <v>0</v>
      </c>
      <c r="AK41" s="133">
        <v>0</v>
      </c>
      <c r="AL41" s="133">
        <f t="shared" si="19"/>
        <v>0</v>
      </c>
      <c r="AM41" s="133">
        <v>0</v>
      </c>
      <c r="AN41" s="133">
        <v>0</v>
      </c>
      <c r="AO41" s="133">
        <f t="shared" si="20"/>
        <v>0</v>
      </c>
      <c r="AP41" s="126"/>
      <c r="AQ41" s="125"/>
      <c r="AR41" s="133">
        <v>0</v>
      </c>
      <c r="AS41" s="133">
        <v>0</v>
      </c>
      <c r="AT41" s="133">
        <f t="shared" si="21"/>
        <v>0</v>
      </c>
      <c r="AU41" s="133">
        <v>0</v>
      </c>
      <c r="AV41" s="133">
        <v>0</v>
      </c>
      <c r="AW41" s="133">
        <f t="shared" si="22"/>
        <v>0</v>
      </c>
      <c r="AX41" s="126"/>
      <c r="AY41" s="125"/>
      <c r="AZ41" s="133">
        <v>0</v>
      </c>
      <c r="BA41" s="133">
        <v>0</v>
      </c>
      <c r="BB41" s="133">
        <f t="shared" si="23"/>
        <v>0</v>
      </c>
      <c r="BC41" s="133">
        <v>0</v>
      </c>
      <c r="BD41" s="133">
        <v>0</v>
      </c>
      <c r="BE41" s="133">
        <f t="shared" si="24"/>
        <v>0</v>
      </c>
    </row>
    <row r="42" spans="1:57" s="129" customFormat="1" ht="12" customHeight="1">
      <c r="A42" s="125" t="s">
        <v>503</v>
      </c>
      <c r="B42" s="126" t="s">
        <v>669</v>
      </c>
      <c r="C42" s="125" t="s">
        <v>596</v>
      </c>
      <c r="D42" s="133">
        <f t="shared" si="7"/>
        <v>0</v>
      </c>
      <c r="E42" s="133">
        <f t="shared" si="8"/>
        <v>0</v>
      </c>
      <c r="F42" s="133">
        <f t="shared" si="9"/>
        <v>0</v>
      </c>
      <c r="G42" s="133">
        <f t="shared" si="10"/>
        <v>0</v>
      </c>
      <c r="H42" s="133">
        <f t="shared" si="11"/>
        <v>0</v>
      </c>
      <c r="I42" s="133">
        <f t="shared" si="12"/>
        <v>0</v>
      </c>
      <c r="J42" s="126"/>
      <c r="K42" s="125"/>
      <c r="L42" s="133">
        <v>0</v>
      </c>
      <c r="M42" s="133">
        <v>0</v>
      </c>
      <c r="N42" s="133">
        <f t="shared" si="13"/>
        <v>0</v>
      </c>
      <c r="O42" s="133">
        <v>0</v>
      </c>
      <c r="P42" s="133">
        <v>0</v>
      </c>
      <c r="Q42" s="133">
        <f t="shared" si="14"/>
        <v>0</v>
      </c>
      <c r="R42" s="126"/>
      <c r="S42" s="125"/>
      <c r="T42" s="133">
        <v>0</v>
      </c>
      <c r="U42" s="133">
        <v>0</v>
      </c>
      <c r="V42" s="133">
        <f t="shared" si="15"/>
        <v>0</v>
      </c>
      <c r="W42" s="133">
        <v>0</v>
      </c>
      <c r="X42" s="133">
        <v>0</v>
      </c>
      <c r="Y42" s="133">
        <f t="shared" si="16"/>
        <v>0</v>
      </c>
      <c r="Z42" s="126"/>
      <c r="AA42" s="125"/>
      <c r="AB42" s="133">
        <v>0</v>
      </c>
      <c r="AC42" s="133">
        <v>0</v>
      </c>
      <c r="AD42" s="133">
        <f t="shared" si="17"/>
        <v>0</v>
      </c>
      <c r="AE42" s="133">
        <v>0</v>
      </c>
      <c r="AF42" s="133">
        <v>0</v>
      </c>
      <c r="AG42" s="133">
        <f t="shared" si="18"/>
        <v>0</v>
      </c>
      <c r="AH42" s="126"/>
      <c r="AI42" s="125"/>
      <c r="AJ42" s="133">
        <v>0</v>
      </c>
      <c r="AK42" s="133">
        <v>0</v>
      </c>
      <c r="AL42" s="133">
        <f t="shared" si="19"/>
        <v>0</v>
      </c>
      <c r="AM42" s="133">
        <v>0</v>
      </c>
      <c r="AN42" s="133">
        <v>0</v>
      </c>
      <c r="AO42" s="133">
        <f t="shared" si="20"/>
        <v>0</v>
      </c>
      <c r="AP42" s="126"/>
      <c r="AQ42" s="125"/>
      <c r="AR42" s="133">
        <v>0</v>
      </c>
      <c r="AS42" s="133">
        <v>0</v>
      </c>
      <c r="AT42" s="133">
        <f t="shared" si="21"/>
        <v>0</v>
      </c>
      <c r="AU42" s="133">
        <v>0</v>
      </c>
      <c r="AV42" s="133">
        <v>0</v>
      </c>
      <c r="AW42" s="133">
        <f t="shared" si="22"/>
        <v>0</v>
      </c>
      <c r="AX42" s="126"/>
      <c r="AY42" s="125"/>
      <c r="AZ42" s="133">
        <v>0</v>
      </c>
      <c r="BA42" s="133">
        <v>0</v>
      </c>
      <c r="BB42" s="133">
        <f t="shared" si="23"/>
        <v>0</v>
      </c>
      <c r="BC42" s="133">
        <v>0</v>
      </c>
      <c r="BD42" s="133">
        <v>0</v>
      </c>
      <c r="BE42" s="133">
        <f t="shared" si="24"/>
        <v>0</v>
      </c>
    </row>
    <row r="43" spans="1:57" s="129" customFormat="1" ht="12" customHeight="1">
      <c r="A43" s="125" t="s">
        <v>503</v>
      </c>
      <c r="B43" s="126" t="s">
        <v>597</v>
      </c>
      <c r="C43" s="125" t="s">
        <v>598</v>
      </c>
      <c r="D43" s="133">
        <f t="shared" si="7"/>
        <v>0</v>
      </c>
      <c r="E43" s="133">
        <f t="shared" si="8"/>
        <v>684174</v>
      </c>
      <c r="F43" s="133">
        <f t="shared" si="9"/>
        <v>684174</v>
      </c>
      <c r="G43" s="133">
        <f t="shared" si="10"/>
        <v>1049</v>
      </c>
      <c r="H43" s="133">
        <f t="shared" si="11"/>
        <v>61671</v>
      </c>
      <c r="I43" s="133">
        <f t="shared" si="12"/>
        <v>62720</v>
      </c>
      <c r="J43" s="126" t="s">
        <v>594</v>
      </c>
      <c r="K43" s="125" t="s">
        <v>595</v>
      </c>
      <c r="L43" s="133">
        <v>0</v>
      </c>
      <c r="M43" s="133">
        <v>0</v>
      </c>
      <c r="N43" s="133">
        <f t="shared" si="13"/>
        <v>0</v>
      </c>
      <c r="O43" s="133">
        <v>1049</v>
      </c>
      <c r="P43" s="133">
        <v>61671</v>
      </c>
      <c r="Q43" s="133">
        <f t="shared" si="14"/>
        <v>62720</v>
      </c>
      <c r="R43" s="126" t="s">
        <v>599</v>
      </c>
      <c r="S43" s="125" t="s">
        <v>600</v>
      </c>
      <c r="T43" s="133">
        <v>0</v>
      </c>
      <c r="U43" s="133">
        <v>684174</v>
      </c>
      <c r="V43" s="133">
        <f t="shared" si="15"/>
        <v>684174</v>
      </c>
      <c r="W43" s="133">
        <v>0</v>
      </c>
      <c r="X43" s="133">
        <v>0</v>
      </c>
      <c r="Y43" s="133">
        <f t="shared" si="16"/>
        <v>0</v>
      </c>
      <c r="Z43" s="126"/>
      <c r="AA43" s="125"/>
      <c r="AB43" s="133">
        <v>0</v>
      </c>
      <c r="AC43" s="133">
        <v>0</v>
      </c>
      <c r="AD43" s="133">
        <f t="shared" si="17"/>
        <v>0</v>
      </c>
      <c r="AE43" s="133">
        <v>0</v>
      </c>
      <c r="AF43" s="133">
        <v>0</v>
      </c>
      <c r="AG43" s="133">
        <f t="shared" si="18"/>
        <v>0</v>
      </c>
      <c r="AH43" s="126"/>
      <c r="AI43" s="125"/>
      <c r="AJ43" s="133">
        <v>0</v>
      </c>
      <c r="AK43" s="133">
        <v>0</v>
      </c>
      <c r="AL43" s="133">
        <f t="shared" si="19"/>
        <v>0</v>
      </c>
      <c r="AM43" s="133">
        <v>0</v>
      </c>
      <c r="AN43" s="133">
        <v>0</v>
      </c>
      <c r="AO43" s="133">
        <f t="shared" si="20"/>
        <v>0</v>
      </c>
      <c r="AP43" s="126"/>
      <c r="AQ43" s="125"/>
      <c r="AR43" s="133">
        <v>0</v>
      </c>
      <c r="AS43" s="133">
        <v>0</v>
      </c>
      <c r="AT43" s="133">
        <f t="shared" si="21"/>
        <v>0</v>
      </c>
      <c r="AU43" s="133">
        <v>0</v>
      </c>
      <c r="AV43" s="133">
        <v>0</v>
      </c>
      <c r="AW43" s="133">
        <f t="shared" si="22"/>
        <v>0</v>
      </c>
      <c r="AX43" s="126"/>
      <c r="AY43" s="125"/>
      <c r="AZ43" s="133">
        <v>0</v>
      </c>
      <c r="BA43" s="133">
        <v>0</v>
      </c>
      <c r="BB43" s="133">
        <f t="shared" si="23"/>
        <v>0</v>
      </c>
      <c r="BC43" s="133">
        <v>0</v>
      </c>
      <c r="BD43" s="133">
        <v>0</v>
      </c>
      <c r="BE43" s="133">
        <f t="shared" si="24"/>
        <v>0</v>
      </c>
    </row>
    <row r="44" spans="1:57" s="129" customFormat="1" ht="12" customHeight="1">
      <c r="A44" s="125" t="s">
        <v>503</v>
      </c>
      <c r="B44" s="126" t="s">
        <v>601</v>
      </c>
      <c r="C44" s="125" t="s">
        <v>602</v>
      </c>
      <c r="D44" s="133">
        <f t="shared" si="7"/>
        <v>0</v>
      </c>
      <c r="E44" s="133">
        <f t="shared" si="8"/>
        <v>0</v>
      </c>
      <c r="F44" s="133">
        <f t="shared" si="9"/>
        <v>0</v>
      </c>
      <c r="G44" s="133">
        <f t="shared" si="10"/>
        <v>0</v>
      </c>
      <c r="H44" s="133">
        <f t="shared" si="11"/>
        <v>56583</v>
      </c>
      <c r="I44" s="133">
        <f t="shared" si="12"/>
        <v>56583</v>
      </c>
      <c r="J44" s="126" t="s">
        <v>558</v>
      </c>
      <c r="K44" s="125" t="s">
        <v>559</v>
      </c>
      <c r="L44" s="133">
        <v>0</v>
      </c>
      <c r="M44" s="133">
        <v>0</v>
      </c>
      <c r="N44" s="133">
        <f t="shared" si="13"/>
        <v>0</v>
      </c>
      <c r="O44" s="133">
        <v>0</v>
      </c>
      <c r="P44" s="133">
        <v>56583</v>
      </c>
      <c r="Q44" s="133">
        <f t="shared" si="14"/>
        <v>56583</v>
      </c>
      <c r="R44" s="126"/>
      <c r="S44" s="125"/>
      <c r="T44" s="133">
        <v>0</v>
      </c>
      <c r="U44" s="133">
        <v>0</v>
      </c>
      <c r="V44" s="133">
        <f t="shared" si="15"/>
        <v>0</v>
      </c>
      <c r="W44" s="133">
        <v>0</v>
      </c>
      <c r="X44" s="133">
        <v>0</v>
      </c>
      <c r="Y44" s="133">
        <f t="shared" si="16"/>
        <v>0</v>
      </c>
      <c r="Z44" s="126"/>
      <c r="AA44" s="125"/>
      <c r="AB44" s="133">
        <v>0</v>
      </c>
      <c r="AC44" s="133">
        <v>0</v>
      </c>
      <c r="AD44" s="133">
        <f t="shared" si="17"/>
        <v>0</v>
      </c>
      <c r="AE44" s="133">
        <v>0</v>
      </c>
      <c r="AF44" s="133">
        <v>0</v>
      </c>
      <c r="AG44" s="133">
        <f t="shared" si="18"/>
        <v>0</v>
      </c>
      <c r="AH44" s="126"/>
      <c r="AI44" s="125"/>
      <c r="AJ44" s="133">
        <v>0</v>
      </c>
      <c r="AK44" s="133">
        <v>0</v>
      </c>
      <c r="AL44" s="133">
        <f t="shared" si="19"/>
        <v>0</v>
      </c>
      <c r="AM44" s="133">
        <v>0</v>
      </c>
      <c r="AN44" s="133">
        <v>0</v>
      </c>
      <c r="AO44" s="133">
        <f t="shared" si="20"/>
        <v>0</v>
      </c>
      <c r="AP44" s="126"/>
      <c r="AQ44" s="125"/>
      <c r="AR44" s="133">
        <v>0</v>
      </c>
      <c r="AS44" s="133">
        <v>0</v>
      </c>
      <c r="AT44" s="133">
        <f t="shared" si="21"/>
        <v>0</v>
      </c>
      <c r="AU44" s="133">
        <v>0</v>
      </c>
      <c r="AV44" s="133">
        <v>0</v>
      </c>
      <c r="AW44" s="133">
        <f t="shared" si="22"/>
        <v>0</v>
      </c>
      <c r="AX44" s="126"/>
      <c r="AY44" s="125"/>
      <c r="AZ44" s="133">
        <v>0</v>
      </c>
      <c r="BA44" s="133">
        <v>0</v>
      </c>
      <c r="BB44" s="133">
        <f t="shared" si="23"/>
        <v>0</v>
      </c>
      <c r="BC44" s="133">
        <v>0</v>
      </c>
      <c r="BD44" s="133">
        <v>0</v>
      </c>
      <c r="BE44" s="133">
        <f t="shared" si="24"/>
        <v>0</v>
      </c>
    </row>
    <row r="45" spans="1:57" s="129" customFormat="1" ht="12" customHeight="1">
      <c r="A45" s="125" t="s">
        <v>503</v>
      </c>
      <c r="B45" s="126" t="s">
        <v>603</v>
      </c>
      <c r="C45" s="125" t="s">
        <v>604</v>
      </c>
      <c r="D45" s="133">
        <f t="shared" si="7"/>
        <v>38216</v>
      </c>
      <c r="E45" s="133">
        <f t="shared" si="8"/>
        <v>274116</v>
      </c>
      <c r="F45" s="133">
        <f t="shared" si="9"/>
        <v>312332</v>
      </c>
      <c r="G45" s="133">
        <f t="shared" si="10"/>
        <v>1006</v>
      </c>
      <c r="H45" s="133">
        <f t="shared" si="11"/>
        <v>43366</v>
      </c>
      <c r="I45" s="133">
        <f t="shared" si="12"/>
        <v>44372</v>
      </c>
      <c r="J45" s="126" t="s">
        <v>546</v>
      </c>
      <c r="K45" s="125" t="s">
        <v>547</v>
      </c>
      <c r="L45" s="133">
        <v>38216</v>
      </c>
      <c r="M45" s="133">
        <v>274116</v>
      </c>
      <c r="N45" s="133">
        <f t="shared" si="13"/>
        <v>312332</v>
      </c>
      <c r="O45" s="133">
        <v>1006</v>
      </c>
      <c r="P45" s="133">
        <v>43366</v>
      </c>
      <c r="Q45" s="133">
        <f t="shared" si="14"/>
        <v>44372</v>
      </c>
      <c r="R45" s="126"/>
      <c r="S45" s="125"/>
      <c r="T45" s="133">
        <v>0</v>
      </c>
      <c r="U45" s="133">
        <v>0</v>
      </c>
      <c r="V45" s="133">
        <f t="shared" si="15"/>
        <v>0</v>
      </c>
      <c r="W45" s="133">
        <v>0</v>
      </c>
      <c r="X45" s="133">
        <v>0</v>
      </c>
      <c r="Y45" s="133">
        <f t="shared" si="16"/>
        <v>0</v>
      </c>
      <c r="Z45" s="126"/>
      <c r="AA45" s="125"/>
      <c r="AB45" s="133">
        <v>0</v>
      </c>
      <c r="AC45" s="133">
        <v>0</v>
      </c>
      <c r="AD45" s="133">
        <f t="shared" si="17"/>
        <v>0</v>
      </c>
      <c r="AE45" s="133">
        <v>0</v>
      </c>
      <c r="AF45" s="133">
        <v>0</v>
      </c>
      <c r="AG45" s="133">
        <f t="shared" si="18"/>
        <v>0</v>
      </c>
      <c r="AH45" s="126"/>
      <c r="AI45" s="125"/>
      <c r="AJ45" s="133">
        <v>0</v>
      </c>
      <c r="AK45" s="133">
        <v>0</v>
      </c>
      <c r="AL45" s="133">
        <f t="shared" si="19"/>
        <v>0</v>
      </c>
      <c r="AM45" s="133">
        <v>0</v>
      </c>
      <c r="AN45" s="133">
        <v>0</v>
      </c>
      <c r="AO45" s="133">
        <f t="shared" si="20"/>
        <v>0</v>
      </c>
      <c r="AP45" s="126"/>
      <c r="AQ45" s="125"/>
      <c r="AR45" s="133">
        <v>0</v>
      </c>
      <c r="AS45" s="133">
        <v>0</v>
      </c>
      <c r="AT45" s="133">
        <f t="shared" si="21"/>
        <v>0</v>
      </c>
      <c r="AU45" s="133">
        <v>0</v>
      </c>
      <c r="AV45" s="133">
        <v>0</v>
      </c>
      <c r="AW45" s="133">
        <f t="shared" si="22"/>
        <v>0</v>
      </c>
      <c r="AX45" s="126"/>
      <c r="AY45" s="125"/>
      <c r="AZ45" s="133">
        <v>0</v>
      </c>
      <c r="BA45" s="133">
        <v>0</v>
      </c>
      <c r="BB45" s="133">
        <f t="shared" si="23"/>
        <v>0</v>
      </c>
      <c r="BC45" s="133">
        <v>0</v>
      </c>
      <c r="BD45" s="133">
        <v>0</v>
      </c>
      <c r="BE45" s="133">
        <f t="shared" si="24"/>
        <v>0</v>
      </c>
    </row>
    <row r="46" spans="1:57" s="129" customFormat="1" ht="12" customHeight="1">
      <c r="A46" s="125" t="s">
        <v>503</v>
      </c>
      <c r="B46" s="126" t="s">
        <v>605</v>
      </c>
      <c r="C46" s="125" t="s">
        <v>606</v>
      </c>
      <c r="D46" s="133">
        <f t="shared" si="7"/>
        <v>0</v>
      </c>
      <c r="E46" s="133">
        <f t="shared" si="8"/>
        <v>0</v>
      </c>
      <c r="F46" s="133">
        <f t="shared" si="9"/>
        <v>0</v>
      </c>
      <c r="G46" s="133">
        <f t="shared" si="10"/>
        <v>0</v>
      </c>
      <c r="H46" s="133">
        <f t="shared" si="11"/>
        <v>60619</v>
      </c>
      <c r="I46" s="133">
        <f t="shared" si="12"/>
        <v>60619</v>
      </c>
      <c r="J46" s="126" t="s">
        <v>584</v>
      </c>
      <c r="K46" s="125" t="s">
        <v>585</v>
      </c>
      <c r="L46" s="133">
        <v>0</v>
      </c>
      <c r="M46" s="133">
        <v>0</v>
      </c>
      <c r="N46" s="133">
        <f t="shared" si="13"/>
        <v>0</v>
      </c>
      <c r="O46" s="133">
        <v>0</v>
      </c>
      <c r="P46" s="133">
        <v>60619</v>
      </c>
      <c r="Q46" s="133">
        <f t="shared" si="14"/>
        <v>60619</v>
      </c>
      <c r="R46" s="126"/>
      <c r="S46" s="125"/>
      <c r="T46" s="133">
        <v>0</v>
      </c>
      <c r="U46" s="133">
        <v>0</v>
      </c>
      <c r="V46" s="133">
        <f t="shared" si="15"/>
        <v>0</v>
      </c>
      <c r="W46" s="133">
        <v>0</v>
      </c>
      <c r="X46" s="133">
        <v>0</v>
      </c>
      <c r="Y46" s="133">
        <f t="shared" si="16"/>
        <v>0</v>
      </c>
      <c r="Z46" s="126"/>
      <c r="AA46" s="125"/>
      <c r="AB46" s="133">
        <v>0</v>
      </c>
      <c r="AC46" s="133">
        <v>0</v>
      </c>
      <c r="AD46" s="133">
        <f t="shared" si="17"/>
        <v>0</v>
      </c>
      <c r="AE46" s="133">
        <v>0</v>
      </c>
      <c r="AF46" s="133">
        <v>0</v>
      </c>
      <c r="AG46" s="133">
        <f t="shared" si="18"/>
        <v>0</v>
      </c>
      <c r="AH46" s="126"/>
      <c r="AI46" s="125"/>
      <c r="AJ46" s="133">
        <v>0</v>
      </c>
      <c r="AK46" s="133">
        <v>0</v>
      </c>
      <c r="AL46" s="133">
        <f t="shared" si="19"/>
        <v>0</v>
      </c>
      <c r="AM46" s="133">
        <v>0</v>
      </c>
      <c r="AN46" s="133">
        <v>0</v>
      </c>
      <c r="AO46" s="133">
        <f t="shared" si="20"/>
        <v>0</v>
      </c>
      <c r="AP46" s="126"/>
      <c r="AQ46" s="125"/>
      <c r="AR46" s="133">
        <v>0</v>
      </c>
      <c r="AS46" s="133">
        <v>0</v>
      </c>
      <c r="AT46" s="133">
        <f t="shared" si="21"/>
        <v>0</v>
      </c>
      <c r="AU46" s="133">
        <v>0</v>
      </c>
      <c r="AV46" s="133">
        <v>0</v>
      </c>
      <c r="AW46" s="133">
        <f t="shared" si="22"/>
        <v>0</v>
      </c>
      <c r="AX46" s="126"/>
      <c r="AY46" s="125"/>
      <c r="AZ46" s="133">
        <v>0</v>
      </c>
      <c r="BA46" s="133">
        <v>0</v>
      </c>
      <c r="BB46" s="133">
        <f t="shared" si="23"/>
        <v>0</v>
      </c>
      <c r="BC46" s="133">
        <v>0</v>
      </c>
      <c r="BD46" s="133">
        <v>0</v>
      </c>
      <c r="BE46" s="133">
        <f t="shared" si="24"/>
        <v>0</v>
      </c>
    </row>
    <row r="47" spans="1:57" s="129" customFormat="1" ht="12" customHeight="1">
      <c r="A47" s="125" t="s">
        <v>503</v>
      </c>
      <c r="B47" s="126" t="s">
        <v>607</v>
      </c>
      <c r="C47" s="125" t="s">
        <v>608</v>
      </c>
      <c r="D47" s="133">
        <f t="shared" si="7"/>
        <v>118082</v>
      </c>
      <c r="E47" s="133">
        <f t="shared" si="8"/>
        <v>265365</v>
      </c>
      <c r="F47" s="133">
        <f t="shared" si="9"/>
        <v>383447</v>
      </c>
      <c r="G47" s="133">
        <f t="shared" si="10"/>
        <v>671</v>
      </c>
      <c r="H47" s="133">
        <f t="shared" si="11"/>
        <v>36392</v>
      </c>
      <c r="I47" s="133">
        <f t="shared" si="12"/>
        <v>37063</v>
      </c>
      <c r="J47" s="126" t="s">
        <v>590</v>
      </c>
      <c r="K47" s="125" t="s">
        <v>591</v>
      </c>
      <c r="L47" s="133">
        <v>118082</v>
      </c>
      <c r="M47" s="133">
        <v>265365</v>
      </c>
      <c r="N47" s="133">
        <f t="shared" si="13"/>
        <v>383447</v>
      </c>
      <c r="O47" s="133">
        <v>671</v>
      </c>
      <c r="P47" s="133">
        <v>36392</v>
      </c>
      <c r="Q47" s="133">
        <f t="shared" si="14"/>
        <v>37063</v>
      </c>
      <c r="R47" s="126"/>
      <c r="S47" s="125"/>
      <c r="T47" s="133">
        <v>0</v>
      </c>
      <c r="U47" s="133">
        <v>0</v>
      </c>
      <c r="V47" s="133">
        <f t="shared" si="15"/>
        <v>0</v>
      </c>
      <c r="W47" s="133">
        <v>0</v>
      </c>
      <c r="X47" s="133">
        <v>0</v>
      </c>
      <c r="Y47" s="133">
        <f t="shared" si="16"/>
        <v>0</v>
      </c>
      <c r="Z47" s="126"/>
      <c r="AA47" s="125"/>
      <c r="AB47" s="133">
        <v>0</v>
      </c>
      <c r="AC47" s="133">
        <v>0</v>
      </c>
      <c r="AD47" s="133">
        <f t="shared" si="17"/>
        <v>0</v>
      </c>
      <c r="AE47" s="133">
        <v>0</v>
      </c>
      <c r="AF47" s="133">
        <v>0</v>
      </c>
      <c r="AG47" s="133">
        <f t="shared" si="18"/>
        <v>0</v>
      </c>
      <c r="AH47" s="126"/>
      <c r="AI47" s="125"/>
      <c r="AJ47" s="133">
        <v>0</v>
      </c>
      <c r="AK47" s="133">
        <v>0</v>
      </c>
      <c r="AL47" s="133">
        <f t="shared" si="19"/>
        <v>0</v>
      </c>
      <c r="AM47" s="133">
        <v>0</v>
      </c>
      <c r="AN47" s="133">
        <v>0</v>
      </c>
      <c r="AO47" s="133">
        <f t="shared" si="20"/>
        <v>0</v>
      </c>
      <c r="AP47" s="126"/>
      <c r="AQ47" s="125"/>
      <c r="AR47" s="133">
        <v>0</v>
      </c>
      <c r="AS47" s="133">
        <v>0</v>
      </c>
      <c r="AT47" s="133">
        <f t="shared" si="21"/>
        <v>0</v>
      </c>
      <c r="AU47" s="133">
        <v>0</v>
      </c>
      <c r="AV47" s="133">
        <v>0</v>
      </c>
      <c r="AW47" s="133">
        <f t="shared" si="22"/>
        <v>0</v>
      </c>
      <c r="AX47" s="126"/>
      <c r="AY47" s="125"/>
      <c r="AZ47" s="133">
        <v>0</v>
      </c>
      <c r="BA47" s="133">
        <v>0</v>
      </c>
      <c r="BB47" s="133">
        <f t="shared" si="23"/>
        <v>0</v>
      </c>
      <c r="BC47" s="133">
        <v>0</v>
      </c>
      <c r="BD47" s="133">
        <v>0</v>
      </c>
      <c r="BE47" s="133">
        <f t="shared" si="24"/>
        <v>0</v>
      </c>
    </row>
    <row r="48" spans="1:57" s="129" customFormat="1" ht="12" customHeight="1">
      <c r="A48" s="125" t="s">
        <v>503</v>
      </c>
      <c r="B48" s="126" t="s">
        <v>609</v>
      </c>
      <c r="C48" s="125" t="s">
        <v>610</v>
      </c>
      <c r="D48" s="133">
        <f t="shared" si="7"/>
        <v>0</v>
      </c>
      <c r="E48" s="133">
        <f t="shared" si="8"/>
        <v>0</v>
      </c>
      <c r="F48" s="133">
        <f t="shared" si="9"/>
        <v>0</v>
      </c>
      <c r="G48" s="133">
        <f t="shared" si="10"/>
        <v>0</v>
      </c>
      <c r="H48" s="133">
        <f t="shared" si="11"/>
        <v>37744</v>
      </c>
      <c r="I48" s="133">
        <f t="shared" si="12"/>
        <v>37744</v>
      </c>
      <c r="J48" s="126" t="s">
        <v>542</v>
      </c>
      <c r="K48" s="125" t="s">
        <v>543</v>
      </c>
      <c r="L48" s="133">
        <v>0</v>
      </c>
      <c r="M48" s="133">
        <v>0</v>
      </c>
      <c r="N48" s="133">
        <f t="shared" si="13"/>
        <v>0</v>
      </c>
      <c r="O48" s="133">
        <v>0</v>
      </c>
      <c r="P48" s="133">
        <v>37744</v>
      </c>
      <c r="Q48" s="133">
        <f t="shared" si="14"/>
        <v>37744</v>
      </c>
      <c r="R48" s="126"/>
      <c r="S48" s="125"/>
      <c r="T48" s="133">
        <v>0</v>
      </c>
      <c r="U48" s="133">
        <v>0</v>
      </c>
      <c r="V48" s="133">
        <f t="shared" si="15"/>
        <v>0</v>
      </c>
      <c r="W48" s="133">
        <v>0</v>
      </c>
      <c r="X48" s="133">
        <v>0</v>
      </c>
      <c r="Y48" s="133">
        <f t="shared" si="16"/>
        <v>0</v>
      </c>
      <c r="Z48" s="126"/>
      <c r="AA48" s="125"/>
      <c r="AB48" s="133">
        <v>0</v>
      </c>
      <c r="AC48" s="133">
        <v>0</v>
      </c>
      <c r="AD48" s="133">
        <f t="shared" si="17"/>
        <v>0</v>
      </c>
      <c r="AE48" s="133">
        <v>0</v>
      </c>
      <c r="AF48" s="133">
        <v>0</v>
      </c>
      <c r="AG48" s="133">
        <f t="shared" si="18"/>
        <v>0</v>
      </c>
      <c r="AH48" s="126"/>
      <c r="AI48" s="125"/>
      <c r="AJ48" s="133">
        <v>0</v>
      </c>
      <c r="AK48" s="133">
        <v>0</v>
      </c>
      <c r="AL48" s="133">
        <f t="shared" si="19"/>
        <v>0</v>
      </c>
      <c r="AM48" s="133">
        <v>0</v>
      </c>
      <c r="AN48" s="133">
        <v>0</v>
      </c>
      <c r="AO48" s="133">
        <f t="shared" si="20"/>
        <v>0</v>
      </c>
      <c r="AP48" s="126"/>
      <c r="AQ48" s="125"/>
      <c r="AR48" s="133">
        <v>0</v>
      </c>
      <c r="AS48" s="133">
        <v>0</v>
      </c>
      <c r="AT48" s="133">
        <f t="shared" si="21"/>
        <v>0</v>
      </c>
      <c r="AU48" s="133">
        <v>0</v>
      </c>
      <c r="AV48" s="133">
        <v>0</v>
      </c>
      <c r="AW48" s="133">
        <f t="shared" si="22"/>
        <v>0</v>
      </c>
      <c r="AX48" s="126"/>
      <c r="AY48" s="125"/>
      <c r="AZ48" s="133">
        <v>0</v>
      </c>
      <c r="BA48" s="133">
        <v>0</v>
      </c>
      <c r="BB48" s="133">
        <f t="shared" si="23"/>
        <v>0</v>
      </c>
      <c r="BC48" s="133">
        <v>0</v>
      </c>
      <c r="BD48" s="133">
        <v>0</v>
      </c>
      <c r="BE48" s="133">
        <f t="shared" si="24"/>
        <v>0</v>
      </c>
    </row>
    <row r="49" spans="1:57" s="129" customFormat="1" ht="12" customHeight="1">
      <c r="A49" s="125" t="s">
        <v>503</v>
      </c>
      <c r="B49" s="126" t="s">
        <v>611</v>
      </c>
      <c r="C49" s="125" t="s">
        <v>612</v>
      </c>
      <c r="D49" s="133">
        <f t="shared" si="7"/>
        <v>0</v>
      </c>
      <c r="E49" s="133">
        <f t="shared" si="8"/>
        <v>0</v>
      </c>
      <c r="F49" s="133">
        <f t="shared" si="9"/>
        <v>0</v>
      </c>
      <c r="G49" s="133">
        <f t="shared" si="10"/>
        <v>0</v>
      </c>
      <c r="H49" s="133">
        <f t="shared" si="11"/>
        <v>20239</v>
      </c>
      <c r="I49" s="133">
        <f t="shared" si="12"/>
        <v>20239</v>
      </c>
      <c r="J49" s="126" t="s">
        <v>584</v>
      </c>
      <c r="K49" s="125" t="s">
        <v>585</v>
      </c>
      <c r="L49" s="133">
        <v>0</v>
      </c>
      <c r="M49" s="133">
        <v>0</v>
      </c>
      <c r="N49" s="133">
        <f t="shared" si="13"/>
        <v>0</v>
      </c>
      <c r="O49" s="133">
        <v>0</v>
      </c>
      <c r="P49" s="133">
        <v>20239</v>
      </c>
      <c r="Q49" s="133">
        <f t="shared" si="14"/>
        <v>20239</v>
      </c>
      <c r="R49" s="126"/>
      <c r="S49" s="125"/>
      <c r="T49" s="133">
        <v>0</v>
      </c>
      <c r="U49" s="133">
        <v>0</v>
      </c>
      <c r="V49" s="133">
        <f t="shared" si="15"/>
        <v>0</v>
      </c>
      <c r="W49" s="133">
        <v>0</v>
      </c>
      <c r="X49" s="133">
        <v>0</v>
      </c>
      <c r="Y49" s="133">
        <f t="shared" si="16"/>
        <v>0</v>
      </c>
      <c r="Z49" s="126"/>
      <c r="AA49" s="125"/>
      <c r="AB49" s="133">
        <v>0</v>
      </c>
      <c r="AC49" s="133">
        <v>0</v>
      </c>
      <c r="AD49" s="133">
        <f t="shared" si="17"/>
        <v>0</v>
      </c>
      <c r="AE49" s="133">
        <v>0</v>
      </c>
      <c r="AF49" s="133">
        <v>0</v>
      </c>
      <c r="AG49" s="133">
        <f t="shared" si="18"/>
        <v>0</v>
      </c>
      <c r="AH49" s="126"/>
      <c r="AI49" s="125"/>
      <c r="AJ49" s="133">
        <v>0</v>
      </c>
      <c r="AK49" s="133">
        <v>0</v>
      </c>
      <c r="AL49" s="133">
        <f t="shared" si="19"/>
        <v>0</v>
      </c>
      <c r="AM49" s="133">
        <v>0</v>
      </c>
      <c r="AN49" s="133">
        <v>0</v>
      </c>
      <c r="AO49" s="133">
        <f t="shared" si="20"/>
        <v>0</v>
      </c>
      <c r="AP49" s="126"/>
      <c r="AQ49" s="125"/>
      <c r="AR49" s="133">
        <v>0</v>
      </c>
      <c r="AS49" s="133">
        <v>0</v>
      </c>
      <c r="AT49" s="133">
        <f t="shared" si="21"/>
        <v>0</v>
      </c>
      <c r="AU49" s="133">
        <v>0</v>
      </c>
      <c r="AV49" s="133">
        <v>0</v>
      </c>
      <c r="AW49" s="133">
        <f t="shared" si="22"/>
        <v>0</v>
      </c>
      <c r="AX49" s="126"/>
      <c r="AY49" s="125"/>
      <c r="AZ49" s="133">
        <v>0</v>
      </c>
      <c r="BA49" s="133">
        <v>0</v>
      </c>
      <c r="BB49" s="133">
        <f t="shared" si="23"/>
        <v>0</v>
      </c>
      <c r="BC49" s="133">
        <v>0</v>
      </c>
      <c r="BD49" s="133">
        <v>0</v>
      </c>
      <c r="BE49" s="133">
        <f t="shared" si="24"/>
        <v>0</v>
      </c>
    </row>
    <row r="50" spans="1:57" s="129" customFormat="1" ht="12" customHeight="1">
      <c r="A50" s="125" t="s">
        <v>503</v>
      </c>
      <c r="B50" s="126" t="s">
        <v>613</v>
      </c>
      <c r="C50" s="125" t="s">
        <v>614</v>
      </c>
      <c r="D50" s="133">
        <f t="shared" si="7"/>
        <v>0</v>
      </c>
      <c r="E50" s="133">
        <f t="shared" si="8"/>
        <v>390409</v>
      </c>
      <c r="F50" s="133">
        <f t="shared" si="9"/>
        <v>390409</v>
      </c>
      <c r="G50" s="133">
        <f t="shared" si="10"/>
        <v>948</v>
      </c>
      <c r="H50" s="133">
        <f t="shared" si="11"/>
        <v>50124</v>
      </c>
      <c r="I50" s="133">
        <f t="shared" si="12"/>
        <v>51072</v>
      </c>
      <c r="J50" s="126" t="s">
        <v>594</v>
      </c>
      <c r="K50" s="125" t="s">
        <v>595</v>
      </c>
      <c r="L50" s="133">
        <v>0</v>
      </c>
      <c r="M50" s="133">
        <v>0</v>
      </c>
      <c r="N50" s="133">
        <f t="shared" si="13"/>
        <v>0</v>
      </c>
      <c r="O50" s="133">
        <v>948</v>
      </c>
      <c r="P50" s="133">
        <v>50124</v>
      </c>
      <c r="Q50" s="133">
        <f t="shared" si="14"/>
        <v>51072</v>
      </c>
      <c r="R50" s="126" t="s">
        <v>599</v>
      </c>
      <c r="S50" s="125" t="s">
        <v>600</v>
      </c>
      <c r="T50" s="133">
        <v>0</v>
      </c>
      <c r="U50" s="133">
        <v>390409</v>
      </c>
      <c r="V50" s="133">
        <f t="shared" si="15"/>
        <v>390409</v>
      </c>
      <c r="W50" s="133">
        <v>0</v>
      </c>
      <c r="X50" s="133">
        <v>0</v>
      </c>
      <c r="Y50" s="133">
        <f t="shared" si="16"/>
        <v>0</v>
      </c>
      <c r="Z50" s="126"/>
      <c r="AA50" s="125"/>
      <c r="AB50" s="133">
        <v>0</v>
      </c>
      <c r="AC50" s="133">
        <v>0</v>
      </c>
      <c r="AD50" s="133">
        <f t="shared" si="17"/>
        <v>0</v>
      </c>
      <c r="AE50" s="133">
        <v>0</v>
      </c>
      <c r="AF50" s="133">
        <v>0</v>
      </c>
      <c r="AG50" s="133">
        <f t="shared" si="18"/>
        <v>0</v>
      </c>
      <c r="AH50" s="126"/>
      <c r="AI50" s="125"/>
      <c r="AJ50" s="133">
        <v>0</v>
      </c>
      <c r="AK50" s="133">
        <v>0</v>
      </c>
      <c r="AL50" s="133">
        <f t="shared" si="19"/>
        <v>0</v>
      </c>
      <c r="AM50" s="133">
        <v>0</v>
      </c>
      <c r="AN50" s="133">
        <v>0</v>
      </c>
      <c r="AO50" s="133">
        <f t="shared" si="20"/>
        <v>0</v>
      </c>
      <c r="AP50" s="126"/>
      <c r="AQ50" s="125"/>
      <c r="AR50" s="133">
        <v>0</v>
      </c>
      <c r="AS50" s="133">
        <v>0</v>
      </c>
      <c r="AT50" s="133">
        <f t="shared" si="21"/>
        <v>0</v>
      </c>
      <c r="AU50" s="133">
        <v>0</v>
      </c>
      <c r="AV50" s="133">
        <v>0</v>
      </c>
      <c r="AW50" s="133">
        <f t="shared" si="22"/>
        <v>0</v>
      </c>
      <c r="AX50" s="126"/>
      <c r="AY50" s="125"/>
      <c r="AZ50" s="133">
        <v>0</v>
      </c>
      <c r="BA50" s="133">
        <v>0</v>
      </c>
      <c r="BB50" s="133">
        <f t="shared" si="23"/>
        <v>0</v>
      </c>
      <c r="BC50" s="133">
        <v>0</v>
      </c>
      <c r="BD50" s="133">
        <v>0</v>
      </c>
      <c r="BE50" s="133">
        <f t="shared" si="24"/>
        <v>0</v>
      </c>
    </row>
    <row r="51" spans="1:57" s="129" customFormat="1" ht="12" customHeight="1">
      <c r="A51" s="125" t="s">
        <v>503</v>
      </c>
      <c r="B51" s="126" t="s">
        <v>615</v>
      </c>
      <c r="C51" s="125" t="s">
        <v>616</v>
      </c>
      <c r="D51" s="133">
        <f t="shared" si="7"/>
        <v>0</v>
      </c>
      <c r="E51" s="133">
        <f t="shared" si="8"/>
        <v>163557</v>
      </c>
      <c r="F51" s="133">
        <f t="shared" si="9"/>
        <v>163557</v>
      </c>
      <c r="G51" s="133">
        <f t="shared" si="10"/>
        <v>463</v>
      </c>
      <c r="H51" s="133">
        <f t="shared" si="11"/>
        <v>30449</v>
      </c>
      <c r="I51" s="133">
        <f t="shared" si="12"/>
        <v>30912</v>
      </c>
      <c r="J51" s="126" t="s">
        <v>599</v>
      </c>
      <c r="K51" s="125" t="s">
        <v>600</v>
      </c>
      <c r="L51" s="133">
        <v>0</v>
      </c>
      <c r="M51" s="133">
        <v>163557</v>
      </c>
      <c r="N51" s="133">
        <f t="shared" si="13"/>
        <v>163557</v>
      </c>
      <c r="O51" s="133">
        <v>0</v>
      </c>
      <c r="P51" s="133">
        <v>0</v>
      </c>
      <c r="Q51" s="133">
        <f t="shared" si="14"/>
        <v>0</v>
      </c>
      <c r="R51" s="126" t="s">
        <v>594</v>
      </c>
      <c r="S51" s="125" t="s">
        <v>595</v>
      </c>
      <c r="T51" s="133">
        <v>0</v>
      </c>
      <c r="U51" s="133">
        <v>0</v>
      </c>
      <c r="V51" s="133">
        <f t="shared" si="15"/>
        <v>0</v>
      </c>
      <c r="W51" s="133">
        <v>463</v>
      </c>
      <c r="X51" s="133">
        <v>30449</v>
      </c>
      <c r="Y51" s="133">
        <f t="shared" si="16"/>
        <v>30912</v>
      </c>
      <c r="Z51" s="126"/>
      <c r="AA51" s="125"/>
      <c r="AB51" s="133">
        <v>0</v>
      </c>
      <c r="AC51" s="133">
        <v>0</v>
      </c>
      <c r="AD51" s="133">
        <f t="shared" si="17"/>
        <v>0</v>
      </c>
      <c r="AE51" s="133">
        <v>0</v>
      </c>
      <c r="AF51" s="133">
        <v>0</v>
      </c>
      <c r="AG51" s="133">
        <f t="shared" si="18"/>
        <v>0</v>
      </c>
      <c r="AH51" s="126"/>
      <c r="AI51" s="125"/>
      <c r="AJ51" s="133">
        <v>0</v>
      </c>
      <c r="AK51" s="133">
        <v>0</v>
      </c>
      <c r="AL51" s="133">
        <f t="shared" si="19"/>
        <v>0</v>
      </c>
      <c r="AM51" s="133">
        <v>0</v>
      </c>
      <c r="AN51" s="133">
        <v>0</v>
      </c>
      <c r="AO51" s="133">
        <f t="shared" si="20"/>
        <v>0</v>
      </c>
      <c r="AP51" s="126"/>
      <c r="AQ51" s="125"/>
      <c r="AR51" s="133">
        <v>0</v>
      </c>
      <c r="AS51" s="133">
        <v>0</v>
      </c>
      <c r="AT51" s="133">
        <f t="shared" si="21"/>
        <v>0</v>
      </c>
      <c r="AU51" s="133">
        <v>0</v>
      </c>
      <c r="AV51" s="133">
        <v>0</v>
      </c>
      <c r="AW51" s="133">
        <f t="shared" si="22"/>
        <v>0</v>
      </c>
      <c r="AX51" s="126"/>
      <c r="AY51" s="125"/>
      <c r="AZ51" s="133">
        <v>0</v>
      </c>
      <c r="BA51" s="133">
        <v>0</v>
      </c>
      <c r="BB51" s="133">
        <f t="shared" si="23"/>
        <v>0</v>
      </c>
      <c r="BC51" s="133">
        <v>0</v>
      </c>
      <c r="BD51" s="133">
        <v>0</v>
      </c>
      <c r="BE51" s="133">
        <f t="shared" si="24"/>
        <v>0</v>
      </c>
    </row>
    <row r="52" spans="1:57" s="129" customFormat="1" ht="12" customHeight="1">
      <c r="A52" s="125" t="s">
        <v>503</v>
      </c>
      <c r="B52" s="126" t="s">
        <v>617</v>
      </c>
      <c r="C52" s="125" t="s">
        <v>618</v>
      </c>
      <c r="D52" s="133">
        <f t="shared" si="7"/>
        <v>0</v>
      </c>
      <c r="E52" s="133">
        <f t="shared" si="8"/>
        <v>155944</v>
      </c>
      <c r="F52" s="133">
        <f t="shared" si="9"/>
        <v>155944</v>
      </c>
      <c r="G52" s="133">
        <f t="shared" si="10"/>
        <v>0</v>
      </c>
      <c r="H52" s="133">
        <f t="shared" si="11"/>
        <v>42305</v>
      </c>
      <c r="I52" s="133">
        <f t="shared" si="12"/>
        <v>42305</v>
      </c>
      <c r="J52" s="126" t="s">
        <v>619</v>
      </c>
      <c r="K52" s="125" t="s">
        <v>620</v>
      </c>
      <c r="L52" s="133">
        <v>0</v>
      </c>
      <c r="M52" s="133">
        <v>155944</v>
      </c>
      <c r="N52" s="133">
        <f t="shared" si="13"/>
        <v>155944</v>
      </c>
      <c r="O52" s="133">
        <v>0</v>
      </c>
      <c r="P52" s="133">
        <v>42305</v>
      </c>
      <c r="Q52" s="133">
        <f t="shared" si="14"/>
        <v>42305</v>
      </c>
      <c r="R52" s="126"/>
      <c r="S52" s="125"/>
      <c r="T52" s="133">
        <v>0</v>
      </c>
      <c r="U52" s="133">
        <v>0</v>
      </c>
      <c r="V52" s="133">
        <f t="shared" si="15"/>
        <v>0</v>
      </c>
      <c r="W52" s="133">
        <v>0</v>
      </c>
      <c r="X52" s="133">
        <v>0</v>
      </c>
      <c r="Y52" s="133">
        <f t="shared" si="16"/>
        <v>0</v>
      </c>
      <c r="Z52" s="126"/>
      <c r="AA52" s="125"/>
      <c r="AB52" s="133">
        <v>0</v>
      </c>
      <c r="AC52" s="133">
        <v>0</v>
      </c>
      <c r="AD52" s="133">
        <f t="shared" si="17"/>
        <v>0</v>
      </c>
      <c r="AE52" s="133">
        <v>0</v>
      </c>
      <c r="AF52" s="133">
        <v>0</v>
      </c>
      <c r="AG52" s="133">
        <f t="shared" si="18"/>
        <v>0</v>
      </c>
      <c r="AH52" s="126"/>
      <c r="AI52" s="125"/>
      <c r="AJ52" s="133">
        <v>0</v>
      </c>
      <c r="AK52" s="133">
        <v>0</v>
      </c>
      <c r="AL52" s="133">
        <f t="shared" si="19"/>
        <v>0</v>
      </c>
      <c r="AM52" s="133">
        <v>0</v>
      </c>
      <c r="AN52" s="133">
        <v>0</v>
      </c>
      <c r="AO52" s="133">
        <f t="shared" si="20"/>
        <v>0</v>
      </c>
      <c r="AP52" s="126"/>
      <c r="AQ52" s="125"/>
      <c r="AR52" s="133">
        <v>0</v>
      </c>
      <c r="AS52" s="133">
        <v>0</v>
      </c>
      <c r="AT52" s="133">
        <f t="shared" si="21"/>
        <v>0</v>
      </c>
      <c r="AU52" s="133">
        <v>0</v>
      </c>
      <c r="AV52" s="133">
        <v>0</v>
      </c>
      <c r="AW52" s="133">
        <f t="shared" si="22"/>
        <v>0</v>
      </c>
      <c r="AX52" s="126"/>
      <c r="AY52" s="125"/>
      <c r="AZ52" s="133">
        <v>0</v>
      </c>
      <c r="BA52" s="133">
        <v>0</v>
      </c>
      <c r="BB52" s="133">
        <f t="shared" si="23"/>
        <v>0</v>
      </c>
      <c r="BC52" s="133">
        <v>0</v>
      </c>
      <c r="BD52" s="133">
        <v>0</v>
      </c>
      <c r="BE52" s="133">
        <f t="shared" si="24"/>
        <v>0</v>
      </c>
    </row>
    <row r="53" spans="1:57" s="129" customFormat="1" ht="12" customHeight="1">
      <c r="A53" s="125" t="s">
        <v>503</v>
      </c>
      <c r="B53" s="126" t="s">
        <v>621</v>
      </c>
      <c r="C53" s="125" t="s">
        <v>622</v>
      </c>
      <c r="D53" s="133">
        <f t="shared" si="7"/>
        <v>0</v>
      </c>
      <c r="E53" s="133">
        <f t="shared" si="8"/>
        <v>175335</v>
      </c>
      <c r="F53" s="133">
        <f t="shared" si="9"/>
        <v>175335</v>
      </c>
      <c r="G53" s="133">
        <f t="shared" si="10"/>
        <v>0</v>
      </c>
      <c r="H53" s="133">
        <f t="shared" si="11"/>
        <v>53740</v>
      </c>
      <c r="I53" s="133">
        <f t="shared" si="12"/>
        <v>53740</v>
      </c>
      <c r="J53" s="126" t="s">
        <v>619</v>
      </c>
      <c r="K53" s="125" t="s">
        <v>620</v>
      </c>
      <c r="L53" s="133">
        <v>0</v>
      </c>
      <c r="M53" s="133">
        <v>175335</v>
      </c>
      <c r="N53" s="133">
        <f t="shared" si="13"/>
        <v>175335</v>
      </c>
      <c r="O53" s="133">
        <v>0</v>
      </c>
      <c r="P53" s="133">
        <v>53740</v>
      </c>
      <c r="Q53" s="133">
        <f t="shared" si="14"/>
        <v>53740</v>
      </c>
      <c r="R53" s="126"/>
      <c r="S53" s="125"/>
      <c r="T53" s="133">
        <v>0</v>
      </c>
      <c r="U53" s="133">
        <v>0</v>
      </c>
      <c r="V53" s="133">
        <f t="shared" si="15"/>
        <v>0</v>
      </c>
      <c r="W53" s="133">
        <v>0</v>
      </c>
      <c r="X53" s="133">
        <v>0</v>
      </c>
      <c r="Y53" s="133">
        <f t="shared" si="16"/>
        <v>0</v>
      </c>
      <c r="Z53" s="126"/>
      <c r="AA53" s="125"/>
      <c r="AB53" s="133">
        <v>0</v>
      </c>
      <c r="AC53" s="133">
        <v>0</v>
      </c>
      <c r="AD53" s="133">
        <f t="shared" si="17"/>
        <v>0</v>
      </c>
      <c r="AE53" s="133">
        <v>0</v>
      </c>
      <c r="AF53" s="133">
        <v>0</v>
      </c>
      <c r="AG53" s="133">
        <f t="shared" si="18"/>
        <v>0</v>
      </c>
      <c r="AH53" s="126"/>
      <c r="AI53" s="125"/>
      <c r="AJ53" s="133">
        <v>0</v>
      </c>
      <c r="AK53" s="133">
        <v>0</v>
      </c>
      <c r="AL53" s="133">
        <f t="shared" si="19"/>
        <v>0</v>
      </c>
      <c r="AM53" s="133">
        <v>0</v>
      </c>
      <c r="AN53" s="133">
        <v>0</v>
      </c>
      <c r="AO53" s="133">
        <f t="shared" si="20"/>
        <v>0</v>
      </c>
      <c r="AP53" s="126"/>
      <c r="AQ53" s="125"/>
      <c r="AR53" s="133">
        <v>0</v>
      </c>
      <c r="AS53" s="133">
        <v>0</v>
      </c>
      <c r="AT53" s="133">
        <f t="shared" si="21"/>
        <v>0</v>
      </c>
      <c r="AU53" s="133">
        <v>0</v>
      </c>
      <c r="AV53" s="133">
        <v>0</v>
      </c>
      <c r="AW53" s="133">
        <f t="shared" si="22"/>
        <v>0</v>
      </c>
      <c r="AX53" s="126"/>
      <c r="AY53" s="125"/>
      <c r="AZ53" s="133">
        <v>0</v>
      </c>
      <c r="BA53" s="133">
        <v>0</v>
      </c>
      <c r="BB53" s="133">
        <f t="shared" si="23"/>
        <v>0</v>
      </c>
      <c r="BC53" s="133">
        <v>0</v>
      </c>
      <c r="BD53" s="133">
        <v>0</v>
      </c>
      <c r="BE53" s="133">
        <f t="shared" si="24"/>
        <v>0</v>
      </c>
    </row>
    <row r="54" spans="1:57" s="129" customFormat="1" ht="12" customHeight="1">
      <c r="A54" s="125" t="s">
        <v>503</v>
      </c>
      <c r="B54" s="126" t="s">
        <v>623</v>
      </c>
      <c r="C54" s="125" t="s">
        <v>624</v>
      </c>
      <c r="D54" s="133">
        <f t="shared" si="7"/>
        <v>0</v>
      </c>
      <c r="E54" s="133">
        <f t="shared" si="8"/>
        <v>304618</v>
      </c>
      <c r="F54" s="133">
        <f t="shared" si="9"/>
        <v>304618</v>
      </c>
      <c r="G54" s="133">
        <f t="shared" si="10"/>
        <v>0</v>
      </c>
      <c r="H54" s="133">
        <f t="shared" si="11"/>
        <v>92124</v>
      </c>
      <c r="I54" s="133">
        <f t="shared" si="12"/>
        <v>92124</v>
      </c>
      <c r="J54" s="126" t="s">
        <v>619</v>
      </c>
      <c r="K54" s="125" t="s">
        <v>620</v>
      </c>
      <c r="L54" s="133">
        <v>0</v>
      </c>
      <c r="M54" s="133">
        <v>304618</v>
      </c>
      <c r="N54" s="133">
        <f t="shared" si="13"/>
        <v>304618</v>
      </c>
      <c r="O54" s="133">
        <v>0</v>
      </c>
      <c r="P54" s="133">
        <v>92124</v>
      </c>
      <c r="Q54" s="133">
        <f t="shared" si="14"/>
        <v>92124</v>
      </c>
      <c r="R54" s="126"/>
      <c r="S54" s="125"/>
      <c r="T54" s="133">
        <v>0</v>
      </c>
      <c r="U54" s="133">
        <v>0</v>
      </c>
      <c r="V54" s="133">
        <f t="shared" si="15"/>
        <v>0</v>
      </c>
      <c r="W54" s="133">
        <v>0</v>
      </c>
      <c r="X54" s="133">
        <v>0</v>
      </c>
      <c r="Y54" s="133">
        <f t="shared" si="16"/>
        <v>0</v>
      </c>
      <c r="Z54" s="126"/>
      <c r="AA54" s="125"/>
      <c r="AB54" s="133">
        <v>0</v>
      </c>
      <c r="AC54" s="133">
        <v>0</v>
      </c>
      <c r="AD54" s="133">
        <f t="shared" si="17"/>
        <v>0</v>
      </c>
      <c r="AE54" s="133">
        <v>0</v>
      </c>
      <c r="AF54" s="133">
        <v>0</v>
      </c>
      <c r="AG54" s="133">
        <f t="shared" si="18"/>
        <v>0</v>
      </c>
      <c r="AH54" s="126"/>
      <c r="AI54" s="125"/>
      <c r="AJ54" s="133">
        <v>0</v>
      </c>
      <c r="AK54" s="133">
        <v>0</v>
      </c>
      <c r="AL54" s="133">
        <f t="shared" si="19"/>
        <v>0</v>
      </c>
      <c r="AM54" s="133">
        <v>0</v>
      </c>
      <c r="AN54" s="133">
        <v>0</v>
      </c>
      <c r="AO54" s="133">
        <f t="shared" si="20"/>
        <v>0</v>
      </c>
      <c r="AP54" s="126"/>
      <c r="AQ54" s="125"/>
      <c r="AR54" s="133">
        <v>0</v>
      </c>
      <c r="AS54" s="133">
        <v>0</v>
      </c>
      <c r="AT54" s="133">
        <f t="shared" si="21"/>
        <v>0</v>
      </c>
      <c r="AU54" s="133">
        <v>0</v>
      </c>
      <c r="AV54" s="133">
        <v>0</v>
      </c>
      <c r="AW54" s="133">
        <f t="shared" si="22"/>
        <v>0</v>
      </c>
      <c r="AX54" s="126"/>
      <c r="AY54" s="125"/>
      <c r="AZ54" s="133">
        <v>0</v>
      </c>
      <c r="BA54" s="133">
        <v>0</v>
      </c>
      <c r="BB54" s="133">
        <f t="shared" si="23"/>
        <v>0</v>
      </c>
      <c r="BC54" s="133">
        <v>0</v>
      </c>
      <c r="BD54" s="133">
        <v>0</v>
      </c>
      <c r="BE54" s="133">
        <f t="shared" si="24"/>
        <v>0</v>
      </c>
    </row>
    <row r="55" spans="1:57" s="129" customFormat="1" ht="12" customHeight="1">
      <c r="A55" s="125" t="s">
        <v>503</v>
      </c>
      <c r="B55" s="126" t="s">
        <v>670</v>
      </c>
      <c r="C55" s="125" t="s">
        <v>625</v>
      </c>
      <c r="D55" s="133">
        <f t="shared" si="7"/>
        <v>0</v>
      </c>
      <c r="E55" s="133">
        <f t="shared" si="8"/>
        <v>0</v>
      </c>
      <c r="F55" s="133">
        <f t="shared" si="9"/>
        <v>0</v>
      </c>
      <c r="G55" s="133">
        <f t="shared" si="10"/>
        <v>0</v>
      </c>
      <c r="H55" s="133">
        <f t="shared" si="11"/>
        <v>0</v>
      </c>
      <c r="I55" s="133">
        <f t="shared" si="12"/>
        <v>0</v>
      </c>
      <c r="J55" s="126"/>
      <c r="K55" s="125"/>
      <c r="L55" s="133">
        <v>0</v>
      </c>
      <c r="M55" s="133">
        <v>0</v>
      </c>
      <c r="N55" s="133">
        <f t="shared" si="13"/>
        <v>0</v>
      </c>
      <c r="O55" s="133">
        <v>0</v>
      </c>
      <c r="P55" s="133">
        <v>0</v>
      </c>
      <c r="Q55" s="133">
        <f t="shared" si="14"/>
        <v>0</v>
      </c>
      <c r="R55" s="126"/>
      <c r="S55" s="125"/>
      <c r="T55" s="133">
        <v>0</v>
      </c>
      <c r="U55" s="133">
        <v>0</v>
      </c>
      <c r="V55" s="133">
        <f t="shared" si="15"/>
        <v>0</v>
      </c>
      <c r="W55" s="133">
        <v>0</v>
      </c>
      <c r="X55" s="133">
        <v>0</v>
      </c>
      <c r="Y55" s="133">
        <f t="shared" si="16"/>
        <v>0</v>
      </c>
      <c r="Z55" s="126"/>
      <c r="AA55" s="125"/>
      <c r="AB55" s="133">
        <v>0</v>
      </c>
      <c r="AC55" s="133">
        <v>0</v>
      </c>
      <c r="AD55" s="133">
        <f t="shared" si="17"/>
        <v>0</v>
      </c>
      <c r="AE55" s="133">
        <v>0</v>
      </c>
      <c r="AF55" s="133">
        <v>0</v>
      </c>
      <c r="AG55" s="133">
        <f t="shared" si="18"/>
        <v>0</v>
      </c>
      <c r="AH55" s="126"/>
      <c r="AI55" s="125"/>
      <c r="AJ55" s="133">
        <v>0</v>
      </c>
      <c r="AK55" s="133">
        <v>0</v>
      </c>
      <c r="AL55" s="133">
        <f t="shared" si="19"/>
        <v>0</v>
      </c>
      <c r="AM55" s="133">
        <v>0</v>
      </c>
      <c r="AN55" s="133">
        <v>0</v>
      </c>
      <c r="AO55" s="133">
        <f t="shared" si="20"/>
        <v>0</v>
      </c>
      <c r="AP55" s="126"/>
      <c r="AQ55" s="125"/>
      <c r="AR55" s="133">
        <v>0</v>
      </c>
      <c r="AS55" s="133">
        <v>0</v>
      </c>
      <c r="AT55" s="133">
        <f t="shared" si="21"/>
        <v>0</v>
      </c>
      <c r="AU55" s="133">
        <v>0</v>
      </c>
      <c r="AV55" s="133">
        <v>0</v>
      </c>
      <c r="AW55" s="133">
        <f t="shared" si="22"/>
        <v>0</v>
      </c>
      <c r="AX55" s="126"/>
      <c r="AY55" s="125"/>
      <c r="AZ55" s="133">
        <v>0</v>
      </c>
      <c r="BA55" s="133">
        <v>0</v>
      </c>
      <c r="BB55" s="133">
        <f t="shared" si="23"/>
        <v>0</v>
      </c>
      <c r="BC55" s="133">
        <v>0</v>
      </c>
      <c r="BD55" s="133">
        <v>0</v>
      </c>
      <c r="BE55" s="133">
        <f t="shared" si="24"/>
        <v>0</v>
      </c>
    </row>
    <row r="56" spans="1:57" s="129" customFormat="1" ht="12" customHeight="1">
      <c r="A56" s="125" t="s">
        <v>503</v>
      </c>
      <c r="B56" s="126" t="s">
        <v>626</v>
      </c>
      <c r="C56" s="125" t="s">
        <v>627</v>
      </c>
      <c r="D56" s="133">
        <f t="shared" si="7"/>
        <v>2003</v>
      </c>
      <c r="E56" s="133">
        <f t="shared" si="8"/>
        <v>48347</v>
      </c>
      <c r="F56" s="133">
        <f t="shared" si="9"/>
        <v>50350</v>
      </c>
      <c r="G56" s="133">
        <f t="shared" si="10"/>
        <v>0</v>
      </c>
      <c r="H56" s="133">
        <f t="shared" si="11"/>
        <v>54575</v>
      </c>
      <c r="I56" s="133">
        <f t="shared" si="12"/>
        <v>54575</v>
      </c>
      <c r="J56" s="126" t="s">
        <v>536</v>
      </c>
      <c r="K56" s="125" t="s">
        <v>537</v>
      </c>
      <c r="L56" s="133">
        <v>2003</v>
      </c>
      <c r="M56" s="133">
        <v>48347</v>
      </c>
      <c r="N56" s="133">
        <f t="shared" si="13"/>
        <v>50350</v>
      </c>
      <c r="O56" s="133">
        <v>0</v>
      </c>
      <c r="P56" s="133">
        <v>0</v>
      </c>
      <c r="Q56" s="133">
        <f t="shared" si="14"/>
        <v>0</v>
      </c>
      <c r="R56" s="126" t="s">
        <v>534</v>
      </c>
      <c r="S56" s="125" t="s">
        <v>535</v>
      </c>
      <c r="T56" s="133">
        <v>0</v>
      </c>
      <c r="U56" s="133">
        <v>0</v>
      </c>
      <c r="V56" s="133">
        <f t="shared" si="15"/>
        <v>0</v>
      </c>
      <c r="W56" s="133">
        <v>0</v>
      </c>
      <c r="X56" s="133">
        <v>54575</v>
      </c>
      <c r="Y56" s="133">
        <f t="shared" si="16"/>
        <v>54575</v>
      </c>
      <c r="Z56" s="126"/>
      <c r="AA56" s="125"/>
      <c r="AB56" s="133">
        <v>0</v>
      </c>
      <c r="AC56" s="133">
        <v>0</v>
      </c>
      <c r="AD56" s="133">
        <f t="shared" si="17"/>
        <v>0</v>
      </c>
      <c r="AE56" s="133">
        <v>0</v>
      </c>
      <c r="AF56" s="133">
        <v>0</v>
      </c>
      <c r="AG56" s="133">
        <f t="shared" si="18"/>
        <v>0</v>
      </c>
      <c r="AH56" s="126"/>
      <c r="AI56" s="125"/>
      <c r="AJ56" s="133">
        <v>0</v>
      </c>
      <c r="AK56" s="133">
        <v>0</v>
      </c>
      <c r="AL56" s="133">
        <f t="shared" si="19"/>
        <v>0</v>
      </c>
      <c r="AM56" s="133">
        <v>0</v>
      </c>
      <c r="AN56" s="133">
        <v>0</v>
      </c>
      <c r="AO56" s="133">
        <f t="shared" si="20"/>
        <v>0</v>
      </c>
      <c r="AP56" s="126"/>
      <c r="AQ56" s="125"/>
      <c r="AR56" s="133">
        <v>0</v>
      </c>
      <c r="AS56" s="133">
        <v>0</v>
      </c>
      <c r="AT56" s="133">
        <f t="shared" si="21"/>
        <v>0</v>
      </c>
      <c r="AU56" s="133">
        <v>0</v>
      </c>
      <c r="AV56" s="133">
        <v>0</v>
      </c>
      <c r="AW56" s="133">
        <f t="shared" si="22"/>
        <v>0</v>
      </c>
      <c r="AX56" s="126"/>
      <c r="AY56" s="125"/>
      <c r="AZ56" s="133">
        <v>0</v>
      </c>
      <c r="BA56" s="133">
        <v>0</v>
      </c>
      <c r="BB56" s="133">
        <f t="shared" si="23"/>
        <v>0</v>
      </c>
      <c r="BC56" s="133">
        <v>0</v>
      </c>
      <c r="BD56" s="133">
        <v>0</v>
      </c>
      <c r="BE56" s="133">
        <f t="shared" si="24"/>
        <v>0</v>
      </c>
    </row>
    <row r="57" spans="1:57" s="129" customFormat="1" ht="12" customHeight="1">
      <c r="A57" s="125" t="s">
        <v>503</v>
      </c>
      <c r="B57" s="126" t="s">
        <v>628</v>
      </c>
      <c r="C57" s="125" t="s">
        <v>629</v>
      </c>
      <c r="D57" s="133">
        <f t="shared" si="7"/>
        <v>0</v>
      </c>
      <c r="E57" s="133">
        <f t="shared" si="8"/>
        <v>196183</v>
      </c>
      <c r="F57" s="133">
        <f t="shared" si="9"/>
        <v>196183</v>
      </c>
      <c r="G57" s="133">
        <f t="shared" si="10"/>
        <v>344</v>
      </c>
      <c r="H57" s="133">
        <f t="shared" si="11"/>
        <v>25416</v>
      </c>
      <c r="I57" s="133">
        <f t="shared" si="12"/>
        <v>25760</v>
      </c>
      <c r="J57" s="126" t="s">
        <v>599</v>
      </c>
      <c r="K57" s="125" t="s">
        <v>600</v>
      </c>
      <c r="L57" s="133">
        <v>0</v>
      </c>
      <c r="M57" s="133">
        <v>196183</v>
      </c>
      <c r="N57" s="133">
        <f t="shared" si="13"/>
        <v>196183</v>
      </c>
      <c r="O57" s="133">
        <v>0</v>
      </c>
      <c r="P57" s="133">
        <v>0</v>
      </c>
      <c r="Q57" s="133">
        <f t="shared" si="14"/>
        <v>0</v>
      </c>
      <c r="R57" s="126" t="s">
        <v>594</v>
      </c>
      <c r="S57" s="125" t="s">
        <v>630</v>
      </c>
      <c r="T57" s="133">
        <v>0</v>
      </c>
      <c r="U57" s="133">
        <v>0</v>
      </c>
      <c r="V57" s="133">
        <f t="shared" si="15"/>
        <v>0</v>
      </c>
      <c r="W57" s="133">
        <v>344</v>
      </c>
      <c r="X57" s="133">
        <v>25416</v>
      </c>
      <c r="Y57" s="133">
        <f t="shared" si="16"/>
        <v>25760</v>
      </c>
      <c r="Z57" s="126"/>
      <c r="AA57" s="125"/>
      <c r="AB57" s="133">
        <v>0</v>
      </c>
      <c r="AC57" s="133">
        <v>0</v>
      </c>
      <c r="AD57" s="133">
        <f t="shared" si="17"/>
        <v>0</v>
      </c>
      <c r="AE57" s="133">
        <v>0</v>
      </c>
      <c r="AF57" s="133">
        <v>0</v>
      </c>
      <c r="AG57" s="133">
        <f t="shared" si="18"/>
        <v>0</v>
      </c>
      <c r="AH57" s="126"/>
      <c r="AI57" s="125"/>
      <c r="AJ57" s="133">
        <v>0</v>
      </c>
      <c r="AK57" s="133">
        <v>0</v>
      </c>
      <c r="AL57" s="133">
        <f t="shared" si="19"/>
        <v>0</v>
      </c>
      <c r="AM57" s="133">
        <v>0</v>
      </c>
      <c r="AN57" s="133">
        <v>0</v>
      </c>
      <c r="AO57" s="133">
        <f t="shared" si="20"/>
        <v>0</v>
      </c>
      <c r="AP57" s="126"/>
      <c r="AQ57" s="125"/>
      <c r="AR57" s="133">
        <v>0</v>
      </c>
      <c r="AS57" s="133">
        <v>0</v>
      </c>
      <c r="AT57" s="133">
        <f t="shared" si="21"/>
        <v>0</v>
      </c>
      <c r="AU57" s="133">
        <v>0</v>
      </c>
      <c r="AV57" s="133">
        <v>0</v>
      </c>
      <c r="AW57" s="133">
        <f t="shared" si="22"/>
        <v>0</v>
      </c>
      <c r="AX57" s="126"/>
      <c r="AY57" s="125"/>
      <c r="AZ57" s="133">
        <v>0</v>
      </c>
      <c r="BA57" s="133">
        <v>0</v>
      </c>
      <c r="BB57" s="133">
        <f t="shared" si="23"/>
        <v>0</v>
      </c>
      <c r="BC57" s="133">
        <v>0</v>
      </c>
      <c r="BD57" s="133">
        <v>0</v>
      </c>
      <c r="BE57" s="133">
        <f t="shared" si="24"/>
        <v>0</v>
      </c>
    </row>
    <row r="58" spans="1:57" s="129" customFormat="1" ht="12" customHeight="1">
      <c r="A58" s="125" t="s">
        <v>503</v>
      </c>
      <c r="B58" s="126" t="s">
        <v>631</v>
      </c>
      <c r="C58" s="125" t="s">
        <v>632</v>
      </c>
      <c r="D58" s="133">
        <f t="shared" si="7"/>
        <v>0</v>
      </c>
      <c r="E58" s="133">
        <f t="shared" si="8"/>
        <v>120641</v>
      </c>
      <c r="F58" s="133">
        <f t="shared" si="9"/>
        <v>120641</v>
      </c>
      <c r="G58" s="133">
        <f t="shared" si="10"/>
        <v>0</v>
      </c>
      <c r="H58" s="133">
        <f t="shared" si="11"/>
        <v>63250</v>
      </c>
      <c r="I58" s="133">
        <f t="shared" si="12"/>
        <v>63250</v>
      </c>
      <c r="J58" s="126" t="s">
        <v>619</v>
      </c>
      <c r="K58" s="125" t="s">
        <v>620</v>
      </c>
      <c r="L58" s="133">
        <v>0</v>
      </c>
      <c r="M58" s="133">
        <v>120641</v>
      </c>
      <c r="N58" s="133">
        <f t="shared" si="13"/>
        <v>120641</v>
      </c>
      <c r="O58" s="133">
        <v>0</v>
      </c>
      <c r="P58" s="133">
        <v>63250</v>
      </c>
      <c r="Q58" s="133">
        <f t="shared" si="14"/>
        <v>63250</v>
      </c>
      <c r="R58" s="126"/>
      <c r="S58" s="125"/>
      <c r="T58" s="133">
        <v>0</v>
      </c>
      <c r="U58" s="133">
        <v>0</v>
      </c>
      <c r="V58" s="133">
        <f t="shared" si="15"/>
        <v>0</v>
      </c>
      <c r="W58" s="133">
        <v>0</v>
      </c>
      <c r="X58" s="133">
        <v>0</v>
      </c>
      <c r="Y58" s="133">
        <f t="shared" si="16"/>
        <v>0</v>
      </c>
      <c r="Z58" s="126"/>
      <c r="AA58" s="125"/>
      <c r="AB58" s="133">
        <v>0</v>
      </c>
      <c r="AC58" s="133">
        <v>0</v>
      </c>
      <c r="AD58" s="133">
        <f t="shared" si="17"/>
        <v>0</v>
      </c>
      <c r="AE58" s="133">
        <v>0</v>
      </c>
      <c r="AF58" s="133">
        <v>0</v>
      </c>
      <c r="AG58" s="133">
        <f t="shared" si="18"/>
        <v>0</v>
      </c>
      <c r="AH58" s="126"/>
      <c r="AI58" s="125"/>
      <c r="AJ58" s="133">
        <v>0</v>
      </c>
      <c r="AK58" s="133">
        <v>0</v>
      </c>
      <c r="AL58" s="133">
        <f t="shared" si="19"/>
        <v>0</v>
      </c>
      <c r="AM58" s="133">
        <v>0</v>
      </c>
      <c r="AN58" s="133">
        <v>0</v>
      </c>
      <c r="AO58" s="133">
        <f t="shared" si="20"/>
        <v>0</v>
      </c>
      <c r="AP58" s="126"/>
      <c r="AQ58" s="125"/>
      <c r="AR58" s="133">
        <v>0</v>
      </c>
      <c r="AS58" s="133">
        <v>0</v>
      </c>
      <c r="AT58" s="133">
        <f t="shared" si="21"/>
        <v>0</v>
      </c>
      <c r="AU58" s="133">
        <v>0</v>
      </c>
      <c r="AV58" s="133">
        <v>0</v>
      </c>
      <c r="AW58" s="133">
        <f t="shared" si="22"/>
        <v>0</v>
      </c>
      <c r="AX58" s="126"/>
      <c r="AY58" s="125"/>
      <c r="AZ58" s="133">
        <v>0</v>
      </c>
      <c r="BA58" s="133">
        <v>0</v>
      </c>
      <c r="BB58" s="133">
        <f t="shared" si="23"/>
        <v>0</v>
      </c>
      <c r="BC58" s="133">
        <v>0</v>
      </c>
      <c r="BD58" s="133">
        <v>0</v>
      </c>
      <c r="BE58" s="133">
        <f t="shared" si="24"/>
        <v>0</v>
      </c>
    </row>
    <row r="59" spans="1:57" s="129" customFormat="1" ht="12" customHeight="1">
      <c r="A59" s="125" t="s">
        <v>503</v>
      </c>
      <c r="B59" s="126" t="s">
        <v>633</v>
      </c>
      <c r="C59" s="125" t="s">
        <v>634</v>
      </c>
      <c r="D59" s="133">
        <f t="shared" si="7"/>
        <v>0</v>
      </c>
      <c r="E59" s="133">
        <f t="shared" si="8"/>
        <v>51729</v>
      </c>
      <c r="F59" s="133">
        <f t="shared" si="9"/>
        <v>51729</v>
      </c>
      <c r="G59" s="133">
        <f t="shared" si="10"/>
        <v>0</v>
      </c>
      <c r="H59" s="133">
        <f t="shared" si="11"/>
        <v>0</v>
      </c>
      <c r="I59" s="133">
        <f t="shared" si="12"/>
        <v>0</v>
      </c>
      <c r="J59" s="126" t="s">
        <v>519</v>
      </c>
      <c r="K59" s="125" t="s">
        <v>520</v>
      </c>
      <c r="L59" s="133">
        <v>0</v>
      </c>
      <c r="M59" s="133">
        <v>51729</v>
      </c>
      <c r="N59" s="133">
        <f t="shared" si="13"/>
        <v>51729</v>
      </c>
      <c r="O59" s="133">
        <v>0</v>
      </c>
      <c r="P59" s="133">
        <v>0</v>
      </c>
      <c r="Q59" s="133">
        <f t="shared" si="14"/>
        <v>0</v>
      </c>
      <c r="R59" s="126"/>
      <c r="S59" s="125"/>
      <c r="T59" s="133">
        <v>0</v>
      </c>
      <c r="U59" s="133">
        <v>0</v>
      </c>
      <c r="V59" s="133">
        <f t="shared" si="15"/>
        <v>0</v>
      </c>
      <c r="W59" s="133">
        <v>0</v>
      </c>
      <c r="X59" s="133">
        <v>0</v>
      </c>
      <c r="Y59" s="133">
        <f t="shared" si="16"/>
        <v>0</v>
      </c>
      <c r="Z59" s="126"/>
      <c r="AA59" s="125"/>
      <c r="AB59" s="133">
        <v>0</v>
      </c>
      <c r="AC59" s="133">
        <v>0</v>
      </c>
      <c r="AD59" s="133">
        <f t="shared" si="17"/>
        <v>0</v>
      </c>
      <c r="AE59" s="133">
        <v>0</v>
      </c>
      <c r="AF59" s="133">
        <v>0</v>
      </c>
      <c r="AG59" s="133">
        <f t="shared" si="18"/>
        <v>0</v>
      </c>
      <c r="AH59" s="126"/>
      <c r="AI59" s="125"/>
      <c r="AJ59" s="133">
        <v>0</v>
      </c>
      <c r="AK59" s="133">
        <v>0</v>
      </c>
      <c r="AL59" s="133">
        <f t="shared" si="19"/>
        <v>0</v>
      </c>
      <c r="AM59" s="133">
        <v>0</v>
      </c>
      <c r="AN59" s="133">
        <v>0</v>
      </c>
      <c r="AO59" s="133">
        <f t="shared" si="20"/>
        <v>0</v>
      </c>
      <c r="AP59" s="126"/>
      <c r="AQ59" s="125"/>
      <c r="AR59" s="133">
        <v>0</v>
      </c>
      <c r="AS59" s="133">
        <v>0</v>
      </c>
      <c r="AT59" s="133">
        <f t="shared" si="21"/>
        <v>0</v>
      </c>
      <c r="AU59" s="133">
        <v>0</v>
      </c>
      <c r="AV59" s="133">
        <v>0</v>
      </c>
      <c r="AW59" s="133">
        <f t="shared" si="22"/>
        <v>0</v>
      </c>
      <c r="AX59" s="126"/>
      <c r="AY59" s="125"/>
      <c r="AZ59" s="133">
        <v>0</v>
      </c>
      <c r="BA59" s="133">
        <v>0</v>
      </c>
      <c r="BB59" s="133">
        <f t="shared" si="23"/>
        <v>0</v>
      </c>
      <c r="BC59" s="133">
        <v>0</v>
      </c>
      <c r="BD59" s="133">
        <v>0</v>
      </c>
      <c r="BE59" s="133">
        <f t="shared" si="24"/>
        <v>0</v>
      </c>
    </row>
    <row r="60" spans="1:57" s="129" customFormat="1" ht="12" customHeight="1">
      <c r="A60" s="125" t="s">
        <v>503</v>
      </c>
      <c r="B60" s="126" t="s">
        <v>635</v>
      </c>
      <c r="C60" s="125" t="s">
        <v>636</v>
      </c>
      <c r="D60" s="133">
        <f t="shared" si="7"/>
        <v>0</v>
      </c>
      <c r="E60" s="133">
        <f t="shared" si="8"/>
        <v>57031</v>
      </c>
      <c r="F60" s="133">
        <f t="shared" si="9"/>
        <v>57031</v>
      </c>
      <c r="G60" s="133">
        <f t="shared" si="10"/>
        <v>234040</v>
      </c>
      <c r="H60" s="133">
        <f t="shared" si="11"/>
        <v>46543</v>
      </c>
      <c r="I60" s="133">
        <f t="shared" si="12"/>
        <v>280583</v>
      </c>
      <c r="J60" s="126" t="s">
        <v>637</v>
      </c>
      <c r="K60" s="125" t="s">
        <v>638</v>
      </c>
      <c r="L60" s="133">
        <v>0</v>
      </c>
      <c r="M60" s="133">
        <v>0</v>
      </c>
      <c r="N60" s="133">
        <f t="shared" si="13"/>
        <v>0</v>
      </c>
      <c r="O60" s="133">
        <v>234040</v>
      </c>
      <c r="P60" s="133">
        <v>46543</v>
      </c>
      <c r="Q60" s="133">
        <f t="shared" si="14"/>
        <v>280583</v>
      </c>
      <c r="R60" s="126" t="s">
        <v>519</v>
      </c>
      <c r="S60" s="125" t="s">
        <v>520</v>
      </c>
      <c r="T60" s="133">
        <v>0</v>
      </c>
      <c r="U60" s="133">
        <v>57031</v>
      </c>
      <c r="V60" s="133">
        <f t="shared" si="15"/>
        <v>57031</v>
      </c>
      <c r="W60" s="133">
        <v>0</v>
      </c>
      <c r="X60" s="133">
        <v>0</v>
      </c>
      <c r="Y60" s="133">
        <f t="shared" si="16"/>
        <v>0</v>
      </c>
      <c r="Z60" s="126"/>
      <c r="AA60" s="125"/>
      <c r="AB60" s="133">
        <v>0</v>
      </c>
      <c r="AC60" s="133">
        <v>0</v>
      </c>
      <c r="AD60" s="133">
        <f t="shared" si="17"/>
        <v>0</v>
      </c>
      <c r="AE60" s="133">
        <v>0</v>
      </c>
      <c r="AF60" s="133">
        <v>0</v>
      </c>
      <c r="AG60" s="133">
        <f t="shared" si="18"/>
        <v>0</v>
      </c>
      <c r="AH60" s="126"/>
      <c r="AI60" s="125"/>
      <c r="AJ60" s="133">
        <v>0</v>
      </c>
      <c r="AK60" s="133">
        <v>0</v>
      </c>
      <c r="AL60" s="133">
        <f t="shared" si="19"/>
        <v>0</v>
      </c>
      <c r="AM60" s="133">
        <v>0</v>
      </c>
      <c r="AN60" s="133">
        <v>0</v>
      </c>
      <c r="AO60" s="133">
        <f t="shared" si="20"/>
        <v>0</v>
      </c>
      <c r="AP60" s="126"/>
      <c r="AQ60" s="125"/>
      <c r="AR60" s="133">
        <v>0</v>
      </c>
      <c r="AS60" s="133">
        <v>0</v>
      </c>
      <c r="AT60" s="133">
        <f t="shared" si="21"/>
        <v>0</v>
      </c>
      <c r="AU60" s="133">
        <v>0</v>
      </c>
      <c r="AV60" s="133">
        <v>0</v>
      </c>
      <c r="AW60" s="133">
        <f t="shared" si="22"/>
        <v>0</v>
      </c>
      <c r="AX60" s="126"/>
      <c r="AY60" s="125"/>
      <c r="AZ60" s="133">
        <v>0</v>
      </c>
      <c r="BA60" s="133">
        <v>0</v>
      </c>
      <c r="BB60" s="133">
        <f t="shared" si="23"/>
        <v>0</v>
      </c>
      <c r="BC60" s="133">
        <v>0</v>
      </c>
      <c r="BD60" s="133">
        <v>0</v>
      </c>
      <c r="BE60" s="133">
        <f t="shared" si="24"/>
        <v>0</v>
      </c>
    </row>
    <row r="61" spans="1:57" s="129" customFormat="1" ht="12" customHeight="1">
      <c r="A61" s="125" t="s">
        <v>503</v>
      </c>
      <c r="B61" s="126" t="s">
        <v>639</v>
      </c>
      <c r="C61" s="125" t="s">
        <v>640</v>
      </c>
      <c r="D61" s="133">
        <f t="shared" si="7"/>
        <v>0</v>
      </c>
      <c r="E61" s="133">
        <f t="shared" si="8"/>
        <v>45894</v>
      </c>
      <c r="F61" s="133">
        <f t="shared" si="9"/>
        <v>45894</v>
      </c>
      <c r="G61" s="133">
        <f t="shared" si="10"/>
        <v>282289</v>
      </c>
      <c r="H61" s="133">
        <f t="shared" si="11"/>
        <v>46543</v>
      </c>
      <c r="I61" s="133">
        <f t="shared" si="12"/>
        <v>328832</v>
      </c>
      <c r="J61" s="126" t="s">
        <v>637</v>
      </c>
      <c r="K61" s="125" t="s">
        <v>641</v>
      </c>
      <c r="L61" s="133">
        <v>0</v>
      </c>
      <c r="M61" s="133">
        <v>0</v>
      </c>
      <c r="N61" s="133">
        <f t="shared" si="13"/>
        <v>0</v>
      </c>
      <c r="O61" s="133">
        <v>282289</v>
      </c>
      <c r="P61" s="133">
        <v>46543</v>
      </c>
      <c r="Q61" s="133">
        <f t="shared" si="14"/>
        <v>328832</v>
      </c>
      <c r="R61" s="126" t="s">
        <v>519</v>
      </c>
      <c r="S61" s="125" t="s">
        <v>520</v>
      </c>
      <c r="T61" s="133">
        <v>0</v>
      </c>
      <c r="U61" s="133">
        <v>45894</v>
      </c>
      <c r="V61" s="133">
        <f t="shared" si="15"/>
        <v>45894</v>
      </c>
      <c r="W61" s="133">
        <v>0</v>
      </c>
      <c r="X61" s="133"/>
      <c r="Y61" s="133">
        <f t="shared" si="16"/>
        <v>0</v>
      </c>
      <c r="Z61" s="126"/>
      <c r="AA61" s="125"/>
      <c r="AB61" s="133">
        <v>0</v>
      </c>
      <c r="AC61" s="133">
        <v>0</v>
      </c>
      <c r="AD61" s="133">
        <f t="shared" si="17"/>
        <v>0</v>
      </c>
      <c r="AE61" s="133">
        <v>0</v>
      </c>
      <c r="AF61" s="133">
        <v>0</v>
      </c>
      <c r="AG61" s="133">
        <f t="shared" si="18"/>
        <v>0</v>
      </c>
      <c r="AH61" s="126"/>
      <c r="AI61" s="125"/>
      <c r="AJ61" s="133">
        <v>0</v>
      </c>
      <c r="AK61" s="133">
        <v>0</v>
      </c>
      <c r="AL61" s="133">
        <f t="shared" si="19"/>
        <v>0</v>
      </c>
      <c r="AM61" s="133">
        <v>0</v>
      </c>
      <c r="AN61" s="133">
        <v>0</v>
      </c>
      <c r="AO61" s="133">
        <f t="shared" si="20"/>
        <v>0</v>
      </c>
      <c r="AP61" s="126"/>
      <c r="AQ61" s="125"/>
      <c r="AR61" s="133">
        <v>0</v>
      </c>
      <c r="AS61" s="133">
        <v>0</v>
      </c>
      <c r="AT61" s="133">
        <f t="shared" si="21"/>
        <v>0</v>
      </c>
      <c r="AU61" s="133">
        <v>0</v>
      </c>
      <c r="AV61" s="133">
        <v>0</v>
      </c>
      <c r="AW61" s="133">
        <f t="shared" si="22"/>
        <v>0</v>
      </c>
      <c r="AX61" s="126"/>
      <c r="AY61" s="125"/>
      <c r="AZ61" s="133">
        <v>0</v>
      </c>
      <c r="BA61" s="133">
        <v>0</v>
      </c>
      <c r="BB61" s="133">
        <f t="shared" si="23"/>
        <v>0</v>
      </c>
      <c r="BC61" s="133">
        <v>0</v>
      </c>
      <c r="BD61" s="133">
        <v>0</v>
      </c>
      <c r="BE61" s="133">
        <f t="shared" si="24"/>
        <v>0</v>
      </c>
    </row>
    <row r="62" spans="1:57" s="129" customFormat="1" ht="12" customHeight="1">
      <c r="A62" s="125" t="s">
        <v>503</v>
      </c>
      <c r="B62" s="126" t="s">
        <v>642</v>
      </c>
      <c r="C62" s="125" t="s">
        <v>643</v>
      </c>
      <c r="D62" s="133">
        <f t="shared" si="7"/>
        <v>0</v>
      </c>
      <c r="E62" s="133">
        <f t="shared" si="8"/>
        <v>72170</v>
      </c>
      <c r="F62" s="133">
        <f t="shared" si="9"/>
        <v>72170</v>
      </c>
      <c r="G62" s="133">
        <f t="shared" si="10"/>
        <v>0</v>
      </c>
      <c r="H62" s="133">
        <f t="shared" si="11"/>
        <v>0</v>
      </c>
      <c r="I62" s="133">
        <f t="shared" si="12"/>
        <v>0</v>
      </c>
      <c r="J62" s="126" t="s">
        <v>519</v>
      </c>
      <c r="K62" s="125" t="s">
        <v>520</v>
      </c>
      <c r="L62" s="133">
        <v>0</v>
      </c>
      <c r="M62" s="133">
        <v>72170</v>
      </c>
      <c r="N62" s="133">
        <f t="shared" si="13"/>
        <v>72170</v>
      </c>
      <c r="O62" s="133">
        <v>0</v>
      </c>
      <c r="P62" s="133">
        <v>0</v>
      </c>
      <c r="Q62" s="133">
        <f t="shared" si="14"/>
        <v>0</v>
      </c>
      <c r="R62" s="126"/>
      <c r="S62" s="125"/>
      <c r="T62" s="133">
        <v>0</v>
      </c>
      <c r="U62" s="133">
        <v>0</v>
      </c>
      <c r="V62" s="133">
        <f t="shared" si="15"/>
        <v>0</v>
      </c>
      <c r="W62" s="133">
        <v>0</v>
      </c>
      <c r="X62" s="133">
        <v>0</v>
      </c>
      <c r="Y62" s="133">
        <f t="shared" si="16"/>
        <v>0</v>
      </c>
      <c r="Z62" s="126"/>
      <c r="AA62" s="125"/>
      <c r="AB62" s="133">
        <v>0</v>
      </c>
      <c r="AC62" s="133">
        <v>0</v>
      </c>
      <c r="AD62" s="133">
        <f t="shared" si="17"/>
        <v>0</v>
      </c>
      <c r="AE62" s="133">
        <v>0</v>
      </c>
      <c r="AF62" s="133">
        <v>0</v>
      </c>
      <c r="AG62" s="133">
        <f t="shared" si="18"/>
        <v>0</v>
      </c>
      <c r="AH62" s="126"/>
      <c r="AI62" s="125"/>
      <c r="AJ62" s="133">
        <v>0</v>
      </c>
      <c r="AK62" s="133">
        <v>0</v>
      </c>
      <c r="AL62" s="133">
        <f t="shared" si="19"/>
        <v>0</v>
      </c>
      <c r="AM62" s="133">
        <v>0</v>
      </c>
      <c r="AN62" s="133">
        <v>0</v>
      </c>
      <c r="AO62" s="133">
        <f t="shared" si="20"/>
        <v>0</v>
      </c>
      <c r="AP62" s="126"/>
      <c r="AQ62" s="125"/>
      <c r="AR62" s="133">
        <v>0</v>
      </c>
      <c r="AS62" s="133">
        <v>0</v>
      </c>
      <c r="AT62" s="133">
        <f t="shared" si="21"/>
        <v>0</v>
      </c>
      <c r="AU62" s="133">
        <v>0</v>
      </c>
      <c r="AV62" s="133">
        <v>0</v>
      </c>
      <c r="AW62" s="133">
        <f t="shared" si="22"/>
        <v>0</v>
      </c>
      <c r="AX62" s="126"/>
      <c r="AY62" s="125"/>
      <c r="AZ62" s="133">
        <v>0</v>
      </c>
      <c r="BA62" s="133">
        <v>0</v>
      </c>
      <c r="BB62" s="133">
        <f t="shared" si="23"/>
        <v>0</v>
      </c>
      <c r="BC62" s="133">
        <v>0</v>
      </c>
      <c r="BD62" s="133">
        <v>0</v>
      </c>
      <c r="BE62" s="133">
        <f t="shared" si="24"/>
        <v>0</v>
      </c>
    </row>
    <row r="63" spans="1:57" s="129" customFormat="1" ht="12" customHeight="1">
      <c r="A63" s="125" t="s">
        <v>503</v>
      </c>
      <c r="B63" s="126" t="s">
        <v>644</v>
      </c>
      <c r="C63" s="125" t="s">
        <v>645</v>
      </c>
      <c r="D63" s="133">
        <f t="shared" si="7"/>
        <v>0</v>
      </c>
      <c r="E63" s="133">
        <f t="shared" si="8"/>
        <v>55799</v>
      </c>
      <c r="F63" s="133">
        <f t="shared" si="9"/>
        <v>55799</v>
      </c>
      <c r="G63" s="133">
        <f t="shared" si="10"/>
        <v>0</v>
      </c>
      <c r="H63" s="133">
        <f t="shared" si="11"/>
        <v>26104</v>
      </c>
      <c r="I63" s="133">
        <f t="shared" si="12"/>
        <v>26104</v>
      </c>
      <c r="J63" s="126" t="s">
        <v>619</v>
      </c>
      <c r="K63" s="125" t="s">
        <v>620</v>
      </c>
      <c r="L63" s="133">
        <v>0</v>
      </c>
      <c r="M63" s="133">
        <v>55799</v>
      </c>
      <c r="N63" s="133">
        <f t="shared" si="13"/>
        <v>55799</v>
      </c>
      <c r="O63" s="133">
        <v>0</v>
      </c>
      <c r="P63" s="133">
        <v>26104</v>
      </c>
      <c r="Q63" s="133">
        <f t="shared" si="14"/>
        <v>26104</v>
      </c>
      <c r="R63" s="126"/>
      <c r="S63" s="125"/>
      <c r="T63" s="133">
        <v>0</v>
      </c>
      <c r="U63" s="133">
        <v>0</v>
      </c>
      <c r="V63" s="133">
        <f t="shared" si="15"/>
        <v>0</v>
      </c>
      <c r="W63" s="133">
        <v>0</v>
      </c>
      <c r="X63" s="133">
        <v>0</v>
      </c>
      <c r="Y63" s="133">
        <f t="shared" si="16"/>
        <v>0</v>
      </c>
      <c r="Z63" s="126"/>
      <c r="AA63" s="125"/>
      <c r="AB63" s="133">
        <v>0</v>
      </c>
      <c r="AC63" s="133">
        <v>0</v>
      </c>
      <c r="AD63" s="133">
        <f t="shared" si="17"/>
        <v>0</v>
      </c>
      <c r="AE63" s="133">
        <v>0</v>
      </c>
      <c r="AF63" s="133">
        <v>0</v>
      </c>
      <c r="AG63" s="133">
        <f t="shared" si="18"/>
        <v>0</v>
      </c>
      <c r="AH63" s="126"/>
      <c r="AI63" s="125"/>
      <c r="AJ63" s="133">
        <v>0</v>
      </c>
      <c r="AK63" s="133">
        <v>0</v>
      </c>
      <c r="AL63" s="133">
        <f t="shared" si="19"/>
        <v>0</v>
      </c>
      <c r="AM63" s="133">
        <v>0</v>
      </c>
      <c r="AN63" s="133">
        <v>0</v>
      </c>
      <c r="AO63" s="133">
        <f t="shared" si="20"/>
        <v>0</v>
      </c>
      <c r="AP63" s="126"/>
      <c r="AQ63" s="125"/>
      <c r="AR63" s="133">
        <v>0</v>
      </c>
      <c r="AS63" s="133">
        <v>0</v>
      </c>
      <c r="AT63" s="133">
        <f t="shared" si="21"/>
        <v>0</v>
      </c>
      <c r="AU63" s="133">
        <v>0</v>
      </c>
      <c r="AV63" s="133">
        <v>0</v>
      </c>
      <c r="AW63" s="133">
        <f t="shared" si="22"/>
        <v>0</v>
      </c>
      <c r="AX63" s="126"/>
      <c r="AY63" s="125"/>
      <c r="AZ63" s="133">
        <v>0</v>
      </c>
      <c r="BA63" s="133">
        <v>0</v>
      </c>
      <c r="BB63" s="133">
        <f t="shared" si="23"/>
        <v>0</v>
      </c>
      <c r="BC63" s="133">
        <v>0</v>
      </c>
      <c r="BD63" s="133">
        <v>0</v>
      </c>
      <c r="BE63" s="133">
        <f t="shared" si="24"/>
        <v>0</v>
      </c>
    </row>
    <row r="64" spans="1:57" s="129" customFormat="1" ht="12" customHeight="1">
      <c r="A64" s="125" t="s">
        <v>503</v>
      </c>
      <c r="B64" s="126" t="s">
        <v>646</v>
      </c>
      <c r="C64" s="125" t="s">
        <v>335</v>
      </c>
      <c r="D64" s="133">
        <f t="shared" si="7"/>
        <v>0</v>
      </c>
      <c r="E64" s="133">
        <f t="shared" si="8"/>
        <v>59197</v>
      </c>
      <c r="F64" s="133">
        <f t="shared" si="9"/>
        <v>59197</v>
      </c>
      <c r="G64" s="133">
        <f t="shared" si="10"/>
        <v>0</v>
      </c>
      <c r="H64" s="133">
        <f t="shared" si="11"/>
        <v>28722</v>
      </c>
      <c r="I64" s="133">
        <f t="shared" si="12"/>
        <v>28722</v>
      </c>
      <c r="J64" s="126" t="s">
        <v>526</v>
      </c>
      <c r="K64" s="125" t="s">
        <v>527</v>
      </c>
      <c r="L64" s="133">
        <v>0</v>
      </c>
      <c r="M64" s="133">
        <v>59197</v>
      </c>
      <c r="N64" s="133">
        <f t="shared" si="13"/>
        <v>59197</v>
      </c>
      <c r="O64" s="133">
        <v>0</v>
      </c>
      <c r="P64" s="133">
        <v>28722</v>
      </c>
      <c r="Q64" s="133">
        <f t="shared" si="14"/>
        <v>28722</v>
      </c>
      <c r="R64" s="126"/>
      <c r="S64" s="125"/>
      <c r="T64" s="133">
        <v>0</v>
      </c>
      <c r="U64" s="133">
        <v>0</v>
      </c>
      <c r="V64" s="133">
        <f t="shared" si="15"/>
        <v>0</v>
      </c>
      <c r="W64" s="133">
        <v>0</v>
      </c>
      <c r="X64" s="133">
        <v>0</v>
      </c>
      <c r="Y64" s="133">
        <f t="shared" si="16"/>
        <v>0</v>
      </c>
      <c r="Z64" s="126"/>
      <c r="AA64" s="125"/>
      <c r="AB64" s="133">
        <v>0</v>
      </c>
      <c r="AC64" s="133">
        <v>0</v>
      </c>
      <c r="AD64" s="133">
        <f t="shared" si="17"/>
        <v>0</v>
      </c>
      <c r="AE64" s="133">
        <v>0</v>
      </c>
      <c r="AF64" s="133">
        <v>0</v>
      </c>
      <c r="AG64" s="133">
        <f t="shared" si="18"/>
        <v>0</v>
      </c>
      <c r="AH64" s="126"/>
      <c r="AI64" s="125"/>
      <c r="AJ64" s="133">
        <v>0</v>
      </c>
      <c r="AK64" s="133">
        <v>0</v>
      </c>
      <c r="AL64" s="133">
        <f t="shared" si="19"/>
        <v>0</v>
      </c>
      <c r="AM64" s="133">
        <v>0</v>
      </c>
      <c r="AN64" s="133">
        <v>0</v>
      </c>
      <c r="AO64" s="133">
        <f t="shared" si="20"/>
        <v>0</v>
      </c>
      <c r="AP64" s="126"/>
      <c r="AQ64" s="125"/>
      <c r="AR64" s="133">
        <v>0</v>
      </c>
      <c r="AS64" s="133">
        <v>0</v>
      </c>
      <c r="AT64" s="133">
        <f t="shared" si="21"/>
        <v>0</v>
      </c>
      <c r="AU64" s="133">
        <v>0</v>
      </c>
      <c r="AV64" s="133">
        <v>0</v>
      </c>
      <c r="AW64" s="133">
        <f t="shared" si="22"/>
        <v>0</v>
      </c>
      <c r="AX64" s="126"/>
      <c r="AY64" s="125"/>
      <c r="AZ64" s="133">
        <v>0</v>
      </c>
      <c r="BA64" s="133">
        <v>0</v>
      </c>
      <c r="BB64" s="133">
        <f t="shared" si="23"/>
        <v>0</v>
      </c>
      <c r="BC64" s="133">
        <v>0</v>
      </c>
      <c r="BD64" s="133">
        <v>0</v>
      </c>
      <c r="BE64" s="133">
        <f t="shared" si="24"/>
        <v>0</v>
      </c>
    </row>
    <row r="65" spans="1:57" s="129" customFormat="1" ht="12" customHeight="1">
      <c r="A65" s="125" t="s">
        <v>503</v>
      </c>
      <c r="B65" s="126" t="s">
        <v>647</v>
      </c>
      <c r="C65" s="125" t="s">
        <v>648</v>
      </c>
      <c r="D65" s="133">
        <f t="shared" si="7"/>
        <v>0</v>
      </c>
      <c r="E65" s="133">
        <f t="shared" si="8"/>
        <v>73762</v>
      </c>
      <c r="F65" s="133">
        <f t="shared" si="9"/>
        <v>73762</v>
      </c>
      <c r="G65" s="133">
        <f t="shared" si="10"/>
        <v>0</v>
      </c>
      <c r="H65" s="133">
        <f t="shared" si="11"/>
        <v>33665</v>
      </c>
      <c r="I65" s="133">
        <f t="shared" si="12"/>
        <v>33665</v>
      </c>
      <c r="J65" s="126" t="s">
        <v>526</v>
      </c>
      <c r="K65" s="125" t="s">
        <v>649</v>
      </c>
      <c r="L65" s="133">
        <v>0</v>
      </c>
      <c r="M65" s="133">
        <v>73762</v>
      </c>
      <c r="N65" s="133">
        <f t="shared" si="13"/>
        <v>73762</v>
      </c>
      <c r="O65" s="133">
        <v>0</v>
      </c>
      <c r="P65" s="133">
        <v>33665</v>
      </c>
      <c r="Q65" s="133">
        <f t="shared" si="14"/>
        <v>33665</v>
      </c>
      <c r="R65" s="126"/>
      <c r="S65" s="125"/>
      <c r="T65" s="133">
        <v>0</v>
      </c>
      <c r="U65" s="133">
        <v>0</v>
      </c>
      <c r="V65" s="133">
        <f t="shared" si="15"/>
        <v>0</v>
      </c>
      <c r="W65" s="133">
        <v>0</v>
      </c>
      <c r="X65" s="133">
        <v>0</v>
      </c>
      <c r="Y65" s="133">
        <f t="shared" si="16"/>
        <v>0</v>
      </c>
      <c r="Z65" s="126"/>
      <c r="AA65" s="125"/>
      <c r="AB65" s="133">
        <v>0</v>
      </c>
      <c r="AC65" s="133">
        <v>0</v>
      </c>
      <c r="AD65" s="133">
        <f t="shared" si="17"/>
        <v>0</v>
      </c>
      <c r="AE65" s="133">
        <v>0</v>
      </c>
      <c r="AF65" s="133">
        <v>0</v>
      </c>
      <c r="AG65" s="133">
        <f t="shared" si="18"/>
        <v>0</v>
      </c>
      <c r="AH65" s="126"/>
      <c r="AI65" s="125"/>
      <c r="AJ65" s="133">
        <v>0</v>
      </c>
      <c r="AK65" s="133">
        <v>0</v>
      </c>
      <c r="AL65" s="133">
        <f t="shared" si="19"/>
        <v>0</v>
      </c>
      <c r="AM65" s="133">
        <v>0</v>
      </c>
      <c r="AN65" s="133">
        <v>0</v>
      </c>
      <c r="AO65" s="133">
        <f t="shared" si="20"/>
        <v>0</v>
      </c>
      <c r="AP65" s="126"/>
      <c r="AQ65" s="125"/>
      <c r="AR65" s="133">
        <v>0</v>
      </c>
      <c r="AS65" s="133">
        <v>0</v>
      </c>
      <c r="AT65" s="133">
        <f t="shared" si="21"/>
        <v>0</v>
      </c>
      <c r="AU65" s="133">
        <v>0</v>
      </c>
      <c r="AV65" s="133">
        <v>0</v>
      </c>
      <c r="AW65" s="133">
        <f t="shared" si="22"/>
        <v>0</v>
      </c>
      <c r="AX65" s="126"/>
      <c r="AY65" s="125"/>
      <c r="AZ65" s="133">
        <v>0</v>
      </c>
      <c r="BA65" s="133">
        <v>0</v>
      </c>
      <c r="BB65" s="133">
        <f t="shared" si="23"/>
        <v>0</v>
      </c>
      <c r="BC65" s="133">
        <v>0</v>
      </c>
      <c r="BD65" s="133">
        <v>0</v>
      </c>
      <c r="BE65" s="133">
        <f t="shared" si="24"/>
        <v>0</v>
      </c>
    </row>
    <row r="66" spans="1:57" s="129" customFormat="1" ht="12" customHeight="1">
      <c r="A66" s="125" t="s">
        <v>503</v>
      </c>
      <c r="B66" s="126" t="s">
        <v>650</v>
      </c>
      <c r="C66" s="125" t="s">
        <v>651</v>
      </c>
      <c r="D66" s="133">
        <f t="shared" si="7"/>
        <v>0</v>
      </c>
      <c r="E66" s="133">
        <f t="shared" si="8"/>
        <v>120960</v>
      </c>
      <c r="F66" s="133">
        <f t="shared" si="9"/>
        <v>120960</v>
      </c>
      <c r="G66" s="133">
        <f t="shared" si="10"/>
        <v>0</v>
      </c>
      <c r="H66" s="133">
        <f t="shared" si="11"/>
        <v>60125</v>
      </c>
      <c r="I66" s="133">
        <f t="shared" si="12"/>
        <v>60125</v>
      </c>
      <c r="J66" s="126" t="s">
        <v>526</v>
      </c>
      <c r="K66" s="125" t="s">
        <v>527</v>
      </c>
      <c r="L66" s="133">
        <v>0</v>
      </c>
      <c r="M66" s="133">
        <v>120960</v>
      </c>
      <c r="N66" s="133">
        <f t="shared" si="13"/>
        <v>120960</v>
      </c>
      <c r="O66" s="133">
        <v>0</v>
      </c>
      <c r="P66" s="133">
        <v>60125</v>
      </c>
      <c r="Q66" s="133">
        <f t="shared" si="14"/>
        <v>60125</v>
      </c>
      <c r="R66" s="126"/>
      <c r="S66" s="125"/>
      <c r="T66" s="133">
        <v>0</v>
      </c>
      <c r="U66" s="133">
        <v>0</v>
      </c>
      <c r="V66" s="133">
        <f t="shared" si="15"/>
        <v>0</v>
      </c>
      <c r="W66" s="133">
        <v>0</v>
      </c>
      <c r="X66" s="133">
        <v>0</v>
      </c>
      <c r="Y66" s="133">
        <f t="shared" si="16"/>
        <v>0</v>
      </c>
      <c r="Z66" s="126"/>
      <c r="AA66" s="125"/>
      <c r="AB66" s="133">
        <v>0</v>
      </c>
      <c r="AC66" s="133">
        <v>0</v>
      </c>
      <c r="AD66" s="133">
        <f t="shared" si="17"/>
        <v>0</v>
      </c>
      <c r="AE66" s="133">
        <v>0</v>
      </c>
      <c r="AF66" s="133">
        <v>0</v>
      </c>
      <c r="AG66" s="133">
        <f t="shared" si="18"/>
        <v>0</v>
      </c>
      <c r="AH66" s="126"/>
      <c r="AI66" s="125"/>
      <c r="AJ66" s="133">
        <v>0</v>
      </c>
      <c r="AK66" s="133">
        <v>0</v>
      </c>
      <c r="AL66" s="133">
        <f t="shared" si="19"/>
        <v>0</v>
      </c>
      <c r="AM66" s="133">
        <v>0</v>
      </c>
      <c r="AN66" s="133">
        <v>0</v>
      </c>
      <c r="AO66" s="133">
        <f t="shared" si="20"/>
        <v>0</v>
      </c>
      <c r="AP66" s="126"/>
      <c r="AQ66" s="125"/>
      <c r="AR66" s="133">
        <v>0</v>
      </c>
      <c r="AS66" s="133">
        <v>0</v>
      </c>
      <c r="AT66" s="133">
        <f t="shared" si="21"/>
        <v>0</v>
      </c>
      <c r="AU66" s="133">
        <v>0</v>
      </c>
      <c r="AV66" s="133">
        <v>0</v>
      </c>
      <c r="AW66" s="133">
        <f t="shared" si="22"/>
        <v>0</v>
      </c>
      <c r="AX66" s="126"/>
      <c r="AY66" s="125"/>
      <c r="AZ66" s="133">
        <v>0</v>
      </c>
      <c r="BA66" s="133">
        <v>0</v>
      </c>
      <c r="BB66" s="133">
        <f t="shared" si="23"/>
        <v>0</v>
      </c>
      <c r="BC66" s="133">
        <v>0</v>
      </c>
      <c r="BD66" s="133">
        <v>0</v>
      </c>
      <c r="BE66" s="133">
        <f t="shared" si="24"/>
        <v>0</v>
      </c>
    </row>
    <row r="67" spans="1:57" s="129" customFormat="1" ht="12" customHeight="1">
      <c r="A67" s="125" t="s">
        <v>503</v>
      </c>
      <c r="B67" s="126" t="s">
        <v>652</v>
      </c>
      <c r="C67" s="125" t="s">
        <v>653</v>
      </c>
      <c r="D67" s="133">
        <f t="shared" si="7"/>
        <v>82005</v>
      </c>
      <c r="E67" s="133">
        <f t="shared" si="8"/>
        <v>262458</v>
      </c>
      <c r="F67" s="133">
        <f t="shared" si="9"/>
        <v>344463</v>
      </c>
      <c r="G67" s="133">
        <f t="shared" si="10"/>
        <v>0</v>
      </c>
      <c r="H67" s="133">
        <f t="shared" si="11"/>
        <v>0</v>
      </c>
      <c r="I67" s="133">
        <f t="shared" si="12"/>
        <v>0</v>
      </c>
      <c r="J67" s="126" t="s">
        <v>510</v>
      </c>
      <c r="K67" s="125" t="s">
        <v>511</v>
      </c>
      <c r="L67" s="133">
        <v>82005</v>
      </c>
      <c r="M67" s="133">
        <v>262458</v>
      </c>
      <c r="N67" s="133">
        <f t="shared" si="13"/>
        <v>344463</v>
      </c>
      <c r="O67" s="133">
        <v>0</v>
      </c>
      <c r="P67" s="133">
        <v>0</v>
      </c>
      <c r="Q67" s="133">
        <f t="shared" si="14"/>
        <v>0</v>
      </c>
      <c r="R67" s="126"/>
      <c r="S67" s="125"/>
      <c r="T67" s="133">
        <v>0</v>
      </c>
      <c r="U67" s="133">
        <v>0</v>
      </c>
      <c r="V67" s="133">
        <f t="shared" si="15"/>
        <v>0</v>
      </c>
      <c r="W67" s="133">
        <v>0</v>
      </c>
      <c r="X67" s="133">
        <v>0</v>
      </c>
      <c r="Y67" s="133">
        <f t="shared" si="16"/>
        <v>0</v>
      </c>
      <c r="Z67" s="126"/>
      <c r="AA67" s="125"/>
      <c r="AB67" s="133">
        <v>0</v>
      </c>
      <c r="AC67" s="133">
        <v>0</v>
      </c>
      <c r="AD67" s="133">
        <f t="shared" si="17"/>
        <v>0</v>
      </c>
      <c r="AE67" s="133">
        <v>0</v>
      </c>
      <c r="AF67" s="133">
        <v>0</v>
      </c>
      <c r="AG67" s="133">
        <f t="shared" si="18"/>
        <v>0</v>
      </c>
      <c r="AH67" s="126"/>
      <c r="AI67" s="125"/>
      <c r="AJ67" s="133">
        <v>0</v>
      </c>
      <c r="AK67" s="133">
        <v>0</v>
      </c>
      <c r="AL67" s="133">
        <f t="shared" si="19"/>
        <v>0</v>
      </c>
      <c r="AM67" s="133">
        <v>0</v>
      </c>
      <c r="AN67" s="133">
        <v>0</v>
      </c>
      <c r="AO67" s="133">
        <f t="shared" si="20"/>
        <v>0</v>
      </c>
      <c r="AP67" s="126"/>
      <c r="AQ67" s="125"/>
      <c r="AR67" s="133">
        <v>0</v>
      </c>
      <c r="AS67" s="133">
        <v>0</v>
      </c>
      <c r="AT67" s="133">
        <f t="shared" si="21"/>
        <v>0</v>
      </c>
      <c r="AU67" s="133">
        <v>0</v>
      </c>
      <c r="AV67" s="133">
        <v>0</v>
      </c>
      <c r="AW67" s="133">
        <f t="shared" si="22"/>
        <v>0</v>
      </c>
      <c r="AX67" s="126"/>
      <c r="AY67" s="125"/>
      <c r="AZ67" s="133">
        <v>0</v>
      </c>
      <c r="BA67" s="133">
        <v>0</v>
      </c>
      <c r="BB67" s="133">
        <f t="shared" si="23"/>
        <v>0</v>
      </c>
      <c r="BC67" s="133">
        <v>0</v>
      </c>
      <c r="BD67" s="133">
        <v>0</v>
      </c>
      <c r="BE67" s="133">
        <f t="shared" si="24"/>
        <v>0</v>
      </c>
    </row>
    <row r="68" spans="1:57" s="129" customFormat="1" ht="12" customHeight="1">
      <c r="A68" s="125" t="s">
        <v>503</v>
      </c>
      <c r="B68" s="126" t="s">
        <v>654</v>
      </c>
      <c r="C68" s="125" t="s">
        <v>655</v>
      </c>
      <c r="D68" s="133">
        <f t="shared" si="7"/>
        <v>0</v>
      </c>
      <c r="E68" s="133">
        <f t="shared" si="8"/>
        <v>353212</v>
      </c>
      <c r="F68" s="133">
        <f t="shared" si="9"/>
        <v>353212</v>
      </c>
      <c r="G68" s="133">
        <f t="shared" si="10"/>
        <v>0</v>
      </c>
      <c r="H68" s="133">
        <f t="shared" si="11"/>
        <v>51973</v>
      </c>
      <c r="I68" s="133">
        <f t="shared" si="12"/>
        <v>51973</v>
      </c>
      <c r="J68" s="126" t="s">
        <v>576</v>
      </c>
      <c r="K68" s="125" t="s">
        <v>577</v>
      </c>
      <c r="L68" s="133">
        <v>0</v>
      </c>
      <c r="M68" s="133">
        <v>353212</v>
      </c>
      <c r="N68" s="133">
        <f t="shared" si="13"/>
        <v>353212</v>
      </c>
      <c r="O68" s="133">
        <v>0</v>
      </c>
      <c r="P68" s="133">
        <v>51973</v>
      </c>
      <c r="Q68" s="133">
        <f t="shared" si="14"/>
        <v>51973</v>
      </c>
      <c r="R68" s="126"/>
      <c r="S68" s="125"/>
      <c r="T68" s="133">
        <v>0</v>
      </c>
      <c r="U68" s="133">
        <v>0</v>
      </c>
      <c r="V68" s="133">
        <f t="shared" si="15"/>
        <v>0</v>
      </c>
      <c r="W68" s="133">
        <v>0</v>
      </c>
      <c r="X68" s="133">
        <v>0</v>
      </c>
      <c r="Y68" s="133">
        <f t="shared" si="16"/>
        <v>0</v>
      </c>
      <c r="Z68" s="126"/>
      <c r="AA68" s="125"/>
      <c r="AB68" s="133">
        <v>0</v>
      </c>
      <c r="AC68" s="133">
        <v>0</v>
      </c>
      <c r="AD68" s="133">
        <f t="shared" si="17"/>
        <v>0</v>
      </c>
      <c r="AE68" s="133">
        <v>0</v>
      </c>
      <c r="AF68" s="133">
        <v>0</v>
      </c>
      <c r="AG68" s="133">
        <f t="shared" si="18"/>
        <v>0</v>
      </c>
      <c r="AH68" s="126"/>
      <c r="AI68" s="125"/>
      <c r="AJ68" s="133">
        <v>0</v>
      </c>
      <c r="AK68" s="133">
        <v>0</v>
      </c>
      <c r="AL68" s="133">
        <f t="shared" si="19"/>
        <v>0</v>
      </c>
      <c r="AM68" s="133">
        <v>0</v>
      </c>
      <c r="AN68" s="133">
        <v>0</v>
      </c>
      <c r="AO68" s="133">
        <f t="shared" si="20"/>
        <v>0</v>
      </c>
      <c r="AP68" s="126"/>
      <c r="AQ68" s="125"/>
      <c r="AR68" s="133">
        <v>0</v>
      </c>
      <c r="AS68" s="133">
        <v>0</v>
      </c>
      <c r="AT68" s="133">
        <f t="shared" si="21"/>
        <v>0</v>
      </c>
      <c r="AU68" s="133">
        <v>0</v>
      </c>
      <c r="AV68" s="133">
        <v>0</v>
      </c>
      <c r="AW68" s="133">
        <f t="shared" si="22"/>
        <v>0</v>
      </c>
      <c r="AX68" s="126"/>
      <c r="AY68" s="125"/>
      <c r="AZ68" s="133">
        <v>0</v>
      </c>
      <c r="BA68" s="133">
        <v>0</v>
      </c>
      <c r="BB68" s="133">
        <f t="shared" si="23"/>
        <v>0</v>
      </c>
      <c r="BC68" s="133">
        <v>0</v>
      </c>
      <c r="BD68" s="133">
        <v>0</v>
      </c>
      <c r="BE68" s="133">
        <f t="shared" si="24"/>
        <v>0</v>
      </c>
    </row>
    <row r="69" spans="1:57" s="129" customFormat="1" ht="12" customHeight="1">
      <c r="A69" s="125" t="s">
        <v>503</v>
      </c>
      <c r="B69" s="126" t="s">
        <v>671</v>
      </c>
      <c r="C69" s="125" t="s">
        <v>656</v>
      </c>
      <c r="D69" s="133">
        <f t="shared" si="7"/>
        <v>0</v>
      </c>
      <c r="E69" s="133">
        <f t="shared" si="8"/>
        <v>0</v>
      </c>
      <c r="F69" s="133">
        <f t="shared" si="9"/>
        <v>0</v>
      </c>
      <c r="G69" s="133">
        <f t="shared" si="10"/>
        <v>0</v>
      </c>
      <c r="H69" s="133">
        <f t="shared" si="11"/>
        <v>0</v>
      </c>
      <c r="I69" s="133">
        <f t="shared" si="12"/>
        <v>0</v>
      </c>
      <c r="J69" s="126"/>
      <c r="K69" s="125"/>
      <c r="L69" s="133">
        <v>0</v>
      </c>
      <c r="M69" s="133">
        <v>0</v>
      </c>
      <c r="N69" s="133">
        <f t="shared" si="13"/>
        <v>0</v>
      </c>
      <c r="O69" s="133">
        <v>0</v>
      </c>
      <c r="P69" s="133">
        <v>0</v>
      </c>
      <c r="Q69" s="133">
        <f t="shared" si="14"/>
        <v>0</v>
      </c>
      <c r="R69" s="126"/>
      <c r="S69" s="125"/>
      <c r="T69" s="133">
        <v>0</v>
      </c>
      <c r="U69" s="133">
        <v>0</v>
      </c>
      <c r="V69" s="133">
        <f t="shared" si="15"/>
        <v>0</v>
      </c>
      <c r="W69" s="133">
        <v>0</v>
      </c>
      <c r="X69" s="133">
        <v>0</v>
      </c>
      <c r="Y69" s="133">
        <f t="shared" si="16"/>
        <v>0</v>
      </c>
      <c r="Z69" s="126"/>
      <c r="AA69" s="125"/>
      <c r="AB69" s="133">
        <v>0</v>
      </c>
      <c r="AC69" s="133">
        <v>0</v>
      </c>
      <c r="AD69" s="133">
        <f t="shared" si="17"/>
        <v>0</v>
      </c>
      <c r="AE69" s="133">
        <v>0</v>
      </c>
      <c r="AF69" s="133">
        <v>0</v>
      </c>
      <c r="AG69" s="133">
        <f t="shared" si="18"/>
        <v>0</v>
      </c>
      <c r="AH69" s="126"/>
      <c r="AI69" s="125"/>
      <c r="AJ69" s="133">
        <v>0</v>
      </c>
      <c r="AK69" s="133">
        <v>0</v>
      </c>
      <c r="AL69" s="133">
        <f t="shared" si="19"/>
        <v>0</v>
      </c>
      <c r="AM69" s="133">
        <v>0</v>
      </c>
      <c r="AN69" s="133">
        <v>0</v>
      </c>
      <c r="AO69" s="133">
        <f t="shared" si="20"/>
        <v>0</v>
      </c>
      <c r="AP69" s="126"/>
      <c r="AQ69" s="125"/>
      <c r="AR69" s="133">
        <v>0</v>
      </c>
      <c r="AS69" s="133">
        <v>0</v>
      </c>
      <c r="AT69" s="133">
        <f t="shared" si="21"/>
        <v>0</v>
      </c>
      <c r="AU69" s="133">
        <v>0</v>
      </c>
      <c r="AV69" s="133">
        <v>0</v>
      </c>
      <c r="AW69" s="133">
        <f t="shared" si="22"/>
        <v>0</v>
      </c>
      <c r="AX69" s="126"/>
      <c r="AY69" s="125"/>
      <c r="AZ69" s="133">
        <v>0</v>
      </c>
      <c r="BA69" s="133">
        <v>0</v>
      </c>
      <c r="BB69" s="133">
        <f t="shared" si="23"/>
        <v>0</v>
      </c>
      <c r="BC69" s="133">
        <v>0</v>
      </c>
      <c r="BD69" s="133">
        <v>0</v>
      </c>
      <c r="BE69" s="133">
        <f t="shared" si="24"/>
        <v>0</v>
      </c>
    </row>
    <row r="70" spans="1:57" s="129" customFormat="1" ht="12" customHeight="1">
      <c r="A70" s="125" t="s">
        <v>503</v>
      </c>
      <c r="B70" s="126" t="s">
        <v>657</v>
      </c>
      <c r="C70" s="125" t="s">
        <v>658</v>
      </c>
      <c r="D70" s="133">
        <f t="shared" si="7"/>
        <v>24066</v>
      </c>
      <c r="E70" s="133">
        <f t="shared" si="8"/>
        <v>172620</v>
      </c>
      <c r="F70" s="133">
        <f t="shared" si="9"/>
        <v>196686</v>
      </c>
      <c r="G70" s="133">
        <f t="shared" si="10"/>
        <v>867</v>
      </c>
      <c r="H70" s="133">
        <f t="shared" si="11"/>
        <v>37389</v>
      </c>
      <c r="I70" s="133">
        <f t="shared" si="12"/>
        <v>38256</v>
      </c>
      <c r="J70" s="126" t="s">
        <v>546</v>
      </c>
      <c r="K70" s="125" t="s">
        <v>547</v>
      </c>
      <c r="L70" s="133">
        <v>24066</v>
      </c>
      <c r="M70" s="133">
        <v>172620</v>
      </c>
      <c r="N70" s="133">
        <f t="shared" si="13"/>
        <v>196686</v>
      </c>
      <c r="O70" s="133">
        <v>867</v>
      </c>
      <c r="P70" s="133">
        <v>37389</v>
      </c>
      <c r="Q70" s="133">
        <f t="shared" si="14"/>
        <v>38256</v>
      </c>
      <c r="R70" s="126"/>
      <c r="S70" s="125"/>
      <c r="T70" s="133">
        <v>0</v>
      </c>
      <c r="U70" s="133">
        <v>0</v>
      </c>
      <c r="V70" s="133">
        <f t="shared" si="15"/>
        <v>0</v>
      </c>
      <c r="W70" s="133">
        <v>0</v>
      </c>
      <c r="X70" s="133">
        <v>0</v>
      </c>
      <c r="Y70" s="133">
        <f t="shared" si="16"/>
        <v>0</v>
      </c>
      <c r="Z70" s="126"/>
      <c r="AA70" s="125"/>
      <c r="AB70" s="133">
        <v>0</v>
      </c>
      <c r="AC70" s="133">
        <v>0</v>
      </c>
      <c r="AD70" s="133">
        <f t="shared" si="17"/>
        <v>0</v>
      </c>
      <c r="AE70" s="133">
        <v>0</v>
      </c>
      <c r="AF70" s="133">
        <v>0</v>
      </c>
      <c r="AG70" s="133">
        <f t="shared" si="18"/>
        <v>0</v>
      </c>
      <c r="AH70" s="126"/>
      <c r="AI70" s="125"/>
      <c r="AJ70" s="133">
        <v>0</v>
      </c>
      <c r="AK70" s="133">
        <v>0</v>
      </c>
      <c r="AL70" s="133">
        <f t="shared" si="19"/>
        <v>0</v>
      </c>
      <c r="AM70" s="133">
        <v>0</v>
      </c>
      <c r="AN70" s="133">
        <v>0</v>
      </c>
      <c r="AO70" s="133">
        <f t="shared" si="20"/>
        <v>0</v>
      </c>
      <c r="AP70" s="126"/>
      <c r="AQ70" s="125"/>
      <c r="AR70" s="133">
        <v>0</v>
      </c>
      <c r="AS70" s="133">
        <v>0</v>
      </c>
      <c r="AT70" s="133">
        <f t="shared" si="21"/>
        <v>0</v>
      </c>
      <c r="AU70" s="133">
        <v>0</v>
      </c>
      <c r="AV70" s="133">
        <v>0</v>
      </c>
      <c r="AW70" s="133">
        <f t="shared" si="22"/>
        <v>0</v>
      </c>
      <c r="AX70" s="126"/>
      <c r="AY70" s="125"/>
      <c r="AZ70" s="133">
        <v>0</v>
      </c>
      <c r="BA70" s="133">
        <v>0</v>
      </c>
      <c r="BB70" s="133">
        <f t="shared" si="23"/>
        <v>0</v>
      </c>
      <c r="BC70" s="133">
        <v>0</v>
      </c>
      <c r="BD70" s="133">
        <v>0</v>
      </c>
      <c r="BE70" s="133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27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35.59765625" style="147" customWidth="1"/>
    <col min="4" max="5" width="14.69921875" style="149" customWidth="1"/>
    <col min="6" max="6" width="6.59765625" style="148" customWidth="1"/>
    <col min="7" max="7" width="12.59765625" style="147" customWidth="1"/>
    <col min="8" max="9" width="14.69921875" style="149" customWidth="1"/>
    <col min="10" max="10" width="6.59765625" style="148" customWidth="1"/>
    <col min="11" max="11" width="12.59765625" style="147" customWidth="1"/>
    <col min="12" max="13" width="14.69921875" style="149" customWidth="1"/>
    <col min="14" max="14" width="6.59765625" style="148" customWidth="1"/>
    <col min="15" max="15" width="12.59765625" style="147" customWidth="1"/>
    <col min="16" max="17" width="14.69921875" style="149" customWidth="1"/>
    <col min="18" max="18" width="6.59765625" style="148" customWidth="1"/>
    <col min="19" max="19" width="12.59765625" style="147" customWidth="1"/>
    <col min="20" max="21" width="14.69921875" style="149" customWidth="1"/>
    <col min="22" max="22" width="6.59765625" style="148" customWidth="1"/>
    <col min="23" max="23" width="12.59765625" style="147" customWidth="1"/>
    <col min="24" max="25" width="14.69921875" style="149" customWidth="1"/>
    <col min="26" max="26" width="6.59765625" style="148" customWidth="1"/>
    <col min="27" max="27" width="12.59765625" style="147" customWidth="1"/>
    <col min="28" max="29" width="14.69921875" style="149" customWidth="1"/>
    <col min="30" max="30" width="6.59765625" style="148" customWidth="1"/>
    <col min="31" max="31" width="12.59765625" style="147" customWidth="1"/>
    <col min="32" max="33" width="14.69921875" style="149" customWidth="1"/>
    <col min="34" max="34" width="6.59765625" style="148" customWidth="1"/>
    <col min="35" max="35" width="12.59765625" style="147" customWidth="1"/>
    <col min="36" max="37" width="14.69921875" style="149" customWidth="1"/>
    <col min="38" max="38" width="6.59765625" style="148" customWidth="1"/>
    <col min="39" max="39" width="12.59765625" style="147" customWidth="1"/>
    <col min="40" max="41" width="14.69921875" style="149" customWidth="1"/>
    <col min="42" max="42" width="6.59765625" style="148" customWidth="1"/>
    <col min="43" max="43" width="12.59765625" style="147" customWidth="1"/>
    <col min="44" max="45" width="14.69921875" style="149" customWidth="1"/>
    <col min="46" max="46" width="6.59765625" style="148" customWidth="1"/>
    <col min="47" max="47" width="12.59765625" style="147" customWidth="1"/>
    <col min="48" max="49" width="14.69921875" style="149" customWidth="1"/>
    <col min="50" max="50" width="6.59765625" style="148" customWidth="1"/>
    <col min="51" max="51" width="12.59765625" style="147" customWidth="1"/>
    <col min="52" max="53" width="14.69921875" style="149" customWidth="1"/>
    <col min="54" max="54" width="6.59765625" style="148" customWidth="1"/>
    <col min="55" max="55" width="12.59765625" style="147" customWidth="1"/>
    <col min="56" max="57" width="14.69921875" style="149" customWidth="1"/>
    <col min="58" max="58" width="6.59765625" style="148" customWidth="1"/>
    <col min="59" max="59" width="12.59765625" style="147" customWidth="1"/>
    <col min="60" max="61" width="14.69921875" style="149" customWidth="1"/>
    <col min="62" max="62" width="6.59765625" style="148" customWidth="1"/>
    <col min="63" max="63" width="12.59765625" style="147" customWidth="1"/>
    <col min="64" max="65" width="14.69921875" style="149" customWidth="1"/>
    <col min="66" max="66" width="6.59765625" style="148" customWidth="1"/>
    <col min="67" max="67" width="12.59765625" style="147" customWidth="1"/>
    <col min="68" max="69" width="14.69921875" style="149" customWidth="1"/>
    <col min="70" max="70" width="6.59765625" style="148" customWidth="1"/>
    <col min="71" max="71" width="12.59765625" style="147" customWidth="1"/>
    <col min="72" max="73" width="14.69921875" style="149" customWidth="1"/>
    <col min="74" max="74" width="6.59765625" style="148" customWidth="1"/>
    <col min="75" max="75" width="12.59765625" style="147" customWidth="1"/>
    <col min="76" max="77" width="14.69921875" style="149" customWidth="1"/>
    <col min="78" max="78" width="6.59765625" style="148" customWidth="1"/>
    <col min="79" max="79" width="12.59765625" style="147" customWidth="1"/>
    <col min="80" max="81" width="14.69921875" style="149" customWidth="1"/>
    <col min="82" max="82" width="6.59765625" style="148" customWidth="1"/>
    <col min="83" max="83" width="12.59765625" style="147" customWidth="1"/>
    <col min="84" max="85" width="14.69921875" style="149" customWidth="1"/>
    <col min="86" max="86" width="6.59765625" style="148" customWidth="1"/>
    <col min="87" max="87" width="12.59765625" style="147" customWidth="1"/>
    <col min="88" max="89" width="14.69921875" style="149" customWidth="1"/>
    <col min="90" max="90" width="6.59765625" style="148" customWidth="1"/>
    <col min="91" max="91" width="12.59765625" style="147" customWidth="1"/>
    <col min="92" max="93" width="14.69921875" style="149" customWidth="1"/>
    <col min="94" max="94" width="6.59765625" style="148" customWidth="1"/>
    <col min="95" max="95" width="12.59765625" style="147" customWidth="1"/>
    <col min="96" max="97" width="14.69921875" style="149" customWidth="1"/>
    <col min="98" max="98" width="6.59765625" style="148" customWidth="1"/>
    <col min="99" max="99" width="12.59765625" style="147" customWidth="1"/>
    <col min="100" max="101" width="14.69921875" style="149" customWidth="1"/>
    <col min="102" max="102" width="6.59765625" style="148" customWidth="1"/>
    <col min="103" max="103" width="12.59765625" style="147" customWidth="1"/>
    <col min="104" max="105" width="14.69921875" style="149" customWidth="1"/>
    <col min="106" max="106" width="6.59765625" style="148" customWidth="1"/>
    <col min="107" max="107" width="12.59765625" style="147" customWidth="1"/>
    <col min="108" max="109" width="14.69921875" style="149" customWidth="1"/>
    <col min="110" max="110" width="6.59765625" style="148" customWidth="1"/>
    <col min="111" max="111" width="12.59765625" style="147" customWidth="1"/>
    <col min="112" max="113" width="14.69921875" style="149" customWidth="1"/>
    <col min="114" max="114" width="6.59765625" style="148" customWidth="1"/>
    <col min="115" max="115" width="12.59765625" style="147" customWidth="1"/>
    <col min="116" max="117" width="14.69921875" style="149" customWidth="1"/>
    <col min="118" max="118" width="6.59765625" style="148" customWidth="1"/>
    <col min="119" max="119" width="12.59765625" style="147" customWidth="1"/>
    <col min="120" max="121" width="14.69921875" style="149" customWidth="1"/>
    <col min="122" max="122" width="6.59765625" style="148" customWidth="1"/>
    <col min="123" max="123" width="12.59765625" style="147" customWidth="1"/>
    <col min="124" max="125" width="14.69921875" style="149" customWidth="1"/>
    <col min="126" max="16384" width="9" style="147" customWidth="1"/>
  </cols>
  <sheetData>
    <row r="1" spans="1:125" s="140" customFormat="1" ht="17.25">
      <c r="A1" s="141" t="s">
        <v>329</v>
      </c>
      <c r="B1" s="142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</row>
    <row r="2" spans="1:125" s="42" customFormat="1" ht="13.5" customHeight="1">
      <c r="A2" s="165" t="s">
        <v>197</v>
      </c>
      <c r="B2" s="168" t="s">
        <v>192</v>
      </c>
      <c r="C2" s="171" t="s">
        <v>196</v>
      </c>
      <c r="D2" s="176" t="s">
        <v>158</v>
      </c>
      <c r="E2" s="177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6"/>
      <c r="B3" s="169"/>
      <c r="C3" s="172"/>
      <c r="D3" s="178"/>
      <c r="E3" s="179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6"/>
      <c r="B4" s="169"/>
      <c r="C4" s="163"/>
      <c r="D4" s="165" t="s">
        <v>254</v>
      </c>
      <c r="E4" s="165" t="s">
        <v>1</v>
      </c>
      <c r="F4" s="173" t="s">
        <v>198</v>
      </c>
      <c r="G4" s="165" t="s">
        <v>189</v>
      </c>
      <c r="H4" s="165" t="s">
        <v>254</v>
      </c>
      <c r="I4" s="165" t="s">
        <v>1</v>
      </c>
      <c r="J4" s="173" t="s">
        <v>198</v>
      </c>
      <c r="K4" s="165" t="s">
        <v>189</v>
      </c>
      <c r="L4" s="165" t="s">
        <v>254</v>
      </c>
      <c r="M4" s="165" t="s">
        <v>1</v>
      </c>
      <c r="N4" s="173" t="s">
        <v>198</v>
      </c>
      <c r="O4" s="165" t="s">
        <v>189</v>
      </c>
      <c r="P4" s="165" t="s">
        <v>254</v>
      </c>
      <c r="Q4" s="165" t="s">
        <v>1</v>
      </c>
      <c r="R4" s="173" t="s">
        <v>198</v>
      </c>
      <c r="S4" s="165" t="s">
        <v>189</v>
      </c>
      <c r="T4" s="165" t="s">
        <v>254</v>
      </c>
      <c r="U4" s="165" t="s">
        <v>1</v>
      </c>
      <c r="V4" s="173" t="s">
        <v>198</v>
      </c>
      <c r="W4" s="165" t="s">
        <v>189</v>
      </c>
      <c r="X4" s="165" t="s">
        <v>254</v>
      </c>
      <c r="Y4" s="165" t="s">
        <v>1</v>
      </c>
      <c r="Z4" s="173" t="s">
        <v>198</v>
      </c>
      <c r="AA4" s="165" t="s">
        <v>189</v>
      </c>
      <c r="AB4" s="165" t="s">
        <v>254</v>
      </c>
      <c r="AC4" s="165" t="s">
        <v>1</v>
      </c>
      <c r="AD4" s="173" t="s">
        <v>198</v>
      </c>
      <c r="AE4" s="165" t="s">
        <v>189</v>
      </c>
      <c r="AF4" s="165" t="s">
        <v>254</v>
      </c>
      <c r="AG4" s="165" t="s">
        <v>1</v>
      </c>
      <c r="AH4" s="173" t="s">
        <v>198</v>
      </c>
      <c r="AI4" s="165" t="s">
        <v>189</v>
      </c>
      <c r="AJ4" s="165" t="s">
        <v>254</v>
      </c>
      <c r="AK4" s="165" t="s">
        <v>1</v>
      </c>
      <c r="AL4" s="173" t="s">
        <v>198</v>
      </c>
      <c r="AM4" s="165" t="s">
        <v>189</v>
      </c>
      <c r="AN4" s="165" t="s">
        <v>254</v>
      </c>
      <c r="AO4" s="165" t="s">
        <v>1</v>
      </c>
      <c r="AP4" s="173" t="s">
        <v>198</v>
      </c>
      <c r="AQ4" s="165" t="s">
        <v>189</v>
      </c>
      <c r="AR4" s="165" t="s">
        <v>254</v>
      </c>
      <c r="AS4" s="165" t="s">
        <v>1</v>
      </c>
      <c r="AT4" s="173" t="s">
        <v>198</v>
      </c>
      <c r="AU4" s="165" t="s">
        <v>189</v>
      </c>
      <c r="AV4" s="165" t="s">
        <v>254</v>
      </c>
      <c r="AW4" s="165" t="s">
        <v>1</v>
      </c>
      <c r="AX4" s="173" t="s">
        <v>198</v>
      </c>
      <c r="AY4" s="165" t="s">
        <v>189</v>
      </c>
      <c r="AZ4" s="165" t="s">
        <v>254</v>
      </c>
      <c r="BA4" s="165" t="s">
        <v>1</v>
      </c>
      <c r="BB4" s="173" t="s">
        <v>198</v>
      </c>
      <c r="BC4" s="165" t="s">
        <v>189</v>
      </c>
      <c r="BD4" s="165" t="s">
        <v>254</v>
      </c>
      <c r="BE4" s="165" t="s">
        <v>1</v>
      </c>
      <c r="BF4" s="173" t="s">
        <v>198</v>
      </c>
      <c r="BG4" s="165" t="s">
        <v>189</v>
      </c>
      <c r="BH4" s="165" t="s">
        <v>254</v>
      </c>
      <c r="BI4" s="165" t="s">
        <v>1</v>
      </c>
      <c r="BJ4" s="173" t="s">
        <v>198</v>
      </c>
      <c r="BK4" s="165" t="s">
        <v>189</v>
      </c>
      <c r="BL4" s="165" t="s">
        <v>254</v>
      </c>
      <c r="BM4" s="165" t="s">
        <v>1</v>
      </c>
      <c r="BN4" s="173" t="s">
        <v>198</v>
      </c>
      <c r="BO4" s="165" t="s">
        <v>189</v>
      </c>
      <c r="BP4" s="165" t="s">
        <v>254</v>
      </c>
      <c r="BQ4" s="165" t="s">
        <v>1</v>
      </c>
      <c r="BR4" s="173" t="s">
        <v>198</v>
      </c>
      <c r="BS4" s="165" t="s">
        <v>189</v>
      </c>
      <c r="BT4" s="165" t="s">
        <v>254</v>
      </c>
      <c r="BU4" s="165" t="s">
        <v>1</v>
      </c>
      <c r="BV4" s="173" t="s">
        <v>198</v>
      </c>
      <c r="BW4" s="165" t="s">
        <v>189</v>
      </c>
      <c r="BX4" s="165" t="s">
        <v>254</v>
      </c>
      <c r="BY4" s="165" t="s">
        <v>1</v>
      </c>
      <c r="BZ4" s="173" t="s">
        <v>198</v>
      </c>
      <c r="CA4" s="165" t="s">
        <v>189</v>
      </c>
      <c r="CB4" s="165" t="s">
        <v>254</v>
      </c>
      <c r="CC4" s="165" t="s">
        <v>1</v>
      </c>
      <c r="CD4" s="173" t="s">
        <v>198</v>
      </c>
      <c r="CE4" s="165" t="s">
        <v>189</v>
      </c>
      <c r="CF4" s="165" t="s">
        <v>254</v>
      </c>
      <c r="CG4" s="165" t="s">
        <v>1</v>
      </c>
      <c r="CH4" s="173" t="s">
        <v>198</v>
      </c>
      <c r="CI4" s="165" t="s">
        <v>189</v>
      </c>
      <c r="CJ4" s="165" t="s">
        <v>254</v>
      </c>
      <c r="CK4" s="165" t="s">
        <v>1</v>
      </c>
      <c r="CL4" s="173" t="s">
        <v>198</v>
      </c>
      <c r="CM4" s="165" t="s">
        <v>189</v>
      </c>
      <c r="CN4" s="165" t="s">
        <v>254</v>
      </c>
      <c r="CO4" s="165" t="s">
        <v>1</v>
      </c>
      <c r="CP4" s="173" t="s">
        <v>198</v>
      </c>
      <c r="CQ4" s="165" t="s">
        <v>189</v>
      </c>
      <c r="CR4" s="165" t="s">
        <v>254</v>
      </c>
      <c r="CS4" s="165" t="s">
        <v>1</v>
      </c>
      <c r="CT4" s="173" t="s">
        <v>198</v>
      </c>
      <c r="CU4" s="165" t="s">
        <v>189</v>
      </c>
      <c r="CV4" s="165" t="s">
        <v>254</v>
      </c>
      <c r="CW4" s="165" t="s">
        <v>1</v>
      </c>
      <c r="CX4" s="173" t="s">
        <v>198</v>
      </c>
      <c r="CY4" s="165" t="s">
        <v>189</v>
      </c>
      <c r="CZ4" s="165" t="s">
        <v>254</v>
      </c>
      <c r="DA4" s="165" t="s">
        <v>1</v>
      </c>
      <c r="DB4" s="173" t="s">
        <v>198</v>
      </c>
      <c r="DC4" s="165" t="s">
        <v>189</v>
      </c>
      <c r="DD4" s="165" t="s">
        <v>254</v>
      </c>
      <c r="DE4" s="165" t="s">
        <v>1</v>
      </c>
      <c r="DF4" s="173" t="s">
        <v>198</v>
      </c>
      <c r="DG4" s="165" t="s">
        <v>189</v>
      </c>
      <c r="DH4" s="165" t="s">
        <v>254</v>
      </c>
      <c r="DI4" s="165" t="s">
        <v>1</v>
      </c>
      <c r="DJ4" s="173" t="s">
        <v>198</v>
      </c>
      <c r="DK4" s="165" t="s">
        <v>189</v>
      </c>
      <c r="DL4" s="165" t="s">
        <v>254</v>
      </c>
      <c r="DM4" s="165" t="s">
        <v>1</v>
      </c>
      <c r="DN4" s="173" t="s">
        <v>198</v>
      </c>
      <c r="DO4" s="165" t="s">
        <v>189</v>
      </c>
      <c r="DP4" s="165" t="s">
        <v>254</v>
      </c>
      <c r="DQ4" s="165" t="s">
        <v>1</v>
      </c>
      <c r="DR4" s="173" t="s">
        <v>198</v>
      </c>
      <c r="DS4" s="165" t="s">
        <v>189</v>
      </c>
      <c r="DT4" s="165" t="s">
        <v>254</v>
      </c>
      <c r="DU4" s="165" t="s">
        <v>1</v>
      </c>
    </row>
    <row r="5" spans="1:125" s="42" customFormat="1" ht="13.5">
      <c r="A5" s="166"/>
      <c r="B5" s="169"/>
      <c r="C5" s="163"/>
      <c r="D5" s="166"/>
      <c r="E5" s="166"/>
      <c r="F5" s="174"/>
      <c r="G5" s="166"/>
      <c r="H5" s="166"/>
      <c r="I5" s="166"/>
      <c r="J5" s="174"/>
      <c r="K5" s="166"/>
      <c r="L5" s="166"/>
      <c r="M5" s="166"/>
      <c r="N5" s="174"/>
      <c r="O5" s="166"/>
      <c r="P5" s="166"/>
      <c r="Q5" s="166"/>
      <c r="R5" s="174"/>
      <c r="S5" s="166"/>
      <c r="T5" s="166"/>
      <c r="U5" s="166"/>
      <c r="V5" s="174"/>
      <c r="W5" s="166"/>
      <c r="X5" s="166"/>
      <c r="Y5" s="166"/>
      <c r="Z5" s="174"/>
      <c r="AA5" s="166"/>
      <c r="AB5" s="166"/>
      <c r="AC5" s="166"/>
      <c r="AD5" s="174"/>
      <c r="AE5" s="166"/>
      <c r="AF5" s="166"/>
      <c r="AG5" s="166"/>
      <c r="AH5" s="174"/>
      <c r="AI5" s="166"/>
      <c r="AJ5" s="166"/>
      <c r="AK5" s="166"/>
      <c r="AL5" s="174"/>
      <c r="AM5" s="166"/>
      <c r="AN5" s="166"/>
      <c r="AO5" s="166"/>
      <c r="AP5" s="174"/>
      <c r="AQ5" s="166"/>
      <c r="AR5" s="166"/>
      <c r="AS5" s="166"/>
      <c r="AT5" s="174"/>
      <c r="AU5" s="166"/>
      <c r="AV5" s="166"/>
      <c r="AW5" s="166"/>
      <c r="AX5" s="174"/>
      <c r="AY5" s="166"/>
      <c r="AZ5" s="166"/>
      <c r="BA5" s="166"/>
      <c r="BB5" s="174"/>
      <c r="BC5" s="166"/>
      <c r="BD5" s="166"/>
      <c r="BE5" s="166"/>
      <c r="BF5" s="174"/>
      <c r="BG5" s="166"/>
      <c r="BH5" s="166"/>
      <c r="BI5" s="166"/>
      <c r="BJ5" s="174"/>
      <c r="BK5" s="166"/>
      <c r="BL5" s="166"/>
      <c r="BM5" s="166"/>
      <c r="BN5" s="174"/>
      <c r="BO5" s="166"/>
      <c r="BP5" s="166"/>
      <c r="BQ5" s="166"/>
      <c r="BR5" s="174"/>
      <c r="BS5" s="166"/>
      <c r="BT5" s="166"/>
      <c r="BU5" s="166"/>
      <c r="BV5" s="174"/>
      <c r="BW5" s="166"/>
      <c r="BX5" s="166"/>
      <c r="BY5" s="166"/>
      <c r="BZ5" s="174"/>
      <c r="CA5" s="166"/>
      <c r="CB5" s="166"/>
      <c r="CC5" s="166"/>
      <c r="CD5" s="174"/>
      <c r="CE5" s="166"/>
      <c r="CF5" s="166"/>
      <c r="CG5" s="166"/>
      <c r="CH5" s="174"/>
      <c r="CI5" s="166"/>
      <c r="CJ5" s="166"/>
      <c r="CK5" s="166"/>
      <c r="CL5" s="174"/>
      <c r="CM5" s="166"/>
      <c r="CN5" s="166"/>
      <c r="CO5" s="166"/>
      <c r="CP5" s="174"/>
      <c r="CQ5" s="166"/>
      <c r="CR5" s="166"/>
      <c r="CS5" s="166"/>
      <c r="CT5" s="174"/>
      <c r="CU5" s="166"/>
      <c r="CV5" s="166"/>
      <c r="CW5" s="166"/>
      <c r="CX5" s="174"/>
      <c r="CY5" s="166"/>
      <c r="CZ5" s="166"/>
      <c r="DA5" s="166"/>
      <c r="DB5" s="174"/>
      <c r="DC5" s="166"/>
      <c r="DD5" s="166"/>
      <c r="DE5" s="166"/>
      <c r="DF5" s="174"/>
      <c r="DG5" s="166"/>
      <c r="DH5" s="166"/>
      <c r="DI5" s="166"/>
      <c r="DJ5" s="174"/>
      <c r="DK5" s="166"/>
      <c r="DL5" s="166"/>
      <c r="DM5" s="166"/>
      <c r="DN5" s="174"/>
      <c r="DO5" s="166"/>
      <c r="DP5" s="166"/>
      <c r="DQ5" s="166"/>
      <c r="DR5" s="174"/>
      <c r="DS5" s="166"/>
      <c r="DT5" s="166"/>
      <c r="DU5" s="166"/>
    </row>
    <row r="6" spans="1:125" s="43" customFormat="1" ht="13.5">
      <c r="A6" s="167"/>
      <c r="B6" s="170"/>
      <c r="C6" s="164"/>
      <c r="D6" s="114" t="s">
        <v>27</v>
      </c>
      <c r="E6" s="114" t="s">
        <v>27</v>
      </c>
      <c r="F6" s="175"/>
      <c r="G6" s="167"/>
      <c r="H6" s="114" t="s">
        <v>27</v>
      </c>
      <c r="I6" s="114" t="s">
        <v>27</v>
      </c>
      <c r="J6" s="175"/>
      <c r="K6" s="167"/>
      <c r="L6" s="114" t="s">
        <v>27</v>
      </c>
      <c r="M6" s="114" t="s">
        <v>27</v>
      </c>
      <c r="N6" s="175"/>
      <c r="O6" s="167"/>
      <c r="P6" s="114" t="s">
        <v>27</v>
      </c>
      <c r="Q6" s="114" t="s">
        <v>27</v>
      </c>
      <c r="R6" s="175"/>
      <c r="S6" s="167"/>
      <c r="T6" s="114" t="s">
        <v>27</v>
      </c>
      <c r="U6" s="114" t="s">
        <v>27</v>
      </c>
      <c r="V6" s="175"/>
      <c r="W6" s="167"/>
      <c r="X6" s="114" t="s">
        <v>27</v>
      </c>
      <c r="Y6" s="114" t="s">
        <v>27</v>
      </c>
      <c r="Z6" s="175"/>
      <c r="AA6" s="167"/>
      <c r="AB6" s="114" t="s">
        <v>27</v>
      </c>
      <c r="AC6" s="114" t="s">
        <v>27</v>
      </c>
      <c r="AD6" s="175"/>
      <c r="AE6" s="167"/>
      <c r="AF6" s="114" t="s">
        <v>27</v>
      </c>
      <c r="AG6" s="114" t="s">
        <v>27</v>
      </c>
      <c r="AH6" s="175"/>
      <c r="AI6" s="167"/>
      <c r="AJ6" s="114" t="s">
        <v>27</v>
      </c>
      <c r="AK6" s="114" t="s">
        <v>27</v>
      </c>
      <c r="AL6" s="175"/>
      <c r="AM6" s="167"/>
      <c r="AN6" s="114" t="s">
        <v>27</v>
      </c>
      <c r="AO6" s="114" t="s">
        <v>27</v>
      </c>
      <c r="AP6" s="175"/>
      <c r="AQ6" s="167"/>
      <c r="AR6" s="114" t="s">
        <v>27</v>
      </c>
      <c r="AS6" s="114" t="s">
        <v>27</v>
      </c>
      <c r="AT6" s="175"/>
      <c r="AU6" s="167"/>
      <c r="AV6" s="114" t="s">
        <v>27</v>
      </c>
      <c r="AW6" s="114" t="s">
        <v>27</v>
      </c>
      <c r="AX6" s="175"/>
      <c r="AY6" s="167"/>
      <c r="AZ6" s="114" t="s">
        <v>27</v>
      </c>
      <c r="BA6" s="114" t="s">
        <v>27</v>
      </c>
      <c r="BB6" s="175"/>
      <c r="BC6" s="167"/>
      <c r="BD6" s="114" t="s">
        <v>27</v>
      </c>
      <c r="BE6" s="114" t="s">
        <v>27</v>
      </c>
      <c r="BF6" s="175"/>
      <c r="BG6" s="167"/>
      <c r="BH6" s="114" t="s">
        <v>27</v>
      </c>
      <c r="BI6" s="114" t="s">
        <v>27</v>
      </c>
      <c r="BJ6" s="175"/>
      <c r="BK6" s="167"/>
      <c r="BL6" s="114" t="s">
        <v>27</v>
      </c>
      <c r="BM6" s="114" t="s">
        <v>27</v>
      </c>
      <c r="BN6" s="175"/>
      <c r="BO6" s="167"/>
      <c r="BP6" s="114" t="s">
        <v>27</v>
      </c>
      <c r="BQ6" s="114" t="s">
        <v>27</v>
      </c>
      <c r="BR6" s="175"/>
      <c r="BS6" s="167"/>
      <c r="BT6" s="114" t="s">
        <v>27</v>
      </c>
      <c r="BU6" s="114" t="s">
        <v>27</v>
      </c>
      <c r="BV6" s="175"/>
      <c r="BW6" s="167"/>
      <c r="BX6" s="114" t="s">
        <v>27</v>
      </c>
      <c r="BY6" s="114" t="s">
        <v>27</v>
      </c>
      <c r="BZ6" s="175"/>
      <c r="CA6" s="167"/>
      <c r="CB6" s="114" t="s">
        <v>27</v>
      </c>
      <c r="CC6" s="114" t="s">
        <v>27</v>
      </c>
      <c r="CD6" s="175"/>
      <c r="CE6" s="167"/>
      <c r="CF6" s="114" t="s">
        <v>27</v>
      </c>
      <c r="CG6" s="114" t="s">
        <v>27</v>
      </c>
      <c r="CH6" s="175"/>
      <c r="CI6" s="167"/>
      <c r="CJ6" s="114" t="s">
        <v>27</v>
      </c>
      <c r="CK6" s="114" t="s">
        <v>27</v>
      </c>
      <c r="CL6" s="175"/>
      <c r="CM6" s="167"/>
      <c r="CN6" s="114" t="s">
        <v>27</v>
      </c>
      <c r="CO6" s="114" t="s">
        <v>27</v>
      </c>
      <c r="CP6" s="175"/>
      <c r="CQ6" s="167"/>
      <c r="CR6" s="114" t="s">
        <v>27</v>
      </c>
      <c r="CS6" s="114" t="s">
        <v>27</v>
      </c>
      <c r="CT6" s="175"/>
      <c r="CU6" s="167"/>
      <c r="CV6" s="114" t="s">
        <v>27</v>
      </c>
      <c r="CW6" s="114" t="s">
        <v>27</v>
      </c>
      <c r="CX6" s="175"/>
      <c r="CY6" s="167"/>
      <c r="CZ6" s="114" t="s">
        <v>27</v>
      </c>
      <c r="DA6" s="114" t="s">
        <v>27</v>
      </c>
      <c r="DB6" s="175"/>
      <c r="DC6" s="167"/>
      <c r="DD6" s="114" t="s">
        <v>27</v>
      </c>
      <c r="DE6" s="114" t="s">
        <v>27</v>
      </c>
      <c r="DF6" s="175"/>
      <c r="DG6" s="167"/>
      <c r="DH6" s="114" t="s">
        <v>27</v>
      </c>
      <c r="DI6" s="114" t="s">
        <v>27</v>
      </c>
      <c r="DJ6" s="175"/>
      <c r="DK6" s="167"/>
      <c r="DL6" s="114" t="s">
        <v>27</v>
      </c>
      <c r="DM6" s="114" t="s">
        <v>27</v>
      </c>
      <c r="DN6" s="175"/>
      <c r="DO6" s="167"/>
      <c r="DP6" s="114" t="s">
        <v>27</v>
      </c>
      <c r="DQ6" s="114" t="s">
        <v>27</v>
      </c>
      <c r="DR6" s="175"/>
      <c r="DS6" s="167"/>
      <c r="DT6" s="114" t="s">
        <v>27</v>
      </c>
      <c r="DU6" s="114" t="s">
        <v>27</v>
      </c>
    </row>
    <row r="7" spans="1:125" s="129" customFormat="1" ht="12" customHeight="1">
      <c r="A7" s="121" t="s">
        <v>503</v>
      </c>
      <c r="B7" s="122">
        <v>11000</v>
      </c>
      <c r="C7" s="121" t="s">
        <v>333</v>
      </c>
      <c r="D7" s="123">
        <f>SUM(D8:D27)</f>
        <v>17765003</v>
      </c>
      <c r="E7" s="123">
        <f>SUM(E8:E27)</f>
        <v>3413806</v>
      </c>
      <c r="F7" s="146">
        <f>COUNTIF(F8:F27,"&lt;&gt;")</f>
        <v>20</v>
      </c>
      <c r="G7" s="146">
        <f>COUNTIF(G8:G27,"&lt;&gt;")</f>
        <v>20</v>
      </c>
      <c r="H7" s="123">
        <f>SUM(H8:H27)</f>
        <v>8863353</v>
      </c>
      <c r="I7" s="123">
        <f>SUM(I8:I27)</f>
        <v>1692728</v>
      </c>
      <c r="J7" s="146">
        <f>COUNTIF(J8:J27,"&lt;&gt;")</f>
        <v>20</v>
      </c>
      <c r="K7" s="146">
        <f>COUNTIF(K8:K27,"&lt;&gt;")</f>
        <v>20</v>
      </c>
      <c r="L7" s="123">
        <f>SUM(L8:L27)</f>
        <v>5453853</v>
      </c>
      <c r="M7" s="123">
        <f>SUM(M8:M27)</f>
        <v>929579</v>
      </c>
      <c r="N7" s="146">
        <f>COUNTIF(N8:N27,"&lt;&gt;")</f>
        <v>13</v>
      </c>
      <c r="O7" s="146">
        <f>COUNTIF(O8:O27,"&lt;&gt;")</f>
        <v>13</v>
      </c>
      <c r="P7" s="123">
        <f>SUM(P8:P27)</f>
        <v>1788024</v>
      </c>
      <c r="Q7" s="123">
        <f>SUM(Q8:Q27)</f>
        <v>324221</v>
      </c>
      <c r="R7" s="146">
        <f>COUNTIF(R8:R27,"&lt;&gt;")</f>
        <v>8</v>
      </c>
      <c r="S7" s="146">
        <f>COUNTIF(S8:S27,"&lt;&gt;")</f>
        <v>8</v>
      </c>
      <c r="T7" s="123">
        <f>SUM(T8:T27)</f>
        <v>1022786</v>
      </c>
      <c r="U7" s="123">
        <f>SUM(U8:U27)</f>
        <v>332786</v>
      </c>
      <c r="V7" s="146">
        <f>COUNTIF(V8:V27,"&lt;&gt;")</f>
        <v>4</v>
      </c>
      <c r="W7" s="146">
        <f>COUNTIF(W8:W27,"&lt;&gt;")</f>
        <v>4</v>
      </c>
      <c r="X7" s="123">
        <f>SUM(X8:X27)</f>
        <v>440301</v>
      </c>
      <c r="Y7" s="123">
        <f>SUM(Y8:Y27)</f>
        <v>96236</v>
      </c>
      <c r="Z7" s="146">
        <f>COUNTIF(Z8:Z27,"&lt;&gt;")</f>
        <v>1</v>
      </c>
      <c r="AA7" s="146">
        <f>COUNTIF(AA8:AA27,"&lt;&gt;")</f>
        <v>1</v>
      </c>
      <c r="AB7" s="123">
        <f>SUM(AB8:AB27)</f>
        <v>196686</v>
      </c>
      <c r="AC7" s="123">
        <f>SUM(AC8:AC27)</f>
        <v>38256</v>
      </c>
      <c r="AD7" s="146">
        <f>COUNTIF(AD8:AD27,"&lt;&gt;")</f>
        <v>0</v>
      </c>
      <c r="AE7" s="146">
        <f>COUNTIF(AE8:AE27,"&lt;&gt;")</f>
        <v>0</v>
      </c>
      <c r="AF7" s="123">
        <f>SUM(AF8:AF27)</f>
        <v>0</v>
      </c>
      <c r="AG7" s="123">
        <f>SUM(AG8:AG27)</f>
        <v>0</v>
      </c>
      <c r="AH7" s="146">
        <f>COUNTIF(AH8:AH27,"&lt;&gt;")</f>
        <v>0</v>
      </c>
      <c r="AI7" s="146">
        <f>COUNTIF(AI8:AI27,"&lt;&gt;")</f>
        <v>0</v>
      </c>
      <c r="AJ7" s="123">
        <f>SUM(AJ8:AJ27)</f>
        <v>0</v>
      </c>
      <c r="AK7" s="123">
        <f>SUM(AK8:AK27)</f>
        <v>0</v>
      </c>
      <c r="AL7" s="146">
        <f>COUNTIF(AL8:AL27,"&lt;&gt;")</f>
        <v>0</v>
      </c>
      <c r="AM7" s="146">
        <f>COUNTIF(AM8:AM27,"&lt;&gt;")</f>
        <v>0</v>
      </c>
      <c r="AN7" s="123">
        <f>SUM(AN8:AN27)</f>
        <v>0</v>
      </c>
      <c r="AO7" s="123">
        <f>SUM(AO8:AO27)</f>
        <v>0</v>
      </c>
      <c r="AP7" s="146">
        <f>COUNTIF(AP8:AP27,"&lt;&gt;")</f>
        <v>0</v>
      </c>
      <c r="AQ7" s="146">
        <f>COUNTIF(AQ8:AQ27,"&lt;&gt;")</f>
        <v>0</v>
      </c>
      <c r="AR7" s="123">
        <f>SUM(AR8:AR27)</f>
        <v>0</v>
      </c>
      <c r="AS7" s="123">
        <f>SUM(AS8:AS27)</f>
        <v>0</v>
      </c>
      <c r="AT7" s="146">
        <f>COUNTIF(AT8:AT27,"&lt;&gt;")</f>
        <v>0</v>
      </c>
      <c r="AU7" s="146">
        <f>COUNTIF(AU8:AU27,"&lt;&gt;")</f>
        <v>0</v>
      </c>
      <c r="AV7" s="123">
        <f>SUM(AV8:AV27)</f>
        <v>0</v>
      </c>
      <c r="AW7" s="123">
        <f>SUM(AW8:AW27)</f>
        <v>0</v>
      </c>
      <c r="AX7" s="146">
        <f>COUNTIF(AX8:AX27,"&lt;&gt;")</f>
        <v>0</v>
      </c>
      <c r="AY7" s="146">
        <f>COUNTIF(AY8:AY27,"&lt;&gt;")</f>
        <v>0</v>
      </c>
      <c r="AZ7" s="123">
        <f>SUM(AZ8:AZ27)</f>
        <v>0</v>
      </c>
      <c r="BA7" s="123">
        <f>SUM(BA8:BA27)</f>
        <v>0</v>
      </c>
      <c r="BB7" s="146">
        <f>COUNTIF(BB8:BB27,"&lt;&gt;")</f>
        <v>0</v>
      </c>
      <c r="BC7" s="146">
        <f>COUNTIF(BC8:BC27,"&lt;&gt;")</f>
        <v>0</v>
      </c>
      <c r="BD7" s="123">
        <f>SUM(BD8:BD27)</f>
        <v>0</v>
      </c>
      <c r="BE7" s="123">
        <f>SUM(BE8:BE27)</f>
        <v>0</v>
      </c>
      <c r="BF7" s="146">
        <f>COUNTIF(BF8:BF27,"&lt;&gt;")</f>
        <v>0</v>
      </c>
      <c r="BG7" s="146">
        <f>COUNTIF(BG8:BG27,"&lt;&gt;")</f>
        <v>0</v>
      </c>
      <c r="BH7" s="123">
        <f>SUM(BH8:BH27)</f>
        <v>0</v>
      </c>
      <c r="BI7" s="123">
        <f>SUM(BI8:BI27)</f>
        <v>0</v>
      </c>
      <c r="BJ7" s="146">
        <f>COUNTIF(BJ8:BJ27,"&lt;&gt;")</f>
        <v>0</v>
      </c>
      <c r="BK7" s="146">
        <f>COUNTIF(BK8:BK27,"&lt;&gt;")</f>
        <v>0</v>
      </c>
      <c r="BL7" s="123">
        <f>SUM(BL8:BL27)</f>
        <v>0</v>
      </c>
      <c r="BM7" s="123">
        <f>SUM(BM8:BM27)</f>
        <v>0</v>
      </c>
      <c r="BN7" s="146">
        <f>COUNTIF(BN8:BN27,"&lt;&gt;")</f>
        <v>0</v>
      </c>
      <c r="BO7" s="146">
        <f>COUNTIF(BO8:BO27,"&lt;&gt;")</f>
        <v>0</v>
      </c>
      <c r="BP7" s="123">
        <f>SUM(BP8:BP27)</f>
        <v>0</v>
      </c>
      <c r="BQ7" s="123">
        <f>SUM(BQ8:BQ27)</f>
        <v>0</v>
      </c>
      <c r="BR7" s="146">
        <f>COUNTIF(BR8:BR27,"&lt;&gt;")</f>
        <v>0</v>
      </c>
      <c r="BS7" s="146">
        <f>COUNTIF(BS8:BS27,"&lt;&gt;")</f>
        <v>0</v>
      </c>
      <c r="BT7" s="123">
        <f>SUM(BT8:BT27)</f>
        <v>0</v>
      </c>
      <c r="BU7" s="123">
        <f>SUM(BU8:BU27)</f>
        <v>0</v>
      </c>
      <c r="BV7" s="146">
        <f>COUNTIF(BV8:BV27,"&lt;&gt;")</f>
        <v>0</v>
      </c>
      <c r="BW7" s="146">
        <f>COUNTIF(BW8:BW27,"&lt;&gt;")</f>
        <v>0</v>
      </c>
      <c r="BX7" s="123">
        <f>SUM(BX8:BX27)</f>
        <v>0</v>
      </c>
      <c r="BY7" s="123">
        <f>SUM(BY8:BY27)</f>
        <v>0</v>
      </c>
      <c r="BZ7" s="146">
        <f>COUNTIF(BZ8:BZ27,"&lt;&gt;")</f>
        <v>0</v>
      </c>
      <c r="CA7" s="146">
        <f>COUNTIF(CA8:CA27,"&lt;&gt;")</f>
        <v>0</v>
      </c>
      <c r="CB7" s="123">
        <f>SUM(CB8:CB27)</f>
        <v>0</v>
      </c>
      <c r="CC7" s="123">
        <f>SUM(CC8:CC27)</f>
        <v>0</v>
      </c>
      <c r="CD7" s="146">
        <f>COUNTIF(CD8:CD27,"&lt;&gt;")</f>
        <v>0</v>
      </c>
      <c r="CE7" s="146">
        <f>COUNTIF(CE8:CE27,"&lt;&gt;")</f>
        <v>0</v>
      </c>
      <c r="CF7" s="123">
        <f>SUM(CF8:CF27)</f>
        <v>0</v>
      </c>
      <c r="CG7" s="123">
        <f>SUM(CG8:CG27)</f>
        <v>0</v>
      </c>
      <c r="CH7" s="146">
        <f>COUNTIF(CH8:CH27,"&lt;&gt;")</f>
        <v>0</v>
      </c>
      <c r="CI7" s="146">
        <f>COUNTIF(CI8:CI27,"&lt;&gt;")</f>
        <v>0</v>
      </c>
      <c r="CJ7" s="123">
        <f>SUM(CJ8:CJ27)</f>
        <v>0</v>
      </c>
      <c r="CK7" s="123">
        <f>SUM(CK8:CK27)</f>
        <v>0</v>
      </c>
      <c r="CL7" s="146">
        <f>COUNTIF(CL8:CL27,"&lt;&gt;")</f>
        <v>0</v>
      </c>
      <c r="CM7" s="146">
        <f>COUNTIF(CM8:CM27,"&lt;&gt;")</f>
        <v>0</v>
      </c>
      <c r="CN7" s="123">
        <f>SUM(CN8:CN27)</f>
        <v>0</v>
      </c>
      <c r="CO7" s="123">
        <f>SUM(CO8:CO27)</f>
        <v>0</v>
      </c>
      <c r="CP7" s="146">
        <f>COUNTIF(CP8:CP27,"&lt;&gt;")</f>
        <v>0</v>
      </c>
      <c r="CQ7" s="146">
        <f>COUNTIF(CQ8:CQ27,"&lt;&gt;")</f>
        <v>0</v>
      </c>
      <c r="CR7" s="123">
        <f>SUM(CR8:CR27)</f>
        <v>0</v>
      </c>
      <c r="CS7" s="123">
        <f>SUM(CS8:CS27)</f>
        <v>0</v>
      </c>
      <c r="CT7" s="146">
        <f>COUNTIF(CT8:CT27,"&lt;&gt;")</f>
        <v>0</v>
      </c>
      <c r="CU7" s="146">
        <f>COUNTIF(CU8:CU27,"&lt;&gt;")</f>
        <v>0</v>
      </c>
      <c r="CV7" s="123">
        <f>SUM(CV8:CV27)</f>
        <v>0</v>
      </c>
      <c r="CW7" s="123">
        <f>SUM(CW8:CW27)</f>
        <v>0</v>
      </c>
      <c r="CX7" s="146">
        <f>COUNTIF(CX8:CX27,"&lt;&gt;")</f>
        <v>0</v>
      </c>
      <c r="CY7" s="146">
        <f>COUNTIF(CY8:CY27,"&lt;&gt;")</f>
        <v>0</v>
      </c>
      <c r="CZ7" s="123">
        <f>SUM(CZ8:CZ27)</f>
        <v>0</v>
      </c>
      <c r="DA7" s="123">
        <f>SUM(DA8:DA27)</f>
        <v>0</v>
      </c>
      <c r="DB7" s="146">
        <f>COUNTIF(DB8:DB27,"&lt;&gt;")</f>
        <v>0</v>
      </c>
      <c r="DC7" s="146">
        <f>COUNTIF(DC8:DC27,"&lt;&gt;")</f>
        <v>0</v>
      </c>
      <c r="DD7" s="123">
        <f>SUM(DD8:DD27)</f>
        <v>0</v>
      </c>
      <c r="DE7" s="123">
        <f>SUM(DE8:DE27)</f>
        <v>0</v>
      </c>
      <c r="DF7" s="146">
        <f>COUNTIF(DF8:DF27,"&lt;&gt;")</f>
        <v>0</v>
      </c>
      <c r="DG7" s="146">
        <f>COUNTIF(DG8:DG27,"&lt;&gt;")</f>
        <v>0</v>
      </c>
      <c r="DH7" s="123">
        <f>SUM(DH8:DH27)</f>
        <v>0</v>
      </c>
      <c r="DI7" s="123">
        <f>SUM(DI8:DI27)</f>
        <v>0</v>
      </c>
      <c r="DJ7" s="146">
        <f>COUNTIF(DJ8:DJ27,"&lt;&gt;")</f>
        <v>0</v>
      </c>
      <c r="DK7" s="146">
        <f>COUNTIF(DK8:DK27,"&lt;&gt;")</f>
        <v>0</v>
      </c>
      <c r="DL7" s="123">
        <f>SUM(DL8:DL27)</f>
        <v>0</v>
      </c>
      <c r="DM7" s="123">
        <f>SUM(DM8:DM27)</f>
        <v>0</v>
      </c>
      <c r="DN7" s="146">
        <f>COUNTIF(DN8:DN27,"&lt;&gt;")</f>
        <v>0</v>
      </c>
      <c r="DO7" s="146">
        <f>COUNTIF(DO8:DO27,"&lt;&gt;")</f>
        <v>0</v>
      </c>
      <c r="DP7" s="123">
        <f>SUM(DP8:DP27)</f>
        <v>0</v>
      </c>
      <c r="DQ7" s="123">
        <f>SUM(DQ8:DQ27)</f>
        <v>0</v>
      </c>
      <c r="DR7" s="146">
        <f>COUNTIF(DR8:DR27,"&lt;&gt;")</f>
        <v>0</v>
      </c>
      <c r="DS7" s="146">
        <f>COUNTIF(DS8:DS27,"&lt;&gt;")</f>
        <v>0</v>
      </c>
      <c r="DT7" s="123">
        <f>SUM(DT8:DT27)</f>
        <v>0</v>
      </c>
      <c r="DU7" s="123">
        <f>SUM(DU8:DU27)</f>
        <v>0</v>
      </c>
    </row>
    <row r="8" spans="1:125" s="129" customFormat="1" ht="12" customHeight="1">
      <c r="A8" s="125" t="s">
        <v>503</v>
      </c>
      <c r="B8" s="126" t="s">
        <v>590</v>
      </c>
      <c r="C8" s="125" t="s">
        <v>591</v>
      </c>
      <c r="D8" s="127">
        <f aca="true" t="shared" si="0" ref="D8:D27">SUM(H8,L8,P8,T8,X8,AB8,AF8,AJ8,AN8,AR8,AV8,AZ8,BD8,BH8,BL8,BP8,BT8,BX8,CB8,CF8,CJ8,CN8,CR8,CV8,CZ8,DD8,DH8,DL8,DP8,DT8)</f>
        <v>839081</v>
      </c>
      <c r="E8" s="127">
        <f aca="true" t="shared" si="1" ref="E8:E27">SUM(I8,M8,Q8,U8,Y8,AC8,AG8,AK8,AO8,AS8,AW8,BA8,BE8,BI8,BM8,BQ8,BU8,BY8,CC8,CG8,CK8,CO8,CS8,CW8,DA8,DE8,DI8,DM8,DQ8,DU8)</f>
        <v>81103</v>
      </c>
      <c r="F8" s="132" t="s">
        <v>588</v>
      </c>
      <c r="G8" s="131" t="s">
        <v>589</v>
      </c>
      <c r="H8" s="127">
        <v>455634</v>
      </c>
      <c r="I8" s="127">
        <v>44040</v>
      </c>
      <c r="J8" s="132" t="s">
        <v>607</v>
      </c>
      <c r="K8" s="131" t="s">
        <v>608</v>
      </c>
      <c r="L8" s="127">
        <v>383447</v>
      </c>
      <c r="M8" s="127">
        <v>37063</v>
      </c>
      <c r="N8" s="132"/>
      <c r="O8" s="131"/>
      <c r="P8" s="127">
        <v>0</v>
      </c>
      <c r="Q8" s="127">
        <v>0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503</v>
      </c>
      <c r="B9" s="126" t="s">
        <v>576</v>
      </c>
      <c r="C9" s="125" t="s">
        <v>577</v>
      </c>
      <c r="D9" s="127">
        <f t="shared" si="0"/>
        <v>2237634</v>
      </c>
      <c r="E9" s="127">
        <f t="shared" si="1"/>
        <v>276948</v>
      </c>
      <c r="F9" s="132" t="s">
        <v>574</v>
      </c>
      <c r="G9" s="131" t="s">
        <v>575</v>
      </c>
      <c r="H9" s="127">
        <v>1884422</v>
      </c>
      <c r="I9" s="127">
        <v>224975</v>
      </c>
      <c r="J9" s="132" t="s">
        <v>654</v>
      </c>
      <c r="K9" s="131" t="s">
        <v>655</v>
      </c>
      <c r="L9" s="127">
        <v>353212</v>
      </c>
      <c r="M9" s="127">
        <v>51973</v>
      </c>
      <c r="N9" s="132"/>
      <c r="O9" s="131"/>
      <c r="P9" s="127">
        <v>0</v>
      </c>
      <c r="Q9" s="127">
        <v>0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503</v>
      </c>
      <c r="B10" s="126" t="s">
        <v>562</v>
      </c>
      <c r="C10" s="125" t="s">
        <v>563</v>
      </c>
      <c r="D10" s="127">
        <f t="shared" si="0"/>
        <v>0</v>
      </c>
      <c r="E10" s="127">
        <f t="shared" si="1"/>
        <v>99816</v>
      </c>
      <c r="F10" s="132" t="s">
        <v>560</v>
      </c>
      <c r="G10" s="131" t="s">
        <v>561</v>
      </c>
      <c r="H10" s="127">
        <v>0</v>
      </c>
      <c r="I10" s="127">
        <v>29316</v>
      </c>
      <c r="J10" s="132" t="s">
        <v>564</v>
      </c>
      <c r="K10" s="131" t="s">
        <v>565</v>
      </c>
      <c r="L10" s="127">
        <v>0</v>
      </c>
      <c r="M10" s="127">
        <v>15762</v>
      </c>
      <c r="N10" s="132" t="s">
        <v>568</v>
      </c>
      <c r="O10" s="131" t="s">
        <v>569</v>
      </c>
      <c r="P10" s="127">
        <v>0</v>
      </c>
      <c r="Q10" s="127">
        <v>20154</v>
      </c>
      <c r="R10" s="132" t="s">
        <v>570</v>
      </c>
      <c r="S10" s="131" t="s">
        <v>571</v>
      </c>
      <c r="T10" s="127">
        <v>0</v>
      </c>
      <c r="U10" s="127">
        <v>34584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503</v>
      </c>
      <c r="B11" s="126" t="s">
        <v>637</v>
      </c>
      <c r="C11" s="125" t="s">
        <v>638</v>
      </c>
      <c r="D11" s="127">
        <f t="shared" si="0"/>
        <v>0</v>
      </c>
      <c r="E11" s="127">
        <f t="shared" si="1"/>
        <v>609415</v>
      </c>
      <c r="F11" s="132" t="s">
        <v>635</v>
      </c>
      <c r="G11" s="131" t="s">
        <v>636</v>
      </c>
      <c r="H11" s="127">
        <v>0</v>
      </c>
      <c r="I11" s="127">
        <v>280583</v>
      </c>
      <c r="J11" s="132" t="s">
        <v>639</v>
      </c>
      <c r="K11" s="131" t="s">
        <v>640</v>
      </c>
      <c r="L11" s="127">
        <v>0</v>
      </c>
      <c r="M11" s="127">
        <v>328832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503</v>
      </c>
      <c r="B12" s="126" t="s">
        <v>542</v>
      </c>
      <c r="C12" s="125" t="s">
        <v>543</v>
      </c>
      <c r="D12" s="133">
        <f t="shared" si="0"/>
        <v>0</v>
      </c>
      <c r="E12" s="133">
        <f t="shared" si="1"/>
        <v>300040</v>
      </c>
      <c r="F12" s="126" t="s">
        <v>540</v>
      </c>
      <c r="G12" s="125" t="s">
        <v>541</v>
      </c>
      <c r="H12" s="133">
        <v>0</v>
      </c>
      <c r="I12" s="133">
        <v>196828</v>
      </c>
      <c r="J12" s="126" t="s">
        <v>572</v>
      </c>
      <c r="K12" s="125" t="s">
        <v>573</v>
      </c>
      <c r="L12" s="133">
        <v>0</v>
      </c>
      <c r="M12" s="133">
        <v>65468</v>
      </c>
      <c r="N12" s="126" t="s">
        <v>609</v>
      </c>
      <c r="O12" s="125" t="s">
        <v>610</v>
      </c>
      <c r="P12" s="133">
        <v>0</v>
      </c>
      <c r="Q12" s="133">
        <v>37744</v>
      </c>
      <c r="R12" s="126"/>
      <c r="S12" s="125"/>
      <c r="T12" s="133">
        <v>0</v>
      </c>
      <c r="U12" s="133">
        <v>0</v>
      </c>
      <c r="V12" s="126"/>
      <c r="W12" s="125"/>
      <c r="X12" s="133">
        <v>0</v>
      </c>
      <c r="Y12" s="133">
        <v>0</v>
      </c>
      <c r="Z12" s="126"/>
      <c r="AA12" s="125"/>
      <c r="AB12" s="133">
        <v>0</v>
      </c>
      <c r="AC12" s="133">
        <v>0</v>
      </c>
      <c r="AD12" s="126"/>
      <c r="AE12" s="125"/>
      <c r="AF12" s="133">
        <v>0</v>
      </c>
      <c r="AG12" s="133">
        <v>0</v>
      </c>
      <c r="AH12" s="126"/>
      <c r="AI12" s="125"/>
      <c r="AJ12" s="133">
        <v>0</v>
      </c>
      <c r="AK12" s="133">
        <v>0</v>
      </c>
      <c r="AL12" s="126"/>
      <c r="AM12" s="125"/>
      <c r="AN12" s="133">
        <v>0</v>
      </c>
      <c r="AO12" s="133">
        <v>0</v>
      </c>
      <c r="AP12" s="126"/>
      <c r="AQ12" s="125"/>
      <c r="AR12" s="133">
        <v>0</v>
      </c>
      <c r="AS12" s="133">
        <v>0</v>
      </c>
      <c r="AT12" s="126"/>
      <c r="AU12" s="125"/>
      <c r="AV12" s="133">
        <v>0</v>
      </c>
      <c r="AW12" s="133">
        <v>0</v>
      </c>
      <c r="AX12" s="126"/>
      <c r="AY12" s="125"/>
      <c r="AZ12" s="133">
        <v>0</v>
      </c>
      <c r="BA12" s="133">
        <v>0</v>
      </c>
      <c r="BB12" s="126"/>
      <c r="BC12" s="125"/>
      <c r="BD12" s="133">
        <v>0</v>
      </c>
      <c r="BE12" s="133">
        <v>0</v>
      </c>
      <c r="BF12" s="126"/>
      <c r="BG12" s="125"/>
      <c r="BH12" s="133">
        <v>0</v>
      </c>
      <c r="BI12" s="133">
        <v>0</v>
      </c>
      <c r="BJ12" s="126"/>
      <c r="BK12" s="125"/>
      <c r="BL12" s="133">
        <v>0</v>
      </c>
      <c r="BM12" s="133">
        <v>0</v>
      </c>
      <c r="BN12" s="126"/>
      <c r="BO12" s="125"/>
      <c r="BP12" s="133">
        <v>0</v>
      </c>
      <c r="BQ12" s="133">
        <v>0</v>
      </c>
      <c r="BR12" s="126"/>
      <c r="BS12" s="125"/>
      <c r="BT12" s="133">
        <v>0</v>
      </c>
      <c r="BU12" s="133">
        <v>0</v>
      </c>
      <c r="BV12" s="126"/>
      <c r="BW12" s="125"/>
      <c r="BX12" s="133">
        <v>0</v>
      </c>
      <c r="BY12" s="133">
        <v>0</v>
      </c>
      <c r="BZ12" s="126"/>
      <c r="CA12" s="125"/>
      <c r="CB12" s="133">
        <v>0</v>
      </c>
      <c r="CC12" s="133">
        <v>0</v>
      </c>
      <c r="CD12" s="126"/>
      <c r="CE12" s="125"/>
      <c r="CF12" s="133">
        <v>0</v>
      </c>
      <c r="CG12" s="133">
        <v>0</v>
      </c>
      <c r="CH12" s="126"/>
      <c r="CI12" s="125"/>
      <c r="CJ12" s="133">
        <v>0</v>
      </c>
      <c r="CK12" s="133">
        <v>0</v>
      </c>
      <c r="CL12" s="126"/>
      <c r="CM12" s="125"/>
      <c r="CN12" s="133">
        <v>0</v>
      </c>
      <c r="CO12" s="133">
        <v>0</v>
      </c>
      <c r="CP12" s="126"/>
      <c r="CQ12" s="125"/>
      <c r="CR12" s="133">
        <v>0</v>
      </c>
      <c r="CS12" s="133">
        <v>0</v>
      </c>
      <c r="CT12" s="126"/>
      <c r="CU12" s="125"/>
      <c r="CV12" s="133">
        <v>0</v>
      </c>
      <c r="CW12" s="133">
        <v>0</v>
      </c>
      <c r="CX12" s="126"/>
      <c r="CY12" s="125"/>
      <c r="CZ12" s="133">
        <v>0</v>
      </c>
      <c r="DA12" s="133">
        <v>0</v>
      </c>
      <c r="DB12" s="126"/>
      <c r="DC12" s="125"/>
      <c r="DD12" s="133">
        <v>0</v>
      </c>
      <c r="DE12" s="133">
        <v>0</v>
      </c>
      <c r="DF12" s="126"/>
      <c r="DG12" s="125"/>
      <c r="DH12" s="133">
        <v>0</v>
      </c>
      <c r="DI12" s="133">
        <v>0</v>
      </c>
      <c r="DJ12" s="126"/>
      <c r="DK12" s="125"/>
      <c r="DL12" s="133">
        <v>0</v>
      </c>
      <c r="DM12" s="133">
        <v>0</v>
      </c>
      <c r="DN12" s="126"/>
      <c r="DO12" s="125"/>
      <c r="DP12" s="133">
        <v>0</v>
      </c>
      <c r="DQ12" s="133">
        <v>0</v>
      </c>
      <c r="DR12" s="126"/>
      <c r="DS12" s="125"/>
      <c r="DT12" s="133">
        <v>0</v>
      </c>
      <c r="DU12" s="133">
        <v>0</v>
      </c>
    </row>
    <row r="13" spans="1:125" s="129" customFormat="1" ht="12" customHeight="1">
      <c r="A13" s="125" t="s">
        <v>503</v>
      </c>
      <c r="B13" s="126" t="s">
        <v>566</v>
      </c>
      <c r="C13" s="125" t="s">
        <v>567</v>
      </c>
      <c r="D13" s="133">
        <f t="shared" si="0"/>
        <v>1616440</v>
      </c>
      <c r="E13" s="133">
        <f t="shared" si="1"/>
        <v>0</v>
      </c>
      <c r="F13" s="126" t="s">
        <v>564</v>
      </c>
      <c r="G13" s="125" t="s">
        <v>565</v>
      </c>
      <c r="H13" s="133">
        <v>380191</v>
      </c>
      <c r="I13" s="133">
        <v>0</v>
      </c>
      <c r="J13" s="126" t="s">
        <v>570</v>
      </c>
      <c r="K13" s="125" t="s">
        <v>571</v>
      </c>
      <c r="L13" s="133">
        <v>720848</v>
      </c>
      <c r="M13" s="133">
        <v>0</v>
      </c>
      <c r="N13" s="126" t="s">
        <v>582</v>
      </c>
      <c r="O13" s="125" t="s">
        <v>583</v>
      </c>
      <c r="P13" s="133">
        <v>515401</v>
      </c>
      <c r="Q13" s="133">
        <v>0</v>
      </c>
      <c r="R13" s="126"/>
      <c r="S13" s="125"/>
      <c r="T13" s="133">
        <v>0</v>
      </c>
      <c r="U13" s="133">
        <v>0</v>
      </c>
      <c r="V13" s="126"/>
      <c r="W13" s="125"/>
      <c r="X13" s="133">
        <v>0</v>
      </c>
      <c r="Y13" s="133">
        <v>0</v>
      </c>
      <c r="Z13" s="126"/>
      <c r="AA13" s="125"/>
      <c r="AB13" s="133">
        <v>0</v>
      </c>
      <c r="AC13" s="133">
        <v>0</v>
      </c>
      <c r="AD13" s="126"/>
      <c r="AE13" s="125"/>
      <c r="AF13" s="133">
        <v>0</v>
      </c>
      <c r="AG13" s="133">
        <v>0</v>
      </c>
      <c r="AH13" s="126"/>
      <c r="AI13" s="125"/>
      <c r="AJ13" s="133">
        <v>0</v>
      </c>
      <c r="AK13" s="133">
        <v>0</v>
      </c>
      <c r="AL13" s="126"/>
      <c r="AM13" s="125"/>
      <c r="AN13" s="133">
        <v>0</v>
      </c>
      <c r="AO13" s="133">
        <v>0</v>
      </c>
      <c r="AP13" s="126"/>
      <c r="AQ13" s="125"/>
      <c r="AR13" s="133">
        <v>0</v>
      </c>
      <c r="AS13" s="133">
        <v>0</v>
      </c>
      <c r="AT13" s="126"/>
      <c r="AU13" s="125"/>
      <c r="AV13" s="133">
        <v>0</v>
      </c>
      <c r="AW13" s="133">
        <v>0</v>
      </c>
      <c r="AX13" s="126"/>
      <c r="AY13" s="125"/>
      <c r="AZ13" s="133">
        <v>0</v>
      </c>
      <c r="BA13" s="133">
        <v>0</v>
      </c>
      <c r="BB13" s="126"/>
      <c r="BC13" s="125"/>
      <c r="BD13" s="133">
        <v>0</v>
      </c>
      <c r="BE13" s="133">
        <v>0</v>
      </c>
      <c r="BF13" s="126"/>
      <c r="BG13" s="125"/>
      <c r="BH13" s="133">
        <v>0</v>
      </c>
      <c r="BI13" s="133">
        <v>0</v>
      </c>
      <c r="BJ13" s="126"/>
      <c r="BK13" s="125"/>
      <c r="BL13" s="133">
        <v>0</v>
      </c>
      <c r="BM13" s="133">
        <v>0</v>
      </c>
      <c r="BN13" s="126"/>
      <c r="BO13" s="125"/>
      <c r="BP13" s="133">
        <v>0</v>
      </c>
      <c r="BQ13" s="133">
        <v>0</v>
      </c>
      <c r="BR13" s="126"/>
      <c r="BS13" s="125"/>
      <c r="BT13" s="133">
        <v>0</v>
      </c>
      <c r="BU13" s="133">
        <v>0</v>
      </c>
      <c r="BV13" s="126"/>
      <c r="BW13" s="125"/>
      <c r="BX13" s="133">
        <v>0</v>
      </c>
      <c r="BY13" s="133">
        <v>0</v>
      </c>
      <c r="BZ13" s="126"/>
      <c r="CA13" s="125"/>
      <c r="CB13" s="133">
        <v>0</v>
      </c>
      <c r="CC13" s="133">
        <v>0</v>
      </c>
      <c r="CD13" s="126"/>
      <c r="CE13" s="125"/>
      <c r="CF13" s="133">
        <v>0</v>
      </c>
      <c r="CG13" s="133">
        <v>0</v>
      </c>
      <c r="CH13" s="126"/>
      <c r="CI13" s="125"/>
      <c r="CJ13" s="133">
        <v>0</v>
      </c>
      <c r="CK13" s="133">
        <v>0</v>
      </c>
      <c r="CL13" s="126"/>
      <c r="CM13" s="125"/>
      <c r="CN13" s="133">
        <v>0</v>
      </c>
      <c r="CO13" s="133">
        <v>0</v>
      </c>
      <c r="CP13" s="126"/>
      <c r="CQ13" s="125"/>
      <c r="CR13" s="133">
        <v>0</v>
      </c>
      <c r="CS13" s="133">
        <v>0</v>
      </c>
      <c r="CT13" s="126"/>
      <c r="CU13" s="125"/>
      <c r="CV13" s="133">
        <v>0</v>
      </c>
      <c r="CW13" s="133">
        <v>0</v>
      </c>
      <c r="CX13" s="126"/>
      <c r="CY13" s="125"/>
      <c r="CZ13" s="133">
        <v>0</v>
      </c>
      <c r="DA13" s="133">
        <v>0</v>
      </c>
      <c r="DB13" s="126"/>
      <c r="DC13" s="125"/>
      <c r="DD13" s="133">
        <v>0</v>
      </c>
      <c r="DE13" s="133">
        <v>0</v>
      </c>
      <c r="DF13" s="126"/>
      <c r="DG13" s="125"/>
      <c r="DH13" s="133">
        <v>0</v>
      </c>
      <c r="DI13" s="133">
        <v>0</v>
      </c>
      <c r="DJ13" s="126"/>
      <c r="DK13" s="125"/>
      <c r="DL13" s="133">
        <v>0</v>
      </c>
      <c r="DM13" s="133">
        <v>0</v>
      </c>
      <c r="DN13" s="126"/>
      <c r="DO13" s="125"/>
      <c r="DP13" s="133">
        <v>0</v>
      </c>
      <c r="DQ13" s="133">
        <v>0</v>
      </c>
      <c r="DR13" s="126"/>
      <c r="DS13" s="125"/>
      <c r="DT13" s="133">
        <v>0</v>
      </c>
      <c r="DU13" s="133">
        <v>0</v>
      </c>
    </row>
    <row r="14" spans="1:125" s="129" customFormat="1" ht="12" customHeight="1">
      <c r="A14" s="125" t="s">
        <v>503</v>
      </c>
      <c r="B14" s="126" t="s">
        <v>534</v>
      </c>
      <c r="C14" s="125" t="s">
        <v>535</v>
      </c>
      <c r="D14" s="133">
        <f t="shared" si="0"/>
        <v>0</v>
      </c>
      <c r="E14" s="133">
        <f t="shared" si="1"/>
        <v>290000</v>
      </c>
      <c r="F14" s="126" t="s">
        <v>532</v>
      </c>
      <c r="G14" s="125" t="s">
        <v>533</v>
      </c>
      <c r="H14" s="133">
        <v>0</v>
      </c>
      <c r="I14" s="133">
        <v>135212</v>
      </c>
      <c r="J14" s="126" t="s">
        <v>578</v>
      </c>
      <c r="K14" s="125" t="s">
        <v>579</v>
      </c>
      <c r="L14" s="133">
        <v>0</v>
      </c>
      <c r="M14" s="133">
        <v>58227</v>
      </c>
      <c r="N14" s="126" t="s">
        <v>574</v>
      </c>
      <c r="O14" s="125" t="s">
        <v>575</v>
      </c>
      <c r="P14" s="133">
        <v>0</v>
      </c>
      <c r="Q14" s="133">
        <v>41986</v>
      </c>
      <c r="R14" s="126" t="s">
        <v>626</v>
      </c>
      <c r="S14" s="125" t="s">
        <v>627</v>
      </c>
      <c r="T14" s="133">
        <v>0</v>
      </c>
      <c r="U14" s="133">
        <v>54575</v>
      </c>
      <c r="V14" s="126"/>
      <c r="W14" s="125"/>
      <c r="X14" s="133">
        <v>0</v>
      </c>
      <c r="Y14" s="133">
        <v>0</v>
      </c>
      <c r="Z14" s="126"/>
      <c r="AA14" s="125"/>
      <c r="AB14" s="133">
        <v>0</v>
      </c>
      <c r="AC14" s="133">
        <v>0</v>
      </c>
      <c r="AD14" s="126"/>
      <c r="AE14" s="125"/>
      <c r="AF14" s="133">
        <v>0</v>
      </c>
      <c r="AG14" s="133">
        <v>0</v>
      </c>
      <c r="AH14" s="126"/>
      <c r="AI14" s="125"/>
      <c r="AJ14" s="133">
        <v>0</v>
      </c>
      <c r="AK14" s="133">
        <v>0</v>
      </c>
      <c r="AL14" s="126"/>
      <c r="AM14" s="125"/>
      <c r="AN14" s="133">
        <v>0</v>
      </c>
      <c r="AO14" s="133">
        <v>0</v>
      </c>
      <c r="AP14" s="126"/>
      <c r="AQ14" s="125"/>
      <c r="AR14" s="133">
        <v>0</v>
      </c>
      <c r="AS14" s="133">
        <v>0</v>
      </c>
      <c r="AT14" s="126"/>
      <c r="AU14" s="125"/>
      <c r="AV14" s="133">
        <v>0</v>
      </c>
      <c r="AW14" s="133">
        <v>0</v>
      </c>
      <c r="AX14" s="126"/>
      <c r="AY14" s="125"/>
      <c r="AZ14" s="133">
        <v>0</v>
      </c>
      <c r="BA14" s="133">
        <v>0</v>
      </c>
      <c r="BB14" s="126"/>
      <c r="BC14" s="125"/>
      <c r="BD14" s="133">
        <v>0</v>
      </c>
      <c r="BE14" s="133">
        <v>0</v>
      </c>
      <c r="BF14" s="126"/>
      <c r="BG14" s="125"/>
      <c r="BH14" s="133">
        <v>0</v>
      </c>
      <c r="BI14" s="133">
        <v>0</v>
      </c>
      <c r="BJ14" s="126"/>
      <c r="BK14" s="125"/>
      <c r="BL14" s="133">
        <v>0</v>
      </c>
      <c r="BM14" s="133">
        <v>0</v>
      </c>
      <c r="BN14" s="126"/>
      <c r="BO14" s="125"/>
      <c r="BP14" s="133">
        <v>0</v>
      </c>
      <c r="BQ14" s="133">
        <v>0</v>
      </c>
      <c r="BR14" s="126"/>
      <c r="BS14" s="125"/>
      <c r="BT14" s="133">
        <v>0</v>
      </c>
      <c r="BU14" s="133">
        <v>0</v>
      </c>
      <c r="BV14" s="126"/>
      <c r="BW14" s="125"/>
      <c r="BX14" s="133">
        <v>0</v>
      </c>
      <c r="BY14" s="133">
        <v>0</v>
      </c>
      <c r="BZ14" s="126"/>
      <c r="CA14" s="125"/>
      <c r="CB14" s="133">
        <v>0</v>
      </c>
      <c r="CC14" s="133">
        <v>0</v>
      </c>
      <c r="CD14" s="126"/>
      <c r="CE14" s="125"/>
      <c r="CF14" s="133">
        <v>0</v>
      </c>
      <c r="CG14" s="133">
        <v>0</v>
      </c>
      <c r="CH14" s="126"/>
      <c r="CI14" s="125"/>
      <c r="CJ14" s="133">
        <v>0</v>
      </c>
      <c r="CK14" s="133">
        <v>0</v>
      </c>
      <c r="CL14" s="126"/>
      <c r="CM14" s="125"/>
      <c r="CN14" s="133">
        <v>0</v>
      </c>
      <c r="CO14" s="133">
        <v>0</v>
      </c>
      <c r="CP14" s="126"/>
      <c r="CQ14" s="125"/>
      <c r="CR14" s="133">
        <v>0</v>
      </c>
      <c r="CS14" s="133">
        <v>0</v>
      </c>
      <c r="CT14" s="126"/>
      <c r="CU14" s="125"/>
      <c r="CV14" s="133">
        <v>0</v>
      </c>
      <c r="CW14" s="133">
        <v>0</v>
      </c>
      <c r="CX14" s="126"/>
      <c r="CY14" s="125"/>
      <c r="CZ14" s="133">
        <v>0</v>
      </c>
      <c r="DA14" s="133">
        <v>0</v>
      </c>
      <c r="DB14" s="126"/>
      <c r="DC14" s="125"/>
      <c r="DD14" s="133">
        <v>0</v>
      </c>
      <c r="DE14" s="133">
        <v>0</v>
      </c>
      <c r="DF14" s="126"/>
      <c r="DG14" s="125"/>
      <c r="DH14" s="133">
        <v>0</v>
      </c>
      <c r="DI14" s="133">
        <v>0</v>
      </c>
      <c r="DJ14" s="126"/>
      <c r="DK14" s="125"/>
      <c r="DL14" s="133">
        <v>0</v>
      </c>
      <c r="DM14" s="133">
        <v>0</v>
      </c>
      <c r="DN14" s="126"/>
      <c r="DO14" s="125"/>
      <c r="DP14" s="133">
        <v>0</v>
      </c>
      <c r="DQ14" s="133">
        <v>0</v>
      </c>
      <c r="DR14" s="126"/>
      <c r="DS14" s="125"/>
      <c r="DT14" s="133">
        <v>0</v>
      </c>
      <c r="DU14" s="133">
        <v>0</v>
      </c>
    </row>
    <row r="15" spans="1:125" s="129" customFormat="1" ht="12" customHeight="1">
      <c r="A15" s="125" t="s">
        <v>503</v>
      </c>
      <c r="B15" s="126" t="s">
        <v>558</v>
      </c>
      <c r="C15" s="125" t="s">
        <v>559</v>
      </c>
      <c r="D15" s="133">
        <f t="shared" si="0"/>
        <v>0</v>
      </c>
      <c r="E15" s="133">
        <f t="shared" si="1"/>
        <v>217626</v>
      </c>
      <c r="F15" s="126" t="s">
        <v>556</v>
      </c>
      <c r="G15" s="125" t="s">
        <v>557</v>
      </c>
      <c r="H15" s="133">
        <v>0</v>
      </c>
      <c r="I15" s="133">
        <v>161043</v>
      </c>
      <c r="J15" s="126" t="s">
        <v>601</v>
      </c>
      <c r="K15" s="125" t="s">
        <v>602</v>
      </c>
      <c r="L15" s="133">
        <v>0</v>
      </c>
      <c r="M15" s="133">
        <v>56583</v>
      </c>
      <c r="N15" s="126"/>
      <c r="O15" s="125"/>
      <c r="P15" s="133">
        <v>0</v>
      </c>
      <c r="Q15" s="133">
        <v>0</v>
      </c>
      <c r="R15" s="126"/>
      <c r="S15" s="125"/>
      <c r="T15" s="133">
        <v>0</v>
      </c>
      <c r="U15" s="133">
        <v>0</v>
      </c>
      <c r="V15" s="126"/>
      <c r="W15" s="125"/>
      <c r="X15" s="133">
        <v>0</v>
      </c>
      <c r="Y15" s="133">
        <v>0</v>
      </c>
      <c r="Z15" s="126"/>
      <c r="AA15" s="125"/>
      <c r="AB15" s="133">
        <v>0</v>
      </c>
      <c r="AC15" s="133">
        <v>0</v>
      </c>
      <c r="AD15" s="126"/>
      <c r="AE15" s="125"/>
      <c r="AF15" s="133">
        <v>0</v>
      </c>
      <c r="AG15" s="133">
        <v>0</v>
      </c>
      <c r="AH15" s="126"/>
      <c r="AI15" s="125"/>
      <c r="AJ15" s="133">
        <v>0</v>
      </c>
      <c r="AK15" s="133">
        <v>0</v>
      </c>
      <c r="AL15" s="126"/>
      <c r="AM15" s="125"/>
      <c r="AN15" s="133">
        <v>0</v>
      </c>
      <c r="AO15" s="133">
        <v>0</v>
      </c>
      <c r="AP15" s="126"/>
      <c r="AQ15" s="125"/>
      <c r="AR15" s="133">
        <v>0</v>
      </c>
      <c r="AS15" s="133">
        <v>0</v>
      </c>
      <c r="AT15" s="126"/>
      <c r="AU15" s="125"/>
      <c r="AV15" s="133">
        <v>0</v>
      </c>
      <c r="AW15" s="133">
        <v>0</v>
      </c>
      <c r="AX15" s="126"/>
      <c r="AY15" s="125"/>
      <c r="AZ15" s="133">
        <v>0</v>
      </c>
      <c r="BA15" s="133">
        <v>0</v>
      </c>
      <c r="BB15" s="126"/>
      <c r="BC15" s="125"/>
      <c r="BD15" s="133">
        <v>0</v>
      </c>
      <c r="BE15" s="133">
        <v>0</v>
      </c>
      <c r="BF15" s="126"/>
      <c r="BG15" s="125"/>
      <c r="BH15" s="133">
        <v>0</v>
      </c>
      <c r="BI15" s="133">
        <v>0</v>
      </c>
      <c r="BJ15" s="126"/>
      <c r="BK15" s="125"/>
      <c r="BL15" s="133">
        <v>0</v>
      </c>
      <c r="BM15" s="133">
        <v>0</v>
      </c>
      <c r="BN15" s="126"/>
      <c r="BO15" s="125"/>
      <c r="BP15" s="133">
        <v>0</v>
      </c>
      <c r="BQ15" s="133">
        <v>0</v>
      </c>
      <c r="BR15" s="126"/>
      <c r="BS15" s="125"/>
      <c r="BT15" s="133">
        <v>0</v>
      </c>
      <c r="BU15" s="133">
        <v>0</v>
      </c>
      <c r="BV15" s="126"/>
      <c r="BW15" s="125"/>
      <c r="BX15" s="133">
        <v>0</v>
      </c>
      <c r="BY15" s="133">
        <v>0</v>
      </c>
      <c r="BZ15" s="126"/>
      <c r="CA15" s="125"/>
      <c r="CB15" s="133">
        <v>0</v>
      </c>
      <c r="CC15" s="133">
        <v>0</v>
      </c>
      <c r="CD15" s="126"/>
      <c r="CE15" s="125"/>
      <c r="CF15" s="133">
        <v>0</v>
      </c>
      <c r="CG15" s="133">
        <v>0</v>
      </c>
      <c r="CH15" s="126"/>
      <c r="CI15" s="125"/>
      <c r="CJ15" s="133">
        <v>0</v>
      </c>
      <c r="CK15" s="133">
        <v>0</v>
      </c>
      <c r="CL15" s="126"/>
      <c r="CM15" s="125"/>
      <c r="CN15" s="133">
        <v>0</v>
      </c>
      <c r="CO15" s="133">
        <v>0</v>
      </c>
      <c r="CP15" s="126"/>
      <c r="CQ15" s="125"/>
      <c r="CR15" s="133">
        <v>0</v>
      </c>
      <c r="CS15" s="133">
        <v>0</v>
      </c>
      <c r="CT15" s="126"/>
      <c r="CU15" s="125"/>
      <c r="CV15" s="133">
        <v>0</v>
      </c>
      <c r="CW15" s="133">
        <v>0</v>
      </c>
      <c r="CX15" s="126"/>
      <c r="CY15" s="125"/>
      <c r="CZ15" s="133">
        <v>0</v>
      </c>
      <c r="DA15" s="133">
        <v>0</v>
      </c>
      <c r="DB15" s="126"/>
      <c r="DC15" s="125"/>
      <c r="DD15" s="133">
        <v>0</v>
      </c>
      <c r="DE15" s="133">
        <v>0</v>
      </c>
      <c r="DF15" s="126"/>
      <c r="DG15" s="125"/>
      <c r="DH15" s="133">
        <v>0</v>
      </c>
      <c r="DI15" s="133">
        <v>0</v>
      </c>
      <c r="DJ15" s="126"/>
      <c r="DK15" s="125"/>
      <c r="DL15" s="133">
        <v>0</v>
      </c>
      <c r="DM15" s="133">
        <v>0</v>
      </c>
      <c r="DN15" s="126"/>
      <c r="DO15" s="125"/>
      <c r="DP15" s="133">
        <v>0</v>
      </c>
      <c r="DQ15" s="133">
        <v>0</v>
      </c>
      <c r="DR15" s="126"/>
      <c r="DS15" s="125"/>
      <c r="DT15" s="133">
        <v>0</v>
      </c>
      <c r="DU15" s="133">
        <v>0</v>
      </c>
    </row>
    <row r="16" spans="1:125" s="129" customFormat="1" ht="12" customHeight="1">
      <c r="A16" s="125" t="s">
        <v>503</v>
      </c>
      <c r="B16" s="126" t="s">
        <v>584</v>
      </c>
      <c r="C16" s="125" t="s">
        <v>585</v>
      </c>
      <c r="D16" s="133">
        <f t="shared" si="0"/>
        <v>0</v>
      </c>
      <c r="E16" s="133">
        <f t="shared" si="1"/>
        <v>135285</v>
      </c>
      <c r="F16" s="126" t="s">
        <v>582</v>
      </c>
      <c r="G16" s="125" t="s">
        <v>583</v>
      </c>
      <c r="H16" s="133">
        <v>0</v>
      </c>
      <c r="I16" s="133">
        <v>54427</v>
      </c>
      <c r="J16" s="126" t="s">
        <v>605</v>
      </c>
      <c r="K16" s="125" t="s">
        <v>606</v>
      </c>
      <c r="L16" s="133">
        <v>0</v>
      </c>
      <c r="M16" s="133">
        <v>60619</v>
      </c>
      <c r="N16" s="126" t="s">
        <v>611</v>
      </c>
      <c r="O16" s="125" t="s">
        <v>612</v>
      </c>
      <c r="P16" s="133">
        <v>0</v>
      </c>
      <c r="Q16" s="133">
        <v>20239</v>
      </c>
      <c r="R16" s="126"/>
      <c r="S16" s="125"/>
      <c r="T16" s="133">
        <v>0</v>
      </c>
      <c r="U16" s="133">
        <v>0</v>
      </c>
      <c r="V16" s="126"/>
      <c r="W16" s="125"/>
      <c r="X16" s="133">
        <v>0</v>
      </c>
      <c r="Y16" s="133">
        <v>0</v>
      </c>
      <c r="Z16" s="126"/>
      <c r="AA16" s="125"/>
      <c r="AB16" s="133">
        <v>0</v>
      </c>
      <c r="AC16" s="133">
        <v>0</v>
      </c>
      <c r="AD16" s="126"/>
      <c r="AE16" s="125"/>
      <c r="AF16" s="133">
        <v>0</v>
      </c>
      <c r="AG16" s="133">
        <v>0</v>
      </c>
      <c r="AH16" s="126"/>
      <c r="AI16" s="125"/>
      <c r="AJ16" s="133">
        <v>0</v>
      </c>
      <c r="AK16" s="133">
        <v>0</v>
      </c>
      <c r="AL16" s="126"/>
      <c r="AM16" s="125"/>
      <c r="AN16" s="133">
        <v>0</v>
      </c>
      <c r="AO16" s="133">
        <v>0</v>
      </c>
      <c r="AP16" s="126"/>
      <c r="AQ16" s="125"/>
      <c r="AR16" s="133">
        <v>0</v>
      </c>
      <c r="AS16" s="133">
        <v>0</v>
      </c>
      <c r="AT16" s="126"/>
      <c r="AU16" s="125"/>
      <c r="AV16" s="133">
        <v>0</v>
      </c>
      <c r="AW16" s="133">
        <v>0</v>
      </c>
      <c r="AX16" s="126"/>
      <c r="AY16" s="125"/>
      <c r="AZ16" s="133">
        <v>0</v>
      </c>
      <c r="BA16" s="133">
        <v>0</v>
      </c>
      <c r="BB16" s="126"/>
      <c r="BC16" s="125"/>
      <c r="BD16" s="133">
        <v>0</v>
      </c>
      <c r="BE16" s="133">
        <v>0</v>
      </c>
      <c r="BF16" s="126"/>
      <c r="BG16" s="125"/>
      <c r="BH16" s="133">
        <v>0</v>
      </c>
      <c r="BI16" s="133">
        <v>0</v>
      </c>
      <c r="BJ16" s="126"/>
      <c r="BK16" s="125"/>
      <c r="BL16" s="133">
        <v>0</v>
      </c>
      <c r="BM16" s="133">
        <v>0</v>
      </c>
      <c r="BN16" s="126"/>
      <c r="BO16" s="125"/>
      <c r="BP16" s="133">
        <v>0</v>
      </c>
      <c r="BQ16" s="133">
        <v>0</v>
      </c>
      <c r="BR16" s="126"/>
      <c r="BS16" s="125"/>
      <c r="BT16" s="133">
        <v>0</v>
      </c>
      <c r="BU16" s="133">
        <v>0</v>
      </c>
      <c r="BV16" s="126"/>
      <c r="BW16" s="125"/>
      <c r="BX16" s="133">
        <v>0</v>
      </c>
      <c r="BY16" s="133">
        <v>0</v>
      </c>
      <c r="BZ16" s="126"/>
      <c r="CA16" s="125"/>
      <c r="CB16" s="133">
        <v>0</v>
      </c>
      <c r="CC16" s="133">
        <v>0</v>
      </c>
      <c r="CD16" s="126"/>
      <c r="CE16" s="125"/>
      <c r="CF16" s="133">
        <v>0</v>
      </c>
      <c r="CG16" s="133">
        <v>0</v>
      </c>
      <c r="CH16" s="126"/>
      <c r="CI16" s="125"/>
      <c r="CJ16" s="133">
        <v>0</v>
      </c>
      <c r="CK16" s="133">
        <v>0</v>
      </c>
      <c r="CL16" s="126"/>
      <c r="CM16" s="125"/>
      <c r="CN16" s="133">
        <v>0</v>
      </c>
      <c r="CO16" s="133">
        <v>0</v>
      </c>
      <c r="CP16" s="126"/>
      <c r="CQ16" s="125"/>
      <c r="CR16" s="133">
        <v>0</v>
      </c>
      <c r="CS16" s="133">
        <v>0</v>
      </c>
      <c r="CT16" s="126"/>
      <c r="CU16" s="125"/>
      <c r="CV16" s="133">
        <v>0</v>
      </c>
      <c r="CW16" s="133">
        <v>0</v>
      </c>
      <c r="CX16" s="126"/>
      <c r="CY16" s="125"/>
      <c r="CZ16" s="133">
        <v>0</v>
      </c>
      <c r="DA16" s="133">
        <v>0</v>
      </c>
      <c r="DB16" s="126"/>
      <c r="DC16" s="125"/>
      <c r="DD16" s="133">
        <v>0</v>
      </c>
      <c r="DE16" s="133">
        <v>0</v>
      </c>
      <c r="DF16" s="126"/>
      <c r="DG16" s="125"/>
      <c r="DH16" s="133">
        <v>0</v>
      </c>
      <c r="DI16" s="133">
        <v>0</v>
      </c>
      <c r="DJ16" s="126"/>
      <c r="DK16" s="125"/>
      <c r="DL16" s="133">
        <v>0</v>
      </c>
      <c r="DM16" s="133">
        <v>0</v>
      </c>
      <c r="DN16" s="126"/>
      <c r="DO16" s="125"/>
      <c r="DP16" s="133">
        <v>0</v>
      </c>
      <c r="DQ16" s="133">
        <v>0</v>
      </c>
      <c r="DR16" s="126"/>
      <c r="DS16" s="125"/>
      <c r="DT16" s="133">
        <v>0</v>
      </c>
      <c r="DU16" s="133">
        <v>0</v>
      </c>
    </row>
    <row r="17" spans="1:125" s="129" customFormat="1" ht="12" customHeight="1">
      <c r="A17" s="125" t="s">
        <v>503</v>
      </c>
      <c r="B17" s="126" t="s">
        <v>619</v>
      </c>
      <c r="C17" s="125" t="s">
        <v>620</v>
      </c>
      <c r="D17" s="133">
        <f t="shared" si="0"/>
        <v>812337</v>
      </c>
      <c r="E17" s="133">
        <f t="shared" si="1"/>
        <v>277523</v>
      </c>
      <c r="F17" s="126" t="s">
        <v>623</v>
      </c>
      <c r="G17" s="125" t="s">
        <v>624</v>
      </c>
      <c r="H17" s="133">
        <v>304618</v>
      </c>
      <c r="I17" s="133">
        <v>92124</v>
      </c>
      <c r="J17" s="126" t="s">
        <v>621</v>
      </c>
      <c r="K17" s="125" t="s">
        <v>622</v>
      </c>
      <c r="L17" s="133">
        <v>175335</v>
      </c>
      <c r="M17" s="133">
        <v>53740</v>
      </c>
      <c r="N17" s="126" t="s">
        <v>617</v>
      </c>
      <c r="O17" s="125" t="s">
        <v>618</v>
      </c>
      <c r="P17" s="133">
        <v>155944</v>
      </c>
      <c r="Q17" s="133">
        <v>42305</v>
      </c>
      <c r="R17" s="126" t="s">
        <v>631</v>
      </c>
      <c r="S17" s="125" t="s">
        <v>632</v>
      </c>
      <c r="T17" s="133">
        <v>120641</v>
      </c>
      <c r="U17" s="133">
        <v>63250</v>
      </c>
      <c r="V17" s="126" t="s">
        <v>644</v>
      </c>
      <c r="W17" s="125" t="s">
        <v>645</v>
      </c>
      <c r="X17" s="133">
        <v>55799</v>
      </c>
      <c r="Y17" s="133">
        <v>26104</v>
      </c>
      <c r="Z17" s="126"/>
      <c r="AA17" s="125"/>
      <c r="AB17" s="133">
        <v>0</v>
      </c>
      <c r="AC17" s="133">
        <v>0</v>
      </c>
      <c r="AD17" s="126"/>
      <c r="AE17" s="125"/>
      <c r="AF17" s="133">
        <v>0</v>
      </c>
      <c r="AG17" s="133">
        <v>0</v>
      </c>
      <c r="AH17" s="126"/>
      <c r="AI17" s="125"/>
      <c r="AJ17" s="133">
        <v>0</v>
      </c>
      <c r="AK17" s="133">
        <v>0</v>
      </c>
      <c r="AL17" s="126"/>
      <c r="AM17" s="125"/>
      <c r="AN17" s="133">
        <v>0</v>
      </c>
      <c r="AO17" s="133">
        <v>0</v>
      </c>
      <c r="AP17" s="126"/>
      <c r="AQ17" s="125"/>
      <c r="AR17" s="133">
        <v>0</v>
      </c>
      <c r="AS17" s="133">
        <v>0</v>
      </c>
      <c r="AT17" s="126"/>
      <c r="AU17" s="125"/>
      <c r="AV17" s="133">
        <v>0</v>
      </c>
      <c r="AW17" s="133">
        <v>0</v>
      </c>
      <c r="AX17" s="126"/>
      <c r="AY17" s="125"/>
      <c r="AZ17" s="133">
        <v>0</v>
      </c>
      <c r="BA17" s="133">
        <v>0</v>
      </c>
      <c r="BB17" s="126"/>
      <c r="BC17" s="125"/>
      <c r="BD17" s="133">
        <v>0</v>
      </c>
      <c r="BE17" s="133">
        <v>0</v>
      </c>
      <c r="BF17" s="126"/>
      <c r="BG17" s="125"/>
      <c r="BH17" s="133">
        <v>0</v>
      </c>
      <c r="BI17" s="133">
        <v>0</v>
      </c>
      <c r="BJ17" s="126"/>
      <c r="BK17" s="125"/>
      <c r="BL17" s="133">
        <v>0</v>
      </c>
      <c r="BM17" s="133">
        <v>0</v>
      </c>
      <c r="BN17" s="126"/>
      <c r="BO17" s="125"/>
      <c r="BP17" s="133">
        <v>0</v>
      </c>
      <c r="BQ17" s="133">
        <v>0</v>
      </c>
      <c r="BR17" s="126"/>
      <c r="BS17" s="125"/>
      <c r="BT17" s="133">
        <v>0</v>
      </c>
      <c r="BU17" s="133">
        <v>0</v>
      </c>
      <c r="BV17" s="126"/>
      <c r="BW17" s="125"/>
      <c r="BX17" s="133">
        <v>0</v>
      </c>
      <c r="BY17" s="133">
        <v>0</v>
      </c>
      <c r="BZ17" s="126"/>
      <c r="CA17" s="125"/>
      <c r="CB17" s="133">
        <v>0</v>
      </c>
      <c r="CC17" s="133">
        <v>0</v>
      </c>
      <c r="CD17" s="126"/>
      <c r="CE17" s="125"/>
      <c r="CF17" s="133">
        <v>0</v>
      </c>
      <c r="CG17" s="133">
        <v>0</v>
      </c>
      <c r="CH17" s="126"/>
      <c r="CI17" s="125"/>
      <c r="CJ17" s="133">
        <v>0</v>
      </c>
      <c r="CK17" s="133">
        <v>0</v>
      </c>
      <c r="CL17" s="126"/>
      <c r="CM17" s="125"/>
      <c r="CN17" s="133">
        <v>0</v>
      </c>
      <c r="CO17" s="133">
        <v>0</v>
      </c>
      <c r="CP17" s="126"/>
      <c r="CQ17" s="125"/>
      <c r="CR17" s="133">
        <v>0</v>
      </c>
      <c r="CS17" s="133">
        <v>0</v>
      </c>
      <c r="CT17" s="126"/>
      <c r="CU17" s="125"/>
      <c r="CV17" s="133">
        <v>0</v>
      </c>
      <c r="CW17" s="133">
        <v>0</v>
      </c>
      <c r="CX17" s="126"/>
      <c r="CY17" s="125"/>
      <c r="CZ17" s="133">
        <v>0</v>
      </c>
      <c r="DA17" s="133">
        <v>0</v>
      </c>
      <c r="DB17" s="126"/>
      <c r="DC17" s="125"/>
      <c r="DD17" s="133">
        <v>0</v>
      </c>
      <c r="DE17" s="133">
        <v>0</v>
      </c>
      <c r="DF17" s="126"/>
      <c r="DG17" s="125"/>
      <c r="DH17" s="133">
        <v>0</v>
      </c>
      <c r="DI17" s="133">
        <v>0</v>
      </c>
      <c r="DJ17" s="126"/>
      <c r="DK17" s="125"/>
      <c r="DL17" s="133">
        <v>0</v>
      </c>
      <c r="DM17" s="133">
        <v>0</v>
      </c>
      <c r="DN17" s="126"/>
      <c r="DO17" s="125"/>
      <c r="DP17" s="133">
        <v>0</v>
      </c>
      <c r="DQ17" s="133">
        <v>0</v>
      </c>
      <c r="DR17" s="126"/>
      <c r="DS17" s="125"/>
      <c r="DT17" s="133">
        <v>0</v>
      </c>
      <c r="DU17" s="133">
        <v>0</v>
      </c>
    </row>
    <row r="18" spans="1:125" s="129" customFormat="1" ht="12" customHeight="1">
      <c r="A18" s="125" t="s">
        <v>503</v>
      </c>
      <c r="B18" s="126" t="s">
        <v>594</v>
      </c>
      <c r="C18" s="125" t="s">
        <v>595</v>
      </c>
      <c r="D18" s="133">
        <f t="shared" si="0"/>
        <v>0</v>
      </c>
      <c r="E18" s="133">
        <f t="shared" si="1"/>
        <v>280000</v>
      </c>
      <c r="F18" s="126" t="s">
        <v>592</v>
      </c>
      <c r="G18" s="125" t="s">
        <v>593</v>
      </c>
      <c r="H18" s="133">
        <v>0</v>
      </c>
      <c r="I18" s="133">
        <v>109536</v>
      </c>
      <c r="J18" s="126" t="s">
        <v>597</v>
      </c>
      <c r="K18" s="125" t="s">
        <v>598</v>
      </c>
      <c r="L18" s="133">
        <v>0</v>
      </c>
      <c r="M18" s="133">
        <v>62720</v>
      </c>
      <c r="N18" s="126" t="s">
        <v>613</v>
      </c>
      <c r="O18" s="125" t="s">
        <v>614</v>
      </c>
      <c r="P18" s="133">
        <v>0</v>
      </c>
      <c r="Q18" s="133">
        <v>51072</v>
      </c>
      <c r="R18" s="126" t="s">
        <v>615</v>
      </c>
      <c r="S18" s="125" t="s">
        <v>616</v>
      </c>
      <c r="T18" s="133">
        <v>0</v>
      </c>
      <c r="U18" s="133">
        <v>30912</v>
      </c>
      <c r="V18" s="126" t="s">
        <v>628</v>
      </c>
      <c r="W18" s="125" t="s">
        <v>629</v>
      </c>
      <c r="X18" s="133">
        <v>0</v>
      </c>
      <c r="Y18" s="133">
        <v>25760</v>
      </c>
      <c r="Z18" s="126"/>
      <c r="AA18" s="125"/>
      <c r="AB18" s="133">
        <v>0</v>
      </c>
      <c r="AC18" s="133">
        <v>0</v>
      </c>
      <c r="AD18" s="126"/>
      <c r="AE18" s="125"/>
      <c r="AF18" s="133">
        <v>0</v>
      </c>
      <c r="AG18" s="133">
        <v>0</v>
      </c>
      <c r="AH18" s="126"/>
      <c r="AI18" s="125"/>
      <c r="AJ18" s="133">
        <v>0</v>
      </c>
      <c r="AK18" s="133">
        <v>0</v>
      </c>
      <c r="AL18" s="126"/>
      <c r="AM18" s="125"/>
      <c r="AN18" s="133">
        <v>0</v>
      </c>
      <c r="AO18" s="133">
        <v>0</v>
      </c>
      <c r="AP18" s="126"/>
      <c r="AQ18" s="125"/>
      <c r="AR18" s="133">
        <v>0</v>
      </c>
      <c r="AS18" s="133">
        <v>0</v>
      </c>
      <c r="AT18" s="126"/>
      <c r="AU18" s="125"/>
      <c r="AV18" s="133">
        <v>0</v>
      </c>
      <c r="AW18" s="133">
        <v>0</v>
      </c>
      <c r="AX18" s="126"/>
      <c r="AY18" s="125"/>
      <c r="AZ18" s="133">
        <v>0</v>
      </c>
      <c r="BA18" s="133">
        <v>0</v>
      </c>
      <c r="BB18" s="126"/>
      <c r="BC18" s="125"/>
      <c r="BD18" s="133">
        <v>0</v>
      </c>
      <c r="BE18" s="133">
        <v>0</v>
      </c>
      <c r="BF18" s="126"/>
      <c r="BG18" s="125"/>
      <c r="BH18" s="133">
        <v>0</v>
      </c>
      <c r="BI18" s="133">
        <v>0</v>
      </c>
      <c r="BJ18" s="126"/>
      <c r="BK18" s="125"/>
      <c r="BL18" s="133">
        <v>0</v>
      </c>
      <c r="BM18" s="133">
        <v>0</v>
      </c>
      <c r="BN18" s="126"/>
      <c r="BO18" s="125"/>
      <c r="BP18" s="133">
        <v>0</v>
      </c>
      <c r="BQ18" s="133">
        <v>0</v>
      </c>
      <c r="BR18" s="126"/>
      <c r="BS18" s="125"/>
      <c r="BT18" s="133">
        <v>0</v>
      </c>
      <c r="BU18" s="133">
        <v>0</v>
      </c>
      <c r="BV18" s="126"/>
      <c r="BW18" s="125"/>
      <c r="BX18" s="133">
        <v>0</v>
      </c>
      <c r="BY18" s="133">
        <v>0</v>
      </c>
      <c r="BZ18" s="126"/>
      <c r="CA18" s="125"/>
      <c r="CB18" s="133">
        <v>0</v>
      </c>
      <c r="CC18" s="133">
        <v>0</v>
      </c>
      <c r="CD18" s="126"/>
      <c r="CE18" s="125"/>
      <c r="CF18" s="133">
        <v>0</v>
      </c>
      <c r="CG18" s="133">
        <v>0</v>
      </c>
      <c r="CH18" s="126"/>
      <c r="CI18" s="125"/>
      <c r="CJ18" s="133">
        <v>0</v>
      </c>
      <c r="CK18" s="133">
        <v>0</v>
      </c>
      <c r="CL18" s="126"/>
      <c r="CM18" s="125"/>
      <c r="CN18" s="133">
        <v>0</v>
      </c>
      <c r="CO18" s="133">
        <v>0</v>
      </c>
      <c r="CP18" s="126"/>
      <c r="CQ18" s="125"/>
      <c r="CR18" s="133">
        <v>0</v>
      </c>
      <c r="CS18" s="133">
        <v>0</v>
      </c>
      <c r="CT18" s="126"/>
      <c r="CU18" s="125"/>
      <c r="CV18" s="133">
        <v>0</v>
      </c>
      <c r="CW18" s="133">
        <v>0</v>
      </c>
      <c r="CX18" s="126"/>
      <c r="CY18" s="125"/>
      <c r="CZ18" s="133">
        <v>0</v>
      </c>
      <c r="DA18" s="133">
        <v>0</v>
      </c>
      <c r="DB18" s="126"/>
      <c r="DC18" s="125"/>
      <c r="DD18" s="133">
        <v>0</v>
      </c>
      <c r="DE18" s="133">
        <v>0</v>
      </c>
      <c r="DF18" s="126"/>
      <c r="DG18" s="125"/>
      <c r="DH18" s="133">
        <v>0</v>
      </c>
      <c r="DI18" s="133">
        <v>0</v>
      </c>
      <c r="DJ18" s="126"/>
      <c r="DK18" s="125"/>
      <c r="DL18" s="133">
        <v>0</v>
      </c>
      <c r="DM18" s="133">
        <v>0</v>
      </c>
      <c r="DN18" s="126"/>
      <c r="DO18" s="125"/>
      <c r="DP18" s="133">
        <v>0</v>
      </c>
      <c r="DQ18" s="133">
        <v>0</v>
      </c>
      <c r="DR18" s="126"/>
      <c r="DS18" s="125"/>
      <c r="DT18" s="133">
        <v>0</v>
      </c>
      <c r="DU18" s="133">
        <v>0</v>
      </c>
    </row>
    <row r="19" spans="1:125" s="129" customFormat="1" ht="12" customHeight="1">
      <c r="A19" s="125" t="s">
        <v>503</v>
      </c>
      <c r="B19" s="126" t="s">
        <v>546</v>
      </c>
      <c r="C19" s="125" t="s">
        <v>547</v>
      </c>
      <c r="D19" s="133">
        <f t="shared" si="0"/>
        <v>3560000</v>
      </c>
      <c r="E19" s="133">
        <f t="shared" si="1"/>
        <v>440000</v>
      </c>
      <c r="F19" s="126" t="s">
        <v>548</v>
      </c>
      <c r="G19" s="125" t="s">
        <v>549</v>
      </c>
      <c r="H19" s="133">
        <v>1173341</v>
      </c>
      <c r="I19" s="133">
        <v>136509</v>
      </c>
      <c r="J19" s="126" t="s">
        <v>544</v>
      </c>
      <c r="K19" s="125" t="s">
        <v>545</v>
      </c>
      <c r="L19" s="133">
        <v>911017</v>
      </c>
      <c r="M19" s="133">
        <v>54467</v>
      </c>
      <c r="N19" s="126" t="s">
        <v>580</v>
      </c>
      <c r="O19" s="125" t="s">
        <v>581</v>
      </c>
      <c r="P19" s="133">
        <v>394890</v>
      </c>
      <c r="Q19" s="133">
        <v>77056</v>
      </c>
      <c r="R19" s="126" t="s">
        <v>586</v>
      </c>
      <c r="S19" s="125" t="s">
        <v>587</v>
      </c>
      <c r="T19" s="133">
        <v>571734</v>
      </c>
      <c r="U19" s="133">
        <v>89340</v>
      </c>
      <c r="V19" s="126" t="s">
        <v>603</v>
      </c>
      <c r="W19" s="125" t="s">
        <v>604</v>
      </c>
      <c r="X19" s="133">
        <v>312332</v>
      </c>
      <c r="Y19" s="133">
        <v>44372</v>
      </c>
      <c r="Z19" s="126" t="s">
        <v>657</v>
      </c>
      <c r="AA19" s="125" t="s">
        <v>658</v>
      </c>
      <c r="AB19" s="133">
        <v>196686</v>
      </c>
      <c r="AC19" s="133">
        <v>38256</v>
      </c>
      <c r="AD19" s="126"/>
      <c r="AE19" s="125"/>
      <c r="AF19" s="133">
        <v>0</v>
      </c>
      <c r="AG19" s="133">
        <v>0</v>
      </c>
      <c r="AH19" s="126"/>
      <c r="AI19" s="125"/>
      <c r="AJ19" s="133">
        <v>0</v>
      </c>
      <c r="AK19" s="133">
        <v>0</v>
      </c>
      <c r="AL19" s="126"/>
      <c r="AM19" s="125"/>
      <c r="AN19" s="133">
        <v>0</v>
      </c>
      <c r="AO19" s="133">
        <v>0</v>
      </c>
      <c r="AP19" s="126"/>
      <c r="AQ19" s="125"/>
      <c r="AR19" s="133">
        <v>0</v>
      </c>
      <c r="AS19" s="133">
        <v>0</v>
      </c>
      <c r="AT19" s="126"/>
      <c r="AU19" s="125"/>
      <c r="AV19" s="133">
        <v>0</v>
      </c>
      <c r="AW19" s="133">
        <v>0</v>
      </c>
      <c r="AX19" s="126"/>
      <c r="AY19" s="125"/>
      <c r="AZ19" s="133">
        <v>0</v>
      </c>
      <c r="BA19" s="133">
        <v>0</v>
      </c>
      <c r="BB19" s="126"/>
      <c r="BC19" s="125"/>
      <c r="BD19" s="133">
        <v>0</v>
      </c>
      <c r="BE19" s="133">
        <v>0</v>
      </c>
      <c r="BF19" s="126"/>
      <c r="BG19" s="125"/>
      <c r="BH19" s="133">
        <v>0</v>
      </c>
      <c r="BI19" s="133">
        <v>0</v>
      </c>
      <c r="BJ19" s="126"/>
      <c r="BK19" s="125"/>
      <c r="BL19" s="133">
        <v>0</v>
      </c>
      <c r="BM19" s="133">
        <v>0</v>
      </c>
      <c r="BN19" s="126"/>
      <c r="BO19" s="125"/>
      <c r="BP19" s="133">
        <v>0</v>
      </c>
      <c r="BQ19" s="133">
        <v>0</v>
      </c>
      <c r="BR19" s="126"/>
      <c r="BS19" s="125"/>
      <c r="BT19" s="133">
        <v>0</v>
      </c>
      <c r="BU19" s="133">
        <v>0</v>
      </c>
      <c r="BV19" s="126"/>
      <c r="BW19" s="125"/>
      <c r="BX19" s="133">
        <v>0</v>
      </c>
      <c r="BY19" s="133">
        <v>0</v>
      </c>
      <c r="BZ19" s="126"/>
      <c r="CA19" s="125"/>
      <c r="CB19" s="133">
        <v>0</v>
      </c>
      <c r="CC19" s="133">
        <v>0</v>
      </c>
      <c r="CD19" s="126"/>
      <c r="CE19" s="125"/>
      <c r="CF19" s="133">
        <v>0</v>
      </c>
      <c r="CG19" s="133">
        <v>0</v>
      </c>
      <c r="CH19" s="126"/>
      <c r="CI19" s="125"/>
      <c r="CJ19" s="133">
        <v>0</v>
      </c>
      <c r="CK19" s="133">
        <v>0</v>
      </c>
      <c r="CL19" s="126"/>
      <c r="CM19" s="125"/>
      <c r="CN19" s="133">
        <v>0</v>
      </c>
      <c r="CO19" s="133">
        <v>0</v>
      </c>
      <c r="CP19" s="126"/>
      <c r="CQ19" s="125"/>
      <c r="CR19" s="133">
        <v>0</v>
      </c>
      <c r="CS19" s="133">
        <v>0</v>
      </c>
      <c r="CT19" s="126"/>
      <c r="CU19" s="125"/>
      <c r="CV19" s="133">
        <v>0</v>
      </c>
      <c r="CW19" s="133">
        <v>0</v>
      </c>
      <c r="CX19" s="126"/>
      <c r="CY19" s="125"/>
      <c r="CZ19" s="133">
        <v>0</v>
      </c>
      <c r="DA19" s="133">
        <v>0</v>
      </c>
      <c r="DB19" s="126"/>
      <c r="DC19" s="125"/>
      <c r="DD19" s="133">
        <v>0</v>
      </c>
      <c r="DE19" s="133">
        <v>0</v>
      </c>
      <c r="DF19" s="126"/>
      <c r="DG19" s="125"/>
      <c r="DH19" s="133">
        <v>0</v>
      </c>
      <c r="DI19" s="133">
        <v>0</v>
      </c>
      <c r="DJ19" s="126"/>
      <c r="DK19" s="125"/>
      <c r="DL19" s="133">
        <v>0</v>
      </c>
      <c r="DM19" s="133">
        <v>0</v>
      </c>
      <c r="DN19" s="126"/>
      <c r="DO19" s="125"/>
      <c r="DP19" s="133">
        <v>0</v>
      </c>
      <c r="DQ19" s="133">
        <v>0</v>
      </c>
      <c r="DR19" s="126"/>
      <c r="DS19" s="125"/>
      <c r="DT19" s="133">
        <v>0</v>
      </c>
      <c r="DU19" s="133">
        <v>0</v>
      </c>
    </row>
    <row r="20" spans="1:125" s="129" customFormat="1" ht="12" customHeight="1">
      <c r="A20" s="125" t="s">
        <v>503</v>
      </c>
      <c r="B20" s="126" t="s">
        <v>552</v>
      </c>
      <c r="C20" s="125" t="s">
        <v>553</v>
      </c>
      <c r="D20" s="133">
        <f t="shared" si="0"/>
        <v>1004552</v>
      </c>
      <c r="E20" s="133">
        <f t="shared" si="1"/>
        <v>60278</v>
      </c>
      <c r="F20" s="126" t="s">
        <v>550</v>
      </c>
      <c r="G20" s="125" t="s">
        <v>551</v>
      </c>
      <c r="H20" s="133">
        <v>440496</v>
      </c>
      <c r="I20" s="133">
        <v>26432</v>
      </c>
      <c r="J20" s="126" t="s">
        <v>554</v>
      </c>
      <c r="K20" s="125" t="s">
        <v>555</v>
      </c>
      <c r="L20" s="133">
        <v>564056</v>
      </c>
      <c r="M20" s="133">
        <v>33846</v>
      </c>
      <c r="N20" s="126"/>
      <c r="O20" s="125"/>
      <c r="P20" s="133">
        <v>0</v>
      </c>
      <c r="Q20" s="133">
        <v>0</v>
      </c>
      <c r="R20" s="126"/>
      <c r="S20" s="125"/>
      <c r="T20" s="133">
        <v>0</v>
      </c>
      <c r="U20" s="133">
        <v>0</v>
      </c>
      <c r="V20" s="126"/>
      <c r="W20" s="125"/>
      <c r="X20" s="133">
        <v>0</v>
      </c>
      <c r="Y20" s="133">
        <v>0</v>
      </c>
      <c r="Z20" s="126"/>
      <c r="AA20" s="125"/>
      <c r="AB20" s="133">
        <v>0</v>
      </c>
      <c r="AC20" s="133">
        <v>0</v>
      </c>
      <c r="AD20" s="126"/>
      <c r="AE20" s="125"/>
      <c r="AF20" s="133">
        <v>0</v>
      </c>
      <c r="AG20" s="133">
        <v>0</v>
      </c>
      <c r="AH20" s="126"/>
      <c r="AI20" s="125"/>
      <c r="AJ20" s="133">
        <v>0</v>
      </c>
      <c r="AK20" s="133">
        <v>0</v>
      </c>
      <c r="AL20" s="126"/>
      <c r="AM20" s="125"/>
      <c r="AN20" s="133">
        <v>0</v>
      </c>
      <c r="AO20" s="133">
        <v>0</v>
      </c>
      <c r="AP20" s="126"/>
      <c r="AQ20" s="125"/>
      <c r="AR20" s="133">
        <v>0</v>
      </c>
      <c r="AS20" s="133">
        <v>0</v>
      </c>
      <c r="AT20" s="126"/>
      <c r="AU20" s="125"/>
      <c r="AV20" s="133">
        <v>0</v>
      </c>
      <c r="AW20" s="133">
        <v>0</v>
      </c>
      <c r="AX20" s="126"/>
      <c r="AY20" s="125"/>
      <c r="AZ20" s="133">
        <v>0</v>
      </c>
      <c r="BA20" s="133">
        <v>0</v>
      </c>
      <c r="BB20" s="126"/>
      <c r="BC20" s="125"/>
      <c r="BD20" s="133">
        <v>0</v>
      </c>
      <c r="BE20" s="133">
        <v>0</v>
      </c>
      <c r="BF20" s="126"/>
      <c r="BG20" s="125"/>
      <c r="BH20" s="133">
        <v>0</v>
      </c>
      <c r="BI20" s="133">
        <v>0</v>
      </c>
      <c r="BJ20" s="126"/>
      <c r="BK20" s="125"/>
      <c r="BL20" s="133">
        <v>0</v>
      </c>
      <c r="BM20" s="133">
        <v>0</v>
      </c>
      <c r="BN20" s="126"/>
      <c r="BO20" s="125"/>
      <c r="BP20" s="133">
        <v>0</v>
      </c>
      <c r="BQ20" s="133">
        <v>0</v>
      </c>
      <c r="BR20" s="126"/>
      <c r="BS20" s="125"/>
      <c r="BT20" s="133">
        <v>0</v>
      </c>
      <c r="BU20" s="133">
        <v>0</v>
      </c>
      <c r="BV20" s="126"/>
      <c r="BW20" s="125"/>
      <c r="BX20" s="133">
        <v>0</v>
      </c>
      <c r="BY20" s="133">
        <v>0</v>
      </c>
      <c r="BZ20" s="126"/>
      <c r="CA20" s="125"/>
      <c r="CB20" s="133">
        <v>0</v>
      </c>
      <c r="CC20" s="133">
        <v>0</v>
      </c>
      <c r="CD20" s="126"/>
      <c r="CE20" s="125"/>
      <c r="CF20" s="133">
        <v>0</v>
      </c>
      <c r="CG20" s="133">
        <v>0</v>
      </c>
      <c r="CH20" s="126"/>
      <c r="CI20" s="125"/>
      <c r="CJ20" s="133">
        <v>0</v>
      </c>
      <c r="CK20" s="133">
        <v>0</v>
      </c>
      <c r="CL20" s="126"/>
      <c r="CM20" s="125"/>
      <c r="CN20" s="133">
        <v>0</v>
      </c>
      <c r="CO20" s="133">
        <v>0</v>
      </c>
      <c r="CP20" s="126"/>
      <c r="CQ20" s="125"/>
      <c r="CR20" s="133">
        <v>0</v>
      </c>
      <c r="CS20" s="133">
        <v>0</v>
      </c>
      <c r="CT20" s="126"/>
      <c r="CU20" s="125"/>
      <c r="CV20" s="133">
        <v>0</v>
      </c>
      <c r="CW20" s="133">
        <v>0</v>
      </c>
      <c r="CX20" s="126"/>
      <c r="CY20" s="125"/>
      <c r="CZ20" s="133">
        <v>0</v>
      </c>
      <c r="DA20" s="133">
        <v>0</v>
      </c>
      <c r="DB20" s="126"/>
      <c r="DC20" s="125"/>
      <c r="DD20" s="133">
        <v>0</v>
      </c>
      <c r="DE20" s="133">
        <v>0</v>
      </c>
      <c r="DF20" s="126"/>
      <c r="DG20" s="125"/>
      <c r="DH20" s="133">
        <v>0</v>
      </c>
      <c r="DI20" s="133">
        <v>0</v>
      </c>
      <c r="DJ20" s="126"/>
      <c r="DK20" s="125"/>
      <c r="DL20" s="133">
        <v>0</v>
      </c>
      <c r="DM20" s="133">
        <v>0</v>
      </c>
      <c r="DN20" s="126"/>
      <c r="DO20" s="125"/>
      <c r="DP20" s="133">
        <v>0</v>
      </c>
      <c r="DQ20" s="133">
        <v>0</v>
      </c>
      <c r="DR20" s="126"/>
      <c r="DS20" s="125"/>
      <c r="DT20" s="133">
        <v>0</v>
      </c>
      <c r="DU20" s="133">
        <v>0</v>
      </c>
    </row>
    <row r="21" spans="1:125" s="129" customFormat="1" ht="12" customHeight="1">
      <c r="A21" s="125" t="s">
        <v>503</v>
      </c>
      <c r="B21" s="126" t="s">
        <v>515</v>
      </c>
      <c r="C21" s="125" t="s">
        <v>516</v>
      </c>
      <c r="D21" s="133">
        <f t="shared" si="0"/>
        <v>1485991</v>
      </c>
      <c r="E21" s="133">
        <f t="shared" si="1"/>
        <v>0</v>
      </c>
      <c r="F21" s="126" t="s">
        <v>513</v>
      </c>
      <c r="G21" s="125" t="s">
        <v>514</v>
      </c>
      <c r="H21" s="133">
        <v>1004088</v>
      </c>
      <c r="I21" s="133">
        <v>0</v>
      </c>
      <c r="J21" s="126" t="s">
        <v>532</v>
      </c>
      <c r="K21" s="125" t="s">
        <v>533</v>
      </c>
      <c r="L21" s="133">
        <v>481903</v>
      </c>
      <c r="M21" s="133">
        <v>0</v>
      </c>
      <c r="N21" s="126"/>
      <c r="O21" s="125"/>
      <c r="P21" s="133">
        <v>0</v>
      </c>
      <c r="Q21" s="133">
        <v>0</v>
      </c>
      <c r="R21" s="126"/>
      <c r="S21" s="125"/>
      <c r="T21" s="133">
        <v>0</v>
      </c>
      <c r="U21" s="133">
        <v>0</v>
      </c>
      <c r="V21" s="126"/>
      <c r="W21" s="125"/>
      <c r="X21" s="133">
        <v>0</v>
      </c>
      <c r="Y21" s="133">
        <v>0</v>
      </c>
      <c r="Z21" s="126"/>
      <c r="AA21" s="125"/>
      <c r="AB21" s="133">
        <v>0</v>
      </c>
      <c r="AC21" s="133">
        <v>0</v>
      </c>
      <c r="AD21" s="126"/>
      <c r="AE21" s="125"/>
      <c r="AF21" s="133">
        <v>0</v>
      </c>
      <c r="AG21" s="133">
        <v>0</v>
      </c>
      <c r="AH21" s="126"/>
      <c r="AI21" s="125"/>
      <c r="AJ21" s="133">
        <v>0</v>
      </c>
      <c r="AK21" s="133">
        <v>0</v>
      </c>
      <c r="AL21" s="126"/>
      <c r="AM21" s="125"/>
      <c r="AN21" s="133">
        <v>0</v>
      </c>
      <c r="AO21" s="133">
        <v>0</v>
      </c>
      <c r="AP21" s="126"/>
      <c r="AQ21" s="125"/>
      <c r="AR21" s="133">
        <v>0</v>
      </c>
      <c r="AS21" s="133">
        <v>0</v>
      </c>
      <c r="AT21" s="126"/>
      <c r="AU21" s="125"/>
      <c r="AV21" s="133">
        <v>0</v>
      </c>
      <c r="AW21" s="133">
        <v>0</v>
      </c>
      <c r="AX21" s="126"/>
      <c r="AY21" s="125"/>
      <c r="AZ21" s="133">
        <v>0</v>
      </c>
      <c r="BA21" s="133">
        <v>0</v>
      </c>
      <c r="BB21" s="126"/>
      <c r="BC21" s="125"/>
      <c r="BD21" s="133">
        <v>0</v>
      </c>
      <c r="BE21" s="133">
        <v>0</v>
      </c>
      <c r="BF21" s="126"/>
      <c r="BG21" s="125"/>
      <c r="BH21" s="133">
        <v>0</v>
      </c>
      <c r="BI21" s="133">
        <v>0</v>
      </c>
      <c r="BJ21" s="126"/>
      <c r="BK21" s="125"/>
      <c r="BL21" s="133">
        <v>0</v>
      </c>
      <c r="BM21" s="133">
        <v>0</v>
      </c>
      <c r="BN21" s="126"/>
      <c r="BO21" s="125"/>
      <c r="BP21" s="133">
        <v>0</v>
      </c>
      <c r="BQ21" s="133">
        <v>0</v>
      </c>
      <c r="BR21" s="126"/>
      <c r="BS21" s="125"/>
      <c r="BT21" s="133">
        <v>0</v>
      </c>
      <c r="BU21" s="133">
        <v>0</v>
      </c>
      <c r="BV21" s="126"/>
      <c r="BW21" s="125"/>
      <c r="BX21" s="133">
        <v>0</v>
      </c>
      <c r="BY21" s="133">
        <v>0</v>
      </c>
      <c r="BZ21" s="126"/>
      <c r="CA21" s="125"/>
      <c r="CB21" s="133">
        <v>0</v>
      </c>
      <c r="CC21" s="133">
        <v>0</v>
      </c>
      <c r="CD21" s="126"/>
      <c r="CE21" s="125"/>
      <c r="CF21" s="133">
        <v>0</v>
      </c>
      <c r="CG21" s="133">
        <v>0</v>
      </c>
      <c r="CH21" s="126"/>
      <c r="CI21" s="125"/>
      <c r="CJ21" s="133">
        <v>0</v>
      </c>
      <c r="CK21" s="133">
        <v>0</v>
      </c>
      <c r="CL21" s="126"/>
      <c r="CM21" s="125"/>
      <c r="CN21" s="133">
        <v>0</v>
      </c>
      <c r="CO21" s="133">
        <v>0</v>
      </c>
      <c r="CP21" s="126"/>
      <c r="CQ21" s="125"/>
      <c r="CR21" s="133">
        <v>0</v>
      </c>
      <c r="CS21" s="133">
        <v>0</v>
      </c>
      <c r="CT21" s="126"/>
      <c r="CU21" s="125"/>
      <c r="CV21" s="133">
        <v>0</v>
      </c>
      <c r="CW21" s="133">
        <v>0</v>
      </c>
      <c r="CX21" s="126"/>
      <c r="CY21" s="125"/>
      <c r="CZ21" s="133">
        <v>0</v>
      </c>
      <c r="DA21" s="133">
        <v>0</v>
      </c>
      <c r="DB21" s="126"/>
      <c r="DC21" s="125"/>
      <c r="DD21" s="133">
        <v>0</v>
      </c>
      <c r="DE21" s="133">
        <v>0</v>
      </c>
      <c r="DF21" s="126"/>
      <c r="DG21" s="125"/>
      <c r="DH21" s="133">
        <v>0</v>
      </c>
      <c r="DI21" s="133">
        <v>0</v>
      </c>
      <c r="DJ21" s="126"/>
      <c r="DK21" s="125"/>
      <c r="DL21" s="133">
        <v>0</v>
      </c>
      <c r="DM21" s="133">
        <v>0</v>
      </c>
      <c r="DN21" s="126"/>
      <c r="DO21" s="125"/>
      <c r="DP21" s="133">
        <v>0</v>
      </c>
      <c r="DQ21" s="133">
        <v>0</v>
      </c>
      <c r="DR21" s="126"/>
      <c r="DS21" s="125"/>
      <c r="DT21" s="133">
        <v>0</v>
      </c>
      <c r="DU21" s="133">
        <v>0</v>
      </c>
    </row>
    <row r="22" spans="1:125" s="129" customFormat="1" ht="12" customHeight="1">
      <c r="A22" s="125" t="s">
        <v>503</v>
      </c>
      <c r="B22" s="126" t="s">
        <v>519</v>
      </c>
      <c r="C22" s="125" t="s">
        <v>520</v>
      </c>
      <c r="D22" s="133">
        <f t="shared" si="0"/>
        <v>598022</v>
      </c>
      <c r="E22" s="133">
        <f t="shared" si="1"/>
        <v>0</v>
      </c>
      <c r="F22" s="126" t="s">
        <v>517</v>
      </c>
      <c r="G22" s="125" t="s">
        <v>518</v>
      </c>
      <c r="H22" s="133">
        <v>371198</v>
      </c>
      <c r="I22" s="133">
        <v>0</v>
      </c>
      <c r="J22" s="126" t="s">
        <v>633</v>
      </c>
      <c r="K22" s="125" t="s">
        <v>634</v>
      </c>
      <c r="L22" s="133">
        <v>51729</v>
      </c>
      <c r="M22" s="133">
        <v>0</v>
      </c>
      <c r="N22" s="126" t="s">
        <v>635</v>
      </c>
      <c r="O22" s="125" t="s">
        <v>636</v>
      </c>
      <c r="P22" s="133">
        <v>57031</v>
      </c>
      <c r="Q22" s="133">
        <v>0</v>
      </c>
      <c r="R22" s="126" t="s">
        <v>639</v>
      </c>
      <c r="S22" s="125" t="s">
        <v>640</v>
      </c>
      <c r="T22" s="133">
        <v>45894</v>
      </c>
      <c r="U22" s="133">
        <v>0</v>
      </c>
      <c r="V22" s="126" t="s">
        <v>642</v>
      </c>
      <c r="W22" s="125" t="s">
        <v>643</v>
      </c>
      <c r="X22" s="133">
        <v>72170</v>
      </c>
      <c r="Y22" s="133">
        <v>0</v>
      </c>
      <c r="Z22" s="126"/>
      <c r="AA22" s="125"/>
      <c r="AB22" s="133">
        <v>0</v>
      </c>
      <c r="AC22" s="133">
        <v>0</v>
      </c>
      <c r="AD22" s="126"/>
      <c r="AE22" s="125"/>
      <c r="AF22" s="133">
        <v>0</v>
      </c>
      <c r="AG22" s="133">
        <v>0</v>
      </c>
      <c r="AH22" s="126"/>
      <c r="AI22" s="125"/>
      <c r="AJ22" s="133">
        <v>0</v>
      </c>
      <c r="AK22" s="133">
        <v>0</v>
      </c>
      <c r="AL22" s="126"/>
      <c r="AM22" s="125"/>
      <c r="AN22" s="133">
        <v>0</v>
      </c>
      <c r="AO22" s="133">
        <v>0</v>
      </c>
      <c r="AP22" s="126"/>
      <c r="AQ22" s="125"/>
      <c r="AR22" s="133">
        <v>0</v>
      </c>
      <c r="AS22" s="133">
        <v>0</v>
      </c>
      <c r="AT22" s="126"/>
      <c r="AU22" s="125"/>
      <c r="AV22" s="133">
        <v>0</v>
      </c>
      <c r="AW22" s="133">
        <v>0</v>
      </c>
      <c r="AX22" s="126"/>
      <c r="AY22" s="125"/>
      <c r="AZ22" s="133">
        <v>0</v>
      </c>
      <c r="BA22" s="133">
        <v>0</v>
      </c>
      <c r="BB22" s="126"/>
      <c r="BC22" s="125"/>
      <c r="BD22" s="133">
        <v>0</v>
      </c>
      <c r="BE22" s="133">
        <v>0</v>
      </c>
      <c r="BF22" s="126"/>
      <c r="BG22" s="125"/>
      <c r="BH22" s="133">
        <v>0</v>
      </c>
      <c r="BI22" s="133">
        <v>0</v>
      </c>
      <c r="BJ22" s="126"/>
      <c r="BK22" s="125"/>
      <c r="BL22" s="133">
        <v>0</v>
      </c>
      <c r="BM22" s="133">
        <v>0</v>
      </c>
      <c r="BN22" s="126"/>
      <c r="BO22" s="125"/>
      <c r="BP22" s="133">
        <v>0</v>
      </c>
      <c r="BQ22" s="133">
        <v>0</v>
      </c>
      <c r="BR22" s="126"/>
      <c r="BS22" s="125"/>
      <c r="BT22" s="133">
        <v>0</v>
      </c>
      <c r="BU22" s="133">
        <v>0</v>
      </c>
      <c r="BV22" s="126"/>
      <c r="BW22" s="125"/>
      <c r="BX22" s="133">
        <v>0</v>
      </c>
      <c r="BY22" s="133">
        <v>0</v>
      </c>
      <c r="BZ22" s="126"/>
      <c r="CA22" s="125"/>
      <c r="CB22" s="133">
        <v>0</v>
      </c>
      <c r="CC22" s="133">
        <v>0</v>
      </c>
      <c r="CD22" s="126"/>
      <c r="CE22" s="125"/>
      <c r="CF22" s="133">
        <v>0</v>
      </c>
      <c r="CG22" s="133">
        <v>0</v>
      </c>
      <c r="CH22" s="126"/>
      <c r="CI22" s="125"/>
      <c r="CJ22" s="133">
        <v>0</v>
      </c>
      <c r="CK22" s="133">
        <v>0</v>
      </c>
      <c r="CL22" s="126"/>
      <c r="CM22" s="125"/>
      <c r="CN22" s="133">
        <v>0</v>
      </c>
      <c r="CO22" s="133">
        <v>0</v>
      </c>
      <c r="CP22" s="126"/>
      <c r="CQ22" s="125"/>
      <c r="CR22" s="133">
        <v>0</v>
      </c>
      <c r="CS22" s="133">
        <v>0</v>
      </c>
      <c r="CT22" s="126"/>
      <c r="CU22" s="125"/>
      <c r="CV22" s="133">
        <v>0</v>
      </c>
      <c r="CW22" s="133">
        <v>0</v>
      </c>
      <c r="CX22" s="126"/>
      <c r="CY22" s="125"/>
      <c r="CZ22" s="133">
        <v>0</v>
      </c>
      <c r="DA22" s="133">
        <v>0</v>
      </c>
      <c r="DB22" s="126"/>
      <c r="DC22" s="125"/>
      <c r="DD22" s="133">
        <v>0</v>
      </c>
      <c r="DE22" s="133">
        <v>0</v>
      </c>
      <c r="DF22" s="126"/>
      <c r="DG22" s="125"/>
      <c r="DH22" s="133">
        <v>0</v>
      </c>
      <c r="DI22" s="133">
        <v>0</v>
      </c>
      <c r="DJ22" s="126"/>
      <c r="DK22" s="125"/>
      <c r="DL22" s="133">
        <v>0</v>
      </c>
      <c r="DM22" s="133">
        <v>0</v>
      </c>
      <c r="DN22" s="126"/>
      <c r="DO22" s="125"/>
      <c r="DP22" s="133">
        <v>0</v>
      </c>
      <c r="DQ22" s="133">
        <v>0</v>
      </c>
      <c r="DR22" s="126"/>
      <c r="DS22" s="125"/>
      <c r="DT22" s="133">
        <v>0</v>
      </c>
      <c r="DU22" s="133">
        <v>0</v>
      </c>
    </row>
    <row r="23" spans="1:125" s="129" customFormat="1" ht="12" customHeight="1">
      <c r="A23" s="125" t="s">
        <v>503</v>
      </c>
      <c r="B23" s="126" t="s">
        <v>526</v>
      </c>
      <c r="C23" s="125" t="s">
        <v>527</v>
      </c>
      <c r="D23" s="133">
        <f t="shared" si="0"/>
        <v>553806</v>
      </c>
      <c r="E23" s="133">
        <f t="shared" si="1"/>
        <v>217424</v>
      </c>
      <c r="F23" s="126" t="s">
        <v>524</v>
      </c>
      <c r="G23" s="125" t="s">
        <v>525</v>
      </c>
      <c r="H23" s="133">
        <v>299887</v>
      </c>
      <c r="I23" s="133">
        <v>94912</v>
      </c>
      <c r="J23" s="126" t="s">
        <v>646</v>
      </c>
      <c r="K23" s="125" t="s">
        <v>335</v>
      </c>
      <c r="L23" s="133">
        <v>59197</v>
      </c>
      <c r="M23" s="133">
        <v>28722</v>
      </c>
      <c r="N23" s="126" t="s">
        <v>647</v>
      </c>
      <c r="O23" s="125" t="s">
        <v>648</v>
      </c>
      <c r="P23" s="133">
        <v>73762</v>
      </c>
      <c r="Q23" s="133">
        <v>33665</v>
      </c>
      <c r="R23" s="126" t="s">
        <v>650</v>
      </c>
      <c r="S23" s="125" t="s">
        <v>651</v>
      </c>
      <c r="T23" s="133">
        <v>120960</v>
      </c>
      <c r="U23" s="133">
        <v>60125</v>
      </c>
      <c r="V23" s="126"/>
      <c r="W23" s="125"/>
      <c r="X23" s="133">
        <v>0</v>
      </c>
      <c r="Y23" s="133">
        <v>0</v>
      </c>
      <c r="Z23" s="126"/>
      <c r="AA23" s="125"/>
      <c r="AB23" s="133">
        <v>0</v>
      </c>
      <c r="AC23" s="133">
        <v>0</v>
      </c>
      <c r="AD23" s="126"/>
      <c r="AE23" s="125"/>
      <c r="AF23" s="133">
        <v>0</v>
      </c>
      <c r="AG23" s="133">
        <v>0</v>
      </c>
      <c r="AH23" s="126"/>
      <c r="AI23" s="125"/>
      <c r="AJ23" s="133">
        <v>0</v>
      </c>
      <c r="AK23" s="133">
        <v>0</v>
      </c>
      <c r="AL23" s="126"/>
      <c r="AM23" s="125"/>
      <c r="AN23" s="133">
        <v>0</v>
      </c>
      <c r="AO23" s="133">
        <v>0</v>
      </c>
      <c r="AP23" s="126"/>
      <c r="AQ23" s="125"/>
      <c r="AR23" s="133">
        <v>0</v>
      </c>
      <c r="AS23" s="133">
        <v>0</v>
      </c>
      <c r="AT23" s="126"/>
      <c r="AU23" s="125"/>
      <c r="AV23" s="133">
        <v>0</v>
      </c>
      <c r="AW23" s="133">
        <v>0</v>
      </c>
      <c r="AX23" s="126"/>
      <c r="AY23" s="125"/>
      <c r="AZ23" s="133">
        <v>0</v>
      </c>
      <c r="BA23" s="133">
        <v>0</v>
      </c>
      <c r="BB23" s="126"/>
      <c r="BC23" s="125"/>
      <c r="BD23" s="133">
        <v>0</v>
      </c>
      <c r="BE23" s="133">
        <v>0</v>
      </c>
      <c r="BF23" s="126"/>
      <c r="BG23" s="125"/>
      <c r="BH23" s="133">
        <v>0</v>
      </c>
      <c r="BI23" s="133">
        <v>0</v>
      </c>
      <c r="BJ23" s="126"/>
      <c r="BK23" s="125"/>
      <c r="BL23" s="133">
        <v>0</v>
      </c>
      <c r="BM23" s="133">
        <v>0</v>
      </c>
      <c r="BN23" s="126"/>
      <c r="BO23" s="125"/>
      <c r="BP23" s="133">
        <v>0</v>
      </c>
      <c r="BQ23" s="133">
        <v>0</v>
      </c>
      <c r="BR23" s="126"/>
      <c r="BS23" s="125"/>
      <c r="BT23" s="133">
        <v>0</v>
      </c>
      <c r="BU23" s="133">
        <v>0</v>
      </c>
      <c r="BV23" s="126"/>
      <c r="BW23" s="125"/>
      <c r="BX23" s="133">
        <v>0</v>
      </c>
      <c r="BY23" s="133">
        <v>0</v>
      </c>
      <c r="BZ23" s="126"/>
      <c r="CA23" s="125"/>
      <c r="CB23" s="133">
        <v>0</v>
      </c>
      <c r="CC23" s="133">
        <v>0</v>
      </c>
      <c r="CD23" s="126"/>
      <c r="CE23" s="125"/>
      <c r="CF23" s="133">
        <v>0</v>
      </c>
      <c r="CG23" s="133">
        <v>0</v>
      </c>
      <c r="CH23" s="126"/>
      <c r="CI23" s="125"/>
      <c r="CJ23" s="133">
        <v>0</v>
      </c>
      <c r="CK23" s="133">
        <v>0</v>
      </c>
      <c r="CL23" s="126"/>
      <c r="CM23" s="125"/>
      <c r="CN23" s="133">
        <v>0</v>
      </c>
      <c r="CO23" s="133">
        <v>0</v>
      </c>
      <c r="CP23" s="126"/>
      <c r="CQ23" s="125"/>
      <c r="CR23" s="133">
        <v>0</v>
      </c>
      <c r="CS23" s="133">
        <v>0</v>
      </c>
      <c r="CT23" s="126"/>
      <c r="CU23" s="125"/>
      <c r="CV23" s="133">
        <v>0</v>
      </c>
      <c r="CW23" s="133">
        <v>0</v>
      </c>
      <c r="CX23" s="126"/>
      <c r="CY23" s="125"/>
      <c r="CZ23" s="133">
        <v>0</v>
      </c>
      <c r="DA23" s="133">
        <v>0</v>
      </c>
      <c r="DB23" s="126"/>
      <c r="DC23" s="125"/>
      <c r="DD23" s="133">
        <v>0</v>
      </c>
      <c r="DE23" s="133">
        <v>0</v>
      </c>
      <c r="DF23" s="126"/>
      <c r="DG23" s="125"/>
      <c r="DH23" s="133">
        <v>0</v>
      </c>
      <c r="DI23" s="133">
        <v>0</v>
      </c>
      <c r="DJ23" s="126"/>
      <c r="DK23" s="125"/>
      <c r="DL23" s="133">
        <v>0</v>
      </c>
      <c r="DM23" s="133">
        <v>0</v>
      </c>
      <c r="DN23" s="126"/>
      <c r="DO23" s="125"/>
      <c r="DP23" s="133">
        <v>0</v>
      </c>
      <c r="DQ23" s="133">
        <v>0</v>
      </c>
      <c r="DR23" s="126"/>
      <c r="DS23" s="125"/>
      <c r="DT23" s="133">
        <v>0</v>
      </c>
      <c r="DU23" s="133">
        <v>0</v>
      </c>
    </row>
    <row r="24" spans="1:125" s="129" customFormat="1" ht="12" customHeight="1">
      <c r="A24" s="125" t="s">
        <v>503</v>
      </c>
      <c r="B24" s="126" t="s">
        <v>599</v>
      </c>
      <c r="C24" s="125" t="s">
        <v>600</v>
      </c>
      <c r="D24" s="133">
        <f t="shared" si="0"/>
        <v>1434323</v>
      </c>
      <c r="E24" s="133">
        <f t="shared" si="1"/>
        <v>0</v>
      </c>
      <c r="F24" s="126" t="s">
        <v>597</v>
      </c>
      <c r="G24" s="125" t="s">
        <v>598</v>
      </c>
      <c r="H24" s="133">
        <v>684174</v>
      </c>
      <c r="I24" s="133">
        <v>0</v>
      </c>
      <c r="J24" s="126" t="s">
        <v>613</v>
      </c>
      <c r="K24" s="125" t="s">
        <v>614</v>
      </c>
      <c r="L24" s="133">
        <v>390409</v>
      </c>
      <c r="M24" s="133">
        <v>0</v>
      </c>
      <c r="N24" s="126" t="s">
        <v>628</v>
      </c>
      <c r="O24" s="125" t="s">
        <v>629</v>
      </c>
      <c r="P24" s="133">
        <v>196183</v>
      </c>
      <c r="Q24" s="133">
        <v>0</v>
      </c>
      <c r="R24" s="126" t="s">
        <v>615</v>
      </c>
      <c r="S24" s="125" t="s">
        <v>616</v>
      </c>
      <c r="T24" s="133">
        <v>163557</v>
      </c>
      <c r="U24" s="133">
        <v>0</v>
      </c>
      <c r="V24" s="126"/>
      <c r="W24" s="125"/>
      <c r="X24" s="133">
        <v>0</v>
      </c>
      <c r="Y24" s="133">
        <v>0</v>
      </c>
      <c r="Z24" s="126"/>
      <c r="AA24" s="125"/>
      <c r="AB24" s="133">
        <v>0</v>
      </c>
      <c r="AC24" s="133">
        <v>0</v>
      </c>
      <c r="AD24" s="126"/>
      <c r="AE24" s="125"/>
      <c r="AF24" s="133">
        <v>0</v>
      </c>
      <c r="AG24" s="133">
        <v>0</v>
      </c>
      <c r="AH24" s="126"/>
      <c r="AI24" s="125"/>
      <c r="AJ24" s="133">
        <v>0</v>
      </c>
      <c r="AK24" s="133">
        <v>0</v>
      </c>
      <c r="AL24" s="126"/>
      <c r="AM24" s="125"/>
      <c r="AN24" s="133">
        <v>0</v>
      </c>
      <c r="AO24" s="133">
        <v>0</v>
      </c>
      <c r="AP24" s="126"/>
      <c r="AQ24" s="125"/>
      <c r="AR24" s="133">
        <v>0</v>
      </c>
      <c r="AS24" s="133">
        <v>0</v>
      </c>
      <c r="AT24" s="126"/>
      <c r="AU24" s="125"/>
      <c r="AV24" s="133">
        <v>0</v>
      </c>
      <c r="AW24" s="133">
        <v>0</v>
      </c>
      <c r="AX24" s="126"/>
      <c r="AY24" s="125"/>
      <c r="AZ24" s="133">
        <v>0</v>
      </c>
      <c r="BA24" s="133">
        <v>0</v>
      </c>
      <c r="BB24" s="126"/>
      <c r="BC24" s="125"/>
      <c r="BD24" s="133">
        <v>0</v>
      </c>
      <c r="BE24" s="133">
        <v>0</v>
      </c>
      <c r="BF24" s="126"/>
      <c r="BG24" s="125"/>
      <c r="BH24" s="133">
        <v>0</v>
      </c>
      <c r="BI24" s="133">
        <v>0</v>
      </c>
      <c r="BJ24" s="126"/>
      <c r="BK24" s="125"/>
      <c r="BL24" s="133">
        <v>0</v>
      </c>
      <c r="BM24" s="133">
        <v>0</v>
      </c>
      <c r="BN24" s="126"/>
      <c r="BO24" s="125"/>
      <c r="BP24" s="133">
        <v>0</v>
      </c>
      <c r="BQ24" s="133">
        <v>0</v>
      </c>
      <c r="BR24" s="126"/>
      <c r="BS24" s="125"/>
      <c r="BT24" s="133">
        <v>0</v>
      </c>
      <c r="BU24" s="133">
        <v>0</v>
      </c>
      <c r="BV24" s="126"/>
      <c r="BW24" s="125"/>
      <c r="BX24" s="133">
        <v>0</v>
      </c>
      <c r="BY24" s="133">
        <v>0</v>
      </c>
      <c r="BZ24" s="126"/>
      <c r="CA24" s="125"/>
      <c r="CB24" s="133">
        <v>0</v>
      </c>
      <c r="CC24" s="133">
        <v>0</v>
      </c>
      <c r="CD24" s="126"/>
      <c r="CE24" s="125"/>
      <c r="CF24" s="133">
        <v>0</v>
      </c>
      <c r="CG24" s="133">
        <v>0</v>
      </c>
      <c r="CH24" s="126"/>
      <c r="CI24" s="125"/>
      <c r="CJ24" s="133">
        <v>0</v>
      </c>
      <c r="CK24" s="133">
        <v>0</v>
      </c>
      <c r="CL24" s="126"/>
      <c r="CM24" s="125"/>
      <c r="CN24" s="133">
        <v>0</v>
      </c>
      <c r="CO24" s="133">
        <v>0</v>
      </c>
      <c r="CP24" s="126"/>
      <c r="CQ24" s="125"/>
      <c r="CR24" s="133">
        <v>0</v>
      </c>
      <c r="CS24" s="133">
        <v>0</v>
      </c>
      <c r="CT24" s="126"/>
      <c r="CU24" s="125"/>
      <c r="CV24" s="133">
        <v>0</v>
      </c>
      <c r="CW24" s="133">
        <v>0</v>
      </c>
      <c r="CX24" s="126"/>
      <c r="CY24" s="125"/>
      <c r="CZ24" s="133">
        <v>0</v>
      </c>
      <c r="DA24" s="133">
        <v>0</v>
      </c>
      <c r="DB24" s="126"/>
      <c r="DC24" s="125"/>
      <c r="DD24" s="133">
        <v>0</v>
      </c>
      <c r="DE24" s="133">
        <v>0</v>
      </c>
      <c r="DF24" s="126"/>
      <c r="DG24" s="125"/>
      <c r="DH24" s="133">
        <v>0</v>
      </c>
      <c r="DI24" s="133">
        <v>0</v>
      </c>
      <c r="DJ24" s="126"/>
      <c r="DK24" s="125"/>
      <c r="DL24" s="133">
        <v>0</v>
      </c>
      <c r="DM24" s="133">
        <v>0</v>
      </c>
      <c r="DN24" s="126"/>
      <c r="DO24" s="125"/>
      <c r="DP24" s="133">
        <v>0</v>
      </c>
      <c r="DQ24" s="133">
        <v>0</v>
      </c>
      <c r="DR24" s="126"/>
      <c r="DS24" s="125"/>
      <c r="DT24" s="133">
        <v>0</v>
      </c>
      <c r="DU24" s="133">
        <v>0</v>
      </c>
    </row>
    <row r="25" spans="1:125" s="129" customFormat="1" ht="12" customHeight="1">
      <c r="A25" s="125" t="s">
        <v>503</v>
      </c>
      <c r="B25" s="126" t="s">
        <v>510</v>
      </c>
      <c r="C25" s="125" t="s">
        <v>511</v>
      </c>
      <c r="D25" s="133">
        <f t="shared" si="0"/>
        <v>3122817</v>
      </c>
      <c r="E25" s="133">
        <f t="shared" si="1"/>
        <v>0</v>
      </c>
      <c r="F25" s="126" t="s">
        <v>506</v>
      </c>
      <c r="G25" s="125" t="s">
        <v>507</v>
      </c>
      <c r="H25" s="133">
        <v>1609954</v>
      </c>
      <c r="I25" s="133">
        <v>0</v>
      </c>
      <c r="J25" s="126" t="s">
        <v>538</v>
      </c>
      <c r="K25" s="125" t="s">
        <v>539</v>
      </c>
      <c r="L25" s="133">
        <v>1168400</v>
      </c>
      <c r="M25" s="133">
        <v>0</v>
      </c>
      <c r="N25" s="126" t="s">
        <v>652</v>
      </c>
      <c r="O25" s="125" t="s">
        <v>653</v>
      </c>
      <c r="P25" s="133">
        <v>344463</v>
      </c>
      <c r="Q25" s="133">
        <v>0</v>
      </c>
      <c r="R25" s="126"/>
      <c r="S25" s="125"/>
      <c r="T25" s="133">
        <v>0</v>
      </c>
      <c r="U25" s="133">
        <v>0</v>
      </c>
      <c r="V25" s="126"/>
      <c r="W25" s="125"/>
      <c r="X25" s="133">
        <v>0</v>
      </c>
      <c r="Y25" s="133">
        <v>0</v>
      </c>
      <c r="Z25" s="126"/>
      <c r="AA25" s="125"/>
      <c r="AB25" s="133">
        <v>0</v>
      </c>
      <c r="AC25" s="133">
        <v>0</v>
      </c>
      <c r="AD25" s="126"/>
      <c r="AE25" s="125"/>
      <c r="AF25" s="133">
        <v>0</v>
      </c>
      <c r="AG25" s="133">
        <v>0</v>
      </c>
      <c r="AH25" s="126"/>
      <c r="AI25" s="125"/>
      <c r="AJ25" s="133">
        <v>0</v>
      </c>
      <c r="AK25" s="133">
        <v>0</v>
      </c>
      <c r="AL25" s="126"/>
      <c r="AM25" s="125"/>
      <c r="AN25" s="133">
        <v>0</v>
      </c>
      <c r="AO25" s="133">
        <v>0</v>
      </c>
      <c r="AP25" s="126"/>
      <c r="AQ25" s="125"/>
      <c r="AR25" s="133">
        <v>0</v>
      </c>
      <c r="AS25" s="133">
        <v>0</v>
      </c>
      <c r="AT25" s="126"/>
      <c r="AU25" s="125"/>
      <c r="AV25" s="133">
        <v>0</v>
      </c>
      <c r="AW25" s="133">
        <v>0</v>
      </c>
      <c r="AX25" s="126"/>
      <c r="AY25" s="125"/>
      <c r="AZ25" s="133">
        <v>0</v>
      </c>
      <c r="BA25" s="133">
        <v>0</v>
      </c>
      <c r="BB25" s="126"/>
      <c r="BC25" s="125"/>
      <c r="BD25" s="133">
        <v>0</v>
      </c>
      <c r="BE25" s="133">
        <v>0</v>
      </c>
      <c r="BF25" s="126"/>
      <c r="BG25" s="125"/>
      <c r="BH25" s="133">
        <v>0</v>
      </c>
      <c r="BI25" s="133">
        <v>0</v>
      </c>
      <c r="BJ25" s="126"/>
      <c r="BK25" s="125"/>
      <c r="BL25" s="133">
        <v>0</v>
      </c>
      <c r="BM25" s="133">
        <v>0</v>
      </c>
      <c r="BN25" s="126"/>
      <c r="BO25" s="125"/>
      <c r="BP25" s="133">
        <v>0</v>
      </c>
      <c r="BQ25" s="133">
        <v>0</v>
      </c>
      <c r="BR25" s="126"/>
      <c r="BS25" s="125"/>
      <c r="BT25" s="133">
        <v>0</v>
      </c>
      <c r="BU25" s="133">
        <v>0</v>
      </c>
      <c r="BV25" s="126"/>
      <c r="BW25" s="125"/>
      <c r="BX25" s="133">
        <v>0</v>
      </c>
      <c r="BY25" s="133">
        <v>0</v>
      </c>
      <c r="BZ25" s="126"/>
      <c r="CA25" s="125"/>
      <c r="CB25" s="133">
        <v>0</v>
      </c>
      <c r="CC25" s="133">
        <v>0</v>
      </c>
      <c r="CD25" s="126"/>
      <c r="CE25" s="125"/>
      <c r="CF25" s="133">
        <v>0</v>
      </c>
      <c r="CG25" s="133">
        <v>0</v>
      </c>
      <c r="CH25" s="126"/>
      <c r="CI25" s="125"/>
      <c r="CJ25" s="133">
        <v>0</v>
      </c>
      <c r="CK25" s="133">
        <v>0</v>
      </c>
      <c r="CL25" s="126"/>
      <c r="CM25" s="125"/>
      <c r="CN25" s="133">
        <v>0</v>
      </c>
      <c r="CO25" s="133">
        <v>0</v>
      </c>
      <c r="CP25" s="126"/>
      <c r="CQ25" s="125"/>
      <c r="CR25" s="133">
        <v>0</v>
      </c>
      <c r="CS25" s="133">
        <v>0</v>
      </c>
      <c r="CT25" s="126"/>
      <c r="CU25" s="125"/>
      <c r="CV25" s="133">
        <v>0</v>
      </c>
      <c r="CW25" s="133">
        <v>0</v>
      </c>
      <c r="CX25" s="126"/>
      <c r="CY25" s="125"/>
      <c r="CZ25" s="133">
        <v>0</v>
      </c>
      <c r="DA25" s="133">
        <v>0</v>
      </c>
      <c r="DB25" s="126"/>
      <c r="DC25" s="125"/>
      <c r="DD25" s="133">
        <v>0</v>
      </c>
      <c r="DE25" s="133">
        <v>0</v>
      </c>
      <c r="DF25" s="126"/>
      <c r="DG25" s="125"/>
      <c r="DH25" s="133">
        <v>0</v>
      </c>
      <c r="DI25" s="133">
        <v>0</v>
      </c>
      <c r="DJ25" s="126"/>
      <c r="DK25" s="125"/>
      <c r="DL25" s="133">
        <v>0</v>
      </c>
      <c r="DM25" s="133">
        <v>0</v>
      </c>
      <c r="DN25" s="126"/>
      <c r="DO25" s="125"/>
      <c r="DP25" s="133">
        <v>0</v>
      </c>
      <c r="DQ25" s="133">
        <v>0</v>
      </c>
      <c r="DR25" s="126"/>
      <c r="DS25" s="125"/>
      <c r="DT25" s="133">
        <v>0</v>
      </c>
      <c r="DU25" s="133">
        <v>0</v>
      </c>
    </row>
    <row r="26" spans="1:125" s="129" customFormat="1" ht="12" customHeight="1">
      <c r="A26" s="125" t="s">
        <v>503</v>
      </c>
      <c r="B26" s="126" t="s">
        <v>536</v>
      </c>
      <c r="C26" s="125" t="s">
        <v>537</v>
      </c>
      <c r="D26" s="133">
        <f t="shared" si="0"/>
        <v>500000</v>
      </c>
      <c r="E26" s="133">
        <f t="shared" si="1"/>
        <v>0</v>
      </c>
      <c r="F26" s="126" t="s">
        <v>532</v>
      </c>
      <c r="G26" s="125" t="s">
        <v>533</v>
      </c>
      <c r="H26" s="133">
        <v>255350</v>
      </c>
      <c r="I26" s="133">
        <v>0</v>
      </c>
      <c r="J26" s="126" t="s">
        <v>578</v>
      </c>
      <c r="K26" s="125" t="s">
        <v>579</v>
      </c>
      <c r="L26" s="133">
        <v>194300</v>
      </c>
      <c r="M26" s="133">
        <v>0</v>
      </c>
      <c r="N26" s="126" t="s">
        <v>626</v>
      </c>
      <c r="O26" s="125" t="s">
        <v>627</v>
      </c>
      <c r="P26" s="133">
        <v>50350</v>
      </c>
      <c r="Q26" s="133">
        <v>0</v>
      </c>
      <c r="R26" s="126"/>
      <c r="S26" s="125"/>
      <c r="T26" s="133">
        <v>0</v>
      </c>
      <c r="U26" s="133">
        <v>0</v>
      </c>
      <c r="V26" s="126"/>
      <c r="W26" s="125"/>
      <c r="X26" s="133">
        <v>0</v>
      </c>
      <c r="Y26" s="133">
        <v>0</v>
      </c>
      <c r="Z26" s="126"/>
      <c r="AA26" s="125"/>
      <c r="AB26" s="133">
        <v>0</v>
      </c>
      <c r="AC26" s="133">
        <v>0</v>
      </c>
      <c r="AD26" s="126"/>
      <c r="AE26" s="125"/>
      <c r="AF26" s="133">
        <v>0</v>
      </c>
      <c r="AG26" s="133">
        <v>0</v>
      </c>
      <c r="AH26" s="126"/>
      <c r="AI26" s="125"/>
      <c r="AJ26" s="133">
        <v>0</v>
      </c>
      <c r="AK26" s="133">
        <v>0</v>
      </c>
      <c r="AL26" s="126"/>
      <c r="AM26" s="125"/>
      <c r="AN26" s="133">
        <v>0</v>
      </c>
      <c r="AO26" s="133">
        <v>0</v>
      </c>
      <c r="AP26" s="126"/>
      <c r="AQ26" s="125"/>
      <c r="AR26" s="133">
        <v>0</v>
      </c>
      <c r="AS26" s="133">
        <v>0</v>
      </c>
      <c r="AT26" s="126"/>
      <c r="AU26" s="125"/>
      <c r="AV26" s="133">
        <v>0</v>
      </c>
      <c r="AW26" s="133">
        <v>0</v>
      </c>
      <c r="AX26" s="126"/>
      <c r="AY26" s="125"/>
      <c r="AZ26" s="133">
        <v>0</v>
      </c>
      <c r="BA26" s="133">
        <v>0</v>
      </c>
      <c r="BB26" s="126"/>
      <c r="BC26" s="125"/>
      <c r="BD26" s="133">
        <v>0</v>
      </c>
      <c r="BE26" s="133">
        <v>0</v>
      </c>
      <c r="BF26" s="126"/>
      <c r="BG26" s="125"/>
      <c r="BH26" s="133">
        <v>0</v>
      </c>
      <c r="BI26" s="133">
        <v>0</v>
      </c>
      <c r="BJ26" s="126"/>
      <c r="BK26" s="125"/>
      <c r="BL26" s="133">
        <v>0</v>
      </c>
      <c r="BM26" s="133">
        <v>0</v>
      </c>
      <c r="BN26" s="126"/>
      <c r="BO26" s="125"/>
      <c r="BP26" s="133">
        <v>0</v>
      </c>
      <c r="BQ26" s="133">
        <v>0</v>
      </c>
      <c r="BR26" s="126"/>
      <c r="BS26" s="125"/>
      <c r="BT26" s="133">
        <v>0</v>
      </c>
      <c r="BU26" s="133">
        <v>0</v>
      </c>
      <c r="BV26" s="126"/>
      <c r="BW26" s="125"/>
      <c r="BX26" s="133">
        <v>0</v>
      </c>
      <c r="BY26" s="133">
        <v>0</v>
      </c>
      <c r="BZ26" s="126"/>
      <c r="CA26" s="125"/>
      <c r="CB26" s="133">
        <v>0</v>
      </c>
      <c r="CC26" s="133">
        <v>0</v>
      </c>
      <c r="CD26" s="126"/>
      <c r="CE26" s="125"/>
      <c r="CF26" s="133">
        <v>0</v>
      </c>
      <c r="CG26" s="133">
        <v>0</v>
      </c>
      <c r="CH26" s="126"/>
      <c r="CI26" s="125"/>
      <c r="CJ26" s="133">
        <v>0</v>
      </c>
      <c r="CK26" s="133">
        <v>0</v>
      </c>
      <c r="CL26" s="126"/>
      <c r="CM26" s="125"/>
      <c r="CN26" s="133">
        <v>0</v>
      </c>
      <c r="CO26" s="133">
        <v>0</v>
      </c>
      <c r="CP26" s="126"/>
      <c r="CQ26" s="125"/>
      <c r="CR26" s="133">
        <v>0</v>
      </c>
      <c r="CS26" s="133">
        <v>0</v>
      </c>
      <c r="CT26" s="126"/>
      <c r="CU26" s="125"/>
      <c r="CV26" s="133">
        <v>0</v>
      </c>
      <c r="CW26" s="133">
        <v>0</v>
      </c>
      <c r="CX26" s="126"/>
      <c r="CY26" s="125"/>
      <c r="CZ26" s="133">
        <v>0</v>
      </c>
      <c r="DA26" s="133">
        <v>0</v>
      </c>
      <c r="DB26" s="126"/>
      <c r="DC26" s="125"/>
      <c r="DD26" s="133">
        <v>0</v>
      </c>
      <c r="DE26" s="133">
        <v>0</v>
      </c>
      <c r="DF26" s="126"/>
      <c r="DG26" s="125"/>
      <c r="DH26" s="133">
        <v>0</v>
      </c>
      <c r="DI26" s="133">
        <v>0</v>
      </c>
      <c r="DJ26" s="126"/>
      <c r="DK26" s="125"/>
      <c r="DL26" s="133">
        <v>0</v>
      </c>
      <c r="DM26" s="133">
        <v>0</v>
      </c>
      <c r="DN26" s="126"/>
      <c r="DO26" s="125"/>
      <c r="DP26" s="133">
        <v>0</v>
      </c>
      <c r="DQ26" s="133">
        <v>0</v>
      </c>
      <c r="DR26" s="126"/>
      <c r="DS26" s="125"/>
      <c r="DT26" s="133">
        <v>0</v>
      </c>
      <c r="DU26" s="133">
        <v>0</v>
      </c>
    </row>
    <row r="27" spans="1:125" s="129" customFormat="1" ht="12" customHeight="1">
      <c r="A27" s="125" t="s">
        <v>503</v>
      </c>
      <c r="B27" s="126" t="s">
        <v>508</v>
      </c>
      <c r="C27" s="125" t="s">
        <v>509</v>
      </c>
      <c r="D27" s="133">
        <f t="shared" si="0"/>
        <v>0</v>
      </c>
      <c r="E27" s="133">
        <f t="shared" si="1"/>
        <v>128348</v>
      </c>
      <c r="F27" s="126" t="s">
        <v>506</v>
      </c>
      <c r="G27" s="125" t="s">
        <v>507</v>
      </c>
      <c r="H27" s="133">
        <v>0</v>
      </c>
      <c r="I27" s="133">
        <v>106791</v>
      </c>
      <c r="J27" s="126" t="s">
        <v>513</v>
      </c>
      <c r="K27" s="125" t="s">
        <v>514</v>
      </c>
      <c r="L27" s="133">
        <v>0</v>
      </c>
      <c r="M27" s="133">
        <v>21557</v>
      </c>
      <c r="N27" s="126"/>
      <c r="O27" s="125"/>
      <c r="P27" s="133">
        <v>0</v>
      </c>
      <c r="Q27" s="133">
        <v>0</v>
      </c>
      <c r="R27" s="126"/>
      <c r="S27" s="125"/>
      <c r="T27" s="133">
        <v>0</v>
      </c>
      <c r="U27" s="133">
        <v>0</v>
      </c>
      <c r="V27" s="126"/>
      <c r="W27" s="125"/>
      <c r="X27" s="133">
        <v>0</v>
      </c>
      <c r="Y27" s="133">
        <v>0</v>
      </c>
      <c r="Z27" s="126"/>
      <c r="AA27" s="125"/>
      <c r="AB27" s="133">
        <v>0</v>
      </c>
      <c r="AC27" s="133">
        <v>0</v>
      </c>
      <c r="AD27" s="126"/>
      <c r="AE27" s="125"/>
      <c r="AF27" s="133">
        <v>0</v>
      </c>
      <c r="AG27" s="133">
        <v>0</v>
      </c>
      <c r="AH27" s="126"/>
      <c r="AI27" s="125"/>
      <c r="AJ27" s="133">
        <v>0</v>
      </c>
      <c r="AK27" s="133">
        <v>0</v>
      </c>
      <c r="AL27" s="126"/>
      <c r="AM27" s="125"/>
      <c r="AN27" s="133">
        <v>0</v>
      </c>
      <c r="AO27" s="133">
        <v>0</v>
      </c>
      <c r="AP27" s="126"/>
      <c r="AQ27" s="125"/>
      <c r="AR27" s="133">
        <v>0</v>
      </c>
      <c r="AS27" s="133">
        <v>0</v>
      </c>
      <c r="AT27" s="126"/>
      <c r="AU27" s="125"/>
      <c r="AV27" s="133">
        <v>0</v>
      </c>
      <c r="AW27" s="133">
        <v>0</v>
      </c>
      <c r="AX27" s="126"/>
      <c r="AY27" s="125"/>
      <c r="AZ27" s="133">
        <v>0</v>
      </c>
      <c r="BA27" s="133">
        <v>0</v>
      </c>
      <c r="BB27" s="126"/>
      <c r="BC27" s="125"/>
      <c r="BD27" s="133">
        <v>0</v>
      </c>
      <c r="BE27" s="133">
        <v>0</v>
      </c>
      <c r="BF27" s="126"/>
      <c r="BG27" s="125"/>
      <c r="BH27" s="133">
        <v>0</v>
      </c>
      <c r="BI27" s="133">
        <v>0</v>
      </c>
      <c r="BJ27" s="126"/>
      <c r="BK27" s="125"/>
      <c r="BL27" s="133">
        <v>0</v>
      </c>
      <c r="BM27" s="133">
        <v>0</v>
      </c>
      <c r="BN27" s="126"/>
      <c r="BO27" s="125"/>
      <c r="BP27" s="133">
        <v>0</v>
      </c>
      <c r="BQ27" s="133">
        <v>0</v>
      </c>
      <c r="BR27" s="126"/>
      <c r="BS27" s="125"/>
      <c r="BT27" s="133">
        <v>0</v>
      </c>
      <c r="BU27" s="133">
        <v>0</v>
      </c>
      <c r="BV27" s="126"/>
      <c r="BW27" s="125"/>
      <c r="BX27" s="133">
        <v>0</v>
      </c>
      <c r="BY27" s="133">
        <v>0</v>
      </c>
      <c r="BZ27" s="126"/>
      <c r="CA27" s="125"/>
      <c r="CB27" s="133">
        <v>0</v>
      </c>
      <c r="CC27" s="133">
        <v>0</v>
      </c>
      <c r="CD27" s="126"/>
      <c r="CE27" s="125"/>
      <c r="CF27" s="133">
        <v>0</v>
      </c>
      <c r="CG27" s="133">
        <v>0</v>
      </c>
      <c r="CH27" s="126"/>
      <c r="CI27" s="125"/>
      <c r="CJ27" s="133">
        <v>0</v>
      </c>
      <c r="CK27" s="133">
        <v>0</v>
      </c>
      <c r="CL27" s="126"/>
      <c r="CM27" s="125"/>
      <c r="CN27" s="133">
        <v>0</v>
      </c>
      <c r="CO27" s="133">
        <v>0</v>
      </c>
      <c r="CP27" s="126"/>
      <c r="CQ27" s="125"/>
      <c r="CR27" s="133">
        <v>0</v>
      </c>
      <c r="CS27" s="133">
        <v>0</v>
      </c>
      <c r="CT27" s="126"/>
      <c r="CU27" s="125"/>
      <c r="CV27" s="133">
        <v>0</v>
      </c>
      <c r="CW27" s="133">
        <v>0</v>
      </c>
      <c r="CX27" s="126"/>
      <c r="CY27" s="125"/>
      <c r="CZ27" s="133">
        <v>0</v>
      </c>
      <c r="DA27" s="133">
        <v>0</v>
      </c>
      <c r="DB27" s="126"/>
      <c r="DC27" s="125"/>
      <c r="DD27" s="133">
        <v>0</v>
      </c>
      <c r="DE27" s="133">
        <v>0</v>
      </c>
      <c r="DF27" s="126"/>
      <c r="DG27" s="125"/>
      <c r="DH27" s="133">
        <v>0</v>
      </c>
      <c r="DI27" s="133">
        <v>0</v>
      </c>
      <c r="DJ27" s="126"/>
      <c r="DK27" s="125"/>
      <c r="DL27" s="133">
        <v>0</v>
      </c>
      <c r="DM27" s="133">
        <v>0</v>
      </c>
      <c r="DN27" s="126"/>
      <c r="DO27" s="125"/>
      <c r="DP27" s="133">
        <v>0</v>
      </c>
      <c r="DQ27" s="133">
        <v>0</v>
      </c>
      <c r="DR27" s="126"/>
      <c r="DS27" s="125"/>
      <c r="DT27" s="133">
        <v>0</v>
      </c>
      <c r="DU27" s="133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672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11</v>
      </c>
      <c r="M2" s="3" t="str">
        <f>IF(L2&lt;&gt;"",VLOOKUP(L2,$AK$6:$AL$52,2,FALSE),"-")</f>
        <v>埼玉県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3" t="s">
        <v>32</v>
      </c>
      <c r="C6" s="202"/>
      <c r="D6" s="203"/>
      <c r="E6" s="14" t="s">
        <v>0</v>
      </c>
      <c r="F6" s="15" t="s">
        <v>1</v>
      </c>
      <c r="H6" s="194" t="s">
        <v>33</v>
      </c>
      <c r="I6" s="204"/>
      <c r="J6" s="204"/>
      <c r="K6" s="195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1" t="s">
        <v>34</v>
      </c>
      <c r="C7" s="205"/>
      <c r="D7" s="205"/>
      <c r="E7" s="18">
        <f aca="true" t="shared" si="1" ref="E7:E12">AF7</f>
        <v>4552836</v>
      </c>
      <c r="F7" s="18">
        <f aca="true" t="shared" si="2" ref="F7:F12">AF14</f>
        <v>9093</v>
      </c>
      <c r="H7" s="189" t="s">
        <v>35</v>
      </c>
      <c r="I7" s="189" t="s">
        <v>36</v>
      </c>
      <c r="J7" s="180" t="s">
        <v>37</v>
      </c>
      <c r="K7" s="182"/>
      <c r="L7" s="18">
        <f aca="true" t="shared" si="3" ref="L7:L12">AF21</f>
        <v>0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4552836</v>
      </c>
      <c r="AG7" s="40"/>
      <c r="AH7" s="2" t="str">
        <f ca="1" t="shared" si="0"/>
        <v>11000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1" t="s">
        <v>38</v>
      </c>
      <c r="C8" s="205"/>
      <c r="D8" s="205"/>
      <c r="E8" s="18">
        <f t="shared" si="1"/>
        <v>11582</v>
      </c>
      <c r="F8" s="18">
        <f t="shared" si="2"/>
        <v>30016</v>
      </c>
      <c r="H8" s="190"/>
      <c r="I8" s="190"/>
      <c r="J8" s="194" t="s">
        <v>39</v>
      </c>
      <c r="K8" s="195"/>
      <c r="L8" s="18">
        <f t="shared" si="3"/>
        <v>15444243</v>
      </c>
      <c r="M8" s="18">
        <f t="shared" si="4"/>
        <v>91988</v>
      </c>
      <c r="AC8" s="16" t="s">
        <v>38</v>
      </c>
      <c r="AD8" s="41" t="s">
        <v>59</v>
      </c>
      <c r="AE8" s="40" t="s">
        <v>61</v>
      </c>
      <c r="AF8" s="36">
        <f ca="1" t="shared" si="5"/>
        <v>11582</v>
      </c>
      <c r="AG8" s="40"/>
      <c r="AH8" s="2" t="str">
        <f ca="1" t="shared" si="0"/>
        <v>11100</v>
      </c>
      <c r="AI8" s="2">
        <v>8</v>
      </c>
      <c r="AK8" s="27" t="s">
        <v>113</v>
      </c>
      <c r="AL8" s="29" t="s">
        <v>77</v>
      </c>
    </row>
    <row r="9" spans="2:38" ht="19.5" customHeight="1">
      <c r="B9" s="201" t="s">
        <v>40</v>
      </c>
      <c r="C9" s="205"/>
      <c r="D9" s="205"/>
      <c r="E9" s="18">
        <f t="shared" si="1"/>
        <v>1511300</v>
      </c>
      <c r="F9" s="18">
        <f t="shared" si="2"/>
        <v>43500</v>
      </c>
      <c r="H9" s="190"/>
      <c r="I9" s="190"/>
      <c r="J9" s="180" t="s">
        <v>41</v>
      </c>
      <c r="K9" s="182"/>
      <c r="L9" s="18">
        <f t="shared" si="3"/>
        <v>662346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1511300</v>
      </c>
      <c r="AG9" s="40"/>
      <c r="AH9" s="2" t="str">
        <f ca="1" t="shared" si="0"/>
        <v>11201</v>
      </c>
      <c r="AI9" s="2">
        <v>9</v>
      </c>
      <c r="AK9" s="27" t="s">
        <v>114</v>
      </c>
      <c r="AL9" s="29" t="s">
        <v>78</v>
      </c>
    </row>
    <row r="10" spans="2:38" ht="19.5" customHeight="1">
      <c r="B10" s="201" t="s">
        <v>42</v>
      </c>
      <c r="C10" s="205"/>
      <c r="D10" s="205"/>
      <c r="E10" s="18">
        <f t="shared" si="1"/>
        <v>10621575</v>
      </c>
      <c r="F10" s="18">
        <f t="shared" si="2"/>
        <v>689427</v>
      </c>
      <c r="H10" s="190"/>
      <c r="I10" s="191"/>
      <c r="J10" s="180" t="s">
        <v>43</v>
      </c>
      <c r="K10" s="182"/>
      <c r="L10" s="18">
        <f t="shared" si="3"/>
        <v>234974</v>
      </c>
      <c r="M10" s="18">
        <f t="shared" si="4"/>
        <v>0</v>
      </c>
      <c r="AC10" s="16" t="s">
        <v>42</v>
      </c>
      <c r="AD10" s="41" t="s">
        <v>59</v>
      </c>
      <c r="AE10" s="40" t="s">
        <v>63</v>
      </c>
      <c r="AF10" s="36">
        <f ca="1" t="shared" si="5"/>
        <v>10621575</v>
      </c>
      <c r="AG10" s="40"/>
      <c r="AH10" s="2" t="str">
        <f ca="1" t="shared" si="0"/>
        <v>11202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0" t="s">
        <v>191</v>
      </c>
      <c r="C11" s="205"/>
      <c r="D11" s="205"/>
      <c r="E11" s="18">
        <f t="shared" si="1"/>
        <v>17765003</v>
      </c>
      <c r="F11" s="18">
        <f t="shared" si="2"/>
        <v>3413806</v>
      </c>
      <c r="H11" s="190"/>
      <c r="I11" s="206" t="s">
        <v>44</v>
      </c>
      <c r="J11" s="206"/>
      <c r="K11" s="206"/>
      <c r="L11" s="18">
        <f t="shared" si="3"/>
        <v>98543</v>
      </c>
      <c r="M11" s="18">
        <f t="shared" si="4"/>
        <v>10005</v>
      </c>
      <c r="AC11" s="16" t="s">
        <v>190</v>
      </c>
      <c r="AD11" s="41" t="s">
        <v>59</v>
      </c>
      <c r="AE11" s="40" t="s">
        <v>64</v>
      </c>
      <c r="AF11" s="36">
        <f ca="1" t="shared" si="5"/>
        <v>17765003</v>
      </c>
      <c r="AG11" s="40"/>
      <c r="AH11" s="2" t="str">
        <f ca="1" t="shared" si="0"/>
        <v>11203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1" t="s">
        <v>43</v>
      </c>
      <c r="C12" s="205"/>
      <c r="D12" s="205"/>
      <c r="E12" s="18">
        <f t="shared" si="1"/>
        <v>7899624</v>
      </c>
      <c r="F12" s="18">
        <f t="shared" si="2"/>
        <v>167093</v>
      </c>
      <c r="H12" s="190"/>
      <c r="I12" s="206" t="s">
        <v>45</v>
      </c>
      <c r="J12" s="206"/>
      <c r="K12" s="206"/>
      <c r="L12" s="18">
        <f t="shared" si="3"/>
        <v>1661223</v>
      </c>
      <c r="M12" s="18">
        <f t="shared" si="4"/>
        <v>532917</v>
      </c>
      <c r="AC12" s="16" t="s">
        <v>43</v>
      </c>
      <c r="AD12" s="41" t="s">
        <v>59</v>
      </c>
      <c r="AE12" s="40" t="s">
        <v>65</v>
      </c>
      <c r="AF12" s="36">
        <f ca="1" t="shared" si="5"/>
        <v>7899624</v>
      </c>
      <c r="AG12" s="40"/>
      <c r="AH12" s="2" t="str">
        <f ca="1" t="shared" si="0"/>
        <v>11206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7" t="s">
        <v>46</v>
      </c>
      <c r="C13" s="208"/>
      <c r="D13" s="208"/>
      <c r="E13" s="19">
        <f>SUM(E7:E12)</f>
        <v>42361920</v>
      </c>
      <c r="F13" s="19">
        <f>SUM(F7:F12)</f>
        <v>4352935</v>
      </c>
      <c r="H13" s="190"/>
      <c r="I13" s="183" t="s">
        <v>30</v>
      </c>
      <c r="J13" s="184"/>
      <c r="K13" s="185"/>
      <c r="L13" s="20">
        <f>SUM(L7:L12)</f>
        <v>18101329</v>
      </c>
      <c r="M13" s="20">
        <f>SUM(M7:M12)</f>
        <v>634910</v>
      </c>
      <c r="AC13" s="16" t="s">
        <v>48</v>
      </c>
      <c r="AD13" s="41" t="s">
        <v>59</v>
      </c>
      <c r="AE13" s="40" t="s">
        <v>66</v>
      </c>
      <c r="AF13" s="36">
        <f ca="1" t="shared" si="5"/>
        <v>78022806</v>
      </c>
      <c r="AG13" s="40"/>
      <c r="AH13" s="2" t="str">
        <f ca="1" t="shared" si="0"/>
        <v>11207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8" t="s">
        <v>47</v>
      </c>
      <c r="D14" s="199"/>
      <c r="E14" s="23">
        <f>E13-E11</f>
        <v>24596917</v>
      </c>
      <c r="F14" s="23">
        <f>F13-F11</f>
        <v>939129</v>
      </c>
      <c r="H14" s="191"/>
      <c r="I14" s="21"/>
      <c r="J14" s="25"/>
      <c r="K14" s="22" t="s">
        <v>47</v>
      </c>
      <c r="L14" s="24">
        <f>L13-L12</f>
        <v>16440106</v>
      </c>
      <c r="M14" s="24">
        <f>M13-M12</f>
        <v>101993</v>
      </c>
      <c r="AC14" s="16" t="s">
        <v>34</v>
      </c>
      <c r="AD14" s="41" t="s">
        <v>59</v>
      </c>
      <c r="AE14" s="40" t="s">
        <v>67</v>
      </c>
      <c r="AF14" s="36">
        <f ca="1" t="shared" si="5"/>
        <v>9093</v>
      </c>
      <c r="AG14" s="40"/>
      <c r="AH14" s="2" t="str">
        <f ca="1" t="shared" si="0"/>
        <v>11208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1" t="s">
        <v>48</v>
      </c>
      <c r="C15" s="205"/>
      <c r="D15" s="205"/>
      <c r="E15" s="18">
        <f>AF13</f>
        <v>78022806</v>
      </c>
      <c r="F15" s="18">
        <f>AF20</f>
        <v>7484296</v>
      </c>
      <c r="H15" s="186" t="s">
        <v>49</v>
      </c>
      <c r="I15" s="189" t="s">
        <v>50</v>
      </c>
      <c r="J15" s="17" t="s">
        <v>106</v>
      </c>
      <c r="K15" s="28"/>
      <c r="L15" s="18">
        <f aca="true" t="shared" si="6" ref="L15:L28">AF27</f>
        <v>6914117</v>
      </c>
      <c r="M15" s="18">
        <f aca="true" t="shared" si="7" ref="M15:M28">AF48</f>
        <v>1131550</v>
      </c>
      <c r="AC15" s="16" t="s">
        <v>38</v>
      </c>
      <c r="AD15" s="41" t="s">
        <v>59</v>
      </c>
      <c r="AE15" s="40" t="s">
        <v>68</v>
      </c>
      <c r="AF15" s="36">
        <f ca="1" t="shared" si="5"/>
        <v>30016</v>
      </c>
      <c r="AG15" s="40"/>
      <c r="AH15" s="2" t="str">
        <f ca="1" t="shared" si="0"/>
        <v>11209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6" t="s">
        <v>2</v>
      </c>
      <c r="C16" s="197"/>
      <c r="D16" s="197"/>
      <c r="E16" s="19">
        <f>SUM(E13,E15)</f>
        <v>120384726</v>
      </c>
      <c r="F16" s="19">
        <f>SUM(F13,F15)</f>
        <v>11837231</v>
      </c>
      <c r="H16" s="187"/>
      <c r="I16" s="190"/>
      <c r="J16" s="190" t="s">
        <v>138</v>
      </c>
      <c r="K16" s="14" t="s">
        <v>107</v>
      </c>
      <c r="L16" s="18">
        <f t="shared" si="6"/>
        <v>5685538</v>
      </c>
      <c r="M16" s="18">
        <f t="shared" si="7"/>
        <v>0</v>
      </c>
      <c r="AC16" s="16" t="s">
        <v>40</v>
      </c>
      <c r="AD16" s="41" t="s">
        <v>59</v>
      </c>
      <c r="AE16" s="40" t="s">
        <v>69</v>
      </c>
      <c r="AF16" s="36">
        <f ca="1" t="shared" si="5"/>
        <v>43500</v>
      </c>
      <c r="AG16" s="40"/>
      <c r="AH16" s="2" t="str">
        <f ca="1" t="shared" si="0"/>
        <v>11210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8" t="s">
        <v>47</v>
      </c>
      <c r="D17" s="199"/>
      <c r="E17" s="23">
        <f>SUM(E14:E15)</f>
        <v>102619723</v>
      </c>
      <c r="F17" s="23">
        <f>SUM(F14:F15)</f>
        <v>8423425</v>
      </c>
      <c r="H17" s="187"/>
      <c r="I17" s="190"/>
      <c r="J17" s="190"/>
      <c r="K17" s="14" t="s">
        <v>108</v>
      </c>
      <c r="L17" s="18">
        <f t="shared" si="6"/>
        <v>2335247</v>
      </c>
      <c r="M17" s="18">
        <f t="shared" si="7"/>
        <v>592643</v>
      </c>
      <c r="AC17" s="16" t="s">
        <v>42</v>
      </c>
      <c r="AD17" s="41" t="s">
        <v>59</v>
      </c>
      <c r="AE17" s="40" t="s">
        <v>70</v>
      </c>
      <c r="AF17" s="36">
        <f ca="1" t="shared" si="5"/>
        <v>689427</v>
      </c>
      <c r="AG17" s="40"/>
      <c r="AH17" s="2" t="str">
        <f ca="1" t="shared" si="0"/>
        <v>11211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7"/>
      <c r="I18" s="191"/>
      <c r="J18" s="191"/>
      <c r="K18" s="14" t="s">
        <v>109</v>
      </c>
      <c r="L18" s="18">
        <f t="shared" si="6"/>
        <v>57750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3413806</v>
      </c>
      <c r="AG18" s="40"/>
      <c r="AH18" s="2" t="str">
        <f ca="1" t="shared" si="0"/>
        <v>11212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7"/>
      <c r="I19" s="189" t="s">
        <v>51</v>
      </c>
      <c r="J19" s="180" t="s">
        <v>52</v>
      </c>
      <c r="K19" s="182"/>
      <c r="L19" s="18">
        <f t="shared" si="6"/>
        <v>687348</v>
      </c>
      <c r="M19" s="18">
        <f t="shared" si="7"/>
        <v>70574</v>
      </c>
      <c r="AC19" s="16" t="s">
        <v>43</v>
      </c>
      <c r="AD19" s="41" t="s">
        <v>59</v>
      </c>
      <c r="AE19" s="40" t="s">
        <v>72</v>
      </c>
      <c r="AF19" s="36">
        <f ca="1" t="shared" si="5"/>
        <v>167093</v>
      </c>
      <c r="AG19" s="40"/>
      <c r="AH19" s="2" t="str">
        <f ca="1" t="shared" si="0"/>
        <v>11214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0" t="s">
        <v>154</v>
      </c>
      <c r="C20" s="200"/>
      <c r="D20" s="200"/>
      <c r="E20" s="30">
        <f>E11</f>
        <v>17765003</v>
      </c>
      <c r="F20" s="30">
        <f>F11</f>
        <v>3413806</v>
      </c>
      <c r="H20" s="187"/>
      <c r="I20" s="190"/>
      <c r="J20" s="180" t="s">
        <v>53</v>
      </c>
      <c r="K20" s="182"/>
      <c r="L20" s="18">
        <f t="shared" si="6"/>
        <v>17044965</v>
      </c>
      <c r="M20" s="18">
        <f t="shared" si="7"/>
        <v>2344253</v>
      </c>
      <c r="AC20" s="16" t="s">
        <v>48</v>
      </c>
      <c r="AD20" s="41" t="s">
        <v>59</v>
      </c>
      <c r="AE20" s="40" t="s">
        <v>73</v>
      </c>
      <c r="AF20" s="36">
        <f ca="1" t="shared" si="5"/>
        <v>7484296</v>
      </c>
      <c r="AG20" s="40"/>
      <c r="AH20" s="2" t="str">
        <f ca="1" t="shared" si="0"/>
        <v>11215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0" t="s">
        <v>57</v>
      </c>
      <c r="C21" s="201"/>
      <c r="D21" s="201"/>
      <c r="E21" s="30">
        <f>L12+L27</f>
        <v>17765003</v>
      </c>
      <c r="F21" s="30">
        <f>M12+M27</f>
        <v>3413806</v>
      </c>
      <c r="H21" s="187"/>
      <c r="I21" s="191"/>
      <c r="J21" s="180" t="s">
        <v>54</v>
      </c>
      <c r="K21" s="182"/>
      <c r="L21" s="18">
        <f t="shared" si="6"/>
        <v>433217</v>
      </c>
      <c r="M21" s="18">
        <f t="shared" si="7"/>
        <v>4154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0</v>
      </c>
      <c r="AG21" s="40"/>
      <c r="AH21" s="2" t="str">
        <f ca="1" t="shared" si="0"/>
        <v>11216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7"/>
      <c r="I22" s="180" t="s">
        <v>55</v>
      </c>
      <c r="J22" s="181"/>
      <c r="K22" s="182"/>
      <c r="L22" s="18">
        <f t="shared" si="6"/>
        <v>200790</v>
      </c>
      <c r="M22" s="18">
        <f t="shared" si="7"/>
        <v>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15444243</v>
      </c>
      <c r="AH22" s="2" t="str">
        <f ca="1" t="shared" si="0"/>
        <v>11217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7"/>
      <c r="I23" s="189" t="s">
        <v>56</v>
      </c>
      <c r="J23" s="183" t="s">
        <v>52</v>
      </c>
      <c r="K23" s="185"/>
      <c r="L23" s="18">
        <f t="shared" si="6"/>
        <v>20888985</v>
      </c>
      <c r="M23" s="18">
        <f t="shared" si="7"/>
        <v>1010752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662346</v>
      </c>
      <c r="AH23" s="2" t="str">
        <f ca="1" t="shared" si="0"/>
        <v>11218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7"/>
      <c r="I24" s="190"/>
      <c r="J24" s="180" t="s">
        <v>53</v>
      </c>
      <c r="K24" s="182"/>
      <c r="L24" s="18">
        <f t="shared" si="6"/>
        <v>17999509</v>
      </c>
      <c r="M24" s="18">
        <f t="shared" si="7"/>
        <v>1421199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234974</v>
      </c>
      <c r="AH24" s="2" t="str">
        <f ca="1" t="shared" si="0"/>
        <v>11219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7"/>
      <c r="I25" s="190"/>
      <c r="J25" s="180" t="s">
        <v>54</v>
      </c>
      <c r="K25" s="182"/>
      <c r="L25" s="18">
        <f t="shared" si="6"/>
        <v>4869164</v>
      </c>
      <c r="M25" s="18">
        <f t="shared" si="7"/>
        <v>96272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98543</v>
      </c>
      <c r="AH25" s="2" t="str">
        <f ca="1" t="shared" si="0"/>
        <v>11221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7"/>
      <c r="I26" s="191"/>
      <c r="J26" s="192" t="s">
        <v>43</v>
      </c>
      <c r="K26" s="193"/>
      <c r="L26" s="18">
        <f t="shared" si="6"/>
        <v>2081246</v>
      </c>
      <c r="M26" s="18">
        <f t="shared" si="7"/>
        <v>317658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1661223</v>
      </c>
      <c r="AH26" s="2" t="str">
        <f ca="1" t="shared" si="0"/>
        <v>11222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7"/>
      <c r="I27" s="180" t="s">
        <v>45</v>
      </c>
      <c r="J27" s="181"/>
      <c r="K27" s="182"/>
      <c r="L27" s="18">
        <f t="shared" si="6"/>
        <v>16103780</v>
      </c>
      <c r="M27" s="18">
        <f t="shared" si="7"/>
        <v>2880889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6914117</v>
      </c>
      <c r="AH27" s="2" t="str">
        <f ca="1" t="shared" si="0"/>
        <v>11223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7"/>
      <c r="I28" s="180" t="s">
        <v>58</v>
      </c>
      <c r="J28" s="181"/>
      <c r="K28" s="182"/>
      <c r="L28" s="18">
        <f t="shared" si="6"/>
        <v>33161</v>
      </c>
      <c r="M28" s="18">
        <f t="shared" si="7"/>
        <v>67900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5685538</v>
      </c>
      <c r="AH28" s="2" t="str">
        <f ca="1" t="shared" si="0"/>
        <v>11224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7"/>
      <c r="I29" s="183" t="s">
        <v>30</v>
      </c>
      <c r="J29" s="184"/>
      <c r="K29" s="185"/>
      <c r="L29" s="20">
        <f>SUM(L15:L28)</f>
        <v>95334817</v>
      </c>
      <c r="M29" s="20">
        <f>SUM(M15:M28)</f>
        <v>9937844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2335247</v>
      </c>
      <c r="AH29" s="2" t="str">
        <f ca="1" t="shared" si="0"/>
        <v>11225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8"/>
      <c r="I30" s="21"/>
      <c r="J30" s="25"/>
      <c r="K30" s="22" t="s">
        <v>47</v>
      </c>
      <c r="L30" s="24">
        <f>L29-L27</f>
        <v>79231037</v>
      </c>
      <c r="M30" s="24">
        <f>M29-M27</f>
        <v>7056955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57750</v>
      </c>
      <c r="AH30" s="2" t="str">
        <f ca="1" t="shared" si="0"/>
        <v>11227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0" t="s">
        <v>43</v>
      </c>
      <c r="I31" s="181"/>
      <c r="J31" s="181"/>
      <c r="K31" s="182"/>
      <c r="L31" s="18">
        <f>AF41</f>
        <v>6948580</v>
      </c>
      <c r="M31" s="18">
        <f>AF62</f>
        <v>1264477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687348</v>
      </c>
      <c r="AH31" s="2" t="str">
        <f ca="1" t="shared" si="0"/>
        <v>11228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3" t="s">
        <v>2</v>
      </c>
      <c r="I32" s="184"/>
      <c r="J32" s="184"/>
      <c r="K32" s="185"/>
      <c r="L32" s="20">
        <f>SUM(L13,L29,L31)</f>
        <v>120384726</v>
      </c>
      <c r="M32" s="20">
        <f>SUM(M13,M29,M31)</f>
        <v>11837231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17044965</v>
      </c>
      <c r="AH32" s="2" t="str">
        <f ca="1" t="shared" si="0"/>
        <v>11229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102619723</v>
      </c>
      <c r="M33" s="24">
        <f>SUM(M14,M30,M31)</f>
        <v>8423425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433217</v>
      </c>
      <c r="AH33" s="2" t="str">
        <f ca="1" t="shared" si="0"/>
        <v>11230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200790</v>
      </c>
      <c r="AH34" s="2" t="str">
        <f ca="1" t="shared" si="0"/>
        <v>11231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20888985</v>
      </c>
      <c r="AH35" s="2" t="str">
        <f ca="1" t="shared" si="0"/>
        <v>11232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17999509</v>
      </c>
      <c r="AH36" s="2" t="str">
        <f ca="1" t="shared" si="0"/>
        <v>11233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4869164</v>
      </c>
      <c r="AH37" s="2" t="str">
        <f ca="1" t="shared" si="0"/>
        <v>11234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2081246</v>
      </c>
      <c r="AH38" s="2" t="str">
        <f ca="1" t="shared" si="0"/>
        <v>11235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16103780</v>
      </c>
      <c r="AH39" s="2" t="str">
        <f ca="1" t="shared" si="0"/>
        <v>11237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33161</v>
      </c>
      <c r="AH40" s="2" t="str">
        <f ca="1" t="shared" si="0"/>
        <v>11238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6948580</v>
      </c>
      <c r="AH41" s="2" t="str">
        <f ca="1" t="shared" si="0"/>
        <v>11239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11240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91988</v>
      </c>
      <c r="AH43" s="2" t="str">
        <f ca="1" t="shared" si="0"/>
        <v>11241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 t="str">
        <f ca="1" t="shared" si="0"/>
        <v>11242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0</v>
      </c>
      <c r="AH45" s="2" t="str">
        <f ca="1" t="shared" si="0"/>
        <v>11243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10005</v>
      </c>
      <c r="AH46" s="2" t="str">
        <f ca="1" t="shared" si="0"/>
        <v>11245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532917</v>
      </c>
      <c r="AH47" s="2" t="str">
        <f ca="1" t="shared" si="0"/>
        <v>11246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1131550</v>
      </c>
      <c r="AH48" s="2" t="str">
        <f ca="1" t="shared" si="0"/>
        <v>11301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0</v>
      </c>
      <c r="AG49" s="29"/>
      <c r="AH49" s="2" t="str">
        <f ca="1" t="shared" si="0"/>
        <v>11324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592643</v>
      </c>
      <c r="AG50" s="29"/>
      <c r="AH50" s="2" t="str">
        <f ca="1" t="shared" si="0"/>
        <v>11326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 t="str">
        <f ca="1" t="shared" si="0"/>
        <v>11327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70574</v>
      </c>
      <c r="AG52" s="29"/>
      <c r="AH52" s="2" t="str">
        <f ca="1" t="shared" si="0"/>
        <v>11341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2344253</v>
      </c>
      <c r="AG53" s="29"/>
      <c r="AH53" s="2" t="str">
        <f ca="1" t="shared" si="0"/>
        <v>11342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4154</v>
      </c>
      <c r="AG54" s="29"/>
      <c r="AH54" s="2" t="str">
        <f ca="1" t="shared" si="0"/>
        <v>11343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0</v>
      </c>
      <c r="AG55" s="29"/>
      <c r="AH55" s="2" t="str">
        <f ca="1" t="shared" si="0"/>
        <v>11346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1010752</v>
      </c>
      <c r="AG56" s="29"/>
      <c r="AH56" s="2" t="str">
        <f ca="1" t="shared" si="0"/>
        <v>11347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1421199</v>
      </c>
      <c r="AG57" s="29"/>
      <c r="AH57" s="2" t="str">
        <f ca="1" t="shared" si="0"/>
        <v>11348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96272</v>
      </c>
      <c r="AG58" s="29"/>
      <c r="AH58" s="2" t="str">
        <f ca="1" t="shared" si="0"/>
        <v>11349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317658</v>
      </c>
      <c r="AG59" s="29"/>
      <c r="AH59" s="2" t="str">
        <f ca="1" t="shared" si="0"/>
        <v>11361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2880889</v>
      </c>
      <c r="AG60" s="29"/>
      <c r="AH60" s="2" t="str">
        <f ca="1" t="shared" si="0"/>
        <v>11362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67900</v>
      </c>
      <c r="AG61" s="29"/>
      <c r="AH61" s="2" t="str">
        <f ca="1" t="shared" si="0"/>
        <v>11363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1264477</v>
      </c>
      <c r="AG62" s="29"/>
      <c r="AH62" s="2" t="str">
        <f ca="1" t="shared" si="0"/>
        <v>11365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 t="str">
        <f ca="1" t="shared" si="0"/>
        <v>11369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 t="str">
        <f ca="1" t="shared" si="0"/>
        <v>11381</v>
      </c>
      <c r="AI64" s="2">
        <v>64</v>
      </c>
    </row>
    <row r="65" spans="34:35" ht="14.25" hidden="1">
      <c r="AH65" s="2" t="str">
        <f ca="1" t="shared" si="0"/>
        <v>11383</v>
      </c>
      <c r="AI65" s="2">
        <v>65</v>
      </c>
    </row>
    <row r="66" spans="34:35" ht="14.25" hidden="1">
      <c r="AH66" s="2" t="str">
        <f ca="1" t="shared" si="0"/>
        <v>11385</v>
      </c>
      <c r="AI66" s="2">
        <v>66</v>
      </c>
    </row>
    <row r="67" spans="34:35" ht="14.25" hidden="1">
      <c r="AH67" s="2" t="str">
        <f ca="1" t="shared" si="0"/>
        <v>11408</v>
      </c>
      <c r="AI67" s="2">
        <v>67</v>
      </c>
    </row>
    <row r="68" spans="34:35" ht="14.25" hidden="1">
      <c r="AH68" s="2" t="str">
        <f ca="1" t="shared" si="0"/>
        <v>11442</v>
      </c>
      <c r="AI68" s="2">
        <v>68</v>
      </c>
    </row>
    <row r="69" spans="34:35" ht="14.25" hidden="1">
      <c r="AH69" s="2" t="str">
        <f ca="1" t="shared" si="0"/>
        <v>11464</v>
      </c>
      <c r="AI69" s="2">
        <v>69</v>
      </c>
    </row>
    <row r="70" spans="34:35" ht="14.25" hidden="1">
      <c r="AH70" s="2" t="str">
        <f ca="1" t="shared" si="8" ref="AH70:AH133">INDIRECT("'"&amp;$AD$7&amp;"'!"&amp;"B"&amp;ROW(B70))</f>
        <v>11465</v>
      </c>
      <c r="AI70" s="2">
        <v>70</v>
      </c>
    </row>
    <row r="71" spans="34:35" ht="14.25" hidden="1">
      <c r="AH71" s="2" t="str">
        <f ca="1" t="shared" si="8"/>
        <v>11808</v>
      </c>
      <c r="AI71" s="2">
        <v>71</v>
      </c>
    </row>
    <row r="72" spans="34:35" ht="14.25" hidden="1">
      <c r="AH72" s="2" t="str">
        <f ca="1" t="shared" si="8"/>
        <v>11809</v>
      </c>
      <c r="AI72" s="2">
        <v>72</v>
      </c>
    </row>
    <row r="73" spans="34:35" ht="14.25" hidden="1">
      <c r="AH73" s="2" t="str">
        <f ca="1" t="shared" si="8"/>
        <v>11810</v>
      </c>
      <c r="AI73" s="2">
        <v>73</v>
      </c>
    </row>
    <row r="74" spans="34:35" ht="14.25" hidden="1">
      <c r="AH74" s="2" t="str">
        <f ca="1" t="shared" si="8"/>
        <v>11813</v>
      </c>
      <c r="AI74" s="2">
        <v>74</v>
      </c>
    </row>
    <row r="75" spans="34:35" ht="14.25" hidden="1">
      <c r="AH75" s="2" t="str">
        <f ca="1" t="shared" si="8"/>
        <v>11814</v>
      </c>
      <c r="AI75" s="2">
        <v>75</v>
      </c>
    </row>
    <row r="76" spans="34:35" ht="14.25" hidden="1">
      <c r="AH76" s="2" t="str">
        <f ca="1" t="shared" si="8"/>
        <v>11815</v>
      </c>
      <c r="AI76" s="2">
        <v>76</v>
      </c>
    </row>
    <row r="77" spans="34:35" ht="14.25" hidden="1">
      <c r="AH77" s="2" t="str">
        <f ca="1" t="shared" si="8"/>
        <v>11816</v>
      </c>
      <c r="AI77" s="2">
        <v>77</v>
      </c>
    </row>
    <row r="78" spans="34:35" ht="14.25" hidden="1">
      <c r="AH78" s="2" t="str">
        <f ca="1" t="shared" si="8"/>
        <v>11817</v>
      </c>
      <c r="AI78" s="2">
        <v>78</v>
      </c>
    </row>
    <row r="79" spans="34:35" ht="14.25" hidden="1">
      <c r="AH79" s="2" t="str">
        <f ca="1" t="shared" si="8"/>
        <v>11818</v>
      </c>
      <c r="AI79" s="2">
        <v>79</v>
      </c>
    </row>
    <row r="80" spans="34:35" ht="14.25" hidden="1">
      <c r="AH80" s="2" t="str">
        <f ca="1" t="shared" si="8"/>
        <v>11820</v>
      </c>
      <c r="AI80" s="2">
        <v>80</v>
      </c>
    </row>
    <row r="81" spans="34:35" ht="14.25" hidden="1">
      <c r="AH81" s="2" t="str">
        <f ca="1" t="shared" si="8"/>
        <v>11821</v>
      </c>
      <c r="AI81" s="2">
        <v>81</v>
      </c>
    </row>
    <row r="82" spans="34:35" ht="14.25" hidden="1">
      <c r="AH82" s="2" t="str">
        <f ca="1" t="shared" si="8"/>
        <v>11824</v>
      </c>
      <c r="AI82" s="2">
        <v>82</v>
      </c>
    </row>
    <row r="83" spans="34:35" ht="14.25" hidden="1">
      <c r="AH83" s="2" t="str">
        <f ca="1" t="shared" si="8"/>
        <v>11827</v>
      </c>
      <c r="AI83" s="2">
        <v>83</v>
      </c>
    </row>
    <row r="84" spans="34:35" ht="14.25" hidden="1">
      <c r="AH84" s="2" t="str">
        <f ca="1" t="shared" si="8"/>
        <v>11861</v>
      </c>
      <c r="AI84" s="2">
        <v>84</v>
      </c>
    </row>
    <row r="85" spans="34:35" ht="14.25" hidden="1">
      <c r="AH85" s="2" t="str">
        <f ca="1" t="shared" si="8"/>
        <v>11863</v>
      </c>
      <c r="AI85" s="2">
        <v>85</v>
      </c>
    </row>
    <row r="86" spans="34:35" ht="14.25" hidden="1">
      <c r="AH86" s="2" t="str">
        <f ca="1" t="shared" si="8"/>
        <v>11869</v>
      </c>
      <c r="AI86" s="2">
        <v>86</v>
      </c>
    </row>
    <row r="87" spans="34:35" ht="14.25" hidden="1">
      <c r="AH87" s="2" t="str">
        <f ca="1" t="shared" si="8"/>
        <v>11871</v>
      </c>
      <c r="AI87" s="2">
        <v>87</v>
      </c>
    </row>
    <row r="88" spans="34:35" ht="14.25" hidden="1">
      <c r="AH88" s="2" t="str">
        <f ca="1" t="shared" si="8"/>
        <v>11872</v>
      </c>
      <c r="AI88" s="2">
        <v>88</v>
      </c>
    </row>
    <row r="89" spans="34:35" ht="14.25" hidden="1">
      <c r="AH89" s="2" t="str">
        <f ca="1" t="shared" si="8"/>
        <v>11885</v>
      </c>
      <c r="AI89" s="2">
        <v>89</v>
      </c>
    </row>
    <row r="90" spans="34:35" ht="14.25" hidden="1">
      <c r="AH90" s="2" t="str">
        <f ca="1" t="shared" si="8"/>
        <v>11896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2015-02-17T03:13:41Z</dcterms:modified>
  <cp:category/>
  <cp:version/>
  <cp:contentType/>
  <cp:contentStatus/>
</cp:coreProperties>
</file>