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20730" windowHeight="1129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'し尿処理状況'!$A$7:$BC$54</definedName>
    <definedName name="_xlnm.Print_Area" localSheetId="0">'水洗化人口等'!$A$7:$Z$54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<sst xmlns="http://schemas.openxmlformats.org/spreadsheetml/2006/main" count="770" uniqueCount="445">
  <si>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</si>
  <si>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</si>
  <si>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</si>
  <si>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</si>
  <si>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</si>
  <si>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</si>
  <si>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</si>
  <si>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</si>
  <si>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</si>
  <si>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</si>
  <si>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</si>
  <si>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</si>
  <si>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</si>
  <si>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</si>
  <si>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</si>
  <si>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</si>
  <si>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</si>
  <si>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</si>
  <si>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</si>
  <si>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</si>
  <si>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</si>
  <si>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</si>
  <si>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</si>
  <si>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</si>
  <si>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</si>
  <si>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</si>
  <si>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</si>
  <si>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</si>
  <si>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</si>
  <si>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</si>
  <si>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</si>
  <si>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</si>
  <si>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</si>
  <si>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</si>
  <si>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</si>
  <si>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</si>
  <si>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</si>
  <si>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</si>
  <si>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</si>
  <si>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</si>
  <si>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</si>
  <si>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</si>
  <si>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</si>
  <si>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</si>
  <si>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</si>
  <si>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</si>
  <si>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</si>
  <si>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</si>
  <si>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</si>
  <si>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</si>
  <si>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</si>
  <si>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</si>
  <si>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</si>
  <si>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</si>
  <si>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</si>
  <si>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</si>
  <si>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</si>
  <si>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</si>
  <si>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</si>
  <si>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</si>
  <si>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</si>
  <si>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</si>
  <si>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</si>
  <si>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</si>
  <si>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</si>
  <si>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</si>
  <si>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</si>
  <si>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</si>
  <si>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</si>
  <si>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</si>
  <si>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</si>
  <si>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</si>
  <si>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</si>
  <si>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</si>
  <si>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</si>
  <si>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</si>
  <si>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</si>
  <si>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</si>
  <si>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</si>
  <si>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</si>
  <si>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</si>
  <si>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</si>
  <si>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</si>
  <si>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</si>
  <si>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</si>
  <si>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</si>
  <si>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</si>
  <si>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</si>
  <si>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</si>
  <si>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</si>
  <si>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</si>
  <si>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</si>
  <si>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</si>
  <si>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</si>
  <si>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</si>
  <si>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</si>
  <si>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</si>
  <si>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</si>
  <si>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</si>
  <si>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</si>
  <si>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</si>
  <si>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</si>
  <si>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</si>
  <si>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</si>
  <si>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</si>
  <si>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</si>
  <si>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</si>
  <si>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</si>
  <si>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水洗化人口等（平成24年度実績）</t>
  </si>
  <si>
    <t>し尿処理の状況（平成24年度実績）</t>
  </si>
  <si>
    <t>岩手県</t>
  </si>
  <si>
    <t>03000</t>
  </si>
  <si>
    <t>和歌山県</t>
  </si>
  <si>
    <t>30000</t>
  </si>
  <si>
    <t>愛媛県</t>
  </si>
  <si>
    <t>38000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</si>
  <si>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</si>
  <si>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</si>
  <si>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</si>
  <si>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</si>
  <si>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</si>
  <si>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</si>
  <si>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</si>
  <si>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</si>
  <si>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青森県</t>
  </si>
  <si>
    <t>02000</t>
  </si>
  <si>
    <t>合計</t>
  </si>
  <si>
    <t>宮城県</t>
  </si>
  <si>
    <t>04000</t>
  </si>
  <si>
    <t>宮城県</t>
  </si>
  <si>
    <t>04000</t>
  </si>
  <si>
    <t>合計</t>
  </si>
  <si>
    <t>秋田県</t>
  </si>
  <si>
    <t>05000</t>
  </si>
  <si>
    <t>山形県</t>
  </si>
  <si>
    <t>06000</t>
  </si>
  <si>
    <t>福島県</t>
  </si>
  <si>
    <t>07000</t>
  </si>
  <si>
    <t>合計</t>
  </si>
  <si>
    <t>福島県</t>
  </si>
  <si>
    <t>07000</t>
  </si>
  <si>
    <t>合計</t>
  </si>
  <si>
    <t>茨城県</t>
  </si>
  <si>
    <t>08000</t>
  </si>
  <si>
    <t>合計</t>
  </si>
  <si>
    <t>茨城県</t>
  </si>
  <si>
    <t>08000</t>
  </si>
  <si>
    <t>合計</t>
  </si>
  <si>
    <t>栃木県</t>
  </si>
  <si>
    <t>09000</t>
  </si>
  <si>
    <t>合計</t>
  </si>
  <si>
    <t>栃木県</t>
  </si>
  <si>
    <t>09000</t>
  </si>
  <si>
    <t>群馬県</t>
  </si>
  <si>
    <t>10000</t>
  </si>
  <si>
    <t>群馬県</t>
  </si>
  <si>
    <t>10000</t>
  </si>
  <si>
    <t>埼玉県</t>
  </si>
  <si>
    <t>11000</t>
  </si>
  <si>
    <t>埼玉県</t>
  </si>
  <si>
    <t>11000</t>
  </si>
  <si>
    <t>千葉県</t>
  </si>
  <si>
    <t>12000</t>
  </si>
  <si>
    <t>合計</t>
  </si>
  <si>
    <t>千葉県</t>
  </si>
  <si>
    <t>12000</t>
  </si>
  <si>
    <t>東京都</t>
  </si>
  <si>
    <t>13000</t>
  </si>
  <si>
    <t>東京都</t>
  </si>
  <si>
    <t>13000</t>
  </si>
  <si>
    <t>神奈川県</t>
  </si>
  <si>
    <t>14000</t>
  </si>
  <si>
    <t>神奈川県</t>
  </si>
  <si>
    <t>14000</t>
  </si>
  <si>
    <t>新潟県</t>
  </si>
  <si>
    <t>15000</t>
  </si>
  <si>
    <t>新潟県</t>
  </si>
  <si>
    <t>15000</t>
  </si>
  <si>
    <t>富山県</t>
  </si>
  <si>
    <t>16000</t>
  </si>
  <si>
    <t>富山県</t>
  </si>
  <si>
    <t>16000</t>
  </si>
  <si>
    <t>石川県</t>
  </si>
  <si>
    <t>17000</t>
  </si>
  <si>
    <t>石川県</t>
  </si>
  <si>
    <t>17000</t>
  </si>
  <si>
    <t>福井県</t>
  </si>
  <si>
    <t>18000</t>
  </si>
  <si>
    <t>合計</t>
  </si>
  <si>
    <t>福井県</t>
  </si>
  <si>
    <t>18000</t>
  </si>
  <si>
    <t>山梨県</t>
  </si>
  <si>
    <t>19000</t>
  </si>
  <si>
    <t>山梨県</t>
  </si>
  <si>
    <t>19000</t>
  </si>
  <si>
    <t>長野県</t>
  </si>
  <si>
    <t>20000</t>
  </si>
  <si>
    <t>長野県</t>
  </si>
  <si>
    <t>20000</t>
  </si>
  <si>
    <t>岐阜県</t>
  </si>
  <si>
    <t>21000</t>
  </si>
  <si>
    <t>岐阜県</t>
  </si>
  <si>
    <t>21000</t>
  </si>
  <si>
    <t>静岡県</t>
  </si>
  <si>
    <t>22000</t>
  </si>
  <si>
    <t>静岡県</t>
  </si>
  <si>
    <t>22000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</si>
  <si>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</si>
  <si>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</si>
  <si>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</si>
  <si>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</si>
  <si>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</si>
  <si>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</si>
  <si>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</si>
  <si>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</si>
  <si>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滋賀県</t>
  </si>
  <si>
    <t>25000</t>
  </si>
  <si>
    <t>京都府</t>
  </si>
  <si>
    <t>26000</t>
  </si>
  <si>
    <t>京都府</t>
  </si>
  <si>
    <t>26000</t>
  </si>
  <si>
    <t>大阪府</t>
  </si>
  <si>
    <t>27000</t>
  </si>
  <si>
    <t>大阪府</t>
  </si>
  <si>
    <t>27000</t>
  </si>
  <si>
    <t>合計</t>
  </si>
  <si>
    <t>兵庫県</t>
  </si>
  <si>
    <t>28000</t>
  </si>
  <si>
    <t>兵庫県</t>
  </si>
  <si>
    <t>28000</t>
  </si>
  <si>
    <t>奈良県</t>
  </si>
  <si>
    <t>29000</t>
  </si>
  <si>
    <t>合計</t>
  </si>
  <si>
    <t>奈良県</t>
  </si>
  <si>
    <t>29000</t>
  </si>
  <si>
    <t>鳥取県</t>
  </si>
  <si>
    <t>31000</t>
  </si>
  <si>
    <t>鳥取県</t>
  </si>
  <si>
    <t>31000</t>
  </si>
  <si>
    <t>島根県</t>
  </si>
  <si>
    <t>32000</t>
  </si>
  <si>
    <t>島根県</t>
  </si>
  <si>
    <t>32000</t>
  </si>
  <si>
    <t>岡山県</t>
  </si>
  <si>
    <t>33000</t>
  </si>
  <si>
    <t>岡山県</t>
  </si>
  <si>
    <t>33000</t>
  </si>
  <si>
    <t>広島県</t>
  </si>
  <si>
    <t>34000</t>
  </si>
  <si>
    <t>山口県</t>
  </si>
  <si>
    <t>35000</t>
  </si>
  <si>
    <t>山口県</t>
  </si>
  <si>
    <t>徳島県</t>
  </si>
  <si>
    <t>36000</t>
  </si>
  <si>
    <t>徳島県</t>
  </si>
  <si>
    <t>36000</t>
  </si>
  <si>
    <t>香川県</t>
  </si>
  <si>
    <t>37000</t>
  </si>
  <si>
    <t>高知県</t>
  </si>
  <si>
    <t>39000</t>
  </si>
  <si>
    <t>合計</t>
  </si>
  <si>
    <t>高知県</t>
  </si>
  <si>
    <t>39000</t>
  </si>
  <si>
    <t>福岡県</t>
  </si>
  <si>
    <t>40000</t>
  </si>
  <si>
    <t>福岡県</t>
  </si>
  <si>
    <t>40000</t>
  </si>
  <si>
    <t>佐賀県</t>
  </si>
  <si>
    <t>41000</t>
  </si>
  <si>
    <t>合計</t>
  </si>
  <si>
    <t>佐賀県</t>
  </si>
  <si>
    <t>41000</t>
  </si>
  <si>
    <t>長崎県</t>
  </si>
  <si>
    <t>42000</t>
  </si>
  <si>
    <t>熊本県</t>
  </si>
  <si>
    <t>43000</t>
  </si>
  <si>
    <t>熊本県</t>
  </si>
  <si>
    <t>43000</t>
  </si>
  <si>
    <t>大分県</t>
  </si>
  <si>
    <t>44000</t>
  </si>
  <si>
    <t>宮崎県</t>
  </si>
  <si>
    <t>45000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</si>
  <si>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</si>
  <si>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</si>
  <si>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</si>
  <si>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</si>
  <si>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</si>
  <si>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</si>
  <si>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</si>
  <si>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</si>
  <si>
    <t>全国</t>
  </si>
  <si>
    <t>48000</t>
  </si>
  <si>
    <t>合計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</si>
  <si>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</si>
  <si>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</si>
  <si>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</si>
  <si>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</si>
  <si>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</si>
  <si>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</si>
  <si>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</si>
  <si>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</si>
  <si>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</si>
  <si>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</si>
  <si>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</si>
  <si>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</si>
  <si>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</si>
  <si>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</si>
  <si>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</si>
  <si>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</si>
  <si>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</si>
  <si>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</si>
  <si>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</si>
  <si>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</si>
  <si>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</si>
  <si>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</si>
  <si>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</si>
  <si>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</si>
  <si>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</si>
  <si>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</si>
  <si>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</si>
  <si>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</si>
  <si>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</si>
  <si>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</si>
  <si>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</si>
  <si>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</si>
  <si>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</si>
  <si>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</si>
  <si>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</si>
  <si>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</si>
  <si>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</si>
  <si>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</si>
  <si>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</si>
  <si>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</si>
  <si>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</si>
  <si>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</si>
  <si>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</si>
  <si>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</si>
  <si>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</si>
  <si>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</si>
  <si>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</si>
  <si>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</si>
  <si>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</si>
  <si>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</si>
  <si>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</si>
  <si>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</si>
  <si>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</si>
  <si>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</si>
  <si>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</si>
  <si>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</si>
  <si>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</si>
  <si>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</si>
  <si>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</si>
  <si>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</si>
  <si>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</si>
  <si>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</si>
  <si>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</si>
  <si>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</si>
  <si>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</si>
  <si>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</si>
  <si>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</si>
  <si>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</si>
  <si>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</si>
  <si>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</si>
  <si>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</si>
  <si>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</si>
  <si>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</si>
  <si>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</si>
  <si>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</si>
  <si>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</si>
  <si>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</si>
  <si>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</si>
  <si>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</si>
  <si>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</si>
  <si>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</si>
  <si>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</si>
  <si>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</si>
  <si>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</si>
  <si>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</si>
  <si>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</si>
  <si>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</si>
  <si>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</si>
  <si>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</si>
  <si>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</si>
  <si>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</si>
  <si>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</si>
  <si>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</si>
  <si>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</si>
  <si>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</si>
  <si>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</si>
  <si>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</si>
  <si>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</si>
  <si>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</si>
  <si>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</si>
  <si>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</si>
  <si>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</si>
  <si>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</si>
  <si>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</si>
  <si>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</si>
  <si>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</si>
  <si>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</si>
  <si>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</si>
  <si>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</si>
  <si>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</si>
  <si>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</si>
  <si>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</si>
  <si>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</si>
  <si>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</si>
  <si>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</si>
  <si>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</si>
  <si>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</si>
  <si>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</si>
  <si>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</si>
  <si>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</si>
  <si>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</si>
  <si>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</si>
  <si>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</si>
  <si>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</si>
  <si>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</si>
  <si>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</si>
  <si>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</si>
  <si>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</si>
  <si>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</si>
  <si>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</si>
  <si>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</si>
  <si>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</si>
  <si>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</si>
  <si>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</si>
  <si>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</si>
  <si>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</si>
  <si>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</si>
  <si>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</si>
  <si>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</si>
  <si>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</si>
  <si>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</si>
  <si>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</si>
  <si>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</si>
  <si>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</si>
  <si>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</si>
  <si>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</si>
  <si>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</si>
  <si>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</si>
  <si>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48</t>
  </si>
  <si>
    <t>全国</t>
  </si>
  <si>
    <t>48000</t>
  </si>
  <si>
    <t>X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</si>
</sst>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color indexed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53" fillId="0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vertical="center"/>
    </xf>
    <xf numFmtId="3" fontId="53" fillId="0" borderId="11" xfId="49" applyNumberFormat="1" applyFont="1" applyFill="1" applyBorder="1" applyAlignment="1">
      <alignment vertical="center"/>
    </xf>
    <xf numFmtId="3" fontId="17" fillId="0" borderId="11" xfId="49" applyNumberFormat="1" applyFont="1" applyFill="1" applyBorder="1" applyAlignment="1">
      <alignment vertical="center"/>
    </xf>
    <xf numFmtId="49" fontId="8" fillId="0" borderId="17" xfId="64" applyNumberFormat="1" applyFont="1" applyFill="1" applyBorder="1" applyAlignment="1">
      <alignment horizontal="center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6" fillId="14" borderId="11" xfId="49" applyNumberFormat="1" applyFont="1" applyFill="1" applyBorder="1" applyAlignment="1">
      <alignment horizontal="left" vertical="center"/>
    </xf>
    <xf numFmtId="49" fontId="16" fillId="14" borderId="11" xfId="49" applyNumberFormat="1" applyFont="1" applyFill="1" applyBorder="1" applyAlignment="1">
      <alignment horizontal="left" vertical="center"/>
    </xf>
    <xf numFmtId="3" fontId="16" fillId="14" borderId="11" xfId="49" applyNumberFormat="1" applyFont="1" applyFill="1" applyBorder="1" applyAlignment="1">
      <alignment horizontal="right" vertical="center"/>
    </xf>
    <xf numFmtId="0" fontId="16" fillId="14" borderId="11" xfId="49" applyNumberFormat="1" applyFont="1" applyFill="1" applyBorder="1" applyAlignment="1">
      <alignment vertical="center"/>
    </xf>
    <xf numFmtId="0" fontId="16" fillId="14" borderId="11" xfId="0" applyNumberFormat="1" applyFont="1" applyFill="1" applyBorder="1" applyAlignment="1">
      <alignment vertical="center"/>
    </xf>
    <xf numFmtId="49" fontId="16" fillId="14" borderId="11" xfId="0" applyNumberFormat="1" applyFont="1" applyFill="1" applyBorder="1" applyAlignment="1">
      <alignment vertical="center"/>
    </xf>
    <xf numFmtId="3" fontId="16" fillId="14" borderId="11" xfId="49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88" fontId="16" fillId="14" borderId="11" xfId="49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09" customWidth="1"/>
    <col min="2" max="2" width="8.69921875" style="110" customWidth="1"/>
    <col min="3" max="3" width="12.59765625" style="109" customWidth="1"/>
    <col min="4" max="5" width="11.69921875" style="111" customWidth="1"/>
    <col min="6" max="6" width="11.69921875" style="112" customWidth="1"/>
    <col min="7" max="9" width="11.69921875" style="111" customWidth="1"/>
    <col min="10" max="10" width="11.69921875" style="112" customWidth="1"/>
    <col min="11" max="11" width="11.69921875" style="111" customWidth="1"/>
    <col min="12" max="12" width="11.69921875" style="113" customWidth="1"/>
    <col min="13" max="13" width="11.69921875" style="111" customWidth="1"/>
    <col min="14" max="14" width="11.69921875" style="113" customWidth="1"/>
    <col min="15" max="16" width="11.69921875" style="111" customWidth="1"/>
    <col min="17" max="17" width="11.69921875" style="113" customWidth="1"/>
    <col min="18" max="18" width="11.69921875" style="111" customWidth="1"/>
    <col min="19" max="22" width="8.59765625" style="114" customWidth="1"/>
    <col min="23" max="16384" width="9" style="114" customWidth="1"/>
  </cols>
  <sheetData>
    <row r="1" spans="1:22" s="53" customFormat="1" ht="17.25">
      <c r="A1" s="89" t="s">
        <v>108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0" t="s">
        <v>48</v>
      </c>
      <c r="B2" s="137" t="s">
        <v>49</v>
      </c>
      <c r="C2" s="137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4" t="s">
        <v>53</v>
      </c>
      <c r="T2" s="125"/>
      <c r="U2" s="125"/>
      <c r="V2" s="126"/>
      <c r="W2" s="124" t="s">
        <v>54</v>
      </c>
      <c r="X2" s="125"/>
      <c r="Y2" s="125"/>
      <c r="Z2" s="126"/>
    </row>
    <row r="3" spans="1:26" s="53" customFormat="1" ht="18.75" customHeight="1">
      <c r="A3" s="135"/>
      <c r="B3" s="135"/>
      <c r="C3" s="138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7"/>
      <c r="T3" s="128"/>
      <c r="U3" s="128"/>
      <c r="V3" s="129"/>
      <c r="W3" s="127"/>
      <c r="X3" s="128"/>
      <c r="Y3" s="128"/>
      <c r="Z3" s="129"/>
    </row>
    <row r="4" spans="1:26" s="53" customFormat="1" ht="26.25" customHeight="1">
      <c r="A4" s="135"/>
      <c r="B4" s="135"/>
      <c r="C4" s="138"/>
      <c r="D4" s="81"/>
      <c r="E4" s="132" t="s">
        <v>55</v>
      </c>
      <c r="F4" s="130" t="s">
        <v>58</v>
      </c>
      <c r="G4" s="130" t="s">
        <v>59</v>
      </c>
      <c r="H4" s="130" t="s">
        <v>60</v>
      </c>
      <c r="I4" s="132" t="s">
        <v>55</v>
      </c>
      <c r="J4" s="130" t="s">
        <v>61</v>
      </c>
      <c r="K4" s="130" t="s">
        <v>62</v>
      </c>
      <c r="L4" s="130" t="s">
        <v>63</v>
      </c>
      <c r="M4" s="130" t="s">
        <v>64</v>
      </c>
      <c r="N4" s="130" t="s">
        <v>65</v>
      </c>
      <c r="O4" s="134" t="s">
        <v>66</v>
      </c>
      <c r="P4" s="83"/>
      <c r="Q4" s="130" t="s">
        <v>67</v>
      </c>
      <c r="R4" s="84"/>
      <c r="S4" s="130" t="s">
        <v>68</v>
      </c>
      <c r="T4" s="130" t="s">
        <v>69</v>
      </c>
      <c r="U4" s="130" t="s">
        <v>70</v>
      </c>
      <c r="V4" s="130" t="s">
        <v>71</v>
      </c>
      <c r="W4" s="130" t="s">
        <v>68</v>
      </c>
      <c r="X4" s="130" t="s">
        <v>69</v>
      </c>
      <c r="Y4" s="130" t="s">
        <v>70</v>
      </c>
      <c r="Z4" s="130" t="s">
        <v>71</v>
      </c>
    </row>
    <row r="5" spans="1:26" s="53" customFormat="1" ht="23.25" customHeight="1">
      <c r="A5" s="135"/>
      <c r="B5" s="135"/>
      <c r="C5" s="138"/>
      <c r="D5" s="81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85" t="s">
        <v>72</v>
      </c>
      <c r="Q5" s="131"/>
      <c r="R5" s="86"/>
      <c r="S5" s="131"/>
      <c r="T5" s="131"/>
      <c r="U5" s="133"/>
      <c r="V5" s="133"/>
      <c r="W5" s="131"/>
      <c r="X5" s="131"/>
      <c r="Y5" s="133"/>
      <c r="Z5" s="133"/>
    </row>
    <row r="6" spans="1:26" s="87" customFormat="1" ht="18" customHeight="1">
      <c r="A6" s="136"/>
      <c r="B6" s="136"/>
      <c r="C6" s="139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3" customFormat="1" ht="12" customHeight="1">
      <c r="A7" s="94" t="s">
        <v>116</v>
      </c>
      <c r="B7" s="95" t="s">
        <v>117</v>
      </c>
      <c r="C7" s="94" t="s">
        <v>118</v>
      </c>
      <c r="D7" s="96">
        <f aca="true" t="shared" si="0" ref="D7:D53">+SUM(E7,+I7)</f>
        <v>5493281</v>
      </c>
      <c r="E7" s="96">
        <f aca="true" t="shared" si="1" ref="E7:E53">+SUM(G7,+H7)</f>
        <v>443113</v>
      </c>
      <c r="F7" s="97">
        <f aca="true" t="shared" si="2" ref="F7:F54">IF(D7&gt;0,E7/D7*100,"-")</f>
        <v>8.066454273866565</v>
      </c>
      <c r="G7" s="96">
        <v>439758</v>
      </c>
      <c r="H7" s="96">
        <v>3355</v>
      </c>
      <c r="I7" s="96">
        <f aca="true" t="shared" si="3" ref="I7:I53">+SUM(K7,+M7,+O7)</f>
        <v>5050168</v>
      </c>
      <c r="J7" s="97">
        <f aca="true" t="shared" si="4" ref="J7:J54">IF($D7&gt;0,I7/$D7*100,"-")</f>
        <v>91.93354572613343</v>
      </c>
      <c r="K7" s="96">
        <v>4777979</v>
      </c>
      <c r="L7" s="97">
        <f aca="true" t="shared" si="5" ref="L7:L54">IF($D7&gt;0,K7/$D7*100,"-")</f>
        <v>86.97860167721258</v>
      </c>
      <c r="M7" s="96">
        <v>0</v>
      </c>
      <c r="N7" s="97">
        <f aca="true" t="shared" si="6" ref="N7:N54">IF($D7&gt;0,M7/$D7*100,"-")</f>
        <v>0</v>
      </c>
      <c r="O7" s="96">
        <v>272189</v>
      </c>
      <c r="P7" s="96">
        <v>183217</v>
      </c>
      <c r="Q7" s="97">
        <f aca="true" t="shared" si="7" ref="Q7:Q54">IF($D7&gt;0,O7/$D7*100,"-")</f>
        <v>4.954944048920854</v>
      </c>
      <c r="R7" s="96">
        <v>22100</v>
      </c>
      <c r="S7" s="98">
        <v>169</v>
      </c>
      <c r="T7" s="98">
        <v>0</v>
      </c>
      <c r="U7" s="98">
        <v>1</v>
      </c>
      <c r="V7" s="98">
        <v>9</v>
      </c>
      <c r="W7" s="98">
        <v>148</v>
      </c>
      <c r="X7" s="98">
        <v>0</v>
      </c>
      <c r="Y7" s="98">
        <v>5</v>
      </c>
      <c r="Z7" s="98">
        <v>26</v>
      </c>
    </row>
    <row r="8" spans="1:26" s="93" customFormat="1" ht="12" customHeight="1">
      <c r="A8" s="94" t="s">
        <v>122</v>
      </c>
      <c r="B8" s="95" t="s">
        <v>123</v>
      </c>
      <c r="C8" s="94" t="s">
        <v>121</v>
      </c>
      <c r="D8" s="96">
        <f t="shared" si="0"/>
        <v>1383855</v>
      </c>
      <c r="E8" s="96">
        <f t="shared" si="1"/>
        <v>218307</v>
      </c>
      <c r="F8" s="97">
        <f t="shared" si="2"/>
        <v>15.77527992455857</v>
      </c>
      <c r="G8" s="96">
        <v>214277</v>
      </c>
      <c r="H8" s="96">
        <v>4030</v>
      </c>
      <c r="I8" s="96">
        <f t="shared" si="3"/>
        <v>1165548</v>
      </c>
      <c r="J8" s="97">
        <f t="shared" si="4"/>
        <v>84.22472007544143</v>
      </c>
      <c r="K8" s="96">
        <v>672446</v>
      </c>
      <c r="L8" s="97">
        <f t="shared" si="5"/>
        <v>48.5922296772422</v>
      </c>
      <c r="M8" s="96">
        <v>0</v>
      </c>
      <c r="N8" s="97">
        <f t="shared" si="6"/>
        <v>0</v>
      </c>
      <c r="O8" s="96">
        <v>493102</v>
      </c>
      <c r="P8" s="96">
        <v>193057</v>
      </c>
      <c r="Q8" s="97">
        <f t="shared" si="7"/>
        <v>35.63249039819924</v>
      </c>
      <c r="R8" s="96">
        <v>3929</v>
      </c>
      <c r="S8" s="98">
        <v>30</v>
      </c>
      <c r="T8" s="98">
        <v>0</v>
      </c>
      <c r="U8" s="98">
        <v>5</v>
      </c>
      <c r="V8" s="98">
        <v>5</v>
      </c>
      <c r="W8" s="98">
        <v>28</v>
      </c>
      <c r="X8" s="98">
        <v>1</v>
      </c>
      <c r="Y8" s="98">
        <v>5</v>
      </c>
      <c r="Z8" s="98">
        <v>6</v>
      </c>
    </row>
    <row r="9" spans="1:26" s="93" customFormat="1" ht="12" customHeight="1">
      <c r="A9" s="94" t="s">
        <v>110</v>
      </c>
      <c r="B9" s="95" t="s">
        <v>111</v>
      </c>
      <c r="C9" s="94" t="s">
        <v>55</v>
      </c>
      <c r="D9" s="96">
        <f t="shared" si="0"/>
        <v>1321598</v>
      </c>
      <c r="E9" s="96">
        <f t="shared" si="1"/>
        <v>428584</v>
      </c>
      <c r="F9" s="97">
        <f t="shared" si="2"/>
        <v>32.42922583115289</v>
      </c>
      <c r="G9" s="96">
        <v>427240</v>
      </c>
      <c r="H9" s="96">
        <v>1344</v>
      </c>
      <c r="I9" s="96">
        <f t="shared" si="3"/>
        <v>893014</v>
      </c>
      <c r="J9" s="97">
        <f t="shared" si="4"/>
        <v>67.57077416884711</v>
      </c>
      <c r="K9" s="96">
        <v>619393</v>
      </c>
      <c r="L9" s="97">
        <f t="shared" si="5"/>
        <v>46.866974677625116</v>
      </c>
      <c r="M9" s="96">
        <v>1846</v>
      </c>
      <c r="N9" s="97">
        <f t="shared" si="6"/>
        <v>0.13967938813466726</v>
      </c>
      <c r="O9" s="96">
        <v>271775</v>
      </c>
      <c r="P9" s="96">
        <v>254740</v>
      </c>
      <c r="Q9" s="97">
        <f t="shared" si="7"/>
        <v>20.564120103087326</v>
      </c>
      <c r="R9" s="96">
        <v>5256</v>
      </c>
      <c r="S9" s="98">
        <v>31</v>
      </c>
      <c r="T9" s="98">
        <v>0</v>
      </c>
      <c r="U9" s="98">
        <v>0</v>
      </c>
      <c r="V9" s="98">
        <v>2</v>
      </c>
      <c r="W9" s="98">
        <v>28</v>
      </c>
      <c r="X9" s="98">
        <v>0</v>
      </c>
      <c r="Y9" s="98">
        <v>0</v>
      </c>
      <c r="Z9" s="98">
        <v>5</v>
      </c>
    </row>
    <row r="10" spans="1:26" s="93" customFormat="1" ht="12" customHeight="1">
      <c r="A10" s="94" t="s">
        <v>127</v>
      </c>
      <c r="B10" s="95" t="s">
        <v>128</v>
      </c>
      <c r="C10" s="94" t="s">
        <v>118</v>
      </c>
      <c r="D10" s="96">
        <f t="shared" si="0"/>
        <v>2324733</v>
      </c>
      <c r="E10" s="96">
        <f t="shared" si="1"/>
        <v>366254</v>
      </c>
      <c r="F10" s="97">
        <f t="shared" si="2"/>
        <v>15.754669460966056</v>
      </c>
      <c r="G10" s="96">
        <v>361080</v>
      </c>
      <c r="H10" s="96">
        <v>5174</v>
      </c>
      <c r="I10" s="96">
        <f t="shared" si="3"/>
        <v>1958479</v>
      </c>
      <c r="J10" s="97">
        <f t="shared" si="4"/>
        <v>84.24533053903394</v>
      </c>
      <c r="K10" s="96">
        <v>1706501</v>
      </c>
      <c r="L10" s="97">
        <f t="shared" si="5"/>
        <v>73.40632236046032</v>
      </c>
      <c r="M10" s="96">
        <v>6361</v>
      </c>
      <c r="N10" s="97">
        <f t="shared" si="6"/>
        <v>0.27362282034108865</v>
      </c>
      <c r="O10" s="96">
        <v>245617</v>
      </c>
      <c r="P10" s="96">
        <v>150124</v>
      </c>
      <c r="Q10" s="97">
        <f t="shared" si="7"/>
        <v>10.565385358232538</v>
      </c>
      <c r="R10" s="96">
        <v>13771</v>
      </c>
      <c r="S10" s="98">
        <v>32</v>
      </c>
      <c r="T10" s="98">
        <v>0</v>
      </c>
      <c r="U10" s="98">
        <v>0</v>
      </c>
      <c r="V10" s="98">
        <v>3</v>
      </c>
      <c r="W10" s="98">
        <v>25</v>
      </c>
      <c r="X10" s="98">
        <v>2</v>
      </c>
      <c r="Y10" s="98">
        <v>0</v>
      </c>
      <c r="Z10" s="98">
        <v>8</v>
      </c>
    </row>
    <row r="11" spans="1:26" s="93" customFormat="1" ht="12" customHeight="1">
      <c r="A11" s="94" t="s">
        <v>132</v>
      </c>
      <c r="B11" s="95" t="s">
        <v>133</v>
      </c>
      <c r="C11" s="94" t="s">
        <v>121</v>
      </c>
      <c r="D11" s="96">
        <f t="shared" si="0"/>
        <v>1085394</v>
      </c>
      <c r="E11" s="96">
        <f t="shared" si="1"/>
        <v>290175</v>
      </c>
      <c r="F11" s="97">
        <f t="shared" si="2"/>
        <v>26.734531423612072</v>
      </c>
      <c r="G11" s="96">
        <v>290175</v>
      </c>
      <c r="H11" s="96">
        <v>0</v>
      </c>
      <c r="I11" s="96">
        <f t="shared" si="3"/>
        <v>795219</v>
      </c>
      <c r="J11" s="97">
        <f t="shared" si="4"/>
        <v>73.26546857638793</v>
      </c>
      <c r="K11" s="96">
        <v>525626</v>
      </c>
      <c r="L11" s="97">
        <f t="shared" si="5"/>
        <v>48.4272070787198</v>
      </c>
      <c r="M11" s="96">
        <v>0</v>
      </c>
      <c r="N11" s="97">
        <f t="shared" si="6"/>
        <v>0</v>
      </c>
      <c r="O11" s="96">
        <v>269593</v>
      </c>
      <c r="P11" s="96">
        <v>194675</v>
      </c>
      <c r="Q11" s="97">
        <f t="shared" si="7"/>
        <v>24.838261497668128</v>
      </c>
      <c r="R11" s="96">
        <v>3687</v>
      </c>
      <c r="S11" s="98">
        <v>21</v>
      </c>
      <c r="T11" s="98">
        <v>0</v>
      </c>
      <c r="U11" s="98">
        <v>0</v>
      </c>
      <c r="V11" s="98">
        <v>4</v>
      </c>
      <c r="W11" s="98">
        <v>20</v>
      </c>
      <c r="X11" s="98">
        <v>1</v>
      </c>
      <c r="Y11" s="98">
        <v>0</v>
      </c>
      <c r="Z11" s="98">
        <v>4</v>
      </c>
    </row>
    <row r="12" spans="1:26" s="93" customFormat="1" ht="12" customHeight="1">
      <c r="A12" s="94" t="s">
        <v>134</v>
      </c>
      <c r="B12" s="95" t="s">
        <v>135</v>
      </c>
      <c r="C12" s="94" t="s">
        <v>118</v>
      </c>
      <c r="D12" s="96">
        <f t="shared" si="0"/>
        <v>1162495</v>
      </c>
      <c r="E12" s="96">
        <f t="shared" si="1"/>
        <v>131723</v>
      </c>
      <c r="F12" s="97">
        <f t="shared" si="2"/>
        <v>11.331059488427906</v>
      </c>
      <c r="G12" s="96">
        <v>131723</v>
      </c>
      <c r="H12" s="96">
        <v>0</v>
      </c>
      <c r="I12" s="96">
        <f t="shared" si="3"/>
        <v>1030772</v>
      </c>
      <c r="J12" s="97">
        <f t="shared" si="4"/>
        <v>88.66894051157209</v>
      </c>
      <c r="K12" s="96">
        <v>732191</v>
      </c>
      <c r="L12" s="97">
        <f t="shared" si="5"/>
        <v>62.98444294384063</v>
      </c>
      <c r="M12" s="96">
        <v>0</v>
      </c>
      <c r="N12" s="97">
        <f t="shared" si="6"/>
        <v>0</v>
      </c>
      <c r="O12" s="96">
        <v>298581</v>
      </c>
      <c r="P12" s="96">
        <v>136997</v>
      </c>
      <c r="Q12" s="97">
        <f t="shared" si="7"/>
        <v>25.684497567731473</v>
      </c>
      <c r="R12" s="96">
        <v>6166</v>
      </c>
      <c r="S12" s="98">
        <v>29</v>
      </c>
      <c r="T12" s="98">
        <v>0</v>
      </c>
      <c r="U12" s="98">
        <v>0</v>
      </c>
      <c r="V12" s="98">
        <v>6</v>
      </c>
      <c r="W12" s="98">
        <v>27</v>
      </c>
      <c r="X12" s="98">
        <v>2</v>
      </c>
      <c r="Y12" s="98">
        <v>0</v>
      </c>
      <c r="Z12" s="98">
        <v>6</v>
      </c>
    </row>
    <row r="13" spans="1:26" s="93" customFormat="1" ht="12" customHeight="1">
      <c r="A13" s="94" t="s">
        <v>136</v>
      </c>
      <c r="B13" s="95" t="s">
        <v>137</v>
      </c>
      <c r="C13" s="94" t="s">
        <v>138</v>
      </c>
      <c r="D13" s="96">
        <f t="shared" si="0"/>
        <v>1979964</v>
      </c>
      <c r="E13" s="96">
        <f t="shared" si="1"/>
        <v>248291</v>
      </c>
      <c r="F13" s="97">
        <f t="shared" si="2"/>
        <v>12.540177498176735</v>
      </c>
      <c r="G13" s="96">
        <v>247600</v>
      </c>
      <c r="H13" s="96">
        <v>691</v>
      </c>
      <c r="I13" s="96">
        <f t="shared" si="3"/>
        <v>1731673</v>
      </c>
      <c r="J13" s="97">
        <f t="shared" si="4"/>
        <v>87.45982250182327</v>
      </c>
      <c r="K13" s="96">
        <v>873315</v>
      </c>
      <c r="L13" s="97">
        <f t="shared" si="5"/>
        <v>44.10762013854798</v>
      </c>
      <c r="M13" s="96">
        <v>5249</v>
      </c>
      <c r="N13" s="97">
        <f t="shared" si="6"/>
        <v>0.2651058302070139</v>
      </c>
      <c r="O13" s="96">
        <v>853109</v>
      </c>
      <c r="P13" s="96">
        <v>476253</v>
      </c>
      <c r="Q13" s="97">
        <f t="shared" si="7"/>
        <v>43.08709653306828</v>
      </c>
      <c r="R13" s="96">
        <v>8882</v>
      </c>
      <c r="S13" s="98">
        <v>39</v>
      </c>
      <c r="T13" s="98">
        <v>5</v>
      </c>
      <c r="U13" s="98">
        <v>0</v>
      </c>
      <c r="V13" s="98">
        <v>13</v>
      </c>
      <c r="W13" s="98">
        <v>40</v>
      </c>
      <c r="X13" s="98">
        <v>4</v>
      </c>
      <c r="Y13" s="98">
        <v>0</v>
      </c>
      <c r="Z13" s="98">
        <v>13</v>
      </c>
    </row>
    <row r="14" spans="1:26" s="93" customFormat="1" ht="12" customHeight="1">
      <c r="A14" s="94" t="s">
        <v>142</v>
      </c>
      <c r="B14" s="95" t="s">
        <v>143</v>
      </c>
      <c r="C14" s="94" t="s">
        <v>144</v>
      </c>
      <c r="D14" s="96">
        <f t="shared" si="0"/>
        <v>2993716</v>
      </c>
      <c r="E14" s="96">
        <f t="shared" si="1"/>
        <v>277919</v>
      </c>
      <c r="F14" s="97">
        <f t="shared" si="2"/>
        <v>9.283412321008406</v>
      </c>
      <c r="G14" s="96">
        <v>277537</v>
      </c>
      <c r="H14" s="96">
        <v>382</v>
      </c>
      <c r="I14" s="96">
        <f t="shared" si="3"/>
        <v>2715797</v>
      </c>
      <c r="J14" s="97">
        <f t="shared" si="4"/>
        <v>90.71658767899159</v>
      </c>
      <c r="K14" s="96">
        <v>1603217</v>
      </c>
      <c r="L14" s="97">
        <f t="shared" si="5"/>
        <v>53.55274180984435</v>
      </c>
      <c r="M14" s="96">
        <v>12456</v>
      </c>
      <c r="N14" s="97">
        <f t="shared" si="6"/>
        <v>0.41607153116728507</v>
      </c>
      <c r="O14" s="96">
        <v>1100124</v>
      </c>
      <c r="P14" s="96">
        <v>572409</v>
      </c>
      <c r="Q14" s="97">
        <f t="shared" si="7"/>
        <v>36.747774337979955</v>
      </c>
      <c r="R14" s="96">
        <v>49799</v>
      </c>
      <c r="S14" s="98">
        <v>21</v>
      </c>
      <c r="T14" s="98">
        <v>2</v>
      </c>
      <c r="U14" s="98">
        <v>1</v>
      </c>
      <c r="V14" s="98">
        <v>20</v>
      </c>
      <c r="W14" s="98">
        <v>21</v>
      </c>
      <c r="X14" s="98">
        <v>1</v>
      </c>
      <c r="Y14" s="98">
        <v>0</v>
      </c>
      <c r="Z14" s="98">
        <v>22</v>
      </c>
    </row>
    <row r="15" spans="1:26" s="93" customFormat="1" ht="12" customHeight="1">
      <c r="A15" s="94" t="s">
        <v>148</v>
      </c>
      <c r="B15" s="95" t="s">
        <v>149</v>
      </c>
      <c r="C15" s="94" t="s">
        <v>150</v>
      </c>
      <c r="D15" s="96">
        <f t="shared" si="0"/>
        <v>2018211</v>
      </c>
      <c r="E15" s="96">
        <f t="shared" si="1"/>
        <v>136548</v>
      </c>
      <c r="F15" s="97">
        <f t="shared" si="2"/>
        <v>6.76579406216694</v>
      </c>
      <c r="G15" s="96">
        <v>136548</v>
      </c>
      <c r="H15" s="96">
        <v>0</v>
      </c>
      <c r="I15" s="96">
        <f t="shared" si="3"/>
        <v>1881663</v>
      </c>
      <c r="J15" s="97">
        <f t="shared" si="4"/>
        <v>93.23420593783305</v>
      </c>
      <c r="K15" s="96">
        <v>1165229</v>
      </c>
      <c r="L15" s="97">
        <f t="shared" si="5"/>
        <v>57.735737244520024</v>
      </c>
      <c r="M15" s="96">
        <v>851</v>
      </c>
      <c r="N15" s="97">
        <f t="shared" si="6"/>
        <v>0.04216605696827537</v>
      </c>
      <c r="O15" s="96">
        <v>715583</v>
      </c>
      <c r="P15" s="96">
        <v>382313</v>
      </c>
      <c r="Q15" s="97">
        <f t="shared" si="7"/>
        <v>35.45630263634476</v>
      </c>
      <c r="R15" s="96">
        <v>29878</v>
      </c>
      <c r="S15" s="98">
        <v>19</v>
      </c>
      <c r="T15" s="98">
        <v>4</v>
      </c>
      <c r="U15" s="98">
        <v>0</v>
      </c>
      <c r="V15" s="98">
        <v>3</v>
      </c>
      <c r="W15" s="98">
        <v>20</v>
      </c>
      <c r="X15" s="98">
        <v>1</v>
      </c>
      <c r="Y15" s="98">
        <v>0</v>
      </c>
      <c r="Z15" s="98">
        <v>5</v>
      </c>
    </row>
    <row r="16" spans="1:26" s="93" customFormat="1" ht="12" customHeight="1">
      <c r="A16" s="94" t="s">
        <v>153</v>
      </c>
      <c r="B16" s="95" t="s">
        <v>154</v>
      </c>
      <c r="C16" s="94" t="s">
        <v>118</v>
      </c>
      <c r="D16" s="96">
        <f t="shared" si="0"/>
        <v>2031573</v>
      </c>
      <c r="E16" s="96">
        <f t="shared" si="1"/>
        <v>138847</v>
      </c>
      <c r="F16" s="97">
        <f t="shared" si="2"/>
        <v>6.834457831443911</v>
      </c>
      <c r="G16" s="96">
        <v>138742</v>
      </c>
      <c r="H16" s="96">
        <v>105</v>
      </c>
      <c r="I16" s="96">
        <f t="shared" si="3"/>
        <v>1892726</v>
      </c>
      <c r="J16" s="97">
        <f t="shared" si="4"/>
        <v>93.16554216855609</v>
      </c>
      <c r="K16" s="96">
        <v>910321</v>
      </c>
      <c r="L16" s="97">
        <f t="shared" si="5"/>
        <v>44.80867780778737</v>
      </c>
      <c r="M16" s="96">
        <v>25117</v>
      </c>
      <c r="N16" s="97">
        <f t="shared" si="6"/>
        <v>1.236332634859786</v>
      </c>
      <c r="O16" s="96">
        <v>957288</v>
      </c>
      <c r="P16" s="96">
        <v>416177</v>
      </c>
      <c r="Q16" s="97">
        <f t="shared" si="7"/>
        <v>47.12053172590894</v>
      </c>
      <c r="R16" s="96">
        <v>41412</v>
      </c>
      <c r="S16" s="98">
        <v>24</v>
      </c>
      <c r="T16" s="98">
        <v>2</v>
      </c>
      <c r="U16" s="98">
        <v>1</v>
      </c>
      <c r="V16" s="98">
        <v>8</v>
      </c>
      <c r="W16" s="98">
        <v>14</v>
      </c>
      <c r="X16" s="98">
        <v>2</v>
      </c>
      <c r="Y16" s="98">
        <v>5</v>
      </c>
      <c r="Z16" s="98">
        <v>14</v>
      </c>
    </row>
    <row r="17" spans="1:26" s="93" customFormat="1" ht="12" customHeight="1">
      <c r="A17" s="94" t="s">
        <v>157</v>
      </c>
      <c r="B17" s="95" t="s">
        <v>158</v>
      </c>
      <c r="C17" s="94" t="s">
        <v>121</v>
      </c>
      <c r="D17" s="96">
        <f t="shared" si="0"/>
        <v>7272370</v>
      </c>
      <c r="E17" s="96">
        <f t="shared" si="1"/>
        <v>145597</v>
      </c>
      <c r="F17" s="97">
        <f t="shared" si="2"/>
        <v>2.0020571010550894</v>
      </c>
      <c r="G17" s="96">
        <v>144763</v>
      </c>
      <c r="H17" s="96">
        <v>834</v>
      </c>
      <c r="I17" s="96">
        <f t="shared" si="3"/>
        <v>7126773</v>
      </c>
      <c r="J17" s="97">
        <f t="shared" si="4"/>
        <v>97.99794289894491</v>
      </c>
      <c r="K17" s="96">
        <v>5407989</v>
      </c>
      <c r="L17" s="97">
        <f t="shared" si="5"/>
        <v>74.36350185702872</v>
      </c>
      <c r="M17" s="96">
        <v>9096</v>
      </c>
      <c r="N17" s="97">
        <f t="shared" si="6"/>
        <v>0.12507614436559197</v>
      </c>
      <c r="O17" s="96">
        <v>1709688</v>
      </c>
      <c r="P17" s="96">
        <v>797618</v>
      </c>
      <c r="Q17" s="97">
        <f t="shared" si="7"/>
        <v>23.50936489755059</v>
      </c>
      <c r="R17" s="96">
        <v>115943</v>
      </c>
      <c r="S17" s="98">
        <v>16</v>
      </c>
      <c r="T17" s="98">
        <v>25</v>
      </c>
      <c r="U17" s="98">
        <v>0</v>
      </c>
      <c r="V17" s="98">
        <v>22</v>
      </c>
      <c r="W17" s="98">
        <v>10</v>
      </c>
      <c r="X17" s="98">
        <v>1</v>
      </c>
      <c r="Y17" s="98">
        <v>2</v>
      </c>
      <c r="Z17" s="98">
        <v>50</v>
      </c>
    </row>
    <row r="18" spans="1:26" s="93" customFormat="1" ht="12" customHeight="1">
      <c r="A18" s="94" t="s">
        <v>161</v>
      </c>
      <c r="B18" s="95" t="s">
        <v>162</v>
      </c>
      <c r="C18" s="94" t="s">
        <v>163</v>
      </c>
      <c r="D18" s="96">
        <f t="shared" si="0"/>
        <v>6248324</v>
      </c>
      <c r="E18" s="96">
        <f t="shared" si="1"/>
        <v>224882</v>
      </c>
      <c r="F18" s="97">
        <f t="shared" si="2"/>
        <v>3.5990771285227847</v>
      </c>
      <c r="G18" s="96">
        <v>223678</v>
      </c>
      <c r="H18" s="96">
        <v>1204</v>
      </c>
      <c r="I18" s="96">
        <f t="shared" si="3"/>
        <v>6023442</v>
      </c>
      <c r="J18" s="97">
        <f t="shared" si="4"/>
        <v>96.4009228714772</v>
      </c>
      <c r="K18" s="96">
        <v>4159367</v>
      </c>
      <c r="L18" s="97">
        <f t="shared" si="5"/>
        <v>66.56772280054619</v>
      </c>
      <c r="M18" s="96">
        <v>8980</v>
      </c>
      <c r="N18" s="97">
        <f t="shared" si="6"/>
        <v>0.14371853956356936</v>
      </c>
      <c r="O18" s="96">
        <v>1855095</v>
      </c>
      <c r="P18" s="96">
        <v>923794</v>
      </c>
      <c r="Q18" s="97">
        <f t="shared" si="7"/>
        <v>29.689481531367452</v>
      </c>
      <c r="R18" s="96">
        <v>104456</v>
      </c>
      <c r="S18" s="98">
        <v>44</v>
      </c>
      <c r="T18" s="98">
        <v>8</v>
      </c>
      <c r="U18" s="98">
        <v>0</v>
      </c>
      <c r="V18" s="98">
        <v>2</v>
      </c>
      <c r="W18" s="98">
        <v>41</v>
      </c>
      <c r="X18" s="98">
        <v>3</v>
      </c>
      <c r="Y18" s="98">
        <v>1</v>
      </c>
      <c r="Z18" s="98">
        <v>9</v>
      </c>
    </row>
    <row r="19" spans="1:26" s="93" customFormat="1" ht="12" customHeight="1">
      <c r="A19" s="94" t="s">
        <v>166</v>
      </c>
      <c r="B19" s="95" t="s">
        <v>167</v>
      </c>
      <c r="C19" s="94" t="s">
        <v>121</v>
      </c>
      <c r="D19" s="96">
        <f t="shared" si="0"/>
        <v>13124224</v>
      </c>
      <c r="E19" s="96">
        <f t="shared" si="1"/>
        <v>37128</v>
      </c>
      <c r="F19" s="97">
        <f t="shared" si="2"/>
        <v>0.28289672593213894</v>
      </c>
      <c r="G19" s="96">
        <v>36927</v>
      </c>
      <c r="H19" s="96">
        <v>201</v>
      </c>
      <c r="I19" s="96">
        <f t="shared" si="3"/>
        <v>13087096</v>
      </c>
      <c r="J19" s="97">
        <f t="shared" si="4"/>
        <v>99.71710327406787</v>
      </c>
      <c r="K19" s="96">
        <v>12985457</v>
      </c>
      <c r="L19" s="97">
        <f t="shared" si="5"/>
        <v>98.94266510538071</v>
      </c>
      <c r="M19" s="96">
        <v>2418</v>
      </c>
      <c r="N19" s="97">
        <f t="shared" si="6"/>
        <v>0.018423946436756947</v>
      </c>
      <c r="O19" s="96">
        <v>99221</v>
      </c>
      <c r="P19" s="96">
        <v>44795</v>
      </c>
      <c r="Q19" s="97">
        <f t="shared" si="7"/>
        <v>0.7560142222503974</v>
      </c>
      <c r="R19" s="96">
        <v>389931</v>
      </c>
      <c r="S19" s="98">
        <v>25</v>
      </c>
      <c r="T19" s="98">
        <v>8</v>
      </c>
      <c r="U19" s="98">
        <v>21</v>
      </c>
      <c r="V19" s="98">
        <v>8</v>
      </c>
      <c r="W19" s="98">
        <v>25</v>
      </c>
      <c r="X19" s="98">
        <v>2</v>
      </c>
      <c r="Y19" s="98">
        <v>3</v>
      </c>
      <c r="Z19" s="98">
        <v>32</v>
      </c>
    </row>
    <row r="20" spans="1:26" s="93" customFormat="1" ht="12" customHeight="1">
      <c r="A20" s="94" t="s">
        <v>170</v>
      </c>
      <c r="B20" s="95" t="s">
        <v>171</v>
      </c>
      <c r="C20" s="94" t="s">
        <v>118</v>
      </c>
      <c r="D20" s="96">
        <f t="shared" si="0"/>
        <v>9090414</v>
      </c>
      <c r="E20" s="96">
        <f t="shared" si="1"/>
        <v>47412</v>
      </c>
      <c r="F20" s="97">
        <f t="shared" si="2"/>
        <v>0.5215604041796117</v>
      </c>
      <c r="G20" s="96">
        <v>47305</v>
      </c>
      <c r="H20" s="96">
        <v>107</v>
      </c>
      <c r="I20" s="96">
        <f t="shared" si="3"/>
        <v>9043002</v>
      </c>
      <c r="J20" s="97">
        <f t="shared" si="4"/>
        <v>99.47843959582039</v>
      </c>
      <c r="K20" s="96">
        <v>8569917</v>
      </c>
      <c r="L20" s="97">
        <f t="shared" si="5"/>
        <v>94.27422117408514</v>
      </c>
      <c r="M20" s="96">
        <v>0</v>
      </c>
      <c r="N20" s="97">
        <f t="shared" si="6"/>
        <v>0</v>
      </c>
      <c r="O20" s="96">
        <v>473085</v>
      </c>
      <c r="P20" s="96">
        <v>147937</v>
      </c>
      <c r="Q20" s="97">
        <f t="shared" si="7"/>
        <v>5.204218421735248</v>
      </c>
      <c r="R20" s="96">
        <v>161059</v>
      </c>
      <c r="S20" s="98">
        <v>6</v>
      </c>
      <c r="T20" s="98">
        <v>26</v>
      </c>
      <c r="U20" s="98">
        <v>1</v>
      </c>
      <c r="V20" s="98">
        <v>0</v>
      </c>
      <c r="W20" s="98">
        <v>11</v>
      </c>
      <c r="X20" s="98">
        <v>1</v>
      </c>
      <c r="Y20" s="98">
        <v>1</v>
      </c>
      <c r="Z20" s="98">
        <v>20</v>
      </c>
    </row>
    <row r="21" spans="1:26" s="93" customFormat="1" ht="12" customHeight="1">
      <c r="A21" s="94" t="s">
        <v>174</v>
      </c>
      <c r="B21" s="95" t="s">
        <v>175</v>
      </c>
      <c r="C21" s="94" t="s">
        <v>131</v>
      </c>
      <c r="D21" s="96">
        <f t="shared" si="0"/>
        <v>2371937</v>
      </c>
      <c r="E21" s="96">
        <f t="shared" si="1"/>
        <v>182385</v>
      </c>
      <c r="F21" s="97">
        <f t="shared" si="2"/>
        <v>7.689285170727553</v>
      </c>
      <c r="G21" s="96">
        <v>181666</v>
      </c>
      <c r="H21" s="96">
        <v>719</v>
      </c>
      <c r="I21" s="96">
        <f t="shared" si="3"/>
        <v>2189552</v>
      </c>
      <c r="J21" s="97">
        <f t="shared" si="4"/>
        <v>92.31071482927244</v>
      </c>
      <c r="K21" s="96">
        <v>1491068</v>
      </c>
      <c r="L21" s="97">
        <f t="shared" si="5"/>
        <v>62.86288379497432</v>
      </c>
      <c r="M21" s="96">
        <v>0</v>
      </c>
      <c r="N21" s="97">
        <f t="shared" si="6"/>
        <v>0</v>
      </c>
      <c r="O21" s="96">
        <v>698484</v>
      </c>
      <c r="P21" s="96">
        <v>239867</v>
      </c>
      <c r="Q21" s="97">
        <f t="shared" si="7"/>
        <v>29.447831034298126</v>
      </c>
      <c r="R21" s="96">
        <v>12923</v>
      </c>
      <c r="S21" s="98">
        <v>27</v>
      </c>
      <c r="T21" s="98">
        <v>0</v>
      </c>
      <c r="U21" s="98">
        <v>0</v>
      </c>
      <c r="V21" s="98">
        <v>3</v>
      </c>
      <c r="W21" s="98">
        <v>18</v>
      </c>
      <c r="X21" s="98">
        <v>0</v>
      </c>
      <c r="Y21" s="98">
        <v>0</v>
      </c>
      <c r="Z21" s="98">
        <v>12</v>
      </c>
    </row>
    <row r="22" spans="1:26" s="93" customFormat="1" ht="12" customHeight="1">
      <c r="A22" s="94" t="s">
        <v>178</v>
      </c>
      <c r="B22" s="95" t="s">
        <v>179</v>
      </c>
      <c r="C22" s="94" t="s">
        <v>121</v>
      </c>
      <c r="D22" s="96">
        <f t="shared" si="0"/>
        <v>1098716</v>
      </c>
      <c r="E22" s="96">
        <f t="shared" si="1"/>
        <v>50071</v>
      </c>
      <c r="F22" s="97">
        <f t="shared" si="2"/>
        <v>4.557228619588684</v>
      </c>
      <c r="G22" s="96">
        <v>49989</v>
      </c>
      <c r="H22" s="96">
        <v>82</v>
      </c>
      <c r="I22" s="96">
        <f t="shared" si="3"/>
        <v>1048645</v>
      </c>
      <c r="J22" s="97">
        <f t="shared" si="4"/>
        <v>95.44277138041132</v>
      </c>
      <c r="K22" s="96">
        <v>822415</v>
      </c>
      <c r="L22" s="97">
        <f t="shared" si="5"/>
        <v>74.85237313373064</v>
      </c>
      <c r="M22" s="96">
        <v>4553</v>
      </c>
      <c r="N22" s="97">
        <f t="shared" si="6"/>
        <v>0.41439280032328646</v>
      </c>
      <c r="O22" s="96">
        <v>221677</v>
      </c>
      <c r="P22" s="96">
        <v>113803</v>
      </c>
      <c r="Q22" s="97">
        <f t="shared" si="7"/>
        <v>20.176005446357383</v>
      </c>
      <c r="R22" s="96">
        <v>13432</v>
      </c>
      <c r="S22" s="98">
        <v>15</v>
      </c>
      <c r="T22" s="98">
        <v>0</v>
      </c>
      <c r="U22" s="98">
        <v>0</v>
      </c>
      <c r="V22" s="98">
        <v>0</v>
      </c>
      <c r="W22" s="98">
        <v>7</v>
      </c>
      <c r="X22" s="98">
        <v>0</v>
      </c>
      <c r="Y22" s="98">
        <v>0</v>
      </c>
      <c r="Z22" s="98">
        <v>8</v>
      </c>
    </row>
    <row r="23" spans="1:26" s="93" customFormat="1" ht="12" customHeight="1">
      <c r="A23" s="94" t="s">
        <v>182</v>
      </c>
      <c r="B23" s="95" t="s">
        <v>183</v>
      </c>
      <c r="C23" s="94" t="s">
        <v>144</v>
      </c>
      <c r="D23" s="96">
        <f t="shared" si="0"/>
        <v>1167692</v>
      </c>
      <c r="E23" s="96">
        <f t="shared" si="1"/>
        <v>45743</v>
      </c>
      <c r="F23" s="97">
        <f t="shared" si="2"/>
        <v>3.917385748981752</v>
      </c>
      <c r="G23" s="101">
        <v>45706</v>
      </c>
      <c r="H23" s="96">
        <v>37</v>
      </c>
      <c r="I23" s="96">
        <f t="shared" si="3"/>
        <v>1121949</v>
      </c>
      <c r="J23" s="97">
        <f t="shared" si="4"/>
        <v>96.08261425101826</v>
      </c>
      <c r="K23" s="101">
        <v>825902</v>
      </c>
      <c r="L23" s="97">
        <f t="shared" si="5"/>
        <v>70.72943892738839</v>
      </c>
      <c r="M23" s="96">
        <v>5257</v>
      </c>
      <c r="N23" s="97">
        <f t="shared" si="6"/>
        <v>0.4502043347046995</v>
      </c>
      <c r="O23" s="101">
        <v>290790</v>
      </c>
      <c r="P23" s="101">
        <v>121855</v>
      </c>
      <c r="Q23" s="97">
        <f t="shared" si="7"/>
        <v>24.902970988925162</v>
      </c>
      <c r="R23" s="96">
        <v>10475</v>
      </c>
      <c r="S23" s="98">
        <v>18</v>
      </c>
      <c r="T23" s="98">
        <v>0</v>
      </c>
      <c r="U23" s="98">
        <v>0</v>
      </c>
      <c r="V23" s="98">
        <v>1</v>
      </c>
      <c r="W23" s="98">
        <v>17</v>
      </c>
      <c r="X23" s="98">
        <v>0</v>
      </c>
      <c r="Y23" s="98">
        <v>0</v>
      </c>
      <c r="Z23" s="98">
        <v>2</v>
      </c>
    </row>
    <row r="24" spans="1:26" s="93" customFormat="1" ht="12" customHeight="1">
      <c r="A24" s="94" t="s">
        <v>186</v>
      </c>
      <c r="B24" s="95" t="s">
        <v>187</v>
      </c>
      <c r="C24" s="94" t="s">
        <v>188</v>
      </c>
      <c r="D24" s="96">
        <f t="shared" si="0"/>
        <v>813634</v>
      </c>
      <c r="E24" s="96">
        <f t="shared" si="1"/>
        <v>42873</v>
      </c>
      <c r="F24" s="97">
        <f t="shared" si="2"/>
        <v>5.269322570099087</v>
      </c>
      <c r="G24" s="96">
        <v>41842</v>
      </c>
      <c r="H24" s="96">
        <v>1031</v>
      </c>
      <c r="I24" s="96">
        <f t="shared" si="3"/>
        <v>770761</v>
      </c>
      <c r="J24" s="97">
        <f t="shared" si="4"/>
        <v>94.73067742990091</v>
      </c>
      <c r="K24" s="96">
        <v>559022</v>
      </c>
      <c r="L24" s="97">
        <f t="shared" si="5"/>
        <v>68.70681412035387</v>
      </c>
      <c r="M24" s="96">
        <v>0</v>
      </c>
      <c r="N24" s="97">
        <f t="shared" si="6"/>
        <v>0</v>
      </c>
      <c r="O24" s="96">
        <v>211739</v>
      </c>
      <c r="P24" s="96">
        <v>95011</v>
      </c>
      <c r="Q24" s="97">
        <f t="shared" si="7"/>
        <v>26.023863309547046</v>
      </c>
      <c r="R24" s="96">
        <v>11694</v>
      </c>
      <c r="S24" s="98">
        <v>16</v>
      </c>
      <c r="T24" s="98">
        <v>0</v>
      </c>
      <c r="U24" s="98">
        <v>0</v>
      </c>
      <c r="V24" s="98">
        <v>1</v>
      </c>
      <c r="W24" s="98">
        <v>16</v>
      </c>
      <c r="X24" s="98">
        <v>0</v>
      </c>
      <c r="Y24" s="98">
        <v>0</v>
      </c>
      <c r="Z24" s="98">
        <v>1</v>
      </c>
    </row>
    <row r="25" spans="1:26" s="93" customFormat="1" ht="12" customHeight="1">
      <c r="A25" s="94" t="s">
        <v>191</v>
      </c>
      <c r="B25" s="95" t="s">
        <v>192</v>
      </c>
      <c r="C25" s="94" t="s">
        <v>118</v>
      </c>
      <c r="D25" s="96">
        <f t="shared" si="0"/>
        <v>868215</v>
      </c>
      <c r="E25" s="96">
        <f t="shared" si="1"/>
        <v>59846</v>
      </c>
      <c r="F25" s="97">
        <f t="shared" si="2"/>
        <v>6.892993095028305</v>
      </c>
      <c r="G25" s="96">
        <v>59840</v>
      </c>
      <c r="H25" s="96">
        <v>6</v>
      </c>
      <c r="I25" s="96">
        <f t="shared" si="3"/>
        <v>808369</v>
      </c>
      <c r="J25" s="97">
        <f t="shared" si="4"/>
        <v>93.10700690497168</v>
      </c>
      <c r="K25" s="96">
        <v>488782</v>
      </c>
      <c r="L25" s="97">
        <f t="shared" si="5"/>
        <v>56.29734570354117</v>
      </c>
      <c r="M25" s="96">
        <v>6493</v>
      </c>
      <c r="N25" s="97">
        <f t="shared" si="6"/>
        <v>0.7478562337669816</v>
      </c>
      <c r="O25" s="96">
        <v>313094</v>
      </c>
      <c r="P25" s="96">
        <v>120840</v>
      </c>
      <c r="Q25" s="97">
        <f t="shared" si="7"/>
        <v>36.06180496766354</v>
      </c>
      <c r="R25" s="96">
        <v>7840</v>
      </c>
      <c r="S25" s="98">
        <v>18</v>
      </c>
      <c r="T25" s="98">
        <v>1</v>
      </c>
      <c r="U25" s="98">
        <v>0</v>
      </c>
      <c r="V25" s="98">
        <v>8</v>
      </c>
      <c r="W25" s="98">
        <v>17</v>
      </c>
      <c r="X25" s="98">
        <v>1</v>
      </c>
      <c r="Y25" s="98">
        <v>1</v>
      </c>
      <c r="Z25" s="98">
        <v>8</v>
      </c>
    </row>
    <row r="26" spans="1:26" s="93" customFormat="1" ht="12" customHeight="1">
      <c r="A26" s="94" t="s">
        <v>195</v>
      </c>
      <c r="B26" s="95" t="s">
        <v>196</v>
      </c>
      <c r="C26" s="94" t="s">
        <v>121</v>
      </c>
      <c r="D26" s="96">
        <f t="shared" si="0"/>
        <v>2165362</v>
      </c>
      <c r="E26" s="96">
        <f t="shared" si="1"/>
        <v>214481</v>
      </c>
      <c r="F26" s="97">
        <f t="shared" si="2"/>
        <v>9.905087463435674</v>
      </c>
      <c r="G26" s="96">
        <v>213914</v>
      </c>
      <c r="H26" s="96">
        <v>567</v>
      </c>
      <c r="I26" s="96">
        <f t="shared" si="3"/>
        <v>1950881</v>
      </c>
      <c r="J26" s="97">
        <f t="shared" si="4"/>
        <v>90.09491253656432</v>
      </c>
      <c r="K26" s="96">
        <v>1636124</v>
      </c>
      <c r="L26" s="97">
        <f t="shared" si="5"/>
        <v>75.55891347497554</v>
      </c>
      <c r="M26" s="96">
        <v>6571</v>
      </c>
      <c r="N26" s="97">
        <f t="shared" si="6"/>
        <v>0.3034596524738127</v>
      </c>
      <c r="O26" s="96">
        <v>308186</v>
      </c>
      <c r="P26" s="96">
        <v>220408</v>
      </c>
      <c r="Q26" s="97">
        <f t="shared" si="7"/>
        <v>14.232539409114967</v>
      </c>
      <c r="R26" s="96">
        <v>32832</v>
      </c>
      <c r="S26" s="98">
        <v>66</v>
      </c>
      <c r="T26" s="98">
        <v>1</v>
      </c>
      <c r="U26" s="98">
        <v>3</v>
      </c>
      <c r="V26" s="98">
        <v>7</v>
      </c>
      <c r="W26" s="98">
        <v>68</v>
      </c>
      <c r="X26" s="98">
        <v>1</v>
      </c>
      <c r="Y26" s="98">
        <v>2</v>
      </c>
      <c r="Z26" s="98">
        <v>6</v>
      </c>
    </row>
    <row r="27" spans="1:26" s="93" customFormat="1" ht="12" customHeight="1">
      <c r="A27" s="94" t="s">
        <v>199</v>
      </c>
      <c r="B27" s="95" t="s">
        <v>200</v>
      </c>
      <c r="C27" s="94" t="s">
        <v>131</v>
      </c>
      <c r="D27" s="96">
        <f t="shared" si="0"/>
        <v>2064940</v>
      </c>
      <c r="E27" s="96">
        <f t="shared" si="1"/>
        <v>121835</v>
      </c>
      <c r="F27" s="97">
        <f t="shared" si="2"/>
        <v>5.900171433552549</v>
      </c>
      <c r="G27" s="96">
        <v>121266</v>
      </c>
      <c r="H27" s="96">
        <v>569</v>
      </c>
      <c r="I27" s="96">
        <f t="shared" si="3"/>
        <v>1943105</v>
      </c>
      <c r="J27" s="97">
        <f t="shared" si="4"/>
        <v>94.09982856644746</v>
      </c>
      <c r="K27" s="96">
        <v>1269394</v>
      </c>
      <c r="L27" s="97">
        <f t="shared" si="5"/>
        <v>61.473650566118145</v>
      </c>
      <c r="M27" s="96">
        <v>12073</v>
      </c>
      <c r="N27" s="97">
        <f t="shared" si="6"/>
        <v>0.5846658982827588</v>
      </c>
      <c r="O27" s="96">
        <v>661638</v>
      </c>
      <c r="P27" s="96">
        <v>361757</v>
      </c>
      <c r="Q27" s="97">
        <f t="shared" si="7"/>
        <v>32.041512102046546</v>
      </c>
      <c r="R27" s="96">
        <v>45702</v>
      </c>
      <c r="S27" s="98">
        <v>29</v>
      </c>
      <c r="T27" s="98">
        <v>4</v>
      </c>
      <c r="U27" s="98">
        <v>1</v>
      </c>
      <c r="V27" s="98">
        <v>8</v>
      </c>
      <c r="W27" s="98">
        <v>20</v>
      </c>
      <c r="X27" s="98">
        <v>5</v>
      </c>
      <c r="Y27" s="98">
        <v>3</v>
      </c>
      <c r="Z27" s="98">
        <v>14</v>
      </c>
    </row>
    <row r="28" spans="1:26" s="93" customFormat="1" ht="12" customHeight="1">
      <c r="A28" s="94" t="s">
        <v>203</v>
      </c>
      <c r="B28" s="95" t="s">
        <v>204</v>
      </c>
      <c r="C28" s="94" t="s">
        <v>138</v>
      </c>
      <c r="D28" s="96">
        <f t="shared" si="0"/>
        <v>3828432</v>
      </c>
      <c r="E28" s="96">
        <f t="shared" si="1"/>
        <v>118558</v>
      </c>
      <c r="F28" s="97">
        <f t="shared" si="2"/>
        <v>3.0967769572503836</v>
      </c>
      <c r="G28" s="96">
        <v>116873</v>
      </c>
      <c r="H28" s="96">
        <v>1685</v>
      </c>
      <c r="I28" s="96">
        <f t="shared" si="3"/>
        <v>3709874</v>
      </c>
      <c r="J28" s="97">
        <f t="shared" si="4"/>
        <v>96.90322304274962</v>
      </c>
      <c r="K28" s="96">
        <v>2055877</v>
      </c>
      <c r="L28" s="97">
        <f t="shared" si="5"/>
        <v>53.70023550111377</v>
      </c>
      <c r="M28" s="96">
        <v>15546</v>
      </c>
      <c r="N28" s="97">
        <f t="shared" si="6"/>
        <v>0.40606702691859226</v>
      </c>
      <c r="O28" s="96">
        <v>1638451</v>
      </c>
      <c r="P28" s="96">
        <v>608816</v>
      </c>
      <c r="Q28" s="97">
        <f t="shared" si="7"/>
        <v>42.79692051471725</v>
      </c>
      <c r="R28" s="96">
        <v>78658</v>
      </c>
      <c r="S28" s="98">
        <v>23</v>
      </c>
      <c r="T28" s="98">
        <v>2</v>
      </c>
      <c r="U28" s="98">
        <v>1</v>
      </c>
      <c r="V28" s="98">
        <v>9</v>
      </c>
      <c r="W28" s="98">
        <v>20</v>
      </c>
      <c r="X28" s="98">
        <v>1</v>
      </c>
      <c r="Y28" s="98">
        <v>2</v>
      </c>
      <c r="Z28" s="98">
        <v>12</v>
      </c>
    </row>
    <row r="29" spans="1:26" s="93" customFormat="1" ht="12" customHeight="1">
      <c r="A29" s="94" t="s">
        <v>207</v>
      </c>
      <c r="B29" s="95" t="s">
        <v>208</v>
      </c>
      <c r="C29" s="94" t="s">
        <v>126</v>
      </c>
      <c r="D29" s="96">
        <f t="shared" si="0"/>
        <v>7484099</v>
      </c>
      <c r="E29" s="96">
        <f t="shared" si="1"/>
        <v>181665</v>
      </c>
      <c r="F29" s="97">
        <f t="shared" si="2"/>
        <v>2.4273462977975035</v>
      </c>
      <c r="G29" s="96">
        <v>181470</v>
      </c>
      <c r="H29" s="96">
        <v>195</v>
      </c>
      <c r="I29" s="96">
        <f t="shared" si="3"/>
        <v>7302434</v>
      </c>
      <c r="J29" s="97">
        <f t="shared" si="4"/>
        <v>97.5726537022025</v>
      </c>
      <c r="K29" s="96">
        <v>5189570</v>
      </c>
      <c r="L29" s="97">
        <f t="shared" si="5"/>
        <v>69.34127942455063</v>
      </c>
      <c r="M29" s="96">
        <v>10856</v>
      </c>
      <c r="N29" s="97">
        <f t="shared" si="6"/>
        <v>0.14505420091316268</v>
      </c>
      <c r="O29" s="96">
        <v>2102008</v>
      </c>
      <c r="P29" s="96">
        <v>980581</v>
      </c>
      <c r="Q29" s="97">
        <f t="shared" si="7"/>
        <v>28.086320076738698</v>
      </c>
      <c r="R29" s="96">
        <v>179302</v>
      </c>
      <c r="S29" s="98">
        <v>33</v>
      </c>
      <c r="T29" s="98">
        <v>12</v>
      </c>
      <c r="U29" s="98">
        <v>1</v>
      </c>
      <c r="V29" s="98">
        <v>8</v>
      </c>
      <c r="W29" s="98">
        <v>31</v>
      </c>
      <c r="X29" s="98">
        <v>2</v>
      </c>
      <c r="Y29" s="98">
        <v>1</v>
      </c>
      <c r="Z29" s="98">
        <v>20</v>
      </c>
    </row>
    <row r="30" spans="1:26" s="93" customFormat="1" ht="12" customHeight="1">
      <c r="A30" s="94" t="s">
        <v>209</v>
      </c>
      <c r="B30" s="95" t="s">
        <v>210</v>
      </c>
      <c r="C30" s="94" t="s">
        <v>163</v>
      </c>
      <c r="D30" s="96">
        <f t="shared" si="0"/>
        <v>1851625</v>
      </c>
      <c r="E30" s="96">
        <f t="shared" si="1"/>
        <v>173703</v>
      </c>
      <c r="F30" s="97">
        <f t="shared" si="2"/>
        <v>9.3811111861203</v>
      </c>
      <c r="G30" s="96">
        <v>173697</v>
      </c>
      <c r="H30" s="96">
        <v>6</v>
      </c>
      <c r="I30" s="96">
        <f t="shared" si="3"/>
        <v>1677922</v>
      </c>
      <c r="J30" s="97">
        <f t="shared" si="4"/>
        <v>90.6188888138797</v>
      </c>
      <c r="K30" s="96">
        <v>819415</v>
      </c>
      <c r="L30" s="97">
        <f t="shared" si="5"/>
        <v>44.25383109430906</v>
      </c>
      <c r="M30" s="96">
        <v>3390</v>
      </c>
      <c r="N30" s="97">
        <f t="shared" si="6"/>
        <v>0.18308242759738066</v>
      </c>
      <c r="O30" s="96">
        <v>855117</v>
      </c>
      <c r="P30" s="96">
        <v>554198</v>
      </c>
      <c r="Q30" s="97">
        <f t="shared" si="7"/>
        <v>46.18197529197327</v>
      </c>
      <c r="R30" s="96">
        <v>41830</v>
      </c>
      <c r="S30" s="98">
        <v>25</v>
      </c>
      <c r="T30" s="98">
        <v>0</v>
      </c>
      <c r="U30" s="98">
        <v>1</v>
      </c>
      <c r="V30" s="98">
        <v>3</v>
      </c>
      <c r="W30" s="98">
        <v>22</v>
      </c>
      <c r="X30" s="98">
        <v>0</v>
      </c>
      <c r="Y30" s="98">
        <v>1</v>
      </c>
      <c r="Z30" s="98">
        <v>6</v>
      </c>
    </row>
    <row r="31" spans="1:26" s="93" customFormat="1" ht="12" customHeight="1">
      <c r="A31" s="94" t="s">
        <v>213</v>
      </c>
      <c r="B31" s="95" t="s">
        <v>214</v>
      </c>
      <c r="C31" s="94" t="s">
        <v>118</v>
      </c>
      <c r="D31" s="96">
        <f t="shared" si="0"/>
        <v>1419428</v>
      </c>
      <c r="E31" s="96">
        <f t="shared" si="1"/>
        <v>80706</v>
      </c>
      <c r="F31" s="97">
        <f t="shared" si="2"/>
        <v>5.685811467717982</v>
      </c>
      <c r="G31" s="96">
        <v>78255</v>
      </c>
      <c r="H31" s="96">
        <v>2451</v>
      </c>
      <c r="I31" s="96">
        <f t="shared" si="3"/>
        <v>1338722</v>
      </c>
      <c r="J31" s="97">
        <f t="shared" si="4"/>
        <v>94.31418853228202</v>
      </c>
      <c r="K31" s="96">
        <v>1128509</v>
      </c>
      <c r="L31" s="97">
        <f t="shared" si="5"/>
        <v>79.50449054126028</v>
      </c>
      <c r="M31" s="96">
        <v>0</v>
      </c>
      <c r="N31" s="97">
        <f t="shared" si="6"/>
        <v>0</v>
      </c>
      <c r="O31" s="96">
        <v>210213</v>
      </c>
      <c r="P31" s="96">
        <v>150732</v>
      </c>
      <c r="Q31" s="97">
        <f t="shared" si="7"/>
        <v>14.809697991021736</v>
      </c>
      <c r="R31" s="96">
        <v>24437</v>
      </c>
      <c r="S31" s="98">
        <v>19</v>
      </c>
      <c r="T31" s="98">
        <v>0</v>
      </c>
      <c r="U31" s="98">
        <v>0</v>
      </c>
      <c r="V31" s="98">
        <v>0</v>
      </c>
      <c r="W31" s="98">
        <v>13</v>
      </c>
      <c r="X31" s="98">
        <v>0</v>
      </c>
      <c r="Y31" s="98">
        <v>0</v>
      </c>
      <c r="Z31" s="98">
        <v>6</v>
      </c>
    </row>
    <row r="32" spans="1:26" s="93" customFormat="1" ht="12" customHeight="1">
      <c r="A32" s="94" t="s">
        <v>217</v>
      </c>
      <c r="B32" s="95" t="s">
        <v>218</v>
      </c>
      <c r="C32" s="94" t="s">
        <v>147</v>
      </c>
      <c r="D32" s="96">
        <f t="shared" si="0"/>
        <v>2643034</v>
      </c>
      <c r="E32" s="96">
        <f t="shared" si="1"/>
        <v>153294</v>
      </c>
      <c r="F32" s="97">
        <f t="shared" si="2"/>
        <v>5.799925388776686</v>
      </c>
      <c r="G32" s="96">
        <v>145290</v>
      </c>
      <c r="H32" s="96">
        <v>8004</v>
      </c>
      <c r="I32" s="96">
        <f t="shared" si="3"/>
        <v>2489740</v>
      </c>
      <c r="J32" s="97">
        <f t="shared" si="4"/>
        <v>94.20007461122331</v>
      </c>
      <c r="K32" s="96">
        <v>2314757</v>
      </c>
      <c r="L32" s="97">
        <f t="shared" si="5"/>
        <v>87.57953927191251</v>
      </c>
      <c r="M32" s="96">
        <v>747</v>
      </c>
      <c r="N32" s="97">
        <f t="shared" si="6"/>
        <v>0.02826297353723032</v>
      </c>
      <c r="O32" s="96">
        <v>174236</v>
      </c>
      <c r="P32" s="96">
        <v>100603</v>
      </c>
      <c r="Q32" s="97">
        <f t="shared" si="7"/>
        <v>6.592272365773577</v>
      </c>
      <c r="R32" s="96">
        <v>51325</v>
      </c>
      <c r="S32" s="98">
        <v>18</v>
      </c>
      <c r="T32" s="98">
        <v>8</v>
      </c>
      <c r="U32" s="98">
        <v>0</v>
      </c>
      <c r="V32" s="98">
        <v>0</v>
      </c>
      <c r="W32" s="98">
        <v>13</v>
      </c>
      <c r="X32" s="98">
        <v>4</v>
      </c>
      <c r="Y32" s="98">
        <v>3</v>
      </c>
      <c r="Z32" s="98">
        <v>6</v>
      </c>
    </row>
    <row r="33" spans="1:26" s="93" customFormat="1" ht="12" customHeight="1">
      <c r="A33" s="94" t="s">
        <v>221</v>
      </c>
      <c r="B33" s="95" t="s">
        <v>222</v>
      </c>
      <c r="C33" s="94" t="s">
        <v>138</v>
      </c>
      <c r="D33" s="96">
        <f t="shared" si="0"/>
        <v>8877242</v>
      </c>
      <c r="E33" s="96">
        <f t="shared" si="1"/>
        <v>220826</v>
      </c>
      <c r="F33" s="97">
        <f t="shared" si="2"/>
        <v>2.487551877035683</v>
      </c>
      <c r="G33" s="101">
        <v>220251</v>
      </c>
      <c r="H33" s="96">
        <v>575</v>
      </c>
      <c r="I33" s="96">
        <f t="shared" si="3"/>
        <v>8656416</v>
      </c>
      <c r="J33" s="97">
        <f t="shared" si="4"/>
        <v>97.51244812296432</v>
      </c>
      <c r="K33" s="101">
        <v>8092899</v>
      </c>
      <c r="L33" s="97">
        <f t="shared" si="5"/>
        <v>91.16456439961871</v>
      </c>
      <c r="M33" s="101">
        <v>482</v>
      </c>
      <c r="N33" s="97">
        <f t="shared" si="6"/>
        <v>0.005429614287861028</v>
      </c>
      <c r="O33" s="101">
        <v>563035</v>
      </c>
      <c r="P33" s="101">
        <v>248519</v>
      </c>
      <c r="Q33" s="97">
        <f t="shared" si="7"/>
        <v>6.342454109057746</v>
      </c>
      <c r="R33" s="96">
        <v>202226</v>
      </c>
      <c r="S33" s="98">
        <v>3</v>
      </c>
      <c r="T33" s="98">
        <v>27</v>
      </c>
      <c r="U33" s="98">
        <v>1</v>
      </c>
      <c r="V33" s="98">
        <v>12</v>
      </c>
      <c r="W33" s="98">
        <v>1</v>
      </c>
      <c r="X33" s="98">
        <v>0</v>
      </c>
      <c r="Y33" s="98">
        <v>0</v>
      </c>
      <c r="Z33" s="98">
        <v>42</v>
      </c>
    </row>
    <row r="34" spans="1:26" s="93" customFormat="1" ht="12" customHeight="1">
      <c r="A34" s="94" t="s">
        <v>226</v>
      </c>
      <c r="B34" s="95" t="s">
        <v>227</v>
      </c>
      <c r="C34" s="94" t="s">
        <v>144</v>
      </c>
      <c r="D34" s="96">
        <f t="shared" si="0"/>
        <v>5661502</v>
      </c>
      <c r="E34" s="96">
        <f t="shared" si="1"/>
        <v>144966</v>
      </c>
      <c r="F34" s="97">
        <f t="shared" si="2"/>
        <v>2.560557251414907</v>
      </c>
      <c r="G34" s="96">
        <v>143260</v>
      </c>
      <c r="H34" s="96">
        <v>1706</v>
      </c>
      <c r="I34" s="96">
        <f t="shared" si="3"/>
        <v>5516536</v>
      </c>
      <c r="J34" s="97">
        <f t="shared" si="4"/>
        <v>97.4394427485851</v>
      </c>
      <c r="K34" s="96">
        <v>5080656</v>
      </c>
      <c r="L34" s="97">
        <f t="shared" si="5"/>
        <v>89.74042577393773</v>
      </c>
      <c r="M34" s="96">
        <v>69777</v>
      </c>
      <c r="N34" s="97">
        <f t="shared" si="6"/>
        <v>1.2324821222354068</v>
      </c>
      <c r="O34" s="96">
        <v>366103</v>
      </c>
      <c r="P34" s="96">
        <v>209133</v>
      </c>
      <c r="Q34" s="97">
        <f t="shared" si="7"/>
        <v>6.466534852411956</v>
      </c>
      <c r="R34" s="96">
        <v>96302</v>
      </c>
      <c r="S34" s="98">
        <v>33</v>
      </c>
      <c r="T34" s="98">
        <v>4</v>
      </c>
      <c r="U34" s="98">
        <v>1</v>
      </c>
      <c r="V34" s="98">
        <v>3</v>
      </c>
      <c r="W34" s="98">
        <v>28</v>
      </c>
      <c r="X34" s="98">
        <v>1</v>
      </c>
      <c r="Y34" s="98">
        <v>2</v>
      </c>
      <c r="Z34" s="98">
        <v>10</v>
      </c>
    </row>
    <row r="35" spans="1:26" s="93" customFormat="1" ht="12" customHeight="1">
      <c r="A35" s="94" t="s">
        <v>230</v>
      </c>
      <c r="B35" s="95" t="s">
        <v>231</v>
      </c>
      <c r="C35" s="94" t="s">
        <v>232</v>
      </c>
      <c r="D35" s="96">
        <f t="shared" si="0"/>
        <v>1409575</v>
      </c>
      <c r="E35" s="96">
        <f t="shared" si="1"/>
        <v>87142</v>
      </c>
      <c r="F35" s="97">
        <f t="shared" si="2"/>
        <v>6.182147101076565</v>
      </c>
      <c r="G35" s="96">
        <v>86827</v>
      </c>
      <c r="H35" s="96">
        <v>315</v>
      </c>
      <c r="I35" s="96">
        <f t="shared" si="3"/>
        <v>1322433</v>
      </c>
      <c r="J35" s="97">
        <f t="shared" si="4"/>
        <v>93.81785289892343</v>
      </c>
      <c r="K35" s="96">
        <v>962510</v>
      </c>
      <c r="L35" s="97">
        <f t="shared" si="5"/>
        <v>68.28370253445188</v>
      </c>
      <c r="M35" s="96">
        <v>4911</v>
      </c>
      <c r="N35" s="97">
        <f t="shared" si="6"/>
        <v>0.34840288739513686</v>
      </c>
      <c r="O35" s="96">
        <v>355012</v>
      </c>
      <c r="P35" s="96">
        <v>152772</v>
      </c>
      <c r="Q35" s="97">
        <f t="shared" si="7"/>
        <v>25.185747477076426</v>
      </c>
      <c r="R35" s="96">
        <v>10870</v>
      </c>
      <c r="S35" s="98">
        <v>26</v>
      </c>
      <c r="T35" s="98">
        <v>11</v>
      </c>
      <c r="U35" s="98">
        <v>0</v>
      </c>
      <c r="V35" s="98">
        <v>2</v>
      </c>
      <c r="W35" s="98">
        <v>23</v>
      </c>
      <c r="X35" s="98">
        <v>7</v>
      </c>
      <c r="Y35" s="98">
        <v>2</v>
      </c>
      <c r="Z35" s="98">
        <v>7</v>
      </c>
    </row>
    <row r="36" spans="1:26" s="93" customFormat="1" ht="12" customHeight="1">
      <c r="A36" s="94" t="s">
        <v>112</v>
      </c>
      <c r="B36" s="95" t="s">
        <v>113</v>
      </c>
      <c r="C36" s="94" t="s">
        <v>55</v>
      </c>
      <c r="D36" s="96">
        <f t="shared" si="0"/>
        <v>1021473</v>
      </c>
      <c r="E36" s="96">
        <f t="shared" si="1"/>
        <v>227606</v>
      </c>
      <c r="F36" s="97">
        <f t="shared" si="2"/>
        <v>22.282135700111503</v>
      </c>
      <c r="G36" s="96">
        <v>226023</v>
      </c>
      <c r="H36" s="96">
        <v>1583</v>
      </c>
      <c r="I36" s="96">
        <f t="shared" si="3"/>
        <v>793867</v>
      </c>
      <c r="J36" s="97">
        <f t="shared" si="4"/>
        <v>77.71786429988849</v>
      </c>
      <c r="K36" s="96">
        <v>182503</v>
      </c>
      <c r="L36" s="97">
        <f t="shared" si="5"/>
        <v>17.86664943664688</v>
      </c>
      <c r="M36" s="96">
        <v>1538</v>
      </c>
      <c r="N36" s="97">
        <f t="shared" si="6"/>
        <v>0.1505668774407155</v>
      </c>
      <c r="O36" s="96">
        <v>609826</v>
      </c>
      <c r="P36" s="96">
        <v>313834</v>
      </c>
      <c r="Q36" s="97">
        <f t="shared" si="7"/>
        <v>59.70064798580089</v>
      </c>
      <c r="R36" s="96">
        <v>5631</v>
      </c>
      <c r="S36" s="98">
        <v>26</v>
      </c>
      <c r="T36" s="98">
        <v>1</v>
      </c>
      <c r="U36" s="98">
        <v>0</v>
      </c>
      <c r="V36" s="98">
        <v>3</v>
      </c>
      <c r="W36" s="98">
        <v>18</v>
      </c>
      <c r="X36" s="98">
        <v>7</v>
      </c>
      <c r="Y36" s="98">
        <v>0</v>
      </c>
      <c r="Z36" s="98">
        <v>5</v>
      </c>
    </row>
    <row r="37" spans="1:26" s="93" customFormat="1" ht="12" customHeight="1">
      <c r="A37" s="94" t="s">
        <v>235</v>
      </c>
      <c r="B37" s="95" t="s">
        <v>236</v>
      </c>
      <c r="C37" s="94" t="s">
        <v>118</v>
      </c>
      <c r="D37" s="96">
        <f t="shared" si="0"/>
        <v>591426</v>
      </c>
      <c r="E37" s="96">
        <f t="shared" si="1"/>
        <v>57703</v>
      </c>
      <c r="F37" s="97">
        <f t="shared" si="2"/>
        <v>9.756588313668997</v>
      </c>
      <c r="G37" s="96">
        <v>56219</v>
      </c>
      <c r="H37" s="96">
        <v>1484</v>
      </c>
      <c r="I37" s="96">
        <f t="shared" si="3"/>
        <v>533723</v>
      </c>
      <c r="J37" s="97">
        <f t="shared" si="4"/>
        <v>90.243411686331</v>
      </c>
      <c r="K37" s="96">
        <v>342148</v>
      </c>
      <c r="L37" s="97">
        <f t="shared" si="5"/>
        <v>57.85136263877476</v>
      </c>
      <c r="M37" s="96">
        <v>848</v>
      </c>
      <c r="N37" s="97">
        <f t="shared" si="6"/>
        <v>0.14338226591323344</v>
      </c>
      <c r="O37" s="96">
        <v>190727</v>
      </c>
      <c r="P37" s="96">
        <v>66083</v>
      </c>
      <c r="Q37" s="97">
        <f t="shared" si="7"/>
        <v>32.24866678164301</v>
      </c>
      <c r="R37" s="96">
        <v>3905</v>
      </c>
      <c r="S37" s="98">
        <v>15</v>
      </c>
      <c r="T37" s="98">
        <v>0</v>
      </c>
      <c r="U37" s="98">
        <v>0</v>
      </c>
      <c r="V37" s="98">
        <v>4</v>
      </c>
      <c r="W37" s="98">
        <v>13</v>
      </c>
      <c r="X37" s="98">
        <v>0</v>
      </c>
      <c r="Y37" s="98">
        <v>0</v>
      </c>
      <c r="Z37" s="98">
        <v>6</v>
      </c>
    </row>
    <row r="38" spans="1:26" s="93" customFormat="1" ht="12" customHeight="1">
      <c r="A38" s="94" t="s">
        <v>239</v>
      </c>
      <c r="B38" s="95" t="s">
        <v>240</v>
      </c>
      <c r="C38" s="94" t="s">
        <v>121</v>
      </c>
      <c r="D38" s="96">
        <f t="shared" si="0"/>
        <v>717289</v>
      </c>
      <c r="E38" s="96">
        <f t="shared" si="1"/>
        <v>164888</v>
      </c>
      <c r="F38" s="97">
        <f t="shared" si="2"/>
        <v>22.987666059287122</v>
      </c>
      <c r="G38" s="96">
        <v>160540</v>
      </c>
      <c r="H38" s="96">
        <v>4348</v>
      </c>
      <c r="I38" s="96">
        <f t="shared" si="3"/>
        <v>552401</v>
      </c>
      <c r="J38" s="97">
        <f t="shared" si="4"/>
        <v>77.01233394071288</v>
      </c>
      <c r="K38" s="96">
        <v>273102</v>
      </c>
      <c r="L38" s="97">
        <f t="shared" si="5"/>
        <v>38.07419324707336</v>
      </c>
      <c r="M38" s="96">
        <v>4465</v>
      </c>
      <c r="N38" s="97">
        <f t="shared" si="6"/>
        <v>0.6224827092008939</v>
      </c>
      <c r="O38" s="96">
        <v>274834</v>
      </c>
      <c r="P38" s="96">
        <v>199909</v>
      </c>
      <c r="Q38" s="97">
        <f t="shared" si="7"/>
        <v>38.31565798443863</v>
      </c>
      <c r="R38" s="96">
        <v>5295</v>
      </c>
      <c r="S38" s="98">
        <v>15</v>
      </c>
      <c r="T38" s="98">
        <v>0</v>
      </c>
      <c r="U38" s="98">
        <v>1</v>
      </c>
      <c r="V38" s="98">
        <v>3</v>
      </c>
      <c r="W38" s="98">
        <v>14</v>
      </c>
      <c r="X38" s="98">
        <v>0</v>
      </c>
      <c r="Y38" s="98">
        <v>1</v>
      </c>
      <c r="Z38" s="98">
        <v>4</v>
      </c>
    </row>
    <row r="39" spans="1:26" s="93" customFormat="1" ht="12" customHeight="1">
      <c r="A39" s="94" t="s">
        <v>243</v>
      </c>
      <c r="B39" s="95" t="s">
        <v>244</v>
      </c>
      <c r="C39" s="94" t="s">
        <v>118</v>
      </c>
      <c r="D39" s="96">
        <f t="shared" si="0"/>
        <v>1951060</v>
      </c>
      <c r="E39" s="96">
        <f t="shared" si="1"/>
        <v>269024</v>
      </c>
      <c r="F39" s="97">
        <f t="shared" si="2"/>
        <v>13.788607218640122</v>
      </c>
      <c r="G39" s="96">
        <v>264862</v>
      </c>
      <c r="H39" s="96">
        <v>4162</v>
      </c>
      <c r="I39" s="96">
        <f t="shared" si="3"/>
        <v>1682036</v>
      </c>
      <c r="J39" s="97">
        <f t="shared" si="4"/>
        <v>86.21139278135988</v>
      </c>
      <c r="K39" s="96">
        <v>1070823</v>
      </c>
      <c r="L39" s="97">
        <f t="shared" si="5"/>
        <v>54.88416553053212</v>
      </c>
      <c r="M39" s="96">
        <v>0</v>
      </c>
      <c r="N39" s="97">
        <f t="shared" si="6"/>
        <v>0</v>
      </c>
      <c r="O39" s="96">
        <v>611213</v>
      </c>
      <c r="P39" s="96">
        <v>372142</v>
      </c>
      <c r="Q39" s="97">
        <f t="shared" si="7"/>
        <v>31.327227250827754</v>
      </c>
      <c r="R39" s="96">
        <v>20545</v>
      </c>
      <c r="S39" s="98">
        <v>23</v>
      </c>
      <c r="T39" s="98">
        <v>3</v>
      </c>
      <c r="U39" s="98">
        <v>0</v>
      </c>
      <c r="V39" s="98">
        <v>1</v>
      </c>
      <c r="W39" s="98">
        <v>12</v>
      </c>
      <c r="X39" s="98">
        <v>3</v>
      </c>
      <c r="Y39" s="98">
        <v>0</v>
      </c>
      <c r="Z39" s="98">
        <v>12</v>
      </c>
    </row>
    <row r="40" spans="1:26" s="93" customFormat="1" ht="12" customHeight="1">
      <c r="A40" s="94" t="s">
        <v>247</v>
      </c>
      <c r="B40" s="95" t="s">
        <v>248</v>
      </c>
      <c r="C40" s="94" t="s">
        <v>138</v>
      </c>
      <c r="D40" s="96">
        <f t="shared" si="0"/>
        <v>2885847</v>
      </c>
      <c r="E40" s="96">
        <f t="shared" si="1"/>
        <v>348913</v>
      </c>
      <c r="F40" s="97">
        <f t="shared" si="2"/>
        <v>12.090488511691715</v>
      </c>
      <c r="G40" s="96">
        <v>335028</v>
      </c>
      <c r="H40" s="96">
        <v>13885</v>
      </c>
      <c r="I40" s="96">
        <f t="shared" si="3"/>
        <v>2536934</v>
      </c>
      <c r="J40" s="97">
        <f t="shared" si="4"/>
        <v>87.90951148830828</v>
      </c>
      <c r="K40" s="96">
        <v>1895815</v>
      </c>
      <c r="L40" s="97">
        <f t="shared" si="5"/>
        <v>65.69353815361659</v>
      </c>
      <c r="M40" s="96">
        <v>923</v>
      </c>
      <c r="N40" s="97">
        <f t="shared" si="6"/>
        <v>0.03198367758235277</v>
      </c>
      <c r="O40" s="96">
        <v>640196</v>
      </c>
      <c r="P40" s="96">
        <v>401113</v>
      </c>
      <c r="Q40" s="97">
        <f t="shared" si="7"/>
        <v>22.183989657109336</v>
      </c>
      <c r="R40" s="96">
        <v>38078</v>
      </c>
      <c r="S40" s="98">
        <v>19</v>
      </c>
      <c r="T40" s="98">
        <v>2</v>
      </c>
      <c r="U40" s="98">
        <v>0</v>
      </c>
      <c r="V40" s="98">
        <v>2</v>
      </c>
      <c r="W40" s="98">
        <v>18</v>
      </c>
      <c r="X40" s="98">
        <v>0</v>
      </c>
      <c r="Y40" s="98">
        <v>1</v>
      </c>
      <c r="Z40" s="98">
        <v>4</v>
      </c>
    </row>
    <row r="41" spans="1:26" s="93" customFormat="1" ht="12" customHeight="1">
      <c r="A41" s="94" t="s">
        <v>249</v>
      </c>
      <c r="B41" s="95" t="s">
        <v>250</v>
      </c>
      <c r="C41" s="94" t="s">
        <v>118</v>
      </c>
      <c r="D41" s="96">
        <f t="shared" si="0"/>
        <v>1456169</v>
      </c>
      <c r="E41" s="96">
        <f t="shared" si="1"/>
        <v>168943</v>
      </c>
      <c r="F41" s="97">
        <f t="shared" si="2"/>
        <v>11.601881375032706</v>
      </c>
      <c r="G41" s="96">
        <v>160772</v>
      </c>
      <c r="H41" s="96">
        <v>8171</v>
      </c>
      <c r="I41" s="96">
        <f t="shared" si="3"/>
        <v>1287226</v>
      </c>
      <c r="J41" s="97">
        <f t="shared" si="4"/>
        <v>88.3981186249673</v>
      </c>
      <c r="K41" s="96">
        <v>845153</v>
      </c>
      <c r="L41" s="97">
        <f t="shared" si="5"/>
        <v>58.039485801442005</v>
      </c>
      <c r="M41" s="96">
        <v>98</v>
      </c>
      <c r="N41" s="97">
        <f t="shared" si="6"/>
        <v>0.00672998807143951</v>
      </c>
      <c r="O41" s="96">
        <v>441975</v>
      </c>
      <c r="P41" s="96">
        <v>276562</v>
      </c>
      <c r="Q41" s="97">
        <f t="shared" si="7"/>
        <v>30.351902835453853</v>
      </c>
      <c r="R41" s="96">
        <v>13496</v>
      </c>
      <c r="S41" s="98">
        <v>9</v>
      </c>
      <c r="T41" s="98">
        <v>4</v>
      </c>
      <c r="U41" s="98">
        <v>0</v>
      </c>
      <c r="V41" s="98">
        <v>6</v>
      </c>
      <c r="W41" s="98">
        <v>4</v>
      </c>
      <c r="X41" s="98">
        <v>2</v>
      </c>
      <c r="Y41" s="98">
        <v>0</v>
      </c>
      <c r="Z41" s="98">
        <v>13</v>
      </c>
    </row>
    <row r="42" spans="1:26" s="93" customFormat="1" ht="12" customHeight="1">
      <c r="A42" s="94" t="s">
        <v>252</v>
      </c>
      <c r="B42" s="95" t="s">
        <v>253</v>
      </c>
      <c r="C42" s="94" t="s">
        <v>118</v>
      </c>
      <c r="D42" s="96">
        <f t="shared" si="0"/>
        <v>789473</v>
      </c>
      <c r="E42" s="96">
        <f t="shared" si="1"/>
        <v>74967</v>
      </c>
      <c r="F42" s="97">
        <f t="shared" si="2"/>
        <v>9.4958282297178</v>
      </c>
      <c r="G42" s="96">
        <v>67875</v>
      </c>
      <c r="H42" s="96">
        <v>7092</v>
      </c>
      <c r="I42" s="96">
        <f t="shared" si="3"/>
        <v>714506</v>
      </c>
      <c r="J42" s="97">
        <f t="shared" si="4"/>
        <v>90.5041717702822</v>
      </c>
      <c r="K42" s="96">
        <v>114984</v>
      </c>
      <c r="L42" s="97">
        <f t="shared" si="5"/>
        <v>14.56465262269894</v>
      </c>
      <c r="M42" s="96">
        <v>7125</v>
      </c>
      <c r="N42" s="97">
        <f t="shared" si="6"/>
        <v>0.9025007821673446</v>
      </c>
      <c r="O42" s="96">
        <v>592397</v>
      </c>
      <c r="P42" s="96">
        <v>272771</v>
      </c>
      <c r="Q42" s="97">
        <f t="shared" si="7"/>
        <v>75.03701836541592</v>
      </c>
      <c r="R42" s="96">
        <v>4879</v>
      </c>
      <c r="S42" s="98">
        <v>20</v>
      </c>
      <c r="T42" s="98">
        <v>1</v>
      </c>
      <c r="U42" s="98">
        <v>0</v>
      </c>
      <c r="V42" s="98">
        <v>3</v>
      </c>
      <c r="W42" s="98">
        <v>19</v>
      </c>
      <c r="X42" s="98">
        <v>2</v>
      </c>
      <c r="Y42" s="98">
        <v>0</v>
      </c>
      <c r="Z42" s="98">
        <v>3</v>
      </c>
    </row>
    <row r="43" spans="1:26" s="93" customFormat="1" ht="12" customHeight="1">
      <c r="A43" s="94" t="s">
        <v>256</v>
      </c>
      <c r="B43" s="95" t="s">
        <v>257</v>
      </c>
      <c r="C43" s="94" t="s">
        <v>131</v>
      </c>
      <c r="D43" s="96">
        <f t="shared" si="0"/>
        <v>1014715</v>
      </c>
      <c r="E43" s="96">
        <f t="shared" si="1"/>
        <v>134465</v>
      </c>
      <c r="F43" s="97">
        <f t="shared" si="2"/>
        <v>13.251504116919529</v>
      </c>
      <c r="G43" s="96">
        <v>133287</v>
      </c>
      <c r="H43" s="96">
        <v>1178</v>
      </c>
      <c r="I43" s="96">
        <f t="shared" si="3"/>
        <v>880250</v>
      </c>
      <c r="J43" s="97">
        <f t="shared" si="4"/>
        <v>86.74849588308047</v>
      </c>
      <c r="K43" s="96">
        <v>383539</v>
      </c>
      <c r="L43" s="97">
        <f t="shared" si="5"/>
        <v>37.79770674524374</v>
      </c>
      <c r="M43" s="96">
        <v>439</v>
      </c>
      <c r="N43" s="97">
        <f t="shared" si="6"/>
        <v>0.043263379372533176</v>
      </c>
      <c r="O43" s="96">
        <v>496272</v>
      </c>
      <c r="P43" s="96">
        <v>268842</v>
      </c>
      <c r="Q43" s="97">
        <f t="shared" si="7"/>
        <v>48.907525758464196</v>
      </c>
      <c r="R43" s="96">
        <v>8184</v>
      </c>
      <c r="S43" s="98">
        <v>16</v>
      </c>
      <c r="T43" s="98">
        <v>0</v>
      </c>
      <c r="U43" s="98">
        <v>0</v>
      </c>
      <c r="V43" s="98">
        <v>1</v>
      </c>
      <c r="W43" s="98">
        <v>11</v>
      </c>
      <c r="X43" s="98">
        <v>0</v>
      </c>
      <c r="Y43" s="98">
        <v>0</v>
      </c>
      <c r="Z43" s="98">
        <v>6</v>
      </c>
    </row>
    <row r="44" spans="1:26" s="93" customFormat="1" ht="12" customHeight="1">
      <c r="A44" s="94" t="s">
        <v>114</v>
      </c>
      <c r="B44" s="95" t="s">
        <v>115</v>
      </c>
      <c r="C44" s="94" t="s">
        <v>55</v>
      </c>
      <c r="D44" s="96">
        <f t="shared" si="0"/>
        <v>1447894</v>
      </c>
      <c r="E44" s="96">
        <f t="shared" si="1"/>
        <v>175097</v>
      </c>
      <c r="F44" s="97">
        <f t="shared" si="2"/>
        <v>12.09321953126403</v>
      </c>
      <c r="G44" s="96">
        <v>173189</v>
      </c>
      <c r="H44" s="96">
        <v>1908</v>
      </c>
      <c r="I44" s="96">
        <f t="shared" si="3"/>
        <v>1272797</v>
      </c>
      <c r="J44" s="97">
        <f t="shared" si="4"/>
        <v>87.90678046873597</v>
      </c>
      <c r="K44" s="96">
        <v>654750</v>
      </c>
      <c r="L44" s="97">
        <f t="shared" si="5"/>
        <v>45.220851802687214</v>
      </c>
      <c r="M44" s="96">
        <v>6141</v>
      </c>
      <c r="N44" s="97">
        <f t="shared" si="6"/>
        <v>0.4241332583738865</v>
      </c>
      <c r="O44" s="96">
        <v>611906</v>
      </c>
      <c r="P44" s="96">
        <v>294427</v>
      </c>
      <c r="Q44" s="97">
        <f t="shared" si="7"/>
        <v>42.261795407674875</v>
      </c>
      <c r="R44" s="96">
        <v>8819</v>
      </c>
      <c r="S44" s="98">
        <v>16</v>
      </c>
      <c r="T44" s="98">
        <v>3</v>
      </c>
      <c r="U44" s="98">
        <v>1</v>
      </c>
      <c r="V44" s="98">
        <v>0</v>
      </c>
      <c r="W44" s="98">
        <v>15</v>
      </c>
      <c r="X44" s="98">
        <v>2</v>
      </c>
      <c r="Y44" s="98">
        <v>1</v>
      </c>
      <c r="Z44" s="98">
        <v>2</v>
      </c>
    </row>
    <row r="45" spans="1:26" s="93" customFormat="1" ht="12" customHeight="1">
      <c r="A45" s="94" t="s">
        <v>258</v>
      </c>
      <c r="B45" s="95" t="s">
        <v>259</v>
      </c>
      <c r="C45" s="94" t="s">
        <v>260</v>
      </c>
      <c r="D45" s="96">
        <f t="shared" si="0"/>
        <v>762230</v>
      </c>
      <c r="E45" s="96">
        <f t="shared" si="1"/>
        <v>171934</v>
      </c>
      <c r="F45" s="97">
        <f t="shared" si="2"/>
        <v>22.556708605014233</v>
      </c>
      <c r="G45" s="96">
        <v>169581</v>
      </c>
      <c r="H45" s="96">
        <v>2353</v>
      </c>
      <c r="I45" s="96">
        <f t="shared" si="3"/>
        <v>590296</v>
      </c>
      <c r="J45" s="97">
        <f t="shared" si="4"/>
        <v>77.44329139498576</v>
      </c>
      <c r="K45" s="96">
        <v>217394</v>
      </c>
      <c r="L45" s="97">
        <f t="shared" si="5"/>
        <v>28.520787688755362</v>
      </c>
      <c r="M45" s="96">
        <v>7825</v>
      </c>
      <c r="N45" s="97">
        <f t="shared" si="6"/>
        <v>1.0265930231032627</v>
      </c>
      <c r="O45" s="96">
        <v>365077</v>
      </c>
      <c r="P45" s="96">
        <v>259065</v>
      </c>
      <c r="Q45" s="97">
        <f t="shared" si="7"/>
        <v>47.89591068312714</v>
      </c>
      <c r="R45" s="96">
        <v>3349</v>
      </c>
      <c r="S45" s="98">
        <v>28</v>
      </c>
      <c r="T45" s="98">
        <v>1</v>
      </c>
      <c r="U45" s="98">
        <v>0</v>
      </c>
      <c r="V45" s="98">
        <v>5</v>
      </c>
      <c r="W45" s="98">
        <v>28</v>
      </c>
      <c r="X45" s="98">
        <v>0</v>
      </c>
      <c r="Y45" s="98">
        <v>0</v>
      </c>
      <c r="Z45" s="98">
        <v>6</v>
      </c>
    </row>
    <row r="46" spans="1:26" s="93" customFormat="1" ht="12" customHeight="1">
      <c r="A46" s="94" t="s">
        <v>263</v>
      </c>
      <c r="B46" s="95" t="s">
        <v>264</v>
      </c>
      <c r="C46" s="94" t="s">
        <v>150</v>
      </c>
      <c r="D46" s="96">
        <f t="shared" si="0"/>
        <v>5109291</v>
      </c>
      <c r="E46" s="96">
        <f t="shared" si="1"/>
        <v>621723</v>
      </c>
      <c r="F46" s="97">
        <f t="shared" si="2"/>
        <v>12.168478953342058</v>
      </c>
      <c r="G46" s="96">
        <v>619572</v>
      </c>
      <c r="H46" s="96">
        <v>2151</v>
      </c>
      <c r="I46" s="96">
        <f t="shared" si="3"/>
        <v>4487568</v>
      </c>
      <c r="J46" s="97">
        <f t="shared" si="4"/>
        <v>87.83152104665794</v>
      </c>
      <c r="K46" s="96">
        <v>3788176</v>
      </c>
      <c r="L46" s="97">
        <f t="shared" si="5"/>
        <v>74.14288988433033</v>
      </c>
      <c r="M46" s="96">
        <v>20889</v>
      </c>
      <c r="N46" s="97">
        <f t="shared" si="6"/>
        <v>0.40884341878354546</v>
      </c>
      <c r="O46" s="96">
        <v>678503</v>
      </c>
      <c r="P46" s="96">
        <v>510905</v>
      </c>
      <c r="Q46" s="97">
        <f t="shared" si="7"/>
        <v>13.279787743544066</v>
      </c>
      <c r="R46" s="96">
        <v>51683</v>
      </c>
      <c r="S46" s="98">
        <v>40</v>
      </c>
      <c r="T46" s="98">
        <v>12</v>
      </c>
      <c r="U46" s="98">
        <v>0</v>
      </c>
      <c r="V46" s="98">
        <v>8</v>
      </c>
      <c r="W46" s="98">
        <v>30</v>
      </c>
      <c r="X46" s="98">
        <v>11</v>
      </c>
      <c r="Y46" s="98">
        <v>0</v>
      </c>
      <c r="Z46" s="98">
        <v>19</v>
      </c>
    </row>
    <row r="47" spans="1:26" s="93" customFormat="1" ht="12" customHeight="1">
      <c r="A47" s="94" t="s">
        <v>267</v>
      </c>
      <c r="B47" s="95" t="s">
        <v>268</v>
      </c>
      <c r="C47" s="94" t="s">
        <v>269</v>
      </c>
      <c r="D47" s="96">
        <f t="shared" si="0"/>
        <v>856649</v>
      </c>
      <c r="E47" s="96">
        <f t="shared" si="1"/>
        <v>230792</v>
      </c>
      <c r="F47" s="97">
        <f t="shared" si="2"/>
        <v>26.94125598699117</v>
      </c>
      <c r="G47" s="96">
        <v>229511</v>
      </c>
      <c r="H47" s="96">
        <v>1281</v>
      </c>
      <c r="I47" s="96">
        <f t="shared" si="3"/>
        <v>625857</v>
      </c>
      <c r="J47" s="97">
        <f t="shared" si="4"/>
        <v>73.05874401300882</v>
      </c>
      <c r="K47" s="96">
        <v>390814</v>
      </c>
      <c r="L47" s="97">
        <f t="shared" si="5"/>
        <v>45.621252111424866</v>
      </c>
      <c r="M47" s="96">
        <v>641</v>
      </c>
      <c r="N47" s="97">
        <f t="shared" si="6"/>
        <v>0.07482644583720988</v>
      </c>
      <c r="O47" s="96">
        <v>234402</v>
      </c>
      <c r="P47" s="96">
        <v>190994</v>
      </c>
      <c r="Q47" s="97">
        <f t="shared" si="7"/>
        <v>27.362665455746754</v>
      </c>
      <c r="R47" s="96">
        <v>4201</v>
      </c>
      <c r="S47" s="98">
        <v>20</v>
      </c>
      <c r="T47" s="98">
        <v>0</v>
      </c>
      <c r="U47" s="98">
        <v>0</v>
      </c>
      <c r="V47" s="98">
        <v>0</v>
      </c>
      <c r="W47" s="98">
        <v>20</v>
      </c>
      <c r="X47" s="98">
        <v>0</v>
      </c>
      <c r="Y47" s="98">
        <v>0</v>
      </c>
      <c r="Z47" s="98">
        <v>0</v>
      </c>
    </row>
    <row r="48" spans="1:26" s="93" customFormat="1" ht="12" customHeight="1">
      <c r="A48" s="94" t="s">
        <v>272</v>
      </c>
      <c r="B48" s="95" t="s">
        <v>273</v>
      </c>
      <c r="C48" s="94" t="s">
        <v>150</v>
      </c>
      <c r="D48" s="96">
        <f t="shared" si="0"/>
        <v>1430911</v>
      </c>
      <c r="E48" s="96">
        <f t="shared" si="1"/>
        <v>395805</v>
      </c>
      <c r="F48" s="97">
        <f t="shared" si="2"/>
        <v>27.6610494992351</v>
      </c>
      <c r="G48" s="96">
        <v>394328</v>
      </c>
      <c r="H48" s="96">
        <v>1477</v>
      </c>
      <c r="I48" s="96">
        <f t="shared" si="3"/>
        <v>1035106</v>
      </c>
      <c r="J48" s="97">
        <f t="shared" si="4"/>
        <v>72.3389505007649</v>
      </c>
      <c r="K48" s="96">
        <v>766385</v>
      </c>
      <c r="L48" s="97">
        <f t="shared" si="5"/>
        <v>53.5592360391387</v>
      </c>
      <c r="M48" s="96">
        <v>12530</v>
      </c>
      <c r="N48" s="97">
        <f t="shared" si="6"/>
        <v>0.8756659219196722</v>
      </c>
      <c r="O48" s="96">
        <v>256191</v>
      </c>
      <c r="P48" s="96">
        <v>217854</v>
      </c>
      <c r="Q48" s="97">
        <f t="shared" si="7"/>
        <v>17.904048539706523</v>
      </c>
      <c r="R48" s="96">
        <v>7029</v>
      </c>
      <c r="S48" s="98">
        <v>19</v>
      </c>
      <c r="T48" s="98">
        <v>0</v>
      </c>
      <c r="U48" s="98">
        <v>0</v>
      </c>
      <c r="V48" s="98">
        <v>2</v>
      </c>
      <c r="W48" s="98">
        <v>16</v>
      </c>
      <c r="X48" s="98">
        <v>0</v>
      </c>
      <c r="Y48" s="98">
        <v>0</v>
      </c>
      <c r="Z48" s="98">
        <v>5</v>
      </c>
    </row>
    <row r="49" spans="1:26" s="93" customFormat="1" ht="12" customHeight="1">
      <c r="A49" s="94" t="s">
        <v>274</v>
      </c>
      <c r="B49" s="95" t="s">
        <v>275</v>
      </c>
      <c r="C49" s="94" t="s">
        <v>163</v>
      </c>
      <c r="D49" s="96">
        <f t="shared" si="0"/>
        <v>1831766</v>
      </c>
      <c r="E49" s="96">
        <f t="shared" si="1"/>
        <v>246480</v>
      </c>
      <c r="F49" s="97">
        <f t="shared" si="2"/>
        <v>13.455867179541492</v>
      </c>
      <c r="G49" s="96">
        <v>243444</v>
      </c>
      <c r="H49" s="96">
        <v>3036</v>
      </c>
      <c r="I49" s="96">
        <f t="shared" si="3"/>
        <v>1585286</v>
      </c>
      <c r="J49" s="97">
        <f t="shared" si="4"/>
        <v>86.54413282045851</v>
      </c>
      <c r="K49" s="96">
        <v>1080342</v>
      </c>
      <c r="L49" s="97">
        <f t="shared" si="5"/>
        <v>58.978166425187496</v>
      </c>
      <c r="M49" s="96">
        <v>510</v>
      </c>
      <c r="N49" s="97">
        <f t="shared" si="6"/>
        <v>0.0278419841835693</v>
      </c>
      <c r="O49" s="96">
        <v>504434</v>
      </c>
      <c r="P49" s="96">
        <v>291767</v>
      </c>
      <c r="Q49" s="97">
        <f t="shared" si="7"/>
        <v>27.538124411087445</v>
      </c>
      <c r="R49" s="96">
        <v>8783</v>
      </c>
      <c r="S49" s="98">
        <v>40</v>
      </c>
      <c r="T49" s="98">
        <v>0</v>
      </c>
      <c r="U49" s="98">
        <v>0</v>
      </c>
      <c r="V49" s="98">
        <v>5</v>
      </c>
      <c r="W49" s="98">
        <v>28</v>
      </c>
      <c r="X49" s="98">
        <v>10</v>
      </c>
      <c r="Y49" s="98">
        <v>0</v>
      </c>
      <c r="Z49" s="98">
        <v>7</v>
      </c>
    </row>
    <row r="50" spans="1:26" s="93" customFormat="1" ht="12" customHeight="1">
      <c r="A50" s="94" t="s">
        <v>278</v>
      </c>
      <c r="B50" s="95" t="s">
        <v>279</v>
      </c>
      <c r="C50" s="94" t="s">
        <v>163</v>
      </c>
      <c r="D50" s="96">
        <f t="shared" si="0"/>
        <v>1205534</v>
      </c>
      <c r="E50" s="96">
        <f t="shared" si="1"/>
        <v>159211</v>
      </c>
      <c r="F50" s="97">
        <f t="shared" si="2"/>
        <v>13.206678534159966</v>
      </c>
      <c r="G50" s="96">
        <v>142262</v>
      </c>
      <c r="H50" s="96">
        <v>16949</v>
      </c>
      <c r="I50" s="96">
        <f t="shared" si="3"/>
        <v>1046323</v>
      </c>
      <c r="J50" s="97">
        <f t="shared" si="4"/>
        <v>86.79332146584004</v>
      </c>
      <c r="K50" s="96">
        <v>478887</v>
      </c>
      <c r="L50" s="97">
        <f t="shared" si="5"/>
        <v>39.724055895561634</v>
      </c>
      <c r="M50" s="96">
        <v>3799</v>
      </c>
      <c r="N50" s="97">
        <f t="shared" si="6"/>
        <v>0.315130058546669</v>
      </c>
      <c r="O50" s="96">
        <v>563637</v>
      </c>
      <c r="P50" s="96">
        <v>265909</v>
      </c>
      <c r="Q50" s="97">
        <f t="shared" si="7"/>
        <v>46.75413551173173</v>
      </c>
      <c r="R50" s="96">
        <v>10115</v>
      </c>
      <c r="S50" s="98">
        <v>13</v>
      </c>
      <c r="T50" s="98">
        <v>1</v>
      </c>
      <c r="U50" s="98">
        <v>0</v>
      </c>
      <c r="V50" s="98">
        <v>4</v>
      </c>
      <c r="W50" s="98">
        <v>7</v>
      </c>
      <c r="X50" s="98">
        <v>3</v>
      </c>
      <c r="Y50" s="98">
        <v>0</v>
      </c>
      <c r="Z50" s="98">
        <v>8</v>
      </c>
    </row>
    <row r="51" spans="1:26" s="93" customFormat="1" ht="12" customHeight="1">
      <c r="A51" s="94" t="s">
        <v>280</v>
      </c>
      <c r="B51" s="95" t="s">
        <v>281</v>
      </c>
      <c r="C51" s="94" t="s">
        <v>118</v>
      </c>
      <c r="D51" s="96">
        <f t="shared" si="0"/>
        <v>1147248</v>
      </c>
      <c r="E51" s="96">
        <f t="shared" si="1"/>
        <v>149164</v>
      </c>
      <c r="F51" s="97">
        <f t="shared" si="2"/>
        <v>13.00189671282931</v>
      </c>
      <c r="G51" s="96">
        <v>149131</v>
      </c>
      <c r="H51" s="96">
        <v>33</v>
      </c>
      <c r="I51" s="96">
        <f t="shared" si="3"/>
        <v>998084</v>
      </c>
      <c r="J51" s="97">
        <f t="shared" si="4"/>
        <v>86.9981032871707</v>
      </c>
      <c r="K51" s="96">
        <v>545777</v>
      </c>
      <c r="L51" s="97">
        <f t="shared" si="5"/>
        <v>47.572713136130986</v>
      </c>
      <c r="M51" s="96">
        <v>0</v>
      </c>
      <c r="N51" s="97">
        <f t="shared" si="6"/>
        <v>0</v>
      </c>
      <c r="O51" s="96">
        <v>452307</v>
      </c>
      <c r="P51" s="96">
        <v>276629</v>
      </c>
      <c r="Q51" s="97">
        <f t="shared" si="7"/>
        <v>39.42539015103971</v>
      </c>
      <c r="R51" s="96">
        <v>3963</v>
      </c>
      <c r="S51" s="98">
        <v>16</v>
      </c>
      <c r="T51" s="98">
        <v>0</v>
      </c>
      <c r="U51" s="98">
        <v>2</v>
      </c>
      <c r="V51" s="98">
        <v>8</v>
      </c>
      <c r="W51" s="98">
        <v>13</v>
      </c>
      <c r="X51" s="98">
        <v>1</v>
      </c>
      <c r="Y51" s="98">
        <v>2</v>
      </c>
      <c r="Z51" s="98">
        <v>10</v>
      </c>
    </row>
    <row r="52" spans="1:26" s="93" customFormat="1" ht="12" customHeight="1">
      <c r="A52" s="94" t="s">
        <v>284</v>
      </c>
      <c r="B52" s="95" t="s">
        <v>285</v>
      </c>
      <c r="C52" s="94" t="s">
        <v>118</v>
      </c>
      <c r="D52" s="96">
        <f t="shared" si="0"/>
        <v>1710685</v>
      </c>
      <c r="E52" s="96">
        <f t="shared" si="1"/>
        <v>262705</v>
      </c>
      <c r="F52" s="97">
        <f t="shared" si="2"/>
        <v>15.356713831009216</v>
      </c>
      <c r="G52" s="96">
        <v>262404</v>
      </c>
      <c r="H52" s="96">
        <v>301</v>
      </c>
      <c r="I52" s="96">
        <f t="shared" si="3"/>
        <v>1447980</v>
      </c>
      <c r="J52" s="97">
        <f t="shared" si="4"/>
        <v>84.64328616899078</v>
      </c>
      <c r="K52" s="96">
        <v>649671</v>
      </c>
      <c r="L52" s="97">
        <f t="shared" si="5"/>
        <v>37.977243034223136</v>
      </c>
      <c r="M52" s="96">
        <v>8569</v>
      </c>
      <c r="N52" s="97">
        <f t="shared" si="6"/>
        <v>0.5009104539994212</v>
      </c>
      <c r="O52" s="96">
        <v>789740</v>
      </c>
      <c r="P52" s="96">
        <v>509847</v>
      </c>
      <c r="Q52" s="97">
        <f t="shared" si="7"/>
        <v>46.16513268076823</v>
      </c>
      <c r="R52" s="96">
        <v>6159</v>
      </c>
      <c r="S52" s="98">
        <v>32</v>
      </c>
      <c r="T52" s="98">
        <v>5</v>
      </c>
      <c r="U52" s="98">
        <v>1</v>
      </c>
      <c r="V52" s="98">
        <v>5</v>
      </c>
      <c r="W52" s="98">
        <v>21</v>
      </c>
      <c r="X52" s="98">
        <v>14</v>
      </c>
      <c r="Y52" s="98">
        <v>2</v>
      </c>
      <c r="Z52" s="98">
        <v>6</v>
      </c>
    </row>
    <row r="53" spans="1:26" s="93" customFormat="1" ht="12" customHeight="1">
      <c r="A53" s="94" t="s">
        <v>286</v>
      </c>
      <c r="B53" s="95" t="s">
        <v>287</v>
      </c>
      <c r="C53" s="94" t="s">
        <v>163</v>
      </c>
      <c r="D53" s="96">
        <f t="shared" si="0"/>
        <v>1436911</v>
      </c>
      <c r="E53" s="96">
        <f t="shared" si="1"/>
        <v>83875</v>
      </c>
      <c r="F53" s="97">
        <f t="shared" si="2"/>
        <v>5.8371743274287695</v>
      </c>
      <c r="G53" s="96">
        <v>83785</v>
      </c>
      <c r="H53" s="96">
        <v>90</v>
      </c>
      <c r="I53" s="96">
        <f t="shared" si="3"/>
        <v>1353036</v>
      </c>
      <c r="J53" s="97">
        <f t="shared" si="4"/>
        <v>94.16282567257123</v>
      </c>
      <c r="K53" s="96">
        <v>858104</v>
      </c>
      <c r="L53" s="97">
        <f t="shared" si="5"/>
        <v>59.718660376321154</v>
      </c>
      <c r="M53" s="96">
        <v>0</v>
      </c>
      <c r="N53" s="97">
        <f t="shared" si="6"/>
        <v>0</v>
      </c>
      <c r="O53" s="96">
        <v>494932</v>
      </c>
      <c r="P53" s="96">
        <v>198899</v>
      </c>
      <c r="Q53" s="97">
        <f t="shared" si="7"/>
        <v>34.44416529625008</v>
      </c>
      <c r="R53" s="96">
        <v>9211</v>
      </c>
      <c r="S53" s="98">
        <v>25</v>
      </c>
      <c r="T53" s="98">
        <v>2</v>
      </c>
      <c r="U53" s="98">
        <v>2</v>
      </c>
      <c r="V53" s="98">
        <v>12</v>
      </c>
      <c r="W53" s="98">
        <v>25</v>
      </c>
      <c r="X53" s="98">
        <v>2</v>
      </c>
      <c r="Y53" s="98">
        <v>2</v>
      </c>
      <c r="Z53" s="98">
        <v>12</v>
      </c>
    </row>
    <row r="54" spans="1:26" s="93" customFormat="1" ht="12" customHeight="1">
      <c r="A54" s="117" t="s">
        <v>288</v>
      </c>
      <c r="B54" s="118" t="s">
        <v>289</v>
      </c>
      <c r="C54" s="117" t="s">
        <v>55</v>
      </c>
      <c r="D54" s="119">
        <f>SUM(D7:D53)</f>
        <v>128622156</v>
      </c>
      <c r="E54" s="119">
        <f>SUM(E7:E53)</f>
        <v>8956169</v>
      </c>
      <c r="F54" s="187">
        <f t="shared" si="2"/>
        <v>6.963161929893323</v>
      </c>
      <c r="G54" s="119">
        <f>SUM(G7:G53)</f>
        <v>8849312</v>
      </c>
      <c r="H54" s="119">
        <f>SUM(H7:H53)</f>
        <v>106857</v>
      </c>
      <c r="I54" s="119">
        <f>SUM(I7:I53)</f>
        <v>119665987</v>
      </c>
      <c r="J54" s="187">
        <f t="shared" si="4"/>
        <v>93.03683807010668</v>
      </c>
      <c r="K54" s="119">
        <f>SUM(K7:K53)</f>
        <v>91984215</v>
      </c>
      <c r="L54" s="187">
        <f t="shared" si="5"/>
        <v>71.51506230388487</v>
      </c>
      <c r="M54" s="119">
        <f>SUM(M7:M53)</f>
        <v>289370</v>
      </c>
      <c r="N54" s="187">
        <f t="shared" si="6"/>
        <v>0.2249767917123081</v>
      </c>
      <c r="O54" s="119">
        <f>SUM(O7:O53)</f>
        <v>27392402</v>
      </c>
      <c r="P54" s="119">
        <f>SUM(P7:P53)</f>
        <v>14340553</v>
      </c>
      <c r="Q54" s="187">
        <f t="shared" si="7"/>
        <v>21.296798974509493</v>
      </c>
      <c r="R54" s="119">
        <f aca="true" t="shared" si="8" ref="R54:Z54">SUM(R7:R53)</f>
        <v>1989442</v>
      </c>
      <c r="S54" s="120">
        <f t="shared" si="8"/>
        <v>1267</v>
      </c>
      <c r="T54" s="120">
        <f t="shared" si="8"/>
        <v>185</v>
      </c>
      <c r="U54" s="120">
        <f t="shared" si="8"/>
        <v>46</v>
      </c>
      <c r="V54" s="120">
        <f t="shared" si="8"/>
        <v>242</v>
      </c>
      <c r="W54" s="120">
        <f t="shared" si="8"/>
        <v>1084</v>
      </c>
      <c r="X54" s="120">
        <f t="shared" si="8"/>
        <v>100</v>
      </c>
      <c r="Y54" s="120">
        <f t="shared" si="8"/>
        <v>48</v>
      </c>
      <c r="Z54" s="120">
        <f t="shared" si="8"/>
        <v>508</v>
      </c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pane xSplit="3" ySplit="6" topLeftCell="AP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5" customWidth="1"/>
    <col min="2" max="2" width="8.69921875" style="116" customWidth="1"/>
    <col min="3" max="3" width="12.59765625" style="114" customWidth="1"/>
    <col min="4" max="21" width="9" style="111" customWidth="1"/>
    <col min="22" max="23" width="10.5" style="111" customWidth="1"/>
    <col min="24" max="55" width="9" style="111" customWidth="1"/>
    <col min="56" max="16384" width="9" style="114" customWidth="1"/>
  </cols>
  <sheetData>
    <row r="1" spans="1:31" s="49" customFormat="1" ht="17.25">
      <c r="A1" s="90" t="s">
        <v>109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4" t="s">
        <v>75</v>
      </c>
      <c r="B2" s="140" t="s">
        <v>76</v>
      </c>
      <c r="C2" s="140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6" t="s">
        <v>80</v>
      </c>
      <c r="AG2" s="147"/>
      <c r="AH2" s="147"/>
      <c r="AI2" s="148"/>
      <c r="AJ2" s="146" t="s">
        <v>81</v>
      </c>
      <c r="AK2" s="147"/>
      <c r="AL2" s="147"/>
      <c r="AM2" s="147"/>
      <c r="AN2" s="147"/>
      <c r="AO2" s="147"/>
      <c r="AP2" s="147"/>
      <c r="AQ2" s="147"/>
      <c r="AR2" s="147"/>
      <c r="AS2" s="148"/>
      <c r="AT2" s="143" t="s">
        <v>82</v>
      </c>
      <c r="AU2" s="140"/>
      <c r="AV2" s="140"/>
      <c r="AW2" s="140"/>
      <c r="AX2" s="140"/>
      <c r="AY2" s="140"/>
      <c r="AZ2" s="146" t="s">
        <v>83</v>
      </c>
      <c r="BA2" s="147"/>
      <c r="BB2" s="147"/>
      <c r="BC2" s="148"/>
    </row>
    <row r="3" spans="1:55" s="50" customFormat="1" ht="26.25" customHeight="1">
      <c r="A3" s="141"/>
      <c r="B3" s="141"/>
      <c r="C3" s="141"/>
      <c r="D3" s="66" t="s">
        <v>84</v>
      </c>
      <c r="E3" s="149" t="s">
        <v>85</v>
      </c>
      <c r="F3" s="147"/>
      <c r="G3" s="148"/>
      <c r="H3" s="152" t="s">
        <v>86</v>
      </c>
      <c r="I3" s="153"/>
      <c r="J3" s="154"/>
      <c r="K3" s="149" t="s">
        <v>87</v>
      </c>
      <c r="L3" s="153"/>
      <c r="M3" s="154"/>
      <c r="N3" s="66" t="s">
        <v>84</v>
      </c>
      <c r="O3" s="149" t="s">
        <v>88</v>
      </c>
      <c r="P3" s="150"/>
      <c r="Q3" s="150"/>
      <c r="R3" s="150"/>
      <c r="S3" s="150"/>
      <c r="T3" s="150"/>
      <c r="U3" s="151"/>
      <c r="V3" s="149" t="s">
        <v>89</v>
      </c>
      <c r="W3" s="150"/>
      <c r="X3" s="150"/>
      <c r="Y3" s="150"/>
      <c r="Z3" s="150"/>
      <c r="AA3" s="150"/>
      <c r="AB3" s="151"/>
      <c r="AC3" s="92" t="s">
        <v>90</v>
      </c>
      <c r="AD3" s="64"/>
      <c r="AE3" s="65"/>
      <c r="AF3" s="142" t="s">
        <v>84</v>
      </c>
      <c r="AG3" s="140" t="s">
        <v>91</v>
      </c>
      <c r="AH3" s="140" t="s">
        <v>92</v>
      </c>
      <c r="AI3" s="140" t="s">
        <v>93</v>
      </c>
      <c r="AJ3" s="141" t="s">
        <v>84</v>
      </c>
      <c r="AK3" s="140" t="s">
        <v>94</v>
      </c>
      <c r="AL3" s="140" t="s">
        <v>95</v>
      </c>
      <c r="AM3" s="140" t="s">
        <v>96</v>
      </c>
      <c r="AN3" s="140" t="s">
        <v>92</v>
      </c>
      <c r="AO3" s="140" t="s">
        <v>93</v>
      </c>
      <c r="AP3" s="140" t="s">
        <v>97</v>
      </c>
      <c r="AQ3" s="140" t="s">
        <v>98</v>
      </c>
      <c r="AR3" s="140" t="s">
        <v>99</v>
      </c>
      <c r="AS3" s="140" t="s">
        <v>100</v>
      </c>
      <c r="AT3" s="142" t="s">
        <v>84</v>
      </c>
      <c r="AU3" s="140" t="s">
        <v>94</v>
      </c>
      <c r="AV3" s="140" t="s">
        <v>95</v>
      </c>
      <c r="AW3" s="140" t="s">
        <v>96</v>
      </c>
      <c r="AX3" s="140" t="s">
        <v>92</v>
      </c>
      <c r="AY3" s="140" t="s">
        <v>93</v>
      </c>
      <c r="AZ3" s="142" t="s">
        <v>84</v>
      </c>
      <c r="BA3" s="140" t="s">
        <v>91</v>
      </c>
      <c r="BB3" s="140" t="s">
        <v>92</v>
      </c>
      <c r="BC3" s="140" t="s">
        <v>93</v>
      </c>
    </row>
    <row r="4" spans="1:55" s="50" customFormat="1" ht="26.25" customHeight="1">
      <c r="A4" s="141"/>
      <c r="B4" s="141"/>
      <c r="C4" s="141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2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1"/>
      <c r="AV4" s="141"/>
      <c r="AW4" s="141"/>
      <c r="AX4" s="141"/>
      <c r="AY4" s="141"/>
      <c r="AZ4" s="142"/>
      <c r="BA4" s="141"/>
      <c r="BB4" s="141"/>
      <c r="BC4" s="141"/>
    </row>
    <row r="5" spans="1:55" s="54" customFormat="1" ht="23.25" customHeight="1">
      <c r="A5" s="141"/>
      <c r="B5" s="141"/>
      <c r="C5" s="14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1"/>
      <c r="AM5" s="55"/>
      <c r="AN5" s="55"/>
      <c r="AO5" s="55"/>
      <c r="AP5" s="55"/>
      <c r="AQ5" s="55"/>
      <c r="AR5" s="55"/>
      <c r="AS5" s="55"/>
      <c r="AT5" s="55"/>
      <c r="AU5" s="55"/>
      <c r="AV5" s="141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5"/>
      <c r="B6" s="145"/>
      <c r="C6" s="145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3" customFormat="1" ht="12" customHeight="1">
      <c r="A7" s="99" t="s">
        <v>119</v>
      </c>
      <c r="B7" s="100" t="s">
        <v>120</v>
      </c>
      <c r="C7" s="99" t="s">
        <v>121</v>
      </c>
      <c r="D7" s="96">
        <f aca="true" t="shared" si="0" ref="D7:D53">SUM(E7,+H7,+K7)</f>
        <v>683070</v>
      </c>
      <c r="E7" s="96">
        <f aca="true" t="shared" si="1" ref="E7:E53">SUM(F7:G7)</f>
        <v>9512</v>
      </c>
      <c r="F7" s="102">
        <v>6581</v>
      </c>
      <c r="G7" s="102">
        <v>2931</v>
      </c>
      <c r="H7" s="96">
        <f aca="true" t="shared" si="2" ref="H7:H53">SUM(I7:J7)</f>
        <v>364791</v>
      </c>
      <c r="I7" s="102">
        <v>318128</v>
      </c>
      <c r="J7" s="102">
        <v>46663</v>
      </c>
      <c r="K7" s="96">
        <f aca="true" t="shared" si="3" ref="K7:K53">SUM(L7:M7)</f>
        <v>308767</v>
      </c>
      <c r="L7" s="102">
        <v>175247</v>
      </c>
      <c r="M7" s="102">
        <v>133520</v>
      </c>
      <c r="N7" s="96">
        <f aca="true" t="shared" si="4" ref="N7:N53">SUM(O7,+V7,+AC7)</f>
        <v>685907</v>
      </c>
      <c r="O7" s="96">
        <f aca="true" t="shared" si="5" ref="O7:O53">SUM(P7:U7)</f>
        <v>499955</v>
      </c>
      <c r="P7" s="102">
        <v>423649</v>
      </c>
      <c r="Q7" s="102">
        <v>2447</v>
      </c>
      <c r="R7" s="102">
        <v>0</v>
      </c>
      <c r="S7" s="102">
        <v>73859</v>
      </c>
      <c r="T7" s="102">
        <v>0</v>
      </c>
      <c r="U7" s="102">
        <v>0</v>
      </c>
      <c r="V7" s="96">
        <f aca="true" t="shared" si="6" ref="V7:V53">SUM(W7:AB7)</f>
        <v>183074</v>
      </c>
      <c r="W7" s="102">
        <v>144899</v>
      </c>
      <c r="X7" s="102">
        <v>2331</v>
      </c>
      <c r="Y7" s="102">
        <v>132</v>
      </c>
      <c r="Z7" s="102">
        <v>35017</v>
      </c>
      <c r="AA7" s="102">
        <v>401</v>
      </c>
      <c r="AB7" s="102">
        <v>294</v>
      </c>
      <c r="AC7" s="96">
        <f aca="true" t="shared" si="7" ref="AC7:AC53">SUM(AD7:AE7)</f>
        <v>2878</v>
      </c>
      <c r="AD7" s="102">
        <v>2810</v>
      </c>
      <c r="AE7" s="102">
        <v>68</v>
      </c>
      <c r="AF7" s="96">
        <f aca="true" t="shared" si="8" ref="AF7:AF53">SUM(AG7:AI7)</f>
        <v>14212</v>
      </c>
      <c r="AG7" s="102">
        <v>14019</v>
      </c>
      <c r="AH7" s="102">
        <v>193</v>
      </c>
      <c r="AI7" s="102">
        <v>0</v>
      </c>
      <c r="AJ7" s="96">
        <f aca="true" t="shared" si="9" ref="AJ7:AJ53">SUM(AK7:AS7)</f>
        <v>20253</v>
      </c>
      <c r="AK7" s="102">
        <v>5554</v>
      </c>
      <c r="AL7" s="102">
        <v>45</v>
      </c>
      <c r="AM7" s="102">
        <v>897</v>
      </c>
      <c r="AN7" s="102">
        <v>1572</v>
      </c>
      <c r="AO7" s="102">
        <v>0</v>
      </c>
      <c r="AP7" s="102">
        <v>2905</v>
      </c>
      <c r="AQ7" s="102">
        <v>5515</v>
      </c>
      <c r="AR7" s="102">
        <v>1706</v>
      </c>
      <c r="AS7" s="102">
        <v>2059</v>
      </c>
      <c r="AT7" s="96">
        <f aca="true" t="shared" si="10" ref="AT7:AT53">SUM(AU7:AY7)</f>
        <v>428</v>
      </c>
      <c r="AU7" s="102">
        <v>334</v>
      </c>
      <c r="AV7" s="102">
        <v>63</v>
      </c>
      <c r="AW7" s="102">
        <v>17</v>
      </c>
      <c r="AX7" s="102">
        <v>14</v>
      </c>
      <c r="AY7" s="102">
        <v>0</v>
      </c>
      <c r="AZ7" s="96">
        <f aca="true" t="shared" si="11" ref="AZ7:AZ53">SUM(BA7:BC7)</f>
        <v>2876</v>
      </c>
      <c r="BA7" s="102">
        <v>2588</v>
      </c>
      <c r="BB7" s="102">
        <v>156</v>
      </c>
      <c r="BC7" s="102">
        <v>132</v>
      </c>
    </row>
    <row r="8" spans="1:55" s="93" customFormat="1" ht="12" customHeight="1">
      <c r="A8" s="99" t="s">
        <v>124</v>
      </c>
      <c r="B8" s="100" t="s">
        <v>125</v>
      </c>
      <c r="C8" s="99" t="s">
        <v>126</v>
      </c>
      <c r="D8" s="96">
        <f t="shared" si="0"/>
        <v>443055</v>
      </c>
      <c r="E8" s="96">
        <f t="shared" si="1"/>
        <v>2898</v>
      </c>
      <c r="F8" s="102">
        <v>869</v>
      </c>
      <c r="G8" s="102">
        <v>2029</v>
      </c>
      <c r="H8" s="96">
        <f t="shared" si="2"/>
        <v>0</v>
      </c>
      <c r="I8" s="102">
        <v>0</v>
      </c>
      <c r="J8" s="102">
        <v>0</v>
      </c>
      <c r="K8" s="96">
        <f t="shared" si="3"/>
        <v>440157</v>
      </c>
      <c r="L8" s="102">
        <v>163503</v>
      </c>
      <c r="M8" s="102">
        <v>276654</v>
      </c>
      <c r="N8" s="96">
        <f t="shared" si="4"/>
        <v>443055</v>
      </c>
      <c r="O8" s="96">
        <f t="shared" si="5"/>
        <v>164372</v>
      </c>
      <c r="P8" s="102">
        <v>146779</v>
      </c>
      <c r="Q8" s="102">
        <v>0</v>
      </c>
      <c r="R8" s="102">
        <v>0</v>
      </c>
      <c r="S8" s="102">
        <v>17593</v>
      </c>
      <c r="T8" s="102">
        <v>0</v>
      </c>
      <c r="U8" s="102">
        <v>0</v>
      </c>
      <c r="V8" s="96">
        <f t="shared" si="6"/>
        <v>278683</v>
      </c>
      <c r="W8" s="102">
        <v>247014</v>
      </c>
      <c r="X8" s="102">
        <v>0</v>
      </c>
      <c r="Y8" s="102">
        <v>0</v>
      </c>
      <c r="Z8" s="102">
        <v>31669</v>
      </c>
      <c r="AA8" s="102">
        <v>0</v>
      </c>
      <c r="AB8" s="102">
        <v>0</v>
      </c>
      <c r="AC8" s="96">
        <f t="shared" si="7"/>
        <v>0</v>
      </c>
      <c r="AD8" s="102">
        <v>0</v>
      </c>
      <c r="AE8" s="102">
        <v>0</v>
      </c>
      <c r="AF8" s="96">
        <f t="shared" si="8"/>
        <v>10327</v>
      </c>
      <c r="AG8" s="102">
        <v>10327</v>
      </c>
      <c r="AH8" s="102">
        <v>0</v>
      </c>
      <c r="AI8" s="102">
        <v>0</v>
      </c>
      <c r="AJ8" s="96">
        <f t="shared" si="9"/>
        <v>13198</v>
      </c>
      <c r="AK8" s="102">
        <v>3243</v>
      </c>
      <c r="AL8" s="102">
        <v>0</v>
      </c>
      <c r="AM8" s="102">
        <v>4605</v>
      </c>
      <c r="AN8" s="102">
        <v>1018</v>
      </c>
      <c r="AO8" s="102">
        <v>0</v>
      </c>
      <c r="AP8" s="102">
        <v>0</v>
      </c>
      <c r="AQ8" s="102">
        <v>3452</v>
      </c>
      <c r="AR8" s="102">
        <v>0</v>
      </c>
      <c r="AS8" s="102">
        <v>880</v>
      </c>
      <c r="AT8" s="96">
        <f t="shared" si="10"/>
        <v>544</v>
      </c>
      <c r="AU8" s="102">
        <v>372</v>
      </c>
      <c r="AV8" s="102">
        <v>0</v>
      </c>
      <c r="AW8" s="102">
        <v>172</v>
      </c>
      <c r="AX8" s="102">
        <v>0</v>
      </c>
      <c r="AY8" s="102">
        <v>0</v>
      </c>
      <c r="AZ8" s="96">
        <f t="shared" si="11"/>
        <v>1949</v>
      </c>
      <c r="BA8" s="102">
        <v>1949</v>
      </c>
      <c r="BB8" s="102">
        <v>0</v>
      </c>
      <c r="BC8" s="102">
        <v>0</v>
      </c>
    </row>
    <row r="9" spans="1:55" s="93" customFormat="1" ht="12" customHeight="1">
      <c r="A9" s="99" t="s">
        <v>110</v>
      </c>
      <c r="B9" s="100" t="s">
        <v>111</v>
      </c>
      <c r="C9" s="99" t="s">
        <v>55</v>
      </c>
      <c r="D9" s="96">
        <f t="shared" si="0"/>
        <v>562977</v>
      </c>
      <c r="E9" s="96">
        <f t="shared" si="1"/>
        <v>0</v>
      </c>
      <c r="F9" s="102">
        <v>0</v>
      </c>
      <c r="G9" s="102">
        <v>0</v>
      </c>
      <c r="H9" s="96">
        <f t="shared" si="2"/>
        <v>213744</v>
      </c>
      <c r="I9" s="102">
        <v>201188</v>
      </c>
      <c r="J9" s="102">
        <v>12556</v>
      </c>
      <c r="K9" s="96">
        <f t="shared" si="3"/>
        <v>349233</v>
      </c>
      <c r="L9" s="102">
        <v>208343</v>
      </c>
      <c r="M9" s="102">
        <v>140890</v>
      </c>
      <c r="N9" s="96">
        <f t="shared" si="4"/>
        <v>563973</v>
      </c>
      <c r="O9" s="96">
        <f t="shared" si="5"/>
        <v>409531</v>
      </c>
      <c r="P9" s="102">
        <v>409531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96">
        <f t="shared" si="6"/>
        <v>153446</v>
      </c>
      <c r="W9" s="102">
        <v>153446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96">
        <f t="shared" si="7"/>
        <v>996</v>
      </c>
      <c r="AD9" s="102">
        <v>996</v>
      </c>
      <c r="AE9" s="102">
        <v>0</v>
      </c>
      <c r="AF9" s="96">
        <f t="shared" si="8"/>
        <v>17661</v>
      </c>
      <c r="AG9" s="102">
        <v>17661</v>
      </c>
      <c r="AH9" s="102">
        <v>0</v>
      </c>
      <c r="AI9" s="102">
        <v>0</v>
      </c>
      <c r="AJ9" s="96">
        <f t="shared" si="9"/>
        <v>18113</v>
      </c>
      <c r="AK9" s="102">
        <v>60</v>
      </c>
      <c r="AL9" s="102">
        <v>608</v>
      </c>
      <c r="AM9" s="102">
        <v>7323</v>
      </c>
      <c r="AN9" s="102">
        <v>8685</v>
      </c>
      <c r="AO9" s="102">
        <v>0</v>
      </c>
      <c r="AP9" s="102">
        <v>0</v>
      </c>
      <c r="AQ9" s="102">
        <v>104</v>
      </c>
      <c r="AR9" s="102">
        <v>4</v>
      </c>
      <c r="AS9" s="102">
        <v>1329</v>
      </c>
      <c r="AT9" s="96">
        <f t="shared" si="10"/>
        <v>632</v>
      </c>
      <c r="AU9" s="102">
        <v>216</v>
      </c>
      <c r="AV9" s="102">
        <v>0</v>
      </c>
      <c r="AW9" s="102">
        <v>416</v>
      </c>
      <c r="AX9" s="102">
        <v>0</v>
      </c>
      <c r="AY9" s="102">
        <v>0</v>
      </c>
      <c r="AZ9" s="96">
        <f t="shared" si="11"/>
        <v>608</v>
      </c>
      <c r="BA9" s="102">
        <v>608</v>
      </c>
      <c r="BB9" s="102">
        <v>0</v>
      </c>
      <c r="BC9" s="102">
        <v>0</v>
      </c>
    </row>
    <row r="10" spans="1:55" s="93" customFormat="1" ht="12" customHeight="1">
      <c r="A10" s="99" t="s">
        <v>129</v>
      </c>
      <c r="B10" s="100" t="s">
        <v>130</v>
      </c>
      <c r="C10" s="99" t="s">
        <v>131</v>
      </c>
      <c r="D10" s="96">
        <f t="shared" si="0"/>
        <v>468029</v>
      </c>
      <c r="E10" s="96">
        <f t="shared" si="1"/>
        <v>0</v>
      </c>
      <c r="F10" s="102">
        <v>0</v>
      </c>
      <c r="G10" s="102">
        <v>0</v>
      </c>
      <c r="H10" s="96">
        <f t="shared" si="2"/>
        <v>118785</v>
      </c>
      <c r="I10" s="102">
        <v>117138</v>
      </c>
      <c r="J10" s="102">
        <v>1647</v>
      </c>
      <c r="K10" s="96">
        <f t="shared" si="3"/>
        <v>349244</v>
      </c>
      <c r="L10" s="102">
        <v>165303</v>
      </c>
      <c r="M10" s="102">
        <v>183941</v>
      </c>
      <c r="N10" s="96">
        <f t="shared" si="4"/>
        <v>473480</v>
      </c>
      <c r="O10" s="96">
        <f t="shared" si="5"/>
        <v>282463</v>
      </c>
      <c r="P10" s="102">
        <v>282441</v>
      </c>
      <c r="Q10" s="102">
        <v>0</v>
      </c>
      <c r="R10" s="102">
        <v>0</v>
      </c>
      <c r="S10" s="102">
        <v>0</v>
      </c>
      <c r="T10" s="102">
        <v>22</v>
      </c>
      <c r="U10" s="102">
        <v>0</v>
      </c>
      <c r="V10" s="96">
        <f t="shared" si="6"/>
        <v>185632</v>
      </c>
      <c r="W10" s="102">
        <v>185626</v>
      </c>
      <c r="X10" s="102">
        <v>0</v>
      </c>
      <c r="Y10" s="102">
        <v>0</v>
      </c>
      <c r="Z10" s="102">
        <v>0</v>
      </c>
      <c r="AA10" s="102">
        <v>0</v>
      </c>
      <c r="AB10" s="102">
        <v>6</v>
      </c>
      <c r="AC10" s="96">
        <f t="shared" si="7"/>
        <v>5385</v>
      </c>
      <c r="AD10" s="102">
        <v>5385</v>
      </c>
      <c r="AE10" s="102">
        <v>0</v>
      </c>
      <c r="AF10" s="96">
        <f t="shared" si="8"/>
        <v>5273</v>
      </c>
      <c r="AG10" s="102">
        <v>5273</v>
      </c>
      <c r="AH10" s="102">
        <v>0</v>
      </c>
      <c r="AI10" s="102">
        <v>0</v>
      </c>
      <c r="AJ10" s="96">
        <f t="shared" si="9"/>
        <v>9186</v>
      </c>
      <c r="AK10" s="102">
        <v>3375</v>
      </c>
      <c r="AL10" s="102">
        <v>1066</v>
      </c>
      <c r="AM10" s="102">
        <v>1509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3236</v>
      </c>
      <c r="AT10" s="96">
        <f t="shared" si="10"/>
        <v>529</v>
      </c>
      <c r="AU10" s="102">
        <v>528</v>
      </c>
      <c r="AV10" s="102">
        <v>0</v>
      </c>
      <c r="AW10" s="102">
        <v>1</v>
      </c>
      <c r="AX10" s="102">
        <v>0</v>
      </c>
      <c r="AY10" s="102">
        <v>0</v>
      </c>
      <c r="AZ10" s="96">
        <f t="shared" si="11"/>
        <v>514</v>
      </c>
      <c r="BA10" s="102">
        <v>514</v>
      </c>
      <c r="BB10" s="102">
        <v>0</v>
      </c>
      <c r="BC10" s="102">
        <v>0</v>
      </c>
    </row>
    <row r="11" spans="1:55" s="93" customFormat="1" ht="12" customHeight="1">
      <c r="A11" s="99" t="s">
        <v>132</v>
      </c>
      <c r="B11" s="100" t="s">
        <v>133</v>
      </c>
      <c r="C11" s="99" t="s">
        <v>121</v>
      </c>
      <c r="D11" s="96">
        <f t="shared" si="0"/>
        <v>430581</v>
      </c>
      <c r="E11" s="96">
        <f t="shared" si="1"/>
        <v>0</v>
      </c>
      <c r="F11" s="102">
        <v>0</v>
      </c>
      <c r="G11" s="102">
        <v>0</v>
      </c>
      <c r="H11" s="96">
        <f t="shared" si="2"/>
        <v>0</v>
      </c>
      <c r="I11" s="102">
        <v>0</v>
      </c>
      <c r="J11" s="102">
        <v>0</v>
      </c>
      <c r="K11" s="96">
        <f t="shared" si="3"/>
        <v>430581</v>
      </c>
      <c r="L11" s="102">
        <v>227132</v>
      </c>
      <c r="M11" s="102">
        <v>203449</v>
      </c>
      <c r="N11" s="96">
        <f t="shared" si="4"/>
        <v>431267</v>
      </c>
      <c r="O11" s="96">
        <f t="shared" si="5"/>
        <v>227143</v>
      </c>
      <c r="P11" s="102">
        <v>227143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96">
        <f t="shared" si="6"/>
        <v>204124</v>
      </c>
      <c r="W11" s="102">
        <v>204124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96">
        <f t="shared" si="7"/>
        <v>0</v>
      </c>
      <c r="AD11" s="102">
        <v>0</v>
      </c>
      <c r="AE11" s="102">
        <v>0</v>
      </c>
      <c r="AF11" s="96">
        <f t="shared" si="8"/>
        <v>7425</v>
      </c>
      <c r="AG11" s="102">
        <v>7425</v>
      </c>
      <c r="AH11" s="102">
        <v>0</v>
      </c>
      <c r="AI11" s="102">
        <v>0</v>
      </c>
      <c r="AJ11" s="96">
        <f t="shared" si="9"/>
        <v>83692</v>
      </c>
      <c r="AK11" s="102">
        <v>77066</v>
      </c>
      <c r="AL11" s="102">
        <v>0</v>
      </c>
      <c r="AM11" s="102">
        <v>4113</v>
      </c>
      <c r="AN11" s="102">
        <v>0</v>
      </c>
      <c r="AO11" s="102">
        <v>0</v>
      </c>
      <c r="AP11" s="102">
        <v>0</v>
      </c>
      <c r="AQ11" s="102">
        <v>73</v>
      </c>
      <c r="AR11" s="102">
        <v>59</v>
      </c>
      <c r="AS11" s="102">
        <v>2381</v>
      </c>
      <c r="AT11" s="96">
        <f t="shared" si="10"/>
        <v>799</v>
      </c>
      <c r="AU11" s="102">
        <v>799</v>
      </c>
      <c r="AV11" s="102">
        <v>0</v>
      </c>
      <c r="AW11" s="102">
        <v>0</v>
      </c>
      <c r="AX11" s="102">
        <v>0</v>
      </c>
      <c r="AY11" s="102">
        <v>0</v>
      </c>
      <c r="AZ11" s="96">
        <f t="shared" si="11"/>
        <v>7</v>
      </c>
      <c r="BA11" s="102">
        <v>7</v>
      </c>
      <c r="BB11" s="102">
        <v>0</v>
      </c>
      <c r="BC11" s="102">
        <v>0</v>
      </c>
    </row>
    <row r="12" spans="1:55" s="93" customFormat="1" ht="12" customHeight="1">
      <c r="A12" s="99" t="s">
        <v>134</v>
      </c>
      <c r="B12" s="100" t="s">
        <v>135</v>
      </c>
      <c r="C12" s="99" t="s">
        <v>121</v>
      </c>
      <c r="D12" s="96">
        <f t="shared" si="0"/>
        <v>232821</v>
      </c>
      <c r="E12" s="96">
        <f t="shared" si="1"/>
        <v>19877</v>
      </c>
      <c r="F12" s="102">
        <v>6609</v>
      </c>
      <c r="G12" s="102">
        <v>13268</v>
      </c>
      <c r="H12" s="96">
        <f t="shared" si="2"/>
        <v>28048</v>
      </c>
      <c r="I12" s="102">
        <v>13381</v>
      </c>
      <c r="J12" s="102">
        <v>14667</v>
      </c>
      <c r="K12" s="96">
        <f t="shared" si="3"/>
        <v>184896</v>
      </c>
      <c r="L12" s="102">
        <v>53775</v>
      </c>
      <c r="M12" s="102">
        <v>131121</v>
      </c>
      <c r="N12" s="96">
        <f t="shared" si="4"/>
        <v>221784</v>
      </c>
      <c r="O12" s="96">
        <f t="shared" si="5"/>
        <v>70415</v>
      </c>
      <c r="P12" s="102">
        <v>70415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96">
        <f t="shared" si="6"/>
        <v>151369</v>
      </c>
      <c r="W12" s="102">
        <v>151369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96">
        <f t="shared" si="7"/>
        <v>0</v>
      </c>
      <c r="AD12" s="102">
        <v>0</v>
      </c>
      <c r="AE12" s="102">
        <v>0</v>
      </c>
      <c r="AF12" s="96">
        <f t="shared" si="8"/>
        <v>10935</v>
      </c>
      <c r="AG12" s="102">
        <v>10935</v>
      </c>
      <c r="AH12" s="102">
        <v>0</v>
      </c>
      <c r="AI12" s="102">
        <v>0</v>
      </c>
      <c r="AJ12" s="96">
        <f t="shared" si="9"/>
        <v>10935</v>
      </c>
      <c r="AK12" s="102">
        <v>0</v>
      </c>
      <c r="AL12" s="102">
        <v>0</v>
      </c>
      <c r="AM12" s="102">
        <v>5432</v>
      </c>
      <c r="AN12" s="102">
        <v>805</v>
      </c>
      <c r="AO12" s="102">
        <v>0</v>
      </c>
      <c r="AP12" s="102">
        <v>0</v>
      </c>
      <c r="AQ12" s="102">
        <v>0</v>
      </c>
      <c r="AR12" s="102">
        <v>3112</v>
      </c>
      <c r="AS12" s="102">
        <v>1586</v>
      </c>
      <c r="AT12" s="96">
        <f t="shared" si="10"/>
        <v>260</v>
      </c>
      <c r="AU12" s="102">
        <v>0</v>
      </c>
      <c r="AV12" s="102">
        <v>0</v>
      </c>
      <c r="AW12" s="102">
        <v>260</v>
      </c>
      <c r="AX12" s="102">
        <v>0</v>
      </c>
      <c r="AY12" s="102">
        <v>0</v>
      </c>
      <c r="AZ12" s="96">
        <f t="shared" si="11"/>
        <v>0</v>
      </c>
      <c r="BA12" s="102">
        <v>0</v>
      </c>
      <c r="BB12" s="102">
        <v>0</v>
      </c>
      <c r="BC12" s="102">
        <v>0</v>
      </c>
    </row>
    <row r="13" spans="1:55" s="93" customFormat="1" ht="12" customHeight="1">
      <c r="A13" s="99" t="s">
        <v>139</v>
      </c>
      <c r="B13" s="100" t="s">
        <v>140</v>
      </c>
      <c r="C13" s="99" t="s">
        <v>141</v>
      </c>
      <c r="D13" s="96">
        <f t="shared" si="0"/>
        <v>587551</v>
      </c>
      <c r="E13" s="96">
        <f t="shared" si="1"/>
        <v>34475</v>
      </c>
      <c r="F13" s="102">
        <v>13593</v>
      </c>
      <c r="G13" s="102">
        <v>20882</v>
      </c>
      <c r="H13" s="96">
        <f t="shared" si="2"/>
        <v>37327</v>
      </c>
      <c r="I13" s="102">
        <v>18603</v>
      </c>
      <c r="J13" s="102">
        <v>18724</v>
      </c>
      <c r="K13" s="96">
        <f t="shared" si="3"/>
        <v>515749</v>
      </c>
      <c r="L13" s="102">
        <v>135783</v>
      </c>
      <c r="M13" s="102">
        <v>379966</v>
      </c>
      <c r="N13" s="96">
        <f t="shared" si="4"/>
        <v>587739</v>
      </c>
      <c r="O13" s="96">
        <f t="shared" si="5"/>
        <v>167978</v>
      </c>
      <c r="P13" s="102">
        <v>155161</v>
      </c>
      <c r="Q13" s="102">
        <v>0</v>
      </c>
      <c r="R13" s="102">
        <v>0</v>
      </c>
      <c r="S13" s="102">
        <v>12669</v>
      </c>
      <c r="T13" s="102">
        <v>0</v>
      </c>
      <c r="U13" s="102">
        <v>148</v>
      </c>
      <c r="V13" s="96">
        <f t="shared" si="6"/>
        <v>419472</v>
      </c>
      <c r="W13" s="102">
        <v>380390</v>
      </c>
      <c r="X13" s="102">
        <v>0</v>
      </c>
      <c r="Y13" s="102">
        <v>0</v>
      </c>
      <c r="Z13" s="102">
        <v>39082</v>
      </c>
      <c r="AA13" s="102">
        <v>0</v>
      </c>
      <c r="AB13" s="102">
        <v>0</v>
      </c>
      <c r="AC13" s="96">
        <f t="shared" si="7"/>
        <v>289</v>
      </c>
      <c r="AD13" s="102">
        <v>282</v>
      </c>
      <c r="AE13" s="102">
        <v>7</v>
      </c>
      <c r="AF13" s="96">
        <f t="shared" si="8"/>
        <v>10322</v>
      </c>
      <c r="AG13" s="102">
        <v>10132</v>
      </c>
      <c r="AH13" s="102">
        <v>190</v>
      </c>
      <c r="AI13" s="102">
        <v>0</v>
      </c>
      <c r="AJ13" s="96">
        <f t="shared" si="9"/>
        <v>14345</v>
      </c>
      <c r="AK13" s="102">
        <v>4535</v>
      </c>
      <c r="AL13" s="102">
        <v>0</v>
      </c>
      <c r="AM13" s="102">
        <v>9797</v>
      </c>
      <c r="AN13" s="102">
        <v>0</v>
      </c>
      <c r="AO13" s="102">
        <v>0</v>
      </c>
      <c r="AP13" s="102">
        <v>0</v>
      </c>
      <c r="AQ13" s="102">
        <v>0</v>
      </c>
      <c r="AR13" s="102">
        <v>13</v>
      </c>
      <c r="AS13" s="102">
        <v>0</v>
      </c>
      <c r="AT13" s="96">
        <f t="shared" si="10"/>
        <v>1020</v>
      </c>
      <c r="AU13" s="102">
        <v>322</v>
      </c>
      <c r="AV13" s="102">
        <v>0</v>
      </c>
      <c r="AW13" s="102">
        <v>698</v>
      </c>
      <c r="AX13" s="102">
        <v>0</v>
      </c>
      <c r="AY13" s="102">
        <v>0</v>
      </c>
      <c r="AZ13" s="96">
        <f t="shared" si="11"/>
        <v>18</v>
      </c>
      <c r="BA13" s="102">
        <v>18</v>
      </c>
      <c r="BB13" s="102">
        <v>0</v>
      </c>
      <c r="BC13" s="102">
        <v>0</v>
      </c>
    </row>
    <row r="14" spans="1:55" s="93" customFormat="1" ht="12" customHeight="1">
      <c r="A14" s="99" t="s">
        <v>145</v>
      </c>
      <c r="B14" s="100" t="s">
        <v>146</v>
      </c>
      <c r="C14" s="99" t="s">
        <v>147</v>
      </c>
      <c r="D14" s="96">
        <f t="shared" si="0"/>
        <v>650214</v>
      </c>
      <c r="E14" s="96">
        <f t="shared" si="1"/>
        <v>12047</v>
      </c>
      <c r="F14" s="102">
        <v>3602</v>
      </c>
      <c r="G14" s="102">
        <v>8445</v>
      </c>
      <c r="H14" s="96">
        <f t="shared" si="2"/>
        <v>34924</v>
      </c>
      <c r="I14" s="102">
        <v>34226</v>
      </c>
      <c r="J14" s="102">
        <v>698</v>
      </c>
      <c r="K14" s="96">
        <f t="shared" si="3"/>
        <v>603243</v>
      </c>
      <c r="L14" s="102">
        <v>106351</v>
      </c>
      <c r="M14" s="102">
        <v>496892</v>
      </c>
      <c r="N14" s="96">
        <f t="shared" si="4"/>
        <v>647961</v>
      </c>
      <c r="O14" s="96">
        <f t="shared" si="5"/>
        <v>146108</v>
      </c>
      <c r="P14" s="102">
        <v>142577</v>
      </c>
      <c r="Q14" s="102">
        <v>0</v>
      </c>
      <c r="R14" s="102">
        <v>0</v>
      </c>
      <c r="S14" s="102">
        <v>3531</v>
      </c>
      <c r="T14" s="102">
        <v>0</v>
      </c>
      <c r="U14" s="102">
        <v>0</v>
      </c>
      <c r="V14" s="96">
        <f t="shared" si="6"/>
        <v>501643</v>
      </c>
      <c r="W14" s="102">
        <v>494722</v>
      </c>
      <c r="X14" s="102">
        <v>467</v>
      </c>
      <c r="Y14" s="102">
        <v>0</v>
      </c>
      <c r="Z14" s="102">
        <v>6454</v>
      </c>
      <c r="AA14" s="102">
        <v>0</v>
      </c>
      <c r="AB14" s="102">
        <v>0</v>
      </c>
      <c r="AC14" s="96">
        <f t="shared" si="7"/>
        <v>210</v>
      </c>
      <c r="AD14" s="102">
        <v>210</v>
      </c>
      <c r="AE14" s="102">
        <v>0</v>
      </c>
      <c r="AF14" s="96">
        <f t="shared" si="8"/>
        <v>11404</v>
      </c>
      <c r="AG14" s="102">
        <v>11404</v>
      </c>
      <c r="AH14" s="102">
        <v>0</v>
      </c>
      <c r="AI14" s="102">
        <v>0</v>
      </c>
      <c r="AJ14" s="96">
        <f t="shared" si="9"/>
        <v>15679</v>
      </c>
      <c r="AK14" s="102">
        <v>3616</v>
      </c>
      <c r="AL14" s="102">
        <v>1113</v>
      </c>
      <c r="AM14" s="102">
        <v>6967</v>
      </c>
      <c r="AN14" s="102">
        <v>1640</v>
      </c>
      <c r="AO14" s="102">
        <v>0</v>
      </c>
      <c r="AP14" s="102">
        <v>0</v>
      </c>
      <c r="AQ14" s="102">
        <v>0</v>
      </c>
      <c r="AR14" s="102">
        <v>389</v>
      </c>
      <c r="AS14" s="102">
        <v>1954</v>
      </c>
      <c r="AT14" s="96">
        <f t="shared" si="10"/>
        <v>1176</v>
      </c>
      <c r="AU14" s="102">
        <v>454</v>
      </c>
      <c r="AV14" s="102">
        <v>0</v>
      </c>
      <c r="AW14" s="102">
        <v>717</v>
      </c>
      <c r="AX14" s="102">
        <v>5</v>
      </c>
      <c r="AY14" s="102">
        <v>0</v>
      </c>
      <c r="AZ14" s="96">
        <f t="shared" si="11"/>
        <v>1552</v>
      </c>
      <c r="BA14" s="102">
        <v>1318</v>
      </c>
      <c r="BB14" s="102">
        <v>234</v>
      </c>
      <c r="BC14" s="102">
        <v>0</v>
      </c>
    </row>
    <row r="15" spans="1:55" s="93" customFormat="1" ht="12" customHeight="1">
      <c r="A15" s="99" t="s">
        <v>151</v>
      </c>
      <c r="B15" s="100" t="s">
        <v>152</v>
      </c>
      <c r="C15" s="99" t="s">
        <v>121</v>
      </c>
      <c r="D15" s="96">
        <f t="shared" si="0"/>
        <v>349475</v>
      </c>
      <c r="E15" s="96">
        <f t="shared" si="1"/>
        <v>37638</v>
      </c>
      <c r="F15" s="102">
        <v>20500</v>
      </c>
      <c r="G15" s="102">
        <v>17138</v>
      </c>
      <c r="H15" s="96">
        <f t="shared" si="2"/>
        <v>38069</v>
      </c>
      <c r="I15" s="102">
        <v>11714</v>
      </c>
      <c r="J15" s="102">
        <v>26355</v>
      </c>
      <c r="K15" s="96">
        <f t="shared" si="3"/>
        <v>273768</v>
      </c>
      <c r="L15" s="102">
        <v>56088</v>
      </c>
      <c r="M15" s="102">
        <v>217680</v>
      </c>
      <c r="N15" s="96">
        <f t="shared" si="4"/>
        <v>349475</v>
      </c>
      <c r="O15" s="96">
        <f t="shared" si="5"/>
        <v>88302</v>
      </c>
      <c r="P15" s="103">
        <v>88302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96">
        <f t="shared" si="6"/>
        <v>261173</v>
      </c>
      <c r="W15" s="103">
        <v>261173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96">
        <f t="shared" si="7"/>
        <v>0</v>
      </c>
      <c r="AD15" s="102">
        <v>0</v>
      </c>
      <c r="AE15" s="102">
        <v>0</v>
      </c>
      <c r="AF15" s="96">
        <f t="shared" si="8"/>
        <v>7457</v>
      </c>
      <c r="AG15" s="102">
        <v>7457</v>
      </c>
      <c r="AH15" s="102">
        <v>0</v>
      </c>
      <c r="AI15" s="102">
        <v>0</v>
      </c>
      <c r="AJ15" s="96">
        <f t="shared" si="9"/>
        <v>12510</v>
      </c>
      <c r="AK15" s="102">
        <v>5457</v>
      </c>
      <c r="AL15" s="102">
        <v>0</v>
      </c>
      <c r="AM15" s="102">
        <v>2361</v>
      </c>
      <c r="AN15" s="102">
        <v>0</v>
      </c>
      <c r="AO15" s="102">
        <v>0</v>
      </c>
      <c r="AP15" s="102">
        <v>1155</v>
      </c>
      <c r="AQ15" s="102">
        <v>614</v>
      </c>
      <c r="AR15" s="102">
        <v>216</v>
      </c>
      <c r="AS15" s="102">
        <v>2707</v>
      </c>
      <c r="AT15" s="96">
        <f t="shared" si="10"/>
        <v>443</v>
      </c>
      <c r="AU15" s="102">
        <v>404</v>
      </c>
      <c r="AV15" s="102">
        <v>0</v>
      </c>
      <c r="AW15" s="102">
        <v>39</v>
      </c>
      <c r="AX15" s="102">
        <v>0</v>
      </c>
      <c r="AY15" s="102">
        <v>0</v>
      </c>
      <c r="AZ15" s="96">
        <f t="shared" si="11"/>
        <v>801</v>
      </c>
      <c r="BA15" s="102">
        <v>801</v>
      </c>
      <c r="BB15" s="102">
        <v>0</v>
      </c>
      <c r="BC15" s="102">
        <v>0</v>
      </c>
    </row>
    <row r="16" spans="1:55" s="93" customFormat="1" ht="12" customHeight="1">
      <c r="A16" s="99" t="s">
        <v>155</v>
      </c>
      <c r="B16" s="100" t="s">
        <v>156</v>
      </c>
      <c r="C16" s="99" t="s">
        <v>126</v>
      </c>
      <c r="D16" s="96">
        <f t="shared" si="0"/>
        <v>483725</v>
      </c>
      <c r="E16" s="96">
        <f t="shared" si="1"/>
        <v>1475</v>
      </c>
      <c r="F16" s="102">
        <v>266</v>
      </c>
      <c r="G16" s="102">
        <v>1209</v>
      </c>
      <c r="H16" s="96">
        <f t="shared" si="2"/>
        <v>27641</v>
      </c>
      <c r="I16" s="102">
        <v>7109</v>
      </c>
      <c r="J16" s="102">
        <v>20532</v>
      </c>
      <c r="K16" s="96">
        <f t="shared" si="3"/>
        <v>454609</v>
      </c>
      <c r="L16" s="102">
        <v>77344</v>
      </c>
      <c r="M16" s="102">
        <v>377265</v>
      </c>
      <c r="N16" s="96">
        <f t="shared" si="4"/>
        <v>483789</v>
      </c>
      <c r="O16" s="96">
        <f t="shared" si="5"/>
        <v>84719</v>
      </c>
      <c r="P16" s="102">
        <v>84719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96">
        <f t="shared" si="6"/>
        <v>399006</v>
      </c>
      <c r="W16" s="102">
        <v>383028</v>
      </c>
      <c r="X16" s="102">
        <v>6745</v>
      </c>
      <c r="Y16" s="102">
        <v>0</v>
      </c>
      <c r="Z16" s="102">
        <v>0</v>
      </c>
      <c r="AA16" s="102">
        <v>0</v>
      </c>
      <c r="AB16" s="102">
        <v>9233</v>
      </c>
      <c r="AC16" s="96">
        <f t="shared" si="7"/>
        <v>64</v>
      </c>
      <c r="AD16" s="102">
        <v>64</v>
      </c>
      <c r="AE16" s="102">
        <v>0</v>
      </c>
      <c r="AF16" s="96">
        <f t="shared" si="8"/>
        <v>3981</v>
      </c>
      <c r="AG16" s="102">
        <v>3981</v>
      </c>
      <c r="AH16" s="102">
        <v>0</v>
      </c>
      <c r="AI16" s="102">
        <v>0</v>
      </c>
      <c r="AJ16" s="96">
        <f t="shared" si="9"/>
        <v>65233</v>
      </c>
      <c r="AK16" s="102">
        <v>61979</v>
      </c>
      <c r="AL16" s="102">
        <v>0</v>
      </c>
      <c r="AM16" s="102">
        <v>544</v>
      </c>
      <c r="AN16" s="102">
        <v>2</v>
      </c>
      <c r="AO16" s="102">
        <v>0</v>
      </c>
      <c r="AP16" s="102">
        <v>0</v>
      </c>
      <c r="AQ16" s="102">
        <v>18</v>
      </c>
      <c r="AR16" s="102">
        <v>213</v>
      </c>
      <c r="AS16" s="102">
        <v>2477</v>
      </c>
      <c r="AT16" s="96">
        <f t="shared" si="10"/>
        <v>727</v>
      </c>
      <c r="AU16" s="102">
        <v>727</v>
      </c>
      <c r="AV16" s="102">
        <v>0</v>
      </c>
      <c r="AW16" s="102">
        <v>0</v>
      </c>
      <c r="AX16" s="102">
        <v>0</v>
      </c>
      <c r="AY16" s="102">
        <v>0</v>
      </c>
      <c r="AZ16" s="96">
        <f t="shared" si="11"/>
        <v>1892</v>
      </c>
      <c r="BA16" s="102">
        <v>1337</v>
      </c>
      <c r="BB16" s="102">
        <v>555</v>
      </c>
      <c r="BC16" s="102">
        <v>0</v>
      </c>
    </row>
    <row r="17" spans="1:55" s="93" customFormat="1" ht="12" customHeight="1">
      <c r="A17" s="99" t="s">
        <v>159</v>
      </c>
      <c r="B17" s="100" t="s">
        <v>160</v>
      </c>
      <c r="C17" s="99" t="s">
        <v>131</v>
      </c>
      <c r="D17" s="96">
        <f t="shared" si="0"/>
        <v>812234</v>
      </c>
      <c r="E17" s="96">
        <f t="shared" si="1"/>
        <v>0</v>
      </c>
      <c r="F17" s="102">
        <v>0</v>
      </c>
      <c r="G17" s="102">
        <v>0</v>
      </c>
      <c r="H17" s="96">
        <f t="shared" si="2"/>
        <v>74550</v>
      </c>
      <c r="I17" s="102">
        <v>61797</v>
      </c>
      <c r="J17" s="102">
        <v>12753</v>
      </c>
      <c r="K17" s="96">
        <f t="shared" si="3"/>
        <v>737684</v>
      </c>
      <c r="L17" s="102">
        <v>63880</v>
      </c>
      <c r="M17" s="102">
        <v>673804</v>
      </c>
      <c r="N17" s="96">
        <f t="shared" si="4"/>
        <v>818187</v>
      </c>
      <c r="O17" s="96">
        <f t="shared" si="5"/>
        <v>125633</v>
      </c>
      <c r="P17" s="102">
        <v>125633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96">
        <f t="shared" si="6"/>
        <v>687276</v>
      </c>
      <c r="W17" s="102">
        <v>687253</v>
      </c>
      <c r="X17" s="102">
        <v>0</v>
      </c>
      <c r="Y17" s="102">
        <v>0</v>
      </c>
      <c r="Z17" s="102">
        <v>0</v>
      </c>
      <c r="AA17" s="102">
        <v>0</v>
      </c>
      <c r="AB17" s="102">
        <v>23</v>
      </c>
      <c r="AC17" s="96">
        <f t="shared" si="7"/>
        <v>5278</v>
      </c>
      <c r="AD17" s="102">
        <v>1029</v>
      </c>
      <c r="AE17" s="102">
        <v>4249</v>
      </c>
      <c r="AF17" s="96">
        <f t="shared" si="8"/>
        <v>20322</v>
      </c>
      <c r="AG17" s="102">
        <v>20322</v>
      </c>
      <c r="AH17" s="102">
        <v>0</v>
      </c>
      <c r="AI17" s="102">
        <v>0</v>
      </c>
      <c r="AJ17" s="96">
        <f t="shared" si="9"/>
        <v>28623</v>
      </c>
      <c r="AK17" s="102">
        <v>8674</v>
      </c>
      <c r="AL17" s="102">
        <v>263</v>
      </c>
      <c r="AM17" s="102">
        <v>9712</v>
      </c>
      <c r="AN17" s="102">
        <v>3885</v>
      </c>
      <c r="AO17" s="102">
        <v>0</v>
      </c>
      <c r="AP17" s="102">
        <v>0</v>
      </c>
      <c r="AQ17" s="102">
        <v>271</v>
      </c>
      <c r="AR17" s="102">
        <v>50</v>
      </c>
      <c r="AS17" s="102">
        <v>5768</v>
      </c>
      <c r="AT17" s="96">
        <f t="shared" si="10"/>
        <v>735</v>
      </c>
      <c r="AU17" s="102">
        <v>636</v>
      </c>
      <c r="AV17" s="102">
        <v>0</v>
      </c>
      <c r="AW17" s="102">
        <v>99</v>
      </c>
      <c r="AX17" s="102">
        <v>0</v>
      </c>
      <c r="AY17" s="102">
        <v>0</v>
      </c>
      <c r="AZ17" s="96">
        <f t="shared" si="11"/>
        <v>735</v>
      </c>
      <c r="BA17" s="102">
        <v>735</v>
      </c>
      <c r="BB17" s="102">
        <v>0</v>
      </c>
      <c r="BC17" s="102">
        <v>0</v>
      </c>
    </row>
    <row r="18" spans="1:55" s="93" customFormat="1" ht="12" customHeight="1">
      <c r="A18" s="99" t="s">
        <v>164</v>
      </c>
      <c r="B18" s="100" t="s">
        <v>165</v>
      </c>
      <c r="C18" s="99" t="s">
        <v>126</v>
      </c>
      <c r="D18" s="96">
        <f t="shared" si="0"/>
        <v>830743</v>
      </c>
      <c r="E18" s="96">
        <f t="shared" si="1"/>
        <v>36591</v>
      </c>
      <c r="F18" s="102">
        <v>21051</v>
      </c>
      <c r="G18" s="102">
        <v>15540</v>
      </c>
      <c r="H18" s="96">
        <f t="shared" si="2"/>
        <v>81145</v>
      </c>
      <c r="I18" s="102">
        <v>70916</v>
      </c>
      <c r="J18" s="102">
        <v>10229</v>
      </c>
      <c r="K18" s="96">
        <f t="shared" si="3"/>
        <v>713007</v>
      </c>
      <c r="L18" s="102">
        <v>58960</v>
      </c>
      <c r="M18" s="102">
        <v>654047</v>
      </c>
      <c r="N18" s="96">
        <f t="shared" si="4"/>
        <v>831520</v>
      </c>
      <c r="O18" s="96">
        <f t="shared" si="5"/>
        <v>150927</v>
      </c>
      <c r="P18" s="102">
        <v>149572</v>
      </c>
      <c r="Q18" s="102">
        <v>0</v>
      </c>
      <c r="R18" s="102">
        <v>0</v>
      </c>
      <c r="S18" s="102">
        <v>1355</v>
      </c>
      <c r="T18" s="102">
        <v>0</v>
      </c>
      <c r="U18" s="102">
        <v>0</v>
      </c>
      <c r="V18" s="96">
        <f t="shared" si="6"/>
        <v>679974</v>
      </c>
      <c r="W18" s="102">
        <v>670251</v>
      </c>
      <c r="X18" s="102">
        <v>0</v>
      </c>
      <c r="Y18" s="102">
        <v>0</v>
      </c>
      <c r="Z18" s="102">
        <v>9723</v>
      </c>
      <c r="AA18" s="102">
        <v>0</v>
      </c>
      <c r="AB18" s="102">
        <v>0</v>
      </c>
      <c r="AC18" s="96">
        <f t="shared" si="7"/>
        <v>619</v>
      </c>
      <c r="AD18" s="102">
        <v>619</v>
      </c>
      <c r="AE18" s="102">
        <v>0</v>
      </c>
      <c r="AF18" s="96">
        <f t="shared" si="8"/>
        <v>21202</v>
      </c>
      <c r="AG18" s="102">
        <v>21202</v>
      </c>
      <c r="AH18" s="102">
        <v>0</v>
      </c>
      <c r="AI18" s="102">
        <v>0</v>
      </c>
      <c r="AJ18" s="96">
        <f t="shared" si="9"/>
        <v>31485</v>
      </c>
      <c r="AK18" s="102">
        <v>11155</v>
      </c>
      <c r="AL18" s="102">
        <v>0</v>
      </c>
      <c r="AM18" s="102">
        <v>14601</v>
      </c>
      <c r="AN18" s="102">
        <v>4861</v>
      </c>
      <c r="AO18" s="102">
        <v>0</v>
      </c>
      <c r="AP18" s="102">
        <v>0</v>
      </c>
      <c r="AQ18" s="102">
        <v>364</v>
      </c>
      <c r="AR18" s="102">
        <v>18</v>
      </c>
      <c r="AS18" s="102">
        <v>486</v>
      </c>
      <c r="AT18" s="96">
        <f t="shared" si="10"/>
        <v>1105</v>
      </c>
      <c r="AU18" s="102">
        <v>872</v>
      </c>
      <c r="AV18" s="102">
        <v>0</v>
      </c>
      <c r="AW18" s="102">
        <v>233</v>
      </c>
      <c r="AX18" s="102">
        <v>0</v>
      </c>
      <c r="AY18" s="102">
        <v>0</v>
      </c>
      <c r="AZ18" s="96">
        <f t="shared" si="11"/>
        <v>1876</v>
      </c>
      <c r="BA18" s="102">
        <v>1876</v>
      </c>
      <c r="BB18" s="102">
        <v>0</v>
      </c>
      <c r="BC18" s="102">
        <v>0</v>
      </c>
    </row>
    <row r="19" spans="1:55" s="93" customFormat="1" ht="12" customHeight="1">
      <c r="A19" s="99" t="s">
        <v>168</v>
      </c>
      <c r="B19" s="100" t="s">
        <v>169</v>
      </c>
      <c r="C19" s="99" t="s">
        <v>131</v>
      </c>
      <c r="D19" s="96">
        <f t="shared" si="0"/>
        <v>107215</v>
      </c>
      <c r="E19" s="96">
        <f t="shared" si="1"/>
        <v>5693</v>
      </c>
      <c r="F19" s="102">
        <v>4978</v>
      </c>
      <c r="G19" s="102">
        <v>715</v>
      </c>
      <c r="H19" s="96">
        <f t="shared" si="2"/>
        <v>46371</v>
      </c>
      <c r="I19" s="102">
        <v>25371</v>
      </c>
      <c r="J19" s="102">
        <v>21000</v>
      </c>
      <c r="K19" s="96">
        <f t="shared" si="3"/>
        <v>55151</v>
      </c>
      <c r="L19" s="102">
        <v>301</v>
      </c>
      <c r="M19" s="102">
        <v>54850</v>
      </c>
      <c r="N19" s="96">
        <f t="shared" si="4"/>
        <v>106394</v>
      </c>
      <c r="O19" s="96">
        <f t="shared" si="5"/>
        <v>30650</v>
      </c>
      <c r="P19" s="102">
        <v>21372</v>
      </c>
      <c r="Q19" s="102">
        <v>0</v>
      </c>
      <c r="R19" s="102">
        <v>0</v>
      </c>
      <c r="S19" s="102">
        <v>7717</v>
      </c>
      <c r="T19" s="102">
        <v>0</v>
      </c>
      <c r="U19" s="102">
        <v>1561</v>
      </c>
      <c r="V19" s="96">
        <f t="shared" si="6"/>
        <v>75555</v>
      </c>
      <c r="W19" s="102">
        <v>35156</v>
      </c>
      <c r="X19" s="102">
        <v>0</v>
      </c>
      <c r="Y19" s="102">
        <v>0</v>
      </c>
      <c r="Z19" s="102">
        <v>29198</v>
      </c>
      <c r="AA19" s="102">
        <v>0</v>
      </c>
      <c r="AB19" s="102">
        <v>11201</v>
      </c>
      <c r="AC19" s="96">
        <f t="shared" si="7"/>
        <v>189</v>
      </c>
      <c r="AD19" s="102">
        <v>173</v>
      </c>
      <c r="AE19" s="102">
        <v>16</v>
      </c>
      <c r="AF19" s="96">
        <f t="shared" si="8"/>
        <v>3055</v>
      </c>
      <c r="AG19" s="102">
        <v>3055</v>
      </c>
      <c r="AH19" s="102">
        <v>0</v>
      </c>
      <c r="AI19" s="102">
        <v>0</v>
      </c>
      <c r="AJ19" s="96">
        <f t="shared" si="9"/>
        <v>3061</v>
      </c>
      <c r="AK19" s="102">
        <v>6</v>
      </c>
      <c r="AL19" s="102">
        <v>0</v>
      </c>
      <c r="AM19" s="102">
        <v>1432</v>
      </c>
      <c r="AN19" s="102">
        <v>0</v>
      </c>
      <c r="AO19" s="102">
        <v>0</v>
      </c>
      <c r="AP19" s="102">
        <v>626</v>
      </c>
      <c r="AQ19" s="102">
        <v>67</v>
      </c>
      <c r="AR19" s="102">
        <v>39</v>
      </c>
      <c r="AS19" s="102">
        <v>891</v>
      </c>
      <c r="AT19" s="96">
        <f t="shared" si="10"/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96">
        <f t="shared" si="11"/>
        <v>14</v>
      </c>
      <c r="BA19" s="102">
        <v>14</v>
      </c>
      <c r="BB19" s="102">
        <v>0</v>
      </c>
      <c r="BC19" s="102">
        <v>0</v>
      </c>
    </row>
    <row r="20" spans="1:55" s="93" customFormat="1" ht="12" customHeight="1">
      <c r="A20" s="99" t="s">
        <v>172</v>
      </c>
      <c r="B20" s="100" t="s">
        <v>173</v>
      </c>
      <c r="C20" s="99" t="s">
        <v>147</v>
      </c>
      <c r="D20" s="96">
        <f t="shared" si="0"/>
        <v>357709</v>
      </c>
      <c r="E20" s="96">
        <f t="shared" si="1"/>
        <v>63510</v>
      </c>
      <c r="F20" s="102">
        <v>22397</v>
      </c>
      <c r="G20" s="102">
        <v>41113</v>
      </c>
      <c r="H20" s="96">
        <f t="shared" si="2"/>
        <v>99989</v>
      </c>
      <c r="I20" s="102">
        <v>28801</v>
      </c>
      <c r="J20" s="102">
        <v>71188</v>
      </c>
      <c r="K20" s="96">
        <f t="shared" si="3"/>
        <v>194210</v>
      </c>
      <c r="L20" s="102">
        <v>2270</v>
      </c>
      <c r="M20" s="102">
        <v>191940</v>
      </c>
      <c r="N20" s="96">
        <f t="shared" si="4"/>
        <v>358878</v>
      </c>
      <c r="O20" s="96">
        <f t="shared" si="5"/>
        <v>53468</v>
      </c>
      <c r="P20" s="102">
        <v>24467</v>
      </c>
      <c r="Q20" s="102">
        <v>0</v>
      </c>
      <c r="R20" s="102">
        <v>0</v>
      </c>
      <c r="S20" s="102">
        <v>29001</v>
      </c>
      <c r="T20" s="102">
        <v>0</v>
      </c>
      <c r="U20" s="102">
        <v>0</v>
      </c>
      <c r="V20" s="96">
        <f t="shared" si="6"/>
        <v>304241</v>
      </c>
      <c r="W20" s="102">
        <v>153422</v>
      </c>
      <c r="X20" s="102">
        <v>0</v>
      </c>
      <c r="Y20" s="102">
        <v>0</v>
      </c>
      <c r="Z20" s="102">
        <v>150819</v>
      </c>
      <c r="AA20" s="102">
        <v>0</v>
      </c>
      <c r="AB20" s="102">
        <v>0</v>
      </c>
      <c r="AC20" s="96">
        <f t="shared" si="7"/>
        <v>1169</v>
      </c>
      <c r="AD20" s="102">
        <v>99</v>
      </c>
      <c r="AE20" s="102">
        <v>1070</v>
      </c>
      <c r="AF20" s="96">
        <f t="shared" si="8"/>
        <v>5112</v>
      </c>
      <c r="AG20" s="102">
        <v>5112</v>
      </c>
      <c r="AH20" s="102">
        <v>0</v>
      </c>
      <c r="AI20" s="102">
        <v>0</v>
      </c>
      <c r="AJ20" s="96">
        <f t="shared" si="9"/>
        <v>6531</v>
      </c>
      <c r="AK20" s="102">
        <v>120</v>
      </c>
      <c r="AL20" s="102">
        <v>1309</v>
      </c>
      <c r="AM20" s="102">
        <v>4205</v>
      </c>
      <c r="AN20" s="102">
        <v>38</v>
      </c>
      <c r="AO20" s="102">
        <v>0</v>
      </c>
      <c r="AP20" s="102">
        <v>0</v>
      </c>
      <c r="AQ20" s="102">
        <v>648</v>
      </c>
      <c r="AR20" s="102">
        <v>42</v>
      </c>
      <c r="AS20" s="102">
        <v>169</v>
      </c>
      <c r="AT20" s="96">
        <f t="shared" si="10"/>
        <v>352</v>
      </c>
      <c r="AU20" s="102">
        <v>10</v>
      </c>
      <c r="AV20" s="102">
        <v>0</v>
      </c>
      <c r="AW20" s="102">
        <v>341</v>
      </c>
      <c r="AX20" s="102">
        <v>1</v>
      </c>
      <c r="AY20" s="102">
        <v>0</v>
      </c>
      <c r="AZ20" s="96">
        <f t="shared" si="11"/>
        <v>997</v>
      </c>
      <c r="BA20" s="102">
        <v>997</v>
      </c>
      <c r="BB20" s="102">
        <v>0</v>
      </c>
      <c r="BC20" s="102">
        <v>0</v>
      </c>
    </row>
    <row r="21" spans="1:55" s="93" customFormat="1" ht="12" customHeight="1">
      <c r="A21" s="99" t="s">
        <v>176</v>
      </c>
      <c r="B21" s="100" t="s">
        <v>177</v>
      </c>
      <c r="C21" s="99" t="s">
        <v>118</v>
      </c>
      <c r="D21" s="96">
        <f t="shared" si="0"/>
        <v>530797</v>
      </c>
      <c r="E21" s="96">
        <f t="shared" si="1"/>
        <v>3773</v>
      </c>
      <c r="F21" s="102">
        <v>3773</v>
      </c>
      <c r="G21" s="102">
        <v>0</v>
      </c>
      <c r="H21" s="96">
        <f t="shared" si="2"/>
        <v>140708</v>
      </c>
      <c r="I21" s="102">
        <v>119584</v>
      </c>
      <c r="J21" s="102">
        <v>21124</v>
      </c>
      <c r="K21" s="96">
        <f t="shared" si="3"/>
        <v>386316</v>
      </c>
      <c r="L21" s="102">
        <v>6713</v>
      </c>
      <c r="M21" s="102">
        <v>379603</v>
      </c>
      <c r="N21" s="96">
        <f t="shared" si="4"/>
        <v>531375</v>
      </c>
      <c r="O21" s="96">
        <f t="shared" si="5"/>
        <v>130110</v>
      </c>
      <c r="P21" s="102">
        <v>120493</v>
      </c>
      <c r="Q21" s="102">
        <v>0</v>
      </c>
      <c r="R21" s="102">
        <v>0</v>
      </c>
      <c r="S21" s="102">
        <v>9617</v>
      </c>
      <c r="T21" s="102">
        <v>0</v>
      </c>
      <c r="U21" s="102">
        <v>0</v>
      </c>
      <c r="V21" s="96">
        <f t="shared" si="6"/>
        <v>400727</v>
      </c>
      <c r="W21" s="102">
        <v>356909</v>
      </c>
      <c r="X21" s="102">
        <v>0</v>
      </c>
      <c r="Y21" s="102">
        <v>0</v>
      </c>
      <c r="Z21" s="102">
        <v>43818</v>
      </c>
      <c r="AA21" s="102">
        <v>0</v>
      </c>
      <c r="AB21" s="102">
        <v>0</v>
      </c>
      <c r="AC21" s="96">
        <f t="shared" si="7"/>
        <v>538</v>
      </c>
      <c r="AD21" s="102">
        <v>528</v>
      </c>
      <c r="AE21" s="102">
        <v>10</v>
      </c>
      <c r="AF21" s="96">
        <f t="shared" si="8"/>
        <v>9648</v>
      </c>
      <c r="AG21" s="102">
        <v>9648</v>
      </c>
      <c r="AH21" s="102">
        <v>0</v>
      </c>
      <c r="AI21" s="102">
        <v>0</v>
      </c>
      <c r="AJ21" s="96">
        <f t="shared" si="9"/>
        <v>12113</v>
      </c>
      <c r="AK21" s="102">
        <v>2782</v>
      </c>
      <c r="AL21" s="102">
        <v>918</v>
      </c>
      <c r="AM21" s="102">
        <v>7676</v>
      </c>
      <c r="AN21" s="102">
        <v>117</v>
      </c>
      <c r="AO21" s="102">
        <v>0</v>
      </c>
      <c r="AP21" s="102">
        <v>0</v>
      </c>
      <c r="AQ21" s="102">
        <v>34</v>
      </c>
      <c r="AR21" s="102">
        <v>586</v>
      </c>
      <c r="AS21" s="102">
        <v>0</v>
      </c>
      <c r="AT21" s="96">
        <f t="shared" si="10"/>
        <v>1409</v>
      </c>
      <c r="AU21" s="102">
        <v>566</v>
      </c>
      <c r="AV21" s="102">
        <v>669</v>
      </c>
      <c r="AW21" s="102">
        <v>174</v>
      </c>
      <c r="AX21" s="102">
        <v>0</v>
      </c>
      <c r="AY21" s="102">
        <v>0</v>
      </c>
      <c r="AZ21" s="96">
        <f t="shared" si="11"/>
        <v>446</v>
      </c>
      <c r="BA21" s="102">
        <v>446</v>
      </c>
      <c r="BB21" s="102">
        <v>0</v>
      </c>
      <c r="BC21" s="102">
        <v>0</v>
      </c>
    </row>
    <row r="22" spans="1:55" s="93" customFormat="1" ht="12" customHeight="1">
      <c r="A22" s="99" t="s">
        <v>180</v>
      </c>
      <c r="B22" s="100" t="s">
        <v>181</v>
      </c>
      <c r="C22" s="99" t="s">
        <v>147</v>
      </c>
      <c r="D22" s="96">
        <f t="shared" si="0"/>
        <v>141441</v>
      </c>
      <c r="E22" s="96">
        <f t="shared" si="1"/>
        <v>0</v>
      </c>
      <c r="F22" s="102">
        <v>0</v>
      </c>
      <c r="G22" s="102">
        <v>0</v>
      </c>
      <c r="H22" s="96">
        <f t="shared" si="2"/>
        <v>32750</v>
      </c>
      <c r="I22" s="102">
        <v>24020</v>
      </c>
      <c r="J22" s="102">
        <v>8730</v>
      </c>
      <c r="K22" s="96">
        <f t="shared" si="3"/>
        <v>108691</v>
      </c>
      <c r="L22" s="102">
        <v>15477</v>
      </c>
      <c r="M22" s="102">
        <v>93214</v>
      </c>
      <c r="N22" s="96">
        <f t="shared" si="4"/>
        <v>141517</v>
      </c>
      <c r="O22" s="96">
        <f t="shared" si="5"/>
        <v>39497</v>
      </c>
      <c r="P22" s="102">
        <v>34296</v>
      </c>
      <c r="Q22" s="102">
        <v>0</v>
      </c>
      <c r="R22" s="102">
        <v>0</v>
      </c>
      <c r="S22" s="102">
        <v>5201</v>
      </c>
      <c r="T22" s="102">
        <v>0</v>
      </c>
      <c r="U22" s="102">
        <v>0</v>
      </c>
      <c r="V22" s="96">
        <f t="shared" si="6"/>
        <v>101944</v>
      </c>
      <c r="W22" s="102">
        <v>73147</v>
      </c>
      <c r="X22" s="102">
        <v>0</v>
      </c>
      <c r="Y22" s="102">
        <v>0</v>
      </c>
      <c r="Z22" s="102">
        <v>28797</v>
      </c>
      <c r="AA22" s="102">
        <v>0</v>
      </c>
      <c r="AB22" s="102">
        <v>0</v>
      </c>
      <c r="AC22" s="96">
        <f t="shared" si="7"/>
        <v>76</v>
      </c>
      <c r="AD22" s="102">
        <v>76</v>
      </c>
      <c r="AE22" s="102">
        <v>0</v>
      </c>
      <c r="AF22" s="96">
        <f t="shared" si="8"/>
        <v>466</v>
      </c>
      <c r="AG22" s="102">
        <v>466</v>
      </c>
      <c r="AH22" s="102">
        <v>0</v>
      </c>
      <c r="AI22" s="102">
        <v>0</v>
      </c>
      <c r="AJ22" s="96">
        <f t="shared" si="9"/>
        <v>8231</v>
      </c>
      <c r="AK22" s="102">
        <v>7358</v>
      </c>
      <c r="AL22" s="102">
        <v>543</v>
      </c>
      <c r="AM22" s="102">
        <v>33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297</v>
      </c>
      <c r="AT22" s="96">
        <f t="shared" si="10"/>
        <v>136</v>
      </c>
      <c r="AU22" s="102">
        <v>135</v>
      </c>
      <c r="AV22" s="102">
        <v>1</v>
      </c>
      <c r="AW22" s="102">
        <v>0</v>
      </c>
      <c r="AX22" s="102">
        <v>0</v>
      </c>
      <c r="AY22" s="102">
        <v>0</v>
      </c>
      <c r="AZ22" s="96">
        <f t="shared" si="11"/>
        <v>402</v>
      </c>
      <c r="BA22" s="102">
        <v>402</v>
      </c>
      <c r="BB22" s="102">
        <v>0</v>
      </c>
      <c r="BC22" s="102">
        <v>0</v>
      </c>
    </row>
    <row r="23" spans="1:55" s="93" customFormat="1" ht="12" customHeight="1">
      <c r="A23" s="99" t="s">
        <v>184</v>
      </c>
      <c r="B23" s="100" t="s">
        <v>185</v>
      </c>
      <c r="C23" s="99" t="s">
        <v>147</v>
      </c>
      <c r="D23" s="96">
        <f t="shared" si="0"/>
        <v>137901</v>
      </c>
      <c r="E23" s="96">
        <f t="shared" si="1"/>
        <v>0</v>
      </c>
      <c r="F23" s="102">
        <v>0</v>
      </c>
      <c r="G23" s="102">
        <v>0</v>
      </c>
      <c r="H23" s="96">
        <f t="shared" si="2"/>
        <v>0</v>
      </c>
      <c r="I23" s="102">
        <v>0</v>
      </c>
      <c r="J23" s="102">
        <v>0</v>
      </c>
      <c r="K23" s="96">
        <f t="shared" si="3"/>
        <v>137901</v>
      </c>
      <c r="L23" s="103">
        <v>20904</v>
      </c>
      <c r="M23" s="102">
        <v>116997</v>
      </c>
      <c r="N23" s="96">
        <f t="shared" si="4"/>
        <v>137917</v>
      </c>
      <c r="O23" s="96">
        <f t="shared" si="5"/>
        <v>20904</v>
      </c>
      <c r="P23" s="103">
        <v>19220</v>
      </c>
      <c r="Q23" s="102">
        <v>0</v>
      </c>
      <c r="R23" s="102">
        <v>1684</v>
      </c>
      <c r="S23" s="102">
        <v>0</v>
      </c>
      <c r="T23" s="102">
        <v>0</v>
      </c>
      <c r="U23" s="102">
        <v>0</v>
      </c>
      <c r="V23" s="96">
        <f t="shared" si="6"/>
        <v>116997</v>
      </c>
      <c r="W23" s="102">
        <v>114308</v>
      </c>
      <c r="X23" s="102">
        <v>0</v>
      </c>
      <c r="Y23" s="102">
        <v>2689</v>
      </c>
      <c r="Z23" s="102">
        <v>0</v>
      </c>
      <c r="AA23" s="102">
        <v>0</v>
      </c>
      <c r="AB23" s="102">
        <v>0</v>
      </c>
      <c r="AC23" s="96">
        <f t="shared" si="7"/>
        <v>16</v>
      </c>
      <c r="AD23" s="102">
        <v>12</v>
      </c>
      <c r="AE23" s="102">
        <v>4</v>
      </c>
      <c r="AF23" s="96">
        <f t="shared" si="8"/>
        <v>1271</v>
      </c>
      <c r="AG23" s="103">
        <v>1262</v>
      </c>
      <c r="AH23" s="102">
        <v>0</v>
      </c>
      <c r="AI23" s="102">
        <v>9</v>
      </c>
      <c r="AJ23" s="96">
        <f t="shared" si="9"/>
        <v>28624</v>
      </c>
      <c r="AK23" s="103">
        <v>27238</v>
      </c>
      <c r="AL23" s="102">
        <v>294</v>
      </c>
      <c r="AM23" s="102">
        <v>733</v>
      </c>
      <c r="AN23" s="102">
        <v>0</v>
      </c>
      <c r="AO23" s="102">
        <v>0</v>
      </c>
      <c r="AP23" s="102">
        <v>0</v>
      </c>
      <c r="AQ23" s="102">
        <v>132</v>
      </c>
      <c r="AR23" s="102">
        <v>64</v>
      </c>
      <c r="AS23" s="102">
        <v>163</v>
      </c>
      <c r="AT23" s="96">
        <f t="shared" si="10"/>
        <v>217</v>
      </c>
      <c r="AU23" s="103">
        <v>170</v>
      </c>
      <c r="AV23" s="102">
        <v>0</v>
      </c>
      <c r="AW23" s="102">
        <v>47</v>
      </c>
      <c r="AX23" s="102">
        <v>0</v>
      </c>
      <c r="AY23" s="102">
        <v>0</v>
      </c>
      <c r="AZ23" s="96">
        <f t="shared" si="11"/>
        <v>402</v>
      </c>
      <c r="BA23" s="102">
        <v>402</v>
      </c>
      <c r="BB23" s="102">
        <v>0</v>
      </c>
      <c r="BC23" s="102">
        <v>0</v>
      </c>
    </row>
    <row r="24" spans="1:55" s="93" customFormat="1" ht="12" customHeight="1">
      <c r="A24" s="99" t="s">
        <v>189</v>
      </c>
      <c r="B24" s="100" t="s">
        <v>190</v>
      </c>
      <c r="C24" s="99" t="s">
        <v>131</v>
      </c>
      <c r="D24" s="96">
        <f t="shared" si="0"/>
        <v>156729</v>
      </c>
      <c r="E24" s="96">
        <f t="shared" si="1"/>
        <v>0</v>
      </c>
      <c r="F24" s="102">
        <v>0</v>
      </c>
      <c r="G24" s="102">
        <v>0</v>
      </c>
      <c r="H24" s="96">
        <f t="shared" si="2"/>
        <v>3746</v>
      </c>
      <c r="I24" s="102">
        <v>94</v>
      </c>
      <c r="J24" s="102">
        <v>3652</v>
      </c>
      <c r="K24" s="96">
        <f t="shared" si="3"/>
        <v>152983</v>
      </c>
      <c r="L24" s="102">
        <v>30543</v>
      </c>
      <c r="M24" s="102">
        <v>122440</v>
      </c>
      <c r="N24" s="96">
        <f t="shared" si="4"/>
        <v>157466</v>
      </c>
      <c r="O24" s="96">
        <f t="shared" si="5"/>
        <v>30628</v>
      </c>
      <c r="P24" s="102">
        <v>19941</v>
      </c>
      <c r="Q24" s="102">
        <v>0</v>
      </c>
      <c r="R24" s="102">
        <v>0</v>
      </c>
      <c r="S24" s="102">
        <v>10687</v>
      </c>
      <c r="T24" s="102">
        <v>0</v>
      </c>
      <c r="U24" s="102">
        <v>0</v>
      </c>
      <c r="V24" s="96">
        <f t="shared" si="6"/>
        <v>126108</v>
      </c>
      <c r="W24" s="102">
        <v>63462</v>
      </c>
      <c r="X24" s="102">
        <v>0</v>
      </c>
      <c r="Y24" s="102">
        <v>0</v>
      </c>
      <c r="Z24" s="102">
        <v>62598</v>
      </c>
      <c r="AA24" s="102">
        <v>48</v>
      </c>
      <c r="AB24" s="102">
        <v>0</v>
      </c>
      <c r="AC24" s="96">
        <f t="shared" si="7"/>
        <v>730</v>
      </c>
      <c r="AD24" s="102">
        <v>655</v>
      </c>
      <c r="AE24" s="102">
        <v>75</v>
      </c>
      <c r="AF24" s="96">
        <f t="shared" si="8"/>
        <v>504</v>
      </c>
      <c r="AG24" s="102">
        <v>504</v>
      </c>
      <c r="AH24" s="102">
        <v>0</v>
      </c>
      <c r="AI24" s="102">
        <v>0</v>
      </c>
      <c r="AJ24" s="96">
        <f t="shared" si="9"/>
        <v>2038.47205</v>
      </c>
      <c r="AK24" s="102">
        <v>1403.47205</v>
      </c>
      <c r="AL24" s="102">
        <v>317</v>
      </c>
      <c r="AM24" s="102">
        <v>142</v>
      </c>
      <c r="AN24" s="102">
        <v>0</v>
      </c>
      <c r="AO24" s="102">
        <v>0</v>
      </c>
      <c r="AP24" s="102">
        <v>0</v>
      </c>
      <c r="AQ24" s="102">
        <v>48</v>
      </c>
      <c r="AR24" s="102">
        <v>0</v>
      </c>
      <c r="AS24" s="102">
        <v>128</v>
      </c>
      <c r="AT24" s="96">
        <f t="shared" si="10"/>
        <v>186</v>
      </c>
      <c r="AU24" s="102">
        <v>186</v>
      </c>
      <c r="AV24" s="102">
        <v>0</v>
      </c>
      <c r="AW24" s="102">
        <v>0</v>
      </c>
      <c r="AX24" s="102">
        <v>0</v>
      </c>
      <c r="AY24" s="102">
        <v>0</v>
      </c>
      <c r="AZ24" s="96">
        <f t="shared" si="11"/>
        <v>264</v>
      </c>
      <c r="BA24" s="102">
        <v>264</v>
      </c>
      <c r="BB24" s="102">
        <v>0</v>
      </c>
      <c r="BC24" s="102">
        <v>0</v>
      </c>
    </row>
    <row r="25" spans="1:55" s="93" customFormat="1" ht="12" customHeight="1">
      <c r="A25" s="99" t="s">
        <v>193</v>
      </c>
      <c r="B25" s="100" t="s">
        <v>194</v>
      </c>
      <c r="C25" s="99" t="s">
        <v>131</v>
      </c>
      <c r="D25" s="96">
        <f t="shared" si="0"/>
        <v>160518</v>
      </c>
      <c r="E25" s="96">
        <f t="shared" si="1"/>
        <v>2009</v>
      </c>
      <c r="F25" s="102">
        <v>0</v>
      </c>
      <c r="G25" s="102">
        <v>2009</v>
      </c>
      <c r="H25" s="96">
        <f t="shared" si="2"/>
        <v>11164</v>
      </c>
      <c r="I25" s="102">
        <v>907</v>
      </c>
      <c r="J25" s="102">
        <v>10257</v>
      </c>
      <c r="K25" s="96">
        <f t="shared" si="3"/>
        <v>147345</v>
      </c>
      <c r="L25" s="102">
        <v>15136</v>
      </c>
      <c r="M25" s="102">
        <v>132209</v>
      </c>
      <c r="N25" s="96">
        <f t="shared" si="4"/>
        <v>160522</v>
      </c>
      <c r="O25" s="96">
        <f t="shared" si="5"/>
        <v>16044</v>
      </c>
      <c r="P25" s="102">
        <v>16044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96">
        <f t="shared" si="6"/>
        <v>144475</v>
      </c>
      <c r="W25" s="102">
        <v>142486</v>
      </c>
      <c r="X25" s="102">
        <v>1981</v>
      </c>
      <c r="Y25" s="102">
        <v>0</v>
      </c>
      <c r="Z25" s="102">
        <v>8</v>
      </c>
      <c r="AA25" s="102">
        <v>0</v>
      </c>
      <c r="AB25" s="102">
        <v>0</v>
      </c>
      <c r="AC25" s="96">
        <f t="shared" si="7"/>
        <v>3</v>
      </c>
      <c r="AD25" s="102">
        <v>3</v>
      </c>
      <c r="AE25" s="102">
        <v>0</v>
      </c>
      <c r="AF25" s="96">
        <f t="shared" si="8"/>
        <v>5374</v>
      </c>
      <c r="AG25" s="102">
        <v>5374</v>
      </c>
      <c r="AH25" s="102">
        <v>0</v>
      </c>
      <c r="AI25" s="102">
        <v>0</v>
      </c>
      <c r="AJ25" s="96">
        <f t="shared" si="9"/>
        <v>6680</v>
      </c>
      <c r="AK25" s="102">
        <v>1432</v>
      </c>
      <c r="AL25" s="102">
        <v>0</v>
      </c>
      <c r="AM25" s="102">
        <v>2658</v>
      </c>
      <c r="AN25" s="102">
        <v>983</v>
      </c>
      <c r="AO25" s="102">
        <v>0</v>
      </c>
      <c r="AP25" s="102">
        <v>0</v>
      </c>
      <c r="AQ25" s="102">
        <v>541</v>
      </c>
      <c r="AR25" s="102">
        <v>33</v>
      </c>
      <c r="AS25" s="102">
        <v>1033</v>
      </c>
      <c r="AT25" s="96">
        <f t="shared" si="10"/>
        <v>292</v>
      </c>
      <c r="AU25" s="102">
        <v>126</v>
      </c>
      <c r="AV25" s="102">
        <v>0</v>
      </c>
      <c r="AW25" s="102">
        <v>166</v>
      </c>
      <c r="AX25" s="102">
        <v>0</v>
      </c>
      <c r="AY25" s="102">
        <v>0</v>
      </c>
      <c r="AZ25" s="96">
        <f t="shared" si="11"/>
        <v>113</v>
      </c>
      <c r="BA25" s="102">
        <v>113</v>
      </c>
      <c r="BB25" s="102">
        <v>0</v>
      </c>
      <c r="BC25" s="102">
        <v>0</v>
      </c>
    </row>
    <row r="26" spans="1:55" s="93" customFormat="1" ht="12" customHeight="1">
      <c r="A26" s="99" t="s">
        <v>197</v>
      </c>
      <c r="B26" s="100" t="s">
        <v>198</v>
      </c>
      <c r="C26" s="99" t="s">
        <v>141</v>
      </c>
      <c r="D26" s="96">
        <f t="shared" si="0"/>
        <v>383732</v>
      </c>
      <c r="E26" s="96">
        <f t="shared" si="1"/>
        <v>2872</v>
      </c>
      <c r="F26" s="102">
        <v>2437</v>
      </c>
      <c r="G26" s="102">
        <v>435</v>
      </c>
      <c r="H26" s="96">
        <f t="shared" si="2"/>
        <v>61351</v>
      </c>
      <c r="I26" s="102">
        <v>42918</v>
      </c>
      <c r="J26" s="102">
        <v>18433</v>
      </c>
      <c r="K26" s="96">
        <f t="shared" si="3"/>
        <v>319509</v>
      </c>
      <c r="L26" s="102">
        <v>190026</v>
      </c>
      <c r="M26" s="102">
        <v>129483</v>
      </c>
      <c r="N26" s="96">
        <f t="shared" si="4"/>
        <v>384162</v>
      </c>
      <c r="O26" s="96">
        <f t="shared" si="5"/>
        <v>235461</v>
      </c>
      <c r="P26" s="102">
        <v>213325</v>
      </c>
      <c r="Q26" s="102">
        <v>0</v>
      </c>
      <c r="R26" s="102">
        <v>0</v>
      </c>
      <c r="S26" s="102">
        <v>22056</v>
      </c>
      <c r="T26" s="102">
        <v>80</v>
      </c>
      <c r="U26" s="102">
        <v>0</v>
      </c>
      <c r="V26" s="96">
        <f t="shared" si="6"/>
        <v>148351</v>
      </c>
      <c r="W26" s="102">
        <v>142993</v>
      </c>
      <c r="X26" s="102">
        <v>0</v>
      </c>
      <c r="Y26" s="102">
        <v>0</v>
      </c>
      <c r="Z26" s="102">
        <v>5358</v>
      </c>
      <c r="AA26" s="102">
        <v>0</v>
      </c>
      <c r="AB26" s="102">
        <v>0</v>
      </c>
      <c r="AC26" s="96">
        <f t="shared" si="7"/>
        <v>350</v>
      </c>
      <c r="AD26" s="102">
        <v>349</v>
      </c>
      <c r="AE26" s="102">
        <v>1</v>
      </c>
      <c r="AF26" s="96">
        <f t="shared" si="8"/>
        <v>8199</v>
      </c>
      <c r="AG26" s="102">
        <v>8171</v>
      </c>
      <c r="AH26" s="102">
        <v>28</v>
      </c>
      <c r="AI26" s="102">
        <v>0</v>
      </c>
      <c r="AJ26" s="96">
        <f t="shared" si="9"/>
        <v>11541</v>
      </c>
      <c r="AK26" s="102">
        <v>2635</v>
      </c>
      <c r="AL26" s="102">
        <v>1642</v>
      </c>
      <c r="AM26" s="102">
        <v>2225</v>
      </c>
      <c r="AN26" s="102">
        <v>1633</v>
      </c>
      <c r="AO26" s="102">
        <v>0</v>
      </c>
      <c r="AP26" s="102">
        <v>1273</v>
      </c>
      <c r="AQ26" s="102">
        <v>745</v>
      </c>
      <c r="AR26" s="102">
        <v>8</v>
      </c>
      <c r="AS26" s="102">
        <v>1380</v>
      </c>
      <c r="AT26" s="96">
        <f t="shared" si="10"/>
        <v>1069</v>
      </c>
      <c r="AU26" s="102">
        <v>557</v>
      </c>
      <c r="AV26" s="102">
        <v>350</v>
      </c>
      <c r="AW26" s="102">
        <v>161</v>
      </c>
      <c r="AX26" s="102">
        <v>0</v>
      </c>
      <c r="AY26" s="102">
        <v>1</v>
      </c>
      <c r="AZ26" s="96">
        <f t="shared" si="11"/>
        <v>1497</v>
      </c>
      <c r="BA26" s="102">
        <v>1497</v>
      </c>
      <c r="BB26" s="102">
        <v>0</v>
      </c>
      <c r="BC26" s="102">
        <v>0</v>
      </c>
    </row>
    <row r="27" spans="1:55" s="93" customFormat="1" ht="12" customHeight="1">
      <c r="A27" s="99" t="s">
        <v>201</v>
      </c>
      <c r="B27" s="100" t="s">
        <v>202</v>
      </c>
      <c r="C27" s="99" t="s">
        <v>126</v>
      </c>
      <c r="D27" s="96">
        <f t="shared" si="0"/>
        <v>615203</v>
      </c>
      <c r="E27" s="96">
        <f t="shared" si="1"/>
        <v>6263</v>
      </c>
      <c r="F27" s="102">
        <v>6254</v>
      </c>
      <c r="G27" s="102">
        <v>9</v>
      </c>
      <c r="H27" s="96">
        <f t="shared" si="2"/>
        <v>31729</v>
      </c>
      <c r="I27" s="102">
        <v>31729</v>
      </c>
      <c r="J27" s="102">
        <v>0</v>
      </c>
      <c r="K27" s="96">
        <f t="shared" si="3"/>
        <v>577211</v>
      </c>
      <c r="L27" s="102">
        <v>58790</v>
      </c>
      <c r="M27" s="102">
        <v>518421</v>
      </c>
      <c r="N27" s="96">
        <f t="shared" si="4"/>
        <v>615672</v>
      </c>
      <c r="O27" s="96">
        <f t="shared" si="5"/>
        <v>96773</v>
      </c>
      <c r="P27" s="102">
        <v>96773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96">
        <f t="shared" si="6"/>
        <v>518430</v>
      </c>
      <c r="W27" s="102">
        <v>518421</v>
      </c>
      <c r="X27" s="102">
        <v>0</v>
      </c>
      <c r="Y27" s="102">
        <v>0</v>
      </c>
      <c r="Z27" s="102">
        <v>0</v>
      </c>
      <c r="AA27" s="102">
        <v>9</v>
      </c>
      <c r="AB27" s="102">
        <v>0</v>
      </c>
      <c r="AC27" s="96">
        <f t="shared" si="7"/>
        <v>469</v>
      </c>
      <c r="AD27" s="102">
        <v>469</v>
      </c>
      <c r="AE27" s="102">
        <v>0</v>
      </c>
      <c r="AF27" s="96">
        <f t="shared" si="8"/>
        <v>17908</v>
      </c>
      <c r="AG27" s="102">
        <v>17908</v>
      </c>
      <c r="AH27" s="102">
        <v>0</v>
      </c>
      <c r="AI27" s="102">
        <v>0</v>
      </c>
      <c r="AJ27" s="96">
        <f t="shared" si="9"/>
        <v>27661</v>
      </c>
      <c r="AK27" s="102">
        <v>9975</v>
      </c>
      <c r="AL27" s="102">
        <v>396</v>
      </c>
      <c r="AM27" s="102">
        <v>14543</v>
      </c>
      <c r="AN27" s="102">
        <v>926</v>
      </c>
      <c r="AO27" s="102">
        <v>0</v>
      </c>
      <c r="AP27" s="102">
        <v>193</v>
      </c>
      <c r="AQ27" s="102">
        <v>66</v>
      </c>
      <c r="AR27" s="102">
        <v>0</v>
      </c>
      <c r="AS27" s="102">
        <v>1562</v>
      </c>
      <c r="AT27" s="96">
        <f t="shared" si="10"/>
        <v>985</v>
      </c>
      <c r="AU27" s="102">
        <v>618</v>
      </c>
      <c r="AV27" s="102">
        <v>0</v>
      </c>
      <c r="AW27" s="102">
        <v>367</v>
      </c>
      <c r="AX27" s="102">
        <v>0</v>
      </c>
      <c r="AY27" s="102">
        <v>0</v>
      </c>
      <c r="AZ27" s="96">
        <f t="shared" si="11"/>
        <v>501</v>
      </c>
      <c r="BA27" s="102">
        <v>501</v>
      </c>
      <c r="BB27" s="102">
        <v>0</v>
      </c>
      <c r="BC27" s="102">
        <v>0</v>
      </c>
    </row>
    <row r="28" spans="1:55" s="93" customFormat="1" ht="12" customHeight="1">
      <c r="A28" s="99" t="s">
        <v>205</v>
      </c>
      <c r="B28" s="100" t="s">
        <v>206</v>
      </c>
      <c r="C28" s="99" t="s">
        <v>126</v>
      </c>
      <c r="D28" s="96">
        <f t="shared" si="0"/>
        <v>974560</v>
      </c>
      <c r="E28" s="96">
        <f t="shared" si="1"/>
        <v>36463</v>
      </c>
      <c r="F28" s="102">
        <v>3317</v>
      </c>
      <c r="G28" s="102">
        <v>33146</v>
      </c>
      <c r="H28" s="96">
        <f t="shared" si="2"/>
        <v>6073</v>
      </c>
      <c r="I28" s="102">
        <v>5330</v>
      </c>
      <c r="J28" s="102">
        <v>743</v>
      </c>
      <c r="K28" s="96">
        <f t="shared" si="3"/>
        <v>932024</v>
      </c>
      <c r="L28" s="102">
        <v>68416</v>
      </c>
      <c r="M28" s="102">
        <v>863608</v>
      </c>
      <c r="N28" s="96">
        <f t="shared" si="4"/>
        <v>976271</v>
      </c>
      <c r="O28" s="96">
        <f t="shared" si="5"/>
        <v>77249</v>
      </c>
      <c r="P28" s="102">
        <v>72989</v>
      </c>
      <c r="Q28" s="102">
        <v>0</v>
      </c>
      <c r="R28" s="102">
        <v>0</v>
      </c>
      <c r="S28" s="102">
        <v>4083</v>
      </c>
      <c r="T28" s="102">
        <v>177</v>
      </c>
      <c r="U28" s="102">
        <v>0</v>
      </c>
      <c r="V28" s="96">
        <f t="shared" si="6"/>
        <v>897644</v>
      </c>
      <c r="W28" s="102">
        <v>859537</v>
      </c>
      <c r="X28" s="102">
        <v>0</v>
      </c>
      <c r="Y28" s="102">
        <v>0</v>
      </c>
      <c r="Z28" s="102">
        <v>31386</v>
      </c>
      <c r="AA28" s="102">
        <v>3166</v>
      </c>
      <c r="AB28" s="102">
        <v>3555</v>
      </c>
      <c r="AC28" s="96">
        <f t="shared" si="7"/>
        <v>1378</v>
      </c>
      <c r="AD28" s="102">
        <v>1378</v>
      </c>
      <c r="AE28" s="102">
        <v>0</v>
      </c>
      <c r="AF28" s="96">
        <f t="shared" si="8"/>
        <v>16140</v>
      </c>
      <c r="AG28" s="102">
        <v>16140</v>
      </c>
      <c r="AH28" s="102">
        <v>0</v>
      </c>
      <c r="AI28" s="102">
        <v>0</v>
      </c>
      <c r="AJ28" s="96">
        <f t="shared" si="9"/>
        <v>76638</v>
      </c>
      <c r="AK28" s="102">
        <v>61251</v>
      </c>
      <c r="AL28" s="102">
        <v>149</v>
      </c>
      <c r="AM28" s="102">
        <v>10671</v>
      </c>
      <c r="AN28" s="102">
        <v>2935</v>
      </c>
      <c r="AO28" s="102">
        <v>0</v>
      </c>
      <c r="AP28" s="102">
        <v>0</v>
      </c>
      <c r="AQ28" s="102">
        <v>984</v>
      </c>
      <c r="AR28" s="102">
        <v>200</v>
      </c>
      <c r="AS28" s="102">
        <v>448</v>
      </c>
      <c r="AT28" s="96">
        <f t="shared" si="10"/>
        <v>1354</v>
      </c>
      <c r="AU28" s="102">
        <v>902</v>
      </c>
      <c r="AV28" s="102">
        <v>0</v>
      </c>
      <c r="AW28" s="102">
        <v>452</v>
      </c>
      <c r="AX28" s="102">
        <v>0</v>
      </c>
      <c r="AY28" s="102">
        <v>0</v>
      </c>
      <c r="AZ28" s="96">
        <f t="shared" si="11"/>
        <v>497</v>
      </c>
      <c r="BA28" s="102">
        <v>497</v>
      </c>
      <c r="BB28" s="102">
        <v>0</v>
      </c>
      <c r="BC28" s="102">
        <v>0</v>
      </c>
    </row>
    <row r="29" spans="1:55" s="93" customFormat="1" ht="12" customHeight="1">
      <c r="A29" s="99" t="s">
        <v>207</v>
      </c>
      <c r="B29" s="100" t="s">
        <v>208</v>
      </c>
      <c r="C29" s="99" t="s">
        <v>126</v>
      </c>
      <c r="D29" s="96">
        <f t="shared" si="0"/>
        <v>1234654</v>
      </c>
      <c r="E29" s="96">
        <f t="shared" si="1"/>
        <v>18419</v>
      </c>
      <c r="F29" s="102">
        <v>18419</v>
      </c>
      <c r="G29" s="102">
        <v>0</v>
      </c>
      <c r="H29" s="96">
        <f t="shared" si="2"/>
        <v>94971</v>
      </c>
      <c r="I29" s="102">
        <v>61097</v>
      </c>
      <c r="J29" s="102">
        <v>33874</v>
      </c>
      <c r="K29" s="96">
        <f t="shared" si="3"/>
        <v>1121264</v>
      </c>
      <c r="L29" s="102">
        <v>61798</v>
      </c>
      <c r="M29" s="102">
        <v>1059466</v>
      </c>
      <c r="N29" s="96">
        <f t="shared" si="4"/>
        <v>1235092</v>
      </c>
      <c r="O29" s="96">
        <f t="shared" si="5"/>
        <v>141349</v>
      </c>
      <c r="P29" s="102">
        <v>112552</v>
      </c>
      <c r="Q29" s="102">
        <v>0</v>
      </c>
      <c r="R29" s="102">
        <v>0</v>
      </c>
      <c r="S29" s="102">
        <v>28797</v>
      </c>
      <c r="T29" s="102">
        <v>0</v>
      </c>
      <c r="U29" s="102">
        <v>0</v>
      </c>
      <c r="V29" s="96">
        <f t="shared" si="6"/>
        <v>1093614</v>
      </c>
      <c r="W29" s="102">
        <v>979172</v>
      </c>
      <c r="X29" s="102">
        <v>0</v>
      </c>
      <c r="Y29" s="102">
        <v>0</v>
      </c>
      <c r="Z29" s="102">
        <v>114174</v>
      </c>
      <c r="AA29" s="102">
        <v>0</v>
      </c>
      <c r="AB29" s="102">
        <v>268</v>
      </c>
      <c r="AC29" s="96">
        <f t="shared" si="7"/>
        <v>129</v>
      </c>
      <c r="AD29" s="102">
        <v>81</v>
      </c>
      <c r="AE29" s="102">
        <v>48</v>
      </c>
      <c r="AF29" s="96">
        <f t="shared" si="8"/>
        <v>24737</v>
      </c>
      <c r="AG29" s="102">
        <v>24737</v>
      </c>
      <c r="AH29" s="102">
        <v>0</v>
      </c>
      <c r="AI29" s="102">
        <v>0</v>
      </c>
      <c r="AJ29" s="96">
        <f t="shared" si="9"/>
        <v>45349</v>
      </c>
      <c r="AK29" s="102">
        <v>21387</v>
      </c>
      <c r="AL29" s="102">
        <v>400</v>
      </c>
      <c r="AM29" s="102">
        <v>20471</v>
      </c>
      <c r="AN29" s="102">
        <v>0</v>
      </c>
      <c r="AO29" s="102">
        <v>0</v>
      </c>
      <c r="AP29" s="102">
        <v>0</v>
      </c>
      <c r="AQ29" s="102">
        <v>816</v>
      </c>
      <c r="AR29" s="102">
        <v>183</v>
      </c>
      <c r="AS29" s="102">
        <v>2092</v>
      </c>
      <c r="AT29" s="96">
        <f t="shared" si="10"/>
        <v>2326</v>
      </c>
      <c r="AU29" s="102">
        <v>1175</v>
      </c>
      <c r="AV29" s="102">
        <v>0</v>
      </c>
      <c r="AW29" s="102">
        <v>1151</v>
      </c>
      <c r="AX29" s="102">
        <v>0</v>
      </c>
      <c r="AY29" s="102">
        <v>0</v>
      </c>
      <c r="AZ29" s="96">
        <f t="shared" si="11"/>
        <v>1144</v>
      </c>
      <c r="BA29" s="102">
        <v>1144</v>
      </c>
      <c r="BB29" s="102">
        <v>0</v>
      </c>
      <c r="BC29" s="102">
        <v>0</v>
      </c>
    </row>
    <row r="30" spans="1:55" s="93" customFormat="1" ht="12" customHeight="1">
      <c r="A30" s="99" t="s">
        <v>211</v>
      </c>
      <c r="B30" s="100" t="s">
        <v>212</v>
      </c>
      <c r="C30" s="99" t="s">
        <v>141</v>
      </c>
      <c r="D30" s="96">
        <f t="shared" si="0"/>
        <v>649320</v>
      </c>
      <c r="E30" s="96">
        <f t="shared" si="1"/>
        <v>8071</v>
      </c>
      <c r="F30" s="102">
        <v>8071</v>
      </c>
      <c r="G30" s="102">
        <v>0</v>
      </c>
      <c r="H30" s="96">
        <f t="shared" si="2"/>
        <v>20498</v>
      </c>
      <c r="I30" s="102">
        <v>19431</v>
      </c>
      <c r="J30" s="102">
        <v>1067</v>
      </c>
      <c r="K30" s="96">
        <f t="shared" si="3"/>
        <v>620751</v>
      </c>
      <c r="L30" s="102">
        <v>114837</v>
      </c>
      <c r="M30" s="102">
        <v>505914</v>
      </c>
      <c r="N30" s="96">
        <f t="shared" si="4"/>
        <v>649460</v>
      </c>
      <c r="O30" s="96">
        <f t="shared" si="5"/>
        <v>142339</v>
      </c>
      <c r="P30" s="102">
        <v>132254</v>
      </c>
      <c r="Q30" s="102">
        <v>0</v>
      </c>
      <c r="R30" s="102">
        <v>0</v>
      </c>
      <c r="S30" s="102">
        <v>10085</v>
      </c>
      <c r="T30" s="102">
        <v>0</v>
      </c>
      <c r="U30" s="102">
        <v>0</v>
      </c>
      <c r="V30" s="96">
        <f t="shared" si="6"/>
        <v>507118</v>
      </c>
      <c r="W30" s="102">
        <v>506981</v>
      </c>
      <c r="X30" s="102">
        <v>0</v>
      </c>
      <c r="Y30" s="102">
        <v>0</v>
      </c>
      <c r="Z30" s="102">
        <v>0</v>
      </c>
      <c r="AA30" s="102">
        <v>0</v>
      </c>
      <c r="AB30" s="102">
        <v>137</v>
      </c>
      <c r="AC30" s="96">
        <f t="shared" si="7"/>
        <v>3</v>
      </c>
      <c r="AD30" s="102">
        <v>3</v>
      </c>
      <c r="AE30" s="102">
        <v>0</v>
      </c>
      <c r="AF30" s="96">
        <f t="shared" si="8"/>
        <v>8178</v>
      </c>
      <c r="AG30" s="102">
        <v>8178</v>
      </c>
      <c r="AH30" s="102">
        <v>0</v>
      </c>
      <c r="AI30" s="102">
        <v>0</v>
      </c>
      <c r="AJ30" s="96">
        <f t="shared" si="9"/>
        <v>60885</v>
      </c>
      <c r="AK30" s="102">
        <v>53406</v>
      </c>
      <c r="AL30" s="102">
        <v>0</v>
      </c>
      <c r="AM30" s="102">
        <v>2815</v>
      </c>
      <c r="AN30" s="102">
        <v>0</v>
      </c>
      <c r="AO30" s="102">
        <v>0</v>
      </c>
      <c r="AP30" s="102">
        <v>0</v>
      </c>
      <c r="AQ30" s="102">
        <v>409</v>
      </c>
      <c r="AR30" s="102">
        <v>181</v>
      </c>
      <c r="AS30" s="102">
        <v>4074</v>
      </c>
      <c r="AT30" s="96">
        <f t="shared" si="10"/>
        <v>699</v>
      </c>
      <c r="AU30" s="102">
        <v>699</v>
      </c>
      <c r="AV30" s="102">
        <v>0</v>
      </c>
      <c r="AW30" s="102">
        <v>0</v>
      </c>
      <c r="AX30" s="102">
        <v>0</v>
      </c>
      <c r="AY30" s="102">
        <v>0</v>
      </c>
      <c r="AZ30" s="96">
        <f t="shared" si="11"/>
        <v>1623</v>
      </c>
      <c r="BA30" s="102">
        <v>1623</v>
      </c>
      <c r="BB30" s="102">
        <v>0</v>
      </c>
      <c r="BC30" s="102">
        <v>0</v>
      </c>
    </row>
    <row r="31" spans="1:55" s="93" customFormat="1" ht="12" customHeight="1">
      <c r="A31" s="99" t="s">
        <v>215</v>
      </c>
      <c r="B31" s="100" t="s">
        <v>216</v>
      </c>
      <c r="C31" s="99" t="s">
        <v>141</v>
      </c>
      <c r="D31" s="96">
        <f t="shared" si="0"/>
        <v>211727</v>
      </c>
      <c r="E31" s="96">
        <f t="shared" si="1"/>
        <v>0</v>
      </c>
      <c r="F31" s="102">
        <v>0</v>
      </c>
      <c r="G31" s="102">
        <v>0</v>
      </c>
      <c r="H31" s="96">
        <f t="shared" si="2"/>
        <v>112874</v>
      </c>
      <c r="I31" s="102">
        <v>64507</v>
      </c>
      <c r="J31" s="102">
        <v>48367</v>
      </c>
      <c r="K31" s="96">
        <f t="shared" si="3"/>
        <v>98853</v>
      </c>
      <c r="L31" s="102">
        <v>6034</v>
      </c>
      <c r="M31" s="102">
        <v>92819</v>
      </c>
      <c r="N31" s="96">
        <f t="shared" si="4"/>
        <v>214001</v>
      </c>
      <c r="O31" s="96">
        <f t="shared" si="5"/>
        <v>70541</v>
      </c>
      <c r="P31" s="102">
        <v>68821</v>
      </c>
      <c r="Q31" s="102">
        <v>0</v>
      </c>
      <c r="R31" s="102">
        <v>0</v>
      </c>
      <c r="S31" s="102">
        <v>1720</v>
      </c>
      <c r="T31" s="102">
        <v>0</v>
      </c>
      <c r="U31" s="102">
        <v>0</v>
      </c>
      <c r="V31" s="96">
        <f t="shared" si="6"/>
        <v>141186</v>
      </c>
      <c r="W31" s="102">
        <v>138718</v>
      </c>
      <c r="X31" s="102">
        <v>0</v>
      </c>
      <c r="Y31" s="102">
        <v>0</v>
      </c>
      <c r="Z31" s="102">
        <v>2468</v>
      </c>
      <c r="AA31" s="102">
        <v>0</v>
      </c>
      <c r="AB31" s="102">
        <v>0</v>
      </c>
      <c r="AC31" s="96">
        <f t="shared" si="7"/>
        <v>2274</v>
      </c>
      <c r="AD31" s="102">
        <v>2274</v>
      </c>
      <c r="AE31" s="102">
        <v>0</v>
      </c>
      <c r="AF31" s="96">
        <f t="shared" si="8"/>
        <v>1274</v>
      </c>
      <c r="AG31" s="102">
        <v>1274</v>
      </c>
      <c r="AH31" s="102">
        <v>0</v>
      </c>
      <c r="AI31" s="102">
        <v>0</v>
      </c>
      <c r="AJ31" s="96">
        <f t="shared" si="9"/>
        <v>2523</v>
      </c>
      <c r="AK31" s="102">
        <v>1266</v>
      </c>
      <c r="AL31" s="102">
        <v>190</v>
      </c>
      <c r="AM31" s="102">
        <v>756</v>
      </c>
      <c r="AN31" s="102">
        <v>0</v>
      </c>
      <c r="AO31" s="102">
        <v>0</v>
      </c>
      <c r="AP31" s="102">
        <v>0</v>
      </c>
      <c r="AQ31" s="102">
        <v>0</v>
      </c>
      <c r="AR31" s="102">
        <v>113</v>
      </c>
      <c r="AS31" s="102">
        <v>198</v>
      </c>
      <c r="AT31" s="96">
        <f t="shared" si="10"/>
        <v>207</v>
      </c>
      <c r="AU31" s="102">
        <v>186</v>
      </c>
      <c r="AV31" s="102">
        <v>21</v>
      </c>
      <c r="AW31" s="102">
        <v>0</v>
      </c>
      <c r="AX31" s="102">
        <v>0</v>
      </c>
      <c r="AY31" s="102">
        <v>0</v>
      </c>
      <c r="AZ31" s="96">
        <f t="shared" si="11"/>
        <v>667</v>
      </c>
      <c r="BA31" s="102">
        <v>667</v>
      </c>
      <c r="BB31" s="102">
        <v>0</v>
      </c>
      <c r="BC31" s="102">
        <v>0</v>
      </c>
    </row>
    <row r="32" spans="1:55" s="93" customFormat="1" ht="12" customHeight="1">
      <c r="A32" s="99" t="s">
        <v>219</v>
      </c>
      <c r="B32" s="100" t="s">
        <v>220</v>
      </c>
      <c r="C32" s="99" t="s">
        <v>126</v>
      </c>
      <c r="D32" s="96">
        <f t="shared" si="0"/>
        <v>260743</v>
      </c>
      <c r="E32" s="96">
        <f t="shared" si="1"/>
        <v>21288</v>
      </c>
      <c r="F32" s="102">
        <v>21288</v>
      </c>
      <c r="G32" s="102">
        <v>0</v>
      </c>
      <c r="H32" s="96">
        <f t="shared" si="2"/>
        <v>127408</v>
      </c>
      <c r="I32" s="102">
        <v>101330</v>
      </c>
      <c r="J32" s="102">
        <v>26078</v>
      </c>
      <c r="K32" s="96">
        <f t="shared" si="3"/>
        <v>112047</v>
      </c>
      <c r="L32" s="102">
        <v>16416</v>
      </c>
      <c r="M32" s="102">
        <v>95631</v>
      </c>
      <c r="N32" s="96">
        <f t="shared" si="4"/>
        <v>267305</v>
      </c>
      <c r="O32" s="96">
        <f t="shared" si="5"/>
        <v>139049</v>
      </c>
      <c r="P32" s="102">
        <v>122848</v>
      </c>
      <c r="Q32" s="102">
        <v>0</v>
      </c>
      <c r="R32" s="102">
        <v>0</v>
      </c>
      <c r="S32" s="102">
        <v>16199</v>
      </c>
      <c r="T32" s="102">
        <v>2</v>
      </c>
      <c r="U32" s="102">
        <v>0</v>
      </c>
      <c r="V32" s="96">
        <f t="shared" si="6"/>
        <v>125950</v>
      </c>
      <c r="W32" s="102">
        <v>113904</v>
      </c>
      <c r="X32" s="102">
        <v>0</v>
      </c>
      <c r="Y32" s="102">
        <v>0</v>
      </c>
      <c r="Z32" s="102">
        <v>12046</v>
      </c>
      <c r="AA32" s="102">
        <v>0</v>
      </c>
      <c r="AB32" s="102">
        <v>0</v>
      </c>
      <c r="AC32" s="96">
        <f t="shared" si="7"/>
        <v>2306</v>
      </c>
      <c r="AD32" s="102">
        <v>2306</v>
      </c>
      <c r="AE32" s="102">
        <v>0</v>
      </c>
      <c r="AF32" s="96">
        <f t="shared" si="8"/>
        <v>823</v>
      </c>
      <c r="AG32" s="102">
        <v>823</v>
      </c>
      <c r="AH32" s="102">
        <v>0</v>
      </c>
      <c r="AI32" s="102">
        <v>0</v>
      </c>
      <c r="AJ32" s="96">
        <f t="shared" si="9"/>
        <v>3664</v>
      </c>
      <c r="AK32" s="102">
        <v>3410</v>
      </c>
      <c r="AL32" s="102">
        <v>38</v>
      </c>
      <c r="AM32" s="102">
        <v>37</v>
      </c>
      <c r="AN32" s="102">
        <v>7</v>
      </c>
      <c r="AO32" s="102">
        <v>0</v>
      </c>
      <c r="AP32" s="102">
        <v>0</v>
      </c>
      <c r="AQ32" s="102">
        <v>0</v>
      </c>
      <c r="AR32" s="102">
        <v>68</v>
      </c>
      <c r="AS32" s="102">
        <v>104</v>
      </c>
      <c r="AT32" s="96">
        <f t="shared" si="10"/>
        <v>607</v>
      </c>
      <c r="AU32" s="102">
        <v>607</v>
      </c>
      <c r="AV32" s="102">
        <v>0</v>
      </c>
      <c r="AW32" s="102">
        <v>0</v>
      </c>
      <c r="AX32" s="102">
        <v>0</v>
      </c>
      <c r="AY32" s="102">
        <v>0</v>
      </c>
      <c r="AZ32" s="96">
        <f t="shared" si="11"/>
        <v>47</v>
      </c>
      <c r="BA32" s="102">
        <v>47</v>
      </c>
      <c r="BB32" s="102">
        <v>0</v>
      </c>
      <c r="BC32" s="102">
        <v>0</v>
      </c>
    </row>
    <row r="33" spans="1:55" s="93" customFormat="1" ht="12" customHeight="1">
      <c r="A33" s="99" t="s">
        <v>223</v>
      </c>
      <c r="B33" s="100" t="s">
        <v>224</v>
      </c>
      <c r="C33" s="99" t="s">
        <v>225</v>
      </c>
      <c r="D33" s="96">
        <f t="shared" si="0"/>
        <v>623894</v>
      </c>
      <c r="E33" s="96">
        <f t="shared" si="1"/>
        <v>9871</v>
      </c>
      <c r="F33" s="102">
        <v>9618</v>
      </c>
      <c r="G33" s="102">
        <v>253</v>
      </c>
      <c r="H33" s="96">
        <f t="shared" si="2"/>
        <v>163128</v>
      </c>
      <c r="I33" s="102">
        <v>163128</v>
      </c>
      <c r="J33" s="102">
        <v>0</v>
      </c>
      <c r="K33" s="96">
        <f t="shared" si="3"/>
        <v>450895</v>
      </c>
      <c r="L33" s="102">
        <v>166271</v>
      </c>
      <c r="M33" s="102">
        <v>284624</v>
      </c>
      <c r="N33" s="96">
        <f t="shared" si="4"/>
        <v>624305</v>
      </c>
      <c r="O33" s="96">
        <f t="shared" si="5"/>
        <v>339019</v>
      </c>
      <c r="P33" s="102">
        <v>264292</v>
      </c>
      <c r="Q33" s="102">
        <v>0</v>
      </c>
      <c r="R33" s="102">
        <v>0</v>
      </c>
      <c r="S33" s="102">
        <v>74727</v>
      </c>
      <c r="T33" s="102">
        <v>0</v>
      </c>
      <c r="U33" s="102">
        <v>0</v>
      </c>
      <c r="V33" s="96">
        <f t="shared" si="6"/>
        <v>284877</v>
      </c>
      <c r="W33" s="102">
        <v>223481</v>
      </c>
      <c r="X33" s="102">
        <v>0</v>
      </c>
      <c r="Y33" s="102">
        <v>0</v>
      </c>
      <c r="Z33" s="102">
        <v>61396</v>
      </c>
      <c r="AA33" s="102">
        <v>0</v>
      </c>
      <c r="AB33" s="102">
        <v>0</v>
      </c>
      <c r="AC33" s="96">
        <f t="shared" si="7"/>
        <v>409</v>
      </c>
      <c r="AD33" s="102">
        <v>336</v>
      </c>
      <c r="AE33" s="102">
        <v>73</v>
      </c>
      <c r="AF33" s="96">
        <f t="shared" si="8"/>
        <v>10605</v>
      </c>
      <c r="AG33" s="102">
        <v>10605</v>
      </c>
      <c r="AH33" s="102">
        <v>0</v>
      </c>
      <c r="AI33" s="102">
        <v>0</v>
      </c>
      <c r="AJ33" s="96">
        <f t="shared" si="9"/>
        <v>11675</v>
      </c>
      <c r="AK33" s="102">
        <v>1068</v>
      </c>
      <c r="AL33" s="102">
        <v>440</v>
      </c>
      <c r="AM33" s="102">
        <v>4670</v>
      </c>
      <c r="AN33" s="102">
        <v>2558</v>
      </c>
      <c r="AO33" s="102">
        <v>0</v>
      </c>
      <c r="AP33" s="102">
        <v>0</v>
      </c>
      <c r="AQ33" s="102">
        <v>52</v>
      </c>
      <c r="AR33" s="102">
        <v>0</v>
      </c>
      <c r="AS33" s="102">
        <v>2887</v>
      </c>
      <c r="AT33" s="96">
        <f t="shared" si="10"/>
        <v>480</v>
      </c>
      <c r="AU33" s="102">
        <v>226</v>
      </c>
      <c r="AV33" s="102">
        <v>212</v>
      </c>
      <c r="AW33" s="102">
        <v>42</v>
      </c>
      <c r="AX33" s="102">
        <v>0</v>
      </c>
      <c r="AY33" s="102">
        <v>0</v>
      </c>
      <c r="AZ33" s="96">
        <f t="shared" si="11"/>
        <v>302</v>
      </c>
      <c r="BA33" s="102">
        <v>302</v>
      </c>
      <c r="BB33" s="102">
        <v>0</v>
      </c>
      <c r="BC33" s="102">
        <v>0</v>
      </c>
    </row>
    <row r="34" spans="1:55" s="93" customFormat="1" ht="12" customHeight="1">
      <c r="A34" s="99" t="s">
        <v>228</v>
      </c>
      <c r="B34" s="100" t="s">
        <v>229</v>
      </c>
      <c r="C34" s="99" t="s">
        <v>141</v>
      </c>
      <c r="D34" s="96">
        <f t="shared" si="0"/>
        <v>356149</v>
      </c>
      <c r="E34" s="96">
        <f t="shared" si="1"/>
        <v>39337</v>
      </c>
      <c r="F34" s="102">
        <v>28314</v>
      </c>
      <c r="G34" s="102">
        <v>11023</v>
      </c>
      <c r="H34" s="96">
        <f t="shared" si="2"/>
        <v>114239</v>
      </c>
      <c r="I34" s="102">
        <v>73128</v>
      </c>
      <c r="J34" s="102">
        <v>41111</v>
      </c>
      <c r="K34" s="96">
        <f t="shared" si="3"/>
        <v>202573</v>
      </c>
      <c r="L34" s="104">
        <v>21375</v>
      </c>
      <c r="M34" s="104">
        <v>181198</v>
      </c>
      <c r="N34" s="96">
        <f t="shared" si="4"/>
        <v>363278</v>
      </c>
      <c r="O34" s="96">
        <f t="shared" si="5"/>
        <v>122770</v>
      </c>
      <c r="P34" s="104">
        <v>83703</v>
      </c>
      <c r="Q34" s="102">
        <v>0</v>
      </c>
      <c r="R34" s="102">
        <v>0</v>
      </c>
      <c r="S34" s="102">
        <v>39067</v>
      </c>
      <c r="T34" s="102">
        <v>0</v>
      </c>
      <c r="U34" s="102">
        <v>0</v>
      </c>
      <c r="V34" s="96">
        <f t="shared" si="6"/>
        <v>233845</v>
      </c>
      <c r="W34" s="104">
        <v>192455</v>
      </c>
      <c r="X34" s="102">
        <v>0</v>
      </c>
      <c r="Y34" s="102">
        <v>0</v>
      </c>
      <c r="Z34" s="102">
        <v>41390</v>
      </c>
      <c r="AA34" s="102">
        <v>0</v>
      </c>
      <c r="AB34" s="102">
        <v>0</v>
      </c>
      <c r="AC34" s="96">
        <f t="shared" si="7"/>
        <v>6663</v>
      </c>
      <c r="AD34" s="102">
        <v>1153</v>
      </c>
      <c r="AE34" s="102">
        <v>5510</v>
      </c>
      <c r="AF34" s="96">
        <f t="shared" si="8"/>
        <v>11449</v>
      </c>
      <c r="AG34" s="104">
        <v>11449</v>
      </c>
      <c r="AH34" s="102">
        <v>0</v>
      </c>
      <c r="AI34" s="102">
        <v>0</v>
      </c>
      <c r="AJ34" s="96">
        <f t="shared" si="9"/>
        <v>12018</v>
      </c>
      <c r="AK34" s="102">
        <v>721</v>
      </c>
      <c r="AL34" s="102">
        <v>0</v>
      </c>
      <c r="AM34" s="102">
        <v>1521</v>
      </c>
      <c r="AN34" s="104">
        <v>2073</v>
      </c>
      <c r="AO34" s="102">
        <v>0</v>
      </c>
      <c r="AP34" s="102">
        <v>4756</v>
      </c>
      <c r="AQ34" s="102">
        <v>91</v>
      </c>
      <c r="AR34" s="102">
        <v>39</v>
      </c>
      <c r="AS34" s="102">
        <v>2817</v>
      </c>
      <c r="AT34" s="96">
        <f t="shared" si="10"/>
        <v>163</v>
      </c>
      <c r="AU34" s="102">
        <v>161</v>
      </c>
      <c r="AV34" s="102">
        <v>0</v>
      </c>
      <c r="AW34" s="102">
        <v>2</v>
      </c>
      <c r="AX34" s="102">
        <v>0</v>
      </c>
      <c r="AY34" s="102">
        <v>0</v>
      </c>
      <c r="AZ34" s="96">
        <f t="shared" si="11"/>
        <v>774</v>
      </c>
      <c r="BA34" s="102">
        <v>774</v>
      </c>
      <c r="BB34" s="102">
        <v>0</v>
      </c>
      <c r="BC34" s="102">
        <v>0</v>
      </c>
    </row>
    <row r="35" spans="1:55" s="93" customFormat="1" ht="12" customHeight="1">
      <c r="A35" s="99" t="s">
        <v>233</v>
      </c>
      <c r="B35" s="100" t="s">
        <v>234</v>
      </c>
      <c r="C35" s="99" t="s">
        <v>118</v>
      </c>
      <c r="D35" s="96">
        <f t="shared" si="0"/>
        <v>250383</v>
      </c>
      <c r="E35" s="96">
        <f t="shared" si="1"/>
        <v>13441</v>
      </c>
      <c r="F35" s="102">
        <v>4846</v>
      </c>
      <c r="G35" s="102">
        <v>8595</v>
      </c>
      <c r="H35" s="96">
        <f t="shared" si="2"/>
        <v>62118</v>
      </c>
      <c r="I35" s="102">
        <v>41085</v>
      </c>
      <c r="J35" s="102">
        <v>21033</v>
      </c>
      <c r="K35" s="96">
        <f t="shared" si="3"/>
        <v>174824</v>
      </c>
      <c r="L35" s="102">
        <v>28542</v>
      </c>
      <c r="M35" s="102">
        <v>146282</v>
      </c>
      <c r="N35" s="96">
        <f t="shared" si="4"/>
        <v>251462</v>
      </c>
      <c r="O35" s="96">
        <f t="shared" si="5"/>
        <v>74852</v>
      </c>
      <c r="P35" s="102">
        <v>73161</v>
      </c>
      <c r="Q35" s="102">
        <v>0</v>
      </c>
      <c r="R35" s="102">
        <v>0</v>
      </c>
      <c r="S35" s="102">
        <v>514</v>
      </c>
      <c r="T35" s="102">
        <v>0</v>
      </c>
      <c r="U35" s="102">
        <v>1177</v>
      </c>
      <c r="V35" s="96">
        <f t="shared" si="6"/>
        <v>176215</v>
      </c>
      <c r="W35" s="102">
        <v>168488</v>
      </c>
      <c r="X35" s="102">
        <v>0</v>
      </c>
      <c r="Y35" s="102">
        <v>0</v>
      </c>
      <c r="Z35" s="102">
        <v>824</v>
      </c>
      <c r="AA35" s="102">
        <v>0</v>
      </c>
      <c r="AB35" s="102">
        <v>6903</v>
      </c>
      <c r="AC35" s="96">
        <f t="shared" si="7"/>
        <v>395</v>
      </c>
      <c r="AD35" s="102">
        <v>157</v>
      </c>
      <c r="AE35" s="102">
        <v>238</v>
      </c>
      <c r="AF35" s="96">
        <f t="shared" si="8"/>
        <v>2194</v>
      </c>
      <c r="AG35" s="102">
        <v>2194</v>
      </c>
      <c r="AH35" s="102">
        <v>0</v>
      </c>
      <c r="AI35" s="102">
        <v>0</v>
      </c>
      <c r="AJ35" s="96">
        <f t="shared" si="9"/>
        <v>8177</v>
      </c>
      <c r="AK35" s="102">
        <v>6131</v>
      </c>
      <c r="AL35" s="102">
        <v>369</v>
      </c>
      <c r="AM35" s="102">
        <v>860</v>
      </c>
      <c r="AN35" s="102">
        <v>571</v>
      </c>
      <c r="AO35" s="102">
        <v>0</v>
      </c>
      <c r="AP35" s="102">
        <v>0</v>
      </c>
      <c r="AQ35" s="102">
        <v>0</v>
      </c>
      <c r="AR35" s="102">
        <v>0</v>
      </c>
      <c r="AS35" s="102">
        <v>246</v>
      </c>
      <c r="AT35" s="96">
        <f t="shared" si="10"/>
        <v>1112</v>
      </c>
      <c r="AU35" s="102">
        <v>517</v>
      </c>
      <c r="AV35" s="102">
        <v>0</v>
      </c>
      <c r="AW35" s="102">
        <v>595</v>
      </c>
      <c r="AX35" s="102">
        <v>0</v>
      </c>
      <c r="AY35" s="102">
        <v>0</v>
      </c>
      <c r="AZ35" s="96">
        <f t="shared" si="11"/>
        <v>544</v>
      </c>
      <c r="BA35" s="102">
        <v>544</v>
      </c>
      <c r="BB35" s="102">
        <v>0</v>
      </c>
      <c r="BC35" s="102">
        <v>0</v>
      </c>
    </row>
    <row r="36" spans="1:55" s="93" customFormat="1" ht="12" customHeight="1">
      <c r="A36" s="99" t="s">
        <v>112</v>
      </c>
      <c r="B36" s="100" t="s">
        <v>113</v>
      </c>
      <c r="C36" s="99" t="s">
        <v>55</v>
      </c>
      <c r="D36" s="96">
        <f t="shared" si="0"/>
        <v>520441</v>
      </c>
      <c r="E36" s="96">
        <f t="shared" si="1"/>
        <v>4176</v>
      </c>
      <c r="F36" s="102">
        <v>2908</v>
      </c>
      <c r="G36" s="102">
        <v>1268</v>
      </c>
      <c r="H36" s="96">
        <f t="shared" si="2"/>
        <v>20206</v>
      </c>
      <c r="I36" s="102">
        <v>9058</v>
      </c>
      <c r="J36" s="102">
        <v>11148</v>
      </c>
      <c r="K36" s="96">
        <f t="shared" si="3"/>
        <v>496059</v>
      </c>
      <c r="L36" s="102">
        <v>156246</v>
      </c>
      <c r="M36" s="102">
        <v>339813</v>
      </c>
      <c r="N36" s="96">
        <f t="shared" si="4"/>
        <v>521389</v>
      </c>
      <c r="O36" s="96">
        <f t="shared" si="5"/>
        <v>168212</v>
      </c>
      <c r="P36" s="102">
        <v>168115</v>
      </c>
      <c r="Q36" s="102">
        <v>0</v>
      </c>
      <c r="R36" s="102">
        <v>0</v>
      </c>
      <c r="S36" s="102">
        <v>97</v>
      </c>
      <c r="T36" s="102">
        <v>0</v>
      </c>
      <c r="U36" s="102">
        <v>0</v>
      </c>
      <c r="V36" s="96">
        <f t="shared" si="6"/>
        <v>352229</v>
      </c>
      <c r="W36" s="102">
        <v>351946</v>
      </c>
      <c r="X36" s="102">
        <v>0</v>
      </c>
      <c r="Y36" s="102">
        <v>0</v>
      </c>
      <c r="Z36" s="102">
        <v>283</v>
      </c>
      <c r="AA36" s="102">
        <v>0</v>
      </c>
      <c r="AB36" s="102">
        <v>0</v>
      </c>
      <c r="AC36" s="96">
        <f t="shared" si="7"/>
        <v>948</v>
      </c>
      <c r="AD36" s="102">
        <v>948</v>
      </c>
      <c r="AE36" s="102">
        <v>0</v>
      </c>
      <c r="AF36" s="96">
        <f t="shared" si="8"/>
        <v>8679</v>
      </c>
      <c r="AG36" s="102">
        <v>8679</v>
      </c>
      <c r="AH36" s="102">
        <v>0</v>
      </c>
      <c r="AI36" s="102">
        <v>0</v>
      </c>
      <c r="AJ36" s="96">
        <f t="shared" si="9"/>
        <v>11467</v>
      </c>
      <c r="AK36" s="102">
        <v>2782</v>
      </c>
      <c r="AL36" s="102">
        <v>475</v>
      </c>
      <c r="AM36" s="102">
        <v>7388</v>
      </c>
      <c r="AN36" s="102">
        <v>0</v>
      </c>
      <c r="AO36" s="102">
        <v>0</v>
      </c>
      <c r="AP36" s="102">
        <v>0</v>
      </c>
      <c r="AQ36" s="102">
        <v>458</v>
      </c>
      <c r="AR36" s="102">
        <v>0</v>
      </c>
      <c r="AS36" s="102">
        <v>364</v>
      </c>
      <c r="AT36" s="96">
        <f t="shared" si="10"/>
        <v>694</v>
      </c>
      <c r="AU36" s="102">
        <v>469</v>
      </c>
      <c r="AV36" s="102">
        <v>0</v>
      </c>
      <c r="AW36" s="102">
        <v>225</v>
      </c>
      <c r="AX36" s="102">
        <v>0</v>
      </c>
      <c r="AY36" s="102">
        <v>0</v>
      </c>
      <c r="AZ36" s="96">
        <f t="shared" si="11"/>
        <v>475</v>
      </c>
      <c r="BA36" s="102">
        <v>475</v>
      </c>
      <c r="BB36" s="102">
        <v>0</v>
      </c>
      <c r="BC36" s="102">
        <v>0</v>
      </c>
    </row>
    <row r="37" spans="1:55" s="93" customFormat="1" ht="12" customHeight="1">
      <c r="A37" s="99" t="s">
        <v>237</v>
      </c>
      <c r="B37" s="100" t="s">
        <v>238</v>
      </c>
      <c r="C37" s="99" t="s">
        <v>147</v>
      </c>
      <c r="D37" s="96">
        <f t="shared" si="0"/>
        <v>108839</v>
      </c>
      <c r="E37" s="96">
        <f t="shared" si="1"/>
        <v>8</v>
      </c>
      <c r="F37" s="102">
        <v>8</v>
      </c>
      <c r="G37" s="102">
        <v>0</v>
      </c>
      <c r="H37" s="96">
        <f t="shared" si="2"/>
        <v>4685</v>
      </c>
      <c r="I37" s="102">
        <v>3071</v>
      </c>
      <c r="J37" s="102">
        <v>1614</v>
      </c>
      <c r="K37" s="96">
        <f t="shared" si="3"/>
        <v>104146</v>
      </c>
      <c r="L37" s="102">
        <v>34293</v>
      </c>
      <c r="M37" s="102">
        <v>69853</v>
      </c>
      <c r="N37" s="96">
        <f t="shared" si="4"/>
        <v>126939</v>
      </c>
      <c r="O37" s="96">
        <f t="shared" si="5"/>
        <v>38367</v>
      </c>
      <c r="P37" s="102">
        <v>38147</v>
      </c>
      <c r="Q37" s="102">
        <v>0</v>
      </c>
      <c r="R37" s="102">
        <v>0</v>
      </c>
      <c r="S37" s="102">
        <v>220</v>
      </c>
      <c r="T37" s="102">
        <v>0</v>
      </c>
      <c r="U37" s="102">
        <v>0</v>
      </c>
      <c r="V37" s="96">
        <f t="shared" si="6"/>
        <v>87279</v>
      </c>
      <c r="W37" s="102">
        <v>86915</v>
      </c>
      <c r="X37" s="102">
        <v>0</v>
      </c>
      <c r="Y37" s="102">
        <v>0</v>
      </c>
      <c r="Z37" s="102">
        <v>364</v>
      </c>
      <c r="AA37" s="102">
        <v>0</v>
      </c>
      <c r="AB37" s="102">
        <v>0</v>
      </c>
      <c r="AC37" s="96">
        <f t="shared" si="7"/>
        <v>1293</v>
      </c>
      <c r="AD37" s="102">
        <v>1285</v>
      </c>
      <c r="AE37" s="102">
        <v>8</v>
      </c>
      <c r="AF37" s="96">
        <f t="shared" si="8"/>
        <v>2112</v>
      </c>
      <c r="AG37" s="102">
        <v>2112</v>
      </c>
      <c r="AH37" s="102">
        <v>0</v>
      </c>
      <c r="AI37" s="102">
        <v>0</v>
      </c>
      <c r="AJ37" s="96">
        <f t="shared" si="9"/>
        <v>6897</v>
      </c>
      <c r="AK37" s="102">
        <v>5016</v>
      </c>
      <c r="AL37" s="102">
        <v>0</v>
      </c>
      <c r="AM37" s="102">
        <v>271</v>
      </c>
      <c r="AN37" s="102">
        <v>1589</v>
      </c>
      <c r="AO37" s="102">
        <v>0</v>
      </c>
      <c r="AP37" s="102">
        <v>21</v>
      </c>
      <c r="AQ37" s="102">
        <v>0</v>
      </c>
      <c r="AR37" s="102">
        <v>0</v>
      </c>
      <c r="AS37" s="102">
        <v>0</v>
      </c>
      <c r="AT37" s="96">
        <f t="shared" si="10"/>
        <v>242</v>
      </c>
      <c r="AU37" s="102">
        <v>231</v>
      </c>
      <c r="AV37" s="102">
        <v>0</v>
      </c>
      <c r="AW37" s="102">
        <v>11</v>
      </c>
      <c r="AX37" s="102">
        <v>0</v>
      </c>
      <c r="AY37" s="102">
        <v>0</v>
      </c>
      <c r="AZ37" s="96">
        <f t="shared" si="11"/>
        <v>25</v>
      </c>
      <c r="BA37" s="102">
        <v>0</v>
      </c>
      <c r="BB37" s="102">
        <v>25</v>
      </c>
      <c r="BC37" s="102">
        <v>0</v>
      </c>
    </row>
    <row r="38" spans="1:55" s="93" customFormat="1" ht="12" customHeight="1">
      <c r="A38" s="99" t="s">
        <v>241</v>
      </c>
      <c r="B38" s="100" t="s">
        <v>242</v>
      </c>
      <c r="C38" s="99" t="s">
        <v>147</v>
      </c>
      <c r="D38" s="96">
        <f t="shared" si="0"/>
        <v>275959</v>
      </c>
      <c r="E38" s="96">
        <f t="shared" si="1"/>
        <v>15</v>
      </c>
      <c r="F38" s="102">
        <v>15</v>
      </c>
      <c r="G38" s="102">
        <v>0</v>
      </c>
      <c r="H38" s="96">
        <f t="shared" si="2"/>
        <v>5372</v>
      </c>
      <c r="I38" s="102">
        <v>5372</v>
      </c>
      <c r="J38" s="102">
        <v>0</v>
      </c>
      <c r="K38" s="96">
        <f t="shared" si="3"/>
        <v>270572</v>
      </c>
      <c r="L38" s="102">
        <v>96679</v>
      </c>
      <c r="M38" s="102">
        <v>173893</v>
      </c>
      <c r="N38" s="96">
        <f t="shared" si="4"/>
        <v>279315</v>
      </c>
      <c r="O38" s="96">
        <f t="shared" si="5"/>
        <v>102066</v>
      </c>
      <c r="P38" s="102">
        <v>101910</v>
      </c>
      <c r="Q38" s="102">
        <v>0</v>
      </c>
      <c r="R38" s="102">
        <v>0</v>
      </c>
      <c r="S38" s="102">
        <v>141</v>
      </c>
      <c r="T38" s="102">
        <v>15</v>
      </c>
      <c r="U38" s="102">
        <v>0</v>
      </c>
      <c r="V38" s="96">
        <f t="shared" si="6"/>
        <v>173893</v>
      </c>
      <c r="W38" s="102">
        <v>173277</v>
      </c>
      <c r="X38" s="102">
        <v>0</v>
      </c>
      <c r="Y38" s="102">
        <v>0</v>
      </c>
      <c r="Z38" s="102">
        <v>521</v>
      </c>
      <c r="AA38" s="102">
        <v>95</v>
      </c>
      <c r="AB38" s="102">
        <v>0</v>
      </c>
      <c r="AC38" s="96">
        <f t="shared" si="7"/>
        <v>3356</v>
      </c>
      <c r="AD38" s="102">
        <v>3104</v>
      </c>
      <c r="AE38" s="102">
        <v>252</v>
      </c>
      <c r="AF38" s="96">
        <f t="shared" si="8"/>
        <v>9535</v>
      </c>
      <c r="AG38" s="102">
        <v>9535</v>
      </c>
      <c r="AH38" s="102">
        <v>0</v>
      </c>
      <c r="AI38" s="102">
        <v>0</v>
      </c>
      <c r="AJ38" s="96">
        <f t="shared" si="9"/>
        <v>11358</v>
      </c>
      <c r="AK38" s="102">
        <v>1453</v>
      </c>
      <c r="AL38" s="102">
        <v>513</v>
      </c>
      <c r="AM38" s="102">
        <v>1879</v>
      </c>
      <c r="AN38" s="102">
        <v>0</v>
      </c>
      <c r="AO38" s="102">
        <v>0</v>
      </c>
      <c r="AP38" s="102">
        <v>5413</v>
      </c>
      <c r="AQ38" s="102">
        <v>30</v>
      </c>
      <c r="AR38" s="102">
        <v>109</v>
      </c>
      <c r="AS38" s="102">
        <v>1961</v>
      </c>
      <c r="AT38" s="96">
        <f t="shared" si="10"/>
        <v>390</v>
      </c>
      <c r="AU38" s="102">
        <v>143</v>
      </c>
      <c r="AV38" s="102">
        <v>0</v>
      </c>
      <c r="AW38" s="102">
        <v>247</v>
      </c>
      <c r="AX38" s="102">
        <v>0</v>
      </c>
      <c r="AY38" s="102">
        <v>0</v>
      </c>
      <c r="AZ38" s="96">
        <f t="shared" si="11"/>
        <v>315</v>
      </c>
      <c r="BA38" s="102">
        <v>315</v>
      </c>
      <c r="BB38" s="102">
        <v>0</v>
      </c>
      <c r="BC38" s="102">
        <v>0</v>
      </c>
    </row>
    <row r="39" spans="1:55" s="93" customFormat="1" ht="12" customHeight="1">
      <c r="A39" s="99" t="s">
        <v>245</v>
      </c>
      <c r="B39" s="100" t="s">
        <v>246</v>
      </c>
      <c r="C39" s="99" t="s">
        <v>147</v>
      </c>
      <c r="D39" s="96">
        <f t="shared" si="0"/>
        <v>663727.1</v>
      </c>
      <c r="E39" s="96">
        <f t="shared" si="1"/>
        <v>13215</v>
      </c>
      <c r="F39" s="102">
        <v>13215</v>
      </c>
      <c r="G39" s="102">
        <v>0</v>
      </c>
      <c r="H39" s="96">
        <f t="shared" si="2"/>
        <v>51307.1</v>
      </c>
      <c r="I39" s="102">
        <v>23757</v>
      </c>
      <c r="J39" s="102">
        <v>27550.1</v>
      </c>
      <c r="K39" s="96">
        <f t="shared" si="3"/>
        <v>599205</v>
      </c>
      <c r="L39" s="102">
        <v>187610</v>
      </c>
      <c r="M39" s="102">
        <v>411595</v>
      </c>
      <c r="N39" s="96">
        <f t="shared" si="4"/>
        <v>658742</v>
      </c>
      <c r="O39" s="96">
        <f t="shared" si="5"/>
        <v>223206</v>
      </c>
      <c r="P39" s="102">
        <v>217511</v>
      </c>
      <c r="Q39" s="102">
        <v>0</v>
      </c>
      <c r="R39" s="102">
        <v>0</v>
      </c>
      <c r="S39" s="102">
        <v>5695</v>
      </c>
      <c r="T39" s="102">
        <v>0</v>
      </c>
      <c r="U39" s="102">
        <v>0</v>
      </c>
      <c r="V39" s="96">
        <f t="shared" si="6"/>
        <v>433272</v>
      </c>
      <c r="W39" s="102">
        <v>401559</v>
      </c>
      <c r="X39" s="102">
        <v>0</v>
      </c>
      <c r="Y39" s="102">
        <v>0</v>
      </c>
      <c r="Z39" s="102">
        <v>23748</v>
      </c>
      <c r="AA39" s="102">
        <v>0</v>
      </c>
      <c r="AB39" s="102">
        <v>7965</v>
      </c>
      <c r="AC39" s="96">
        <f t="shared" si="7"/>
        <v>2264</v>
      </c>
      <c r="AD39" s="102">
        <v>2264</v>
      </c>
      <c r="AE39" s="102">
        <v>0</v>
      </c>
      <c r="AF39" s="96">
        <f t="shared" si="8"/>
        <v>18396</v>
      </c>
      <c r="AG39" s="102">
        <v>18396</v>
      </c>
      <c r="AH39" s="102">
        <v>0</v>
      </c>
      <c r="AI39" s="102">
        <v>0</v>
      </c>
      <c r="AJ39" s="96">
        <f t="shared" si="9"/>
        <v>18539</v>
      </c>
      <c r="AK39" s="102">
        <v>149</v>
      </c>
      <c r="AL39" s="102">
        <v>0</v>
      </c>
      <c r="AM39" s="102">
        <v>6425</v>
      </c>
      <c r="AN39" s="102">
        <v>3386</v>
      </c>
      <c r="AO39" s="102">
        <v>0</v>
      </c>
      <c r="AP39" s="102">
        <v>175</v>
      </c>
      <c r="AQ39" s="102">
        <v>709</v>
      </c>
      <c r="AR39" s="102">
        <v>39</v>
      </c>
      <c r="AS39" s="102">
        <v>7656</v>
      </c>
      <c r="AT39" s="96">
        <f t="shared" si="10"/>
        <v>65</v>
      </c>
      <c r="AU39" s="102">
        <v>6</v>
      </c>
      <c r="AV39" s="102">
        <v>0</v>
      </c>
      <c r="AW39" s="102">
        <v>59</v>
      </c>
      <c r="AX39" s="102">
        <v>0</v>
      </c>
      <c r="AY39" s="102">
        <v>0</v>
      </c>
      <c r="AZ39" s="96">
        <f t="shared" si="11"/>
        <v>29</v>
      </c>
      <c r="BA39" s="102">
        <v>29</v>
      </c>
      <c r="BB39" s="102">
        <v>0</v>
      </c>
      <c r="BC39" s="102">
        <v>0</v>
      </c>
    </row>
    <row r="40" spans="1:55" s="93" customFormat="1" ht="12" customHeight="1">
      <c r="A40" s="99" t="s">
        <v>247</v>
      </c>
      <c r="B40" s="100" t="s">
        <v>248</v>
      </c>
      <c r="C40" s="99" t="s">
        <v>138</v>
      </c>
      <c r="D40" s="96">
        <f t="shared" si="0"/>
        <v>686214</v>
      </c>
      <c r="E40" s="96">
        <f t="shared" si="1"/>
        <v>14752</v>
      </c>
      <c r="F40" s="102">
        <v>14752</v>
      </c>
      <c r="G40" s="102">
        <v>0</v>
      </c>
      <c r="H40" s="96">
        <f t="shared" si="2"/>
        <v>49530</v>
      </c>
      <c r="I40" s="102">
        <v>44165</v>
      </c>
      <c r="J40" s="102">
        <v>5365</v>
      </c>
      <c r="K40" s="96">
        <f t="shared" si="3"/>
        <v>621932</v>
      </c>
      <c r="L40" s="102">
        <v>185854</v>
      </c>
      <c r="M40" s="102">
        <v>436078</v>
      </c>
      <c r="N40" s="96">
        <f t="shared" si="4"/>
        <v>695231</v>
      </c>
      <c r="O40" s="96">
        <f t="shared" si="5"/>
        <v>244771</v>
      </c>
      <c r="P40" s="102">
        <v>207295</v>
      </c>
      <c r="Q40" s="102">
        <v>0</v>
      </c>
      <c r="R40" s="102">
        <v>0</v>
      </c>
      <c r="S40" s="102">
        <v>37476</v>
      </c>
      <c r="T40" s="102">
        <v>0</v>
      </c>
      <c r="U40" s="102">
        <v>0</v>
      </c>
      <c r="V40" s="96">
        <f t="shared" si="6"/>
        <v>441443</v>
      </c>
      <c r="W40" s="102">
        <v>395165</v>
      </c>
      <c r="X40" s="102">
        <v>0</v>
      </c>
      <c r="Y40" s="102">
        <v>0</v>
      </c>
      <c r="Z40" s="102">
        <v>46278</v>
      </c>
      <c r="AA40" s="102">
        <v>0</v>
      </c>
      <c r="AB40" s="102">
        <v>0</v>
      </c>
      <c r="AC40" s="96">
        <f t="shared" si="7"/>
        <v>9017</v>
      </c>
      <c r="AD40" s="102">
        <v>9017</v>
      </c>
      <c r="AE40" s="102">
        <v>0</v>
      </c>
      <c r="AF40" s="96">
        <f t="shared" si="8"/>
        <v>104760</v>
      </c>
      <c r="AG40" s="102">
        <v>104760</v>
      </c>
      <c r="AH40" s="102">
        <v>0</v>
      </c>
      <c r="AI40" s="102">
        <v>0</v>
      </c>
      <c r="AJ40" s="96">
        <f t="shared" si="9"/>
        <v>142372</v>
      </c>
      <c r="AK40" s="102">
        <v>37843</v>
      </c>
      <c r="AL40" s="102">
        <v>0</v>
      </c>
      <c r="AM40" s="102">
        <v>7872</v>
      </c>
      <c r="AN40" s="102">
        <v>2768</v>
      </c>
      <c r="AO40" s="102">
        <v>0</v>
      </c>
      <c r="AP40" s="102">
        <v>92500</v>
      </c>
      <c r="AQ40" s="102">
        <v>333</v>
      </c>
      <c r="AR40" s="102">
        <v>38</v>
      </c>
      <c r="AS40" s="102">
        <v>1018</v>
      </c>
      <c r="AT40" s="96">
        <f t="shared" si="10"/>
        <v>758</v>
      </c>
      <c r="AU40" s="102">
        <v>231</v>
      </c>
      <c r="AV40" s="102">
        <v>0</v>
      </c>
      <c r="AW40" s="102">
        <v>527</v>
      </c>
      <c r="AX40" s="102">
        <v>0</v>
      </c>
      <c r="AY40" s="102">
        <v>0</v>
      </c>
      <c r="AZ40" s="96">
        <f t="shared" si="11"/>
        <v>55</v>
      </c>
      <c r="BA40" s="102">
        <v>55</v>
      </c>
      <c r="BB40" s="102">
        <v>0</v>
      </c>
      <c r="BC40" s="102">
        <v>0</v>
      </c>
    </row>
    <row r="41" spans="1:55" s="93" customFormat="1" ht="12" customHeight="1">
      <c r="A41" s="99" t="s">
        <v>251</v>
      </c>
      <c r="B41" s="100" t="s">
        <v>250</v>
      </c>
      <c r="C41" s="99" t="s">
        <v>118</v>
      </c>
      <c r="D41" s="96">
        <f t="shared" si="0"/>
        <v>458329</v>
      </c>
      <c r="E41" s="96">
        <f t="shared" si="1"/>
        <v>251</v>
      </c>
      <c r="F41" s="102">
        <v>251</v>
      </c>
      <c r="G41" s="102">
        <v>0</v>
      </c>
      <c r="H41" s="96">
        <f t="shared" si="2"/>
        <v>37668</v>
      </c>
      <c r="I41" s="102">
        <v>35667</v>
      </c>
      <c r="J41" s="102">
        <v>2001</v>
      </c>
      <c r="K41" s="96">
        <f t="shared" si="3"/>
        <v>420410</v>
      </c>
      <c r="L41" s="102">
        <v>88730</v>
      </c>
      <c r="M41" s="102">
        <v>331680</v>
      </c>
      <c r="N41" s="96">
        <f t="shared" si="4"/>
        <v>463500</v>
      </c>
      <c r="O41" s="96">
        <f t="shared" si="5"/>
        <v>124648</v>
      </c>
      <c r="P41" s="102">
        <v>115673</v>
      </c>
      <c r="Q41" s="102">
        <v>0</v>
      </c>
      <c r="R41" s="102">
        <v>0</v>
      </c>
      <c r="S41" s="102">
        <v>8975</v>
      </c>
      <c r="T41" s="102">
        <v>0</v>
      </c>
      <c r="U41" s="102">
        <v>0</v>
      </c>
      <c r="V41" s="96">
        <f t="shared" si="6"/>
        <v>333681</v>
      </c>
      <c r="W41" s="102">
        <v>301504</v>
      </c>
      <c r="X41" s="102">
        <v>0</v>
      </c>
      <c r="Y41" s="102">
        <v>0</v>
      </c>
      <c r="Z41" s="102">
        <v>31357</v>
      </c>
      <c r="AA41" s="102">
        <v>0</v>
      </c>
      <c r="AB41" s="102">
        <v>820</v>
      </c>
      <c r="AC41" s="96">
        <f t="shared" si="7"/>
        <v>5171</v>
      </c>
      <c r="AD41" s="102">
        <v>5171</v>
      </c>
      <c r="AE41" s="102">
        <v>0</v>
      </c>
      <c r="AF41" s="96">
        <f t="shared" si="8"/>
        <v>6786</v>
      </c>
      <c r="AG41" s="102">
        <v>6786</v>
      </c>
      <c r="AH41" s="102">
        <v>0</v>
      </c>
      <c r="AI41" s="102">
        <v>0</v>
      </c>
      <c r="AJ41" s="96">
        <f t="shared" si="9"/>
        <v>8148</v>
      </c>
      <c r="AK41" s="102">
        <v>1797</v>
      </c>
      <c r="AL41" s="102">
        <v>2</v>
      </c>
      <c r="AM41" s="102">
        <v>437</v>
      </c>
      <c r="AN41" s="102">
        <v>1707</v>
      </c>
      <c r="AO41" s="102">
        <v>0</v>
      </c>
      <c r="AP41" s="102">
        <v>0</v>
      </c>
      <c r="AQ41" s="102">
        <v>248</v>
      </c>
      <c r="AR41" s="102">
        <v>142</v>
      </c>
      <c r="AS41" s="102">
        <v>3815</v>
      </c>
      <c r="AT41" s="96">
        <f t="shared" si="10"/>
        <v>445</v>
      </c>
      <c r="AU41" s="102">
        <v>437</v>
      </c>
      <c r="AV41" s="102">
        <v>0</v>
      </c>
      <c r="AW41" s="102">
        <v>8</v>
      </c>
      <c r="AX41" s="102">
        <v>0</v>
      </c>
      <c r="AY41" s="102">
        <v>0</v>
      </c>
      <c r="AZ41" s="96">
        <f t="shared" si="11"/>
        <v>1238</v>
      </c>
      <c r="BA41" s="102">
        <v>1238</v>
      </c>
      <c r="BB41" s="102">
        <v>0</v>
      </c>
      <c r="BC41" s="102">
        <v>0</v>
      </c>
    </row>
    <row r="42" spans="1:55" s="93" customFormat="1" ht="12" customHeight="1">
      <c r="A42" s="99" t="s">
        <v>254</v>
      </c>
      <c r="B42" s="100" t="s">
        <v>255</v>
      </c>
      <c r="C42" s="99" t="s">
        <v>147</v>
      </c>
      <c r="D42" s="96">
        <f t="shared" si="0"/>
        <v>275401</v>
      </c>
      <c r="E42" s="96">
        <f t="shared" si="1"/>
        <v>10982</v>
      </c>
      <c r="F42" s="102">
        <v>4878</v>
      </c>
      <c r="G42" s="102">
        <v>6104</v>
      </c>
      <c r="H42" s="96">
        <f t="shared" si="2"/>
        <v>15222</v>
      </c>
      <c r="I42" s="102">
        <v>564</v>
      </c>
      <c r="J42" s="102">
        <v>14658</v>
      </c>
      <c r="K42" s="96">
        <f t="shared" si="3"/>
        <v>249197</v>
      </c>
      <c r="L42" s="102">
        <v>32541</v>
      </c>
      <c r="M42" s="102">
        <v>216656</v>
      </c>
      <c r="N42" s="96">
        <f t="shared" si="4"/>
        <v>281541</v>
      </c>
      <c r="O42" s="96">
        <f t="shared" si="5"/>
        <v>37983</v>
      </c>
      <c r="P42" s="102">
        <v>37983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96">
        <f t="shared" si="6"/>
        <v>237148</v>
      </c>
      <c r="W42" s="102">
        <v>237148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96">
        <f t="shared" si="7"/>
        <v>6410</v>
      </c>
      <c r="AD42" s="102">
        <v>2929</v>
      </c>
      <c r="AE42" s="102">
        <v>3481</v>
      </c>
      <c r="AF42" s="96">
        <f t="shared" si="8"/>
        <v>4255</v>
      </c>
      <c r="AG42" s="102">
        <v>4255</v>
      </c>
      <c r="AH42" s="102">
        <v>0</v>
      </c>
      <c r="AI42" s="102">
        <v>0</v>
      </c>
      <c r="AJ42" s="96">
        <f t="shared" si="9"/>
        <v>5509</v>
      </c>
      <c r="AK42" s="102">
        <v>1556</v>
      </c>
      <c r="AL42" s="102">
        <v>108</v>
      </c>
      <c r="AM42" s="102">
        <v>1924</v>
      </c>
      <c r="AN42" s="102">
        <v>152</v>
      </c>
      <c r="AO42" s="102">
        <v>0</v>
      </c>
      <c r="AP42" s="102">
        <v>0</v>
      </c>
      <c r="AQ42" s="102">
        <v>1231</v>
      </c>
      <c r="AR42" s="102">
        <v>481</v>
      </c>
      <c r="AS42" s="102">
        <v>57</v>
      </c>
      <c r="AT42" s="96">
        <f t="shared" si="10"/>
        <v>439</v>
      </c>
      <c r="AU42" s="102">
        <v>410</v>
      </c>
      <c r="AV42" s="102">
        <v>0</v>
      </c>
      <c r="AW42" s="102">
        <v>29</v>
      </c>
      <c r="AX42" s="102">
        <v>0</v>
      </c>
      <c r="AY42" s="102">
        <v>0</v>
      </c>
      <c r="AZ42" s="96">
        <f t="shared" si="11"/>
        <v>25</v>
      </c>
      <c r="BA42" s="102">
        <v>25</v>
      </c>
      <c r="BB42" s="102">
        <v>0</v>
      </c>
      <c r="BC42" s="102">
        <v>0</v>
      </c>
    </row>
    <row r="43" spans="1:55" s="93" customFormat="1" ht="12" customHeight="1">
      <c r="A43" s="99" t="s">
        <v>256</v>
      </c>
      <c r="B43" s="100" t="s">
        <v>257</v>
      </c>
      <c r="C43" s="99" t="s">
        <v>131</v>
      </c>
      <c r="D43" s="96">
        <f t="shared" si="0"/>
        <v>185772</v>
      </c>
      <c r="E43" s="96">
        <f t="shared" si="1"/>
        <v>21198</v>
      </c>
      <c r="F43" s="102">
        <v>19001</v>
      </c>
      <c r="G43" s="102">
        <v>2197</v>
      </c>
      <c r="H43" s="96">
        <f t="shared" si="2"/>
        <v>28661</v>
      </c>
      <c r="I43" s="102">
        <v>28271</v>
      </c>
      <c r="J43" s="102">
        <v>390</v>
      </c>
      <c r="K43" s="96">
        <f t="shared" si="3"/>
        <v>135913</v>
      </c>
      <c r="L43" s="102">
        <v>20735</v>
      </c>
      <c r="M43" s="102">
        <v>115178</v>
      </c>
      <c r="N43" s="96">
        <f t="shared" si="4"/>
        <v>186070</v>
      </c>
      <c r="O43" s="96">
        <f t="shared" si="5"/>
        <v>68007</v>
      </c>
      <c r="P43" s="102">
        <v>67830</v>
      </c>
      <c r="Q43" s="102">
        <v>0</v>
      </c>
      <c r="R43" s="102">
        <v>0</v>
      </c>
      <c r="S43" s="102">
        <v>177</v>
      </c>
      <c r="T43" s="102">
        <v>0</v>
      </c>
      <c r="U43" s="102">
        <v>0</v>
      </c>
      <c r="V43" s="96">
        <f t="shared" si="6"/>
        <v>117765</v>
      </c>
      <c r="W43" s="102">
        <v>117441</v>
      </c>
      <c r="X43" s="102">
        <v>0</v>
      </c>
      <c r="Y43" s="102">
        <v>0</v>
      </c>
      <c r="Z43" s="102">
        <v>324</v>
      </c>
      <c r="AA43" s="102">
        <v>0</v>
      </c>
      <c r="AB43" s="102">
        <v>0</v>
      </c>
      <c r="AC43" s="96">
        <f t="shared" si="7"/>
        <v>298</v>
      </c>
      <c r="AD43" s="102">
        <v>290</v>
      </c>
      <c r="AE43" s="102">
        <v>8</v>
      </c>
      <c r="AF43" s="96">
        <f t="shared" si="8"/>
        <v>3999</v>
      </c>
      <c r="AG43" s="102">
        <v>3999</v>
      </c>
      <c r="AH43" s="102">
        <v>0</v>
      </c>
      <c r="AI43" s="102">
        <v>0</v>
      </c>
      <c r="AJ43" s="96">
        <f t="shared" si="9"/>
        <v>4208</v>
      </c>
      <c r="AK43" s="102">
        <v>381</v>
      </c>
      <c r="AL43" s="102">
        <v>2</v>
      </c>
      <c r="AM43" s="102">
        <v>145</v>
      </c>
      <c r="AN43" s="102">
        <v>494</v>
      </c>
      <c r="AO43" s="102">
        <v>0</v>
      </c>
      <c r="AP43" s="102">
        <v>0</v>
      </c>
      <c r="AQ43" s="102">
        <v>1018</v>
      </c>
      <c r="AR43" s="102">
        <v>60</v>
      </c>
      <c r="AS43" s="102">
        <v>2108</v>
      </c>
      <c r="AT43" s="96">
        <f t="shared" si="10"/>
        <v>176</v>
      </c>
      <c r="AU43" s="102">
        <v>174</v>
      </c>
      <c r="AV43" s="102">
        <v>0</v>
      </c>
      <c r="AW43" s="102">
        <v>2</v>
      </c>
      <c r="AX43" s="102">
        <v>0</v>
      </c>
      <c r="AY43" s="102">
        <v>0</v>
      </c>
      <c r="AZ43" s="96">
        <f t="shared" si="11"/>
        <v>2172</v>
      </c>
      <c r="BA43" s="102">
        <v>2172</v>
      </c>
      <c r="BB43" s="102">
        <v>0</v>
      </c>
      <c r="BC43" s="102">
        <v>0</v>
      </c>
    </row>
    <row r="44" spans="1:55" s="93" customFormat="1" ht="12" customHeight="1">
      <c r="A44" s="99" t="s">
        <v>114</v>
      </c>
      <c r="B44" s="100" t="s">
        <v>115</v>
      </c>
      <c r="C44" s="99" t="s">
        <v>55</v>
      </c>
      <c r="D44" s="96">
        <f t="shared" si="0"/>
        <v>413708</v>
      </c>
      <c r="E44" s="96">
        <f t="shared" si="1"/>
        <v>0</v>
      </c>
      <c r="F44" s="102">
        <v>0</v>
      </c>
      <c r="G44" s="102">
        <v>0</v>
      </c>
      <c r="H44" s="96">
        <f t="shared" si="2"/>
        <v>18540</v>
      </c>
      <c r="I44" s="102">
        <v>11236</v>
      </c>
      <c r="J44" s="102">
        <v>7304</v>
      </c>
      <c r="K44" s="96">
        <f t="shared" si="3"/>
        <v>395168</v>
      </c>
      <c r="L44" s="102">
        <v>136217</v>
      </c>
      <c r="M44" s="102">
        <v>258951</v>
      </c>
      <c r="N44" s="96">
        <f t="shared" si="4"/>
        <v>414967</v>
      </c>
      <c r="O44" s="96">
        <f t="shared" si="5"/>
        <v>147453</v>
      </c>
      <c r="P44" s="102">
        <v>147453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96">
        <f t="shared" si="6"/>
        <v>266255</v>
      </c>
      <c r="W44" s="102">
        <v>266179</v>
      </c>
      <c r="X44" s="102">
        <v>76</v>
      </c>
      <c r="Y44" s="102">
        <v>0</v>
      </c>
      <c r="Z44" s="102">
        <v>0</v>
      </c>
      <c r="AA44" s="102">
        <v>0</v>
      </c>
      <c r="AB44" s="102">
        <v>0</v>
      </c>
      <c r="AC44" s="96">
        <f t="shared" si="7"/>
        <v>1259</v>
      </c>
      <c r="AD44" s="102">
        <v>1259</v>
      </c>
      <c r="AE44" s="102">
        <v>0</v>
      </c>
      <c r="AF44" s="96">
        <f t="shared" si="8"/>
        <v>9628</v>
      </c>
      <c r="AG44" s="102">
        <v>9552</v>
      </c>
      <c r="AH44" s="102">
        <v>76</v>
      </c>
      <c r="AI44" s="102">
        <v>0</v>
      </c>
      <c r="AJ44" s="96">
        <f t="shared" si="9"/>
        <v>44493</v>
      </c>
      <c r="AK44" s="102">
        <v>35466</v>
      </c>
      <c r="AL44" s="102">
        <v>203</v>
      </c>
      <c r="AM44" s="102">
        <v>6411</v>
      </c>
      <c r="AN44" s="102">
        <v>0</v>
      </c>
      <c r="AO44" s="102">
        <v>0</v>
      </c>
      <c r="AP44" s="102">
        <v>0</v>
      </c>
      <c r="AQ44" s="102">
        <v>0</v>
      </c>
      <c r="AR44" s="102">
        <v>2186</v>
      </c>
      <c r="AS44" s="102">
        <v>227</v>
      </c>
      <c r="AT44" s="96">
        <f t="shared" si="10"/>
        <v>729</v>
      </c>
      <c r="AU44" s="102">
        <v>728</v>
      </c>
      <c r="AV44" s="102">
        <v>0</v>
      </c>
      <c r="AW44" s="102">
        <v>1</v>
      </c>
      <c r="AX44" s="102">
        <v>0</v>
      </c>
      <c r="AY44" s="102">
        <v>0</v>
      </c>
      <c r="AZ44" s="96">
        <f t="shared" si="11"/>
        <v>208</v>
      </c>
      <c r="BA44" s="102">
        <v>132</v>
      </c>
      <c r="BB44" s="102">
        <v>76</v>
      </c>
      <c r="BC44" s="102">
        <v>0</v>
      </c>
    </row>
    <row r="45" spans="1:55" s="93" customFormat="1" ht="12" customHeight="1">
      <c r="A45" s="99" t="s">
        <v>261</v>
      </c>
      <c r="B45" s="100" t="s">
        <v>262</v>
      </c>
      <c r="C45" s="99" t="s">
        <v>141</v>
      </c>
      <c r="D45" s="96">
        <f t="shared" si="0"/>
        <v>365239</v>
      </c>
      <c r="E45" s="96">
        <f t="shared" si="1"/>
        <v>2582</v>
      </c>
      <c r="F45" s="102">
        <v>1420</v>
      </c>
      <c r="G45" s="102">
        <v>1162</v>
      </c>
      <c r="H45" s="96">
        <f t="shared" si="2"/>
        <v>11347</v>
      </c>
      <c r="I45" s="102">
        <v>10089</v>
      </c>
      <c r="J45" s="102">
        <v>1258</v>
      </c>
      <c r="K45" s="96">
        <f t="shared" si="3"/>
        <v>351310</v>
      </c>
      <c r="L45" s="102">
        <v>160077</v>
      </c>
      <c r="M45" s="102">
        <v>191233</v>
      </c>
      <c r="N45" s="96">
        <f t="shared" si="4"/>
        <v>366727</v>
      </c>
      <c r="O45" s="96">
        <f t="shared" si="5"/>
        <v>171598</v>
      </c>
      <c r="P45" s="102">
        <v>170687</v>
      </c>
      <c r="Q45" s="102">
        <v>892</v>
      </c>
      <c r="R45" s="102">
        <v>0</v>
      </c>
      <c r="S45" s="102">
        <v>0</v>
      </c>
      <c r="T45" s="102">
        <v>15</v>
      </c>
      <c r="U45" s="102">
        <v>4</v>
      </c>
      <c r="V45" s="96">
        <f t="shared" si="6"/>
        <v>193653</v>
      </c>
      <c r="W45" s="102">
        <v>192946</v>
      </c>
      <c r="X45" s="102">
        <v>0</v>
      </c>
      <c r="Y45" s="102">
        <v>0</v>
      </c>
      <c r="Z45" s="102">
        <v>170</v>
      </c>
      <c r="AA45" s="102">
        <v>0</v>
      </c>
      <c r="AB45" s="102">
        <v>537</v>
      </c>
      <c r="AC45" s="96">
        <f t="shared" si="7"/>
        <v>1476</v>
      </c>
      <c r="AD45" s="102">
        <v>1411</v>
      </c>
      <c r="AE45" s="102">
        <v>65</v>
      </c>
      <c r="AF45" s="96">
        <f t="shared" si="8"/>
        <v>5974</v>
      </c>
      <c r="AG45" s="102">
        <v>5974</v>
      </c>
      <c r="AH45" s="102">
        <v>0</v>
      </c>
      <c r="AI45" s="102">
        <v>0</v>
      </c>
      <c r="AJ45" s="96">
        <f t="shared" si="9"/>
        <v>11794</v>
      </c>
      <c r="AK45" s="102">
        <v>6153</v>
      </c>
      <c r="AL45" s="102">
        <v>24</v>
      </c>
      <c r="AM45" s="102">
        <v>4316</v>
      </c>
      <c r="AN45" s="102">
        <v>1033</v>
      </c>
      <c r="AO45" s="102">
        <v>0</v>
      </c>
      <c r="AP45" s="102">
        <v>0</v>
      </c>
      <c r="AQ45" s="102">
        <v>22</v>
      </c>
      <c r="AR45" s="102">
        <v>0</v>
      </c>
      <c r="AS45" s="102">
        <v>246</v>
      </c>
      <c r="AT45" s="96">
        <f t="shared" si="10"/>
        <v>357</v>
      </c>
      <c r="AU45" s="102">
        <v>357</v>
      </c>
      <c r="AV45" s="102">
        <v>0</v>
      </c>
      <c r="AW45" s="102">
        <v>0</v>
      </c>
      <c r="AX45" s="102">
        <v>0</v>
      </c>
      <c r="AY45" s="102">
        <v>0</v>
      </c>
      <c r="AZ45" s="96">
        <f t="shared" si="11"/>
        <v>615</v>
      </c>
      <c r="BA45" s="102">
        <v>615</v>
      </c>
      <c r="BB45" s="102">
        <v>0</v>
      </c>
      <c r="BC45" s="102">
        <v>0</v>
      </c>
    </row>
    <row r="46" spans="1:55" s="93" customFormat="1" ht="12" customHeight="1">
      <c r="A46" s="99" t="s">
        <v>265</v>
      </c>
      <c r="B46" s="100" t="s">
        <v>266</v>
      </c>
      <c r="C46" s="99" t="s">
        <v>141</v>
      </c>
      <c r="D46" s="96">
        <f t="shared" si="0"/>
        <v>1280824</v>
      </c>
      <c r="E46" s="96">
        <f t="shared" si="1"/>
        <v>45760</v>
      </c>
      <c r="F46" s="102">
        <v>41854</v>
      </c>
      <c r="G46" s="102">
        <v>3906</v>
      </c>
      <c r="H46" s="96">
        <f t="shared" si="2"/>
        <v>207752</v>
      </c>
      <c r="I46" s="102">
        <v>202762</v>
      </c>
      <c r="J46" s="102">
        <v>4990</v>
      </c>
      <c r="K46" s="96">
        <f t="shared" si="3"/>
        <v>1027312</v>
      </c>
      <c r="L46" s="102">
        <v>497076</v>
      </c>
      <c r="M46" s="102">
        <v>530236</v>
      </c>
      <c r="N46" s="96">
        <f t="shared" si="4"/>
        <v>1283229</v>
      </c>
      <c r="O46" s="96">
        <f t="shared" si="5"/>
        <v>741934</v>
      </c>
      <c r="P46" s="102">
        <v>679360</v>
      </c>
      <c r="Q46" s="102">
        <v>0</v>
      </c>
      <c r="R46" s="102">
        <v>2349</v>
      </c>
      <c r="S46" s="102">
        <v>60198</v>
      </c>
      <c r="T46" s="102">
        <v>16</v>
      </c>
      <c r="U46" s="102">
        <v>11</v>
      </c>
      <c r="V46" s="96">
        <f t="shared" si="6"/>
        <v>539248</v>
      </c>
      <c r="W46" s="102">
        <v>457060</v>
      </c>
      <c r="X46" s="102">
        <v>0</v>
      </c>
      <c r="Y46" s="102">
        <v>8269</v>
      </c>
      <c r="Z46" s="102">
        <v>73892</v>
      </c>
      <c r="AA46" s="102">
        <v>16</v>
      </c>
      <c r="AB46" s="102">
        <v>11</v>
      </c>
      <c r="AC46" s="96">
        <f t="shared" si="7"/>
        <v>2047</v>
      </c>
      <c r="AD46" s="102">
        <v>2026</v>
      </c>
      <c r="AE46" s="102">
        <v>21</v>
      </c>
      <c r="AF46" s="96">
        <f t="shared" si="8"/>
        <v>24913</v>
      </c>
      <c r="AG46" s="102">
        <v>24892</v>
      </c>
      <c r="AH46" s="102">
        <v>0</v>
      </c>
      <c r="AI46" s="102">
        <v>21</v>
      </c>
      <c r="AJ46" s="96">
        <f t="shared" si="9"/>
        <v>100718</v>
      </c>
      <c r="AK46" s="102">
        <v>75842</v>
      </c>
      <c r="AL46" s="102">
        <v>512</v>
      </c>
      <c r="AM46" s="102">
        <v>7597</v>
      </c>
      <c r="AN46" s="102">
        <v>0</v>
      </c>
      <c r="AO46" s="102">
        <v>0</v>
      </c>
      <c r="AP46" s="102">
        <v>0</v>
      </c>
      <c r="AQ46" s="102">
        <v>600</v>
      </c>
      <c r="AR46" s="102">
        <v>143</v>
      </c>
      <c r="AS46" s="102">
        <v>16024</v>
      </c>
      <c r="AT46" s="96">
        <f t="shared" si="10"/>
        <v>596</v>
      </c>
      <c r="AU46" s="102">
        <v>528</v>
      </c>
      <c r="AV46" s="102">
        <v>0</v>
      </c>
      <c r="AW46" s="102">
        <v>68</v>
      </c>
      <c r="AX46" s="102">
        <v>0</v>
      </c>
      <c r="AY46" s="102">
        <v>0</v>
      </c>
      <c r="AZ46" s="96">
        <f t="shared" si="11"/>
        <v>6696</v>
      </c>
      <c r="BA46" s="102">
        <v>6696</v>
      </c>
      <c r="BB46" s="102">
        <v>0</v>
      </c>
      <c r="BC46" s="102">
        <v>0</v>
      </c>
    </row>
    <row r="47" spans="1:55" s="93" customFormat="1" ht="12" customHeight="1">
      <c r="A47" s="99" t="s">
        <v>270</v>
      </c>
      <c r="B47" s="100" t="s">
        <v>271</v>
      </c>
      <c r="C47" s="99" t="s">
        <v>141</v>
      </c>
      <c r="D47" s="96">
        <f t="shared" si="0"/>
        <v>427640</v>
      </c>
      <c r="E47" s="96">
        <f t="shared" si="1"/>
        <v>213</v>
      </c>
      <c r="F47" s="102">
        <v>0</v>
      </c>
      <c r="G47" s="102">
        <v>213</v>
      </c>
      <c r="H47" s="96">
        <f t="shared" si="2"/>
        <v>26134</v>
      </c>
      <c r="I47" s="102">
        <v>13095</v>
      </c>
      <c r="J47" s="102">
        <v>13039</v>
      </c>
      <c r="K47" s="96">
        <f t="shared" si="3"/>
        <v>401293</v>
      </c>
      <c r="L47" s="102">
        <v>250045</v>
      </c>
      <c r="M47" s="102">
        <v>151248</v>
      </c>
      <c r="N47" s="96">
        <f t="shared" si="4"/>
        <v>428596</v>
      </c>
      <c r="O47" s="96">
        <f t="shared" si="5"/>
        <v>263140</v>
      </c>
      <c r="P47" s="102">
        <v>263140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96">
        <f t="shared" si="6"/>
        <v>164500</v>
      </c>
      <c r="W47" s="102">
        <v>162661</v>
      </c>
      <c r="X47" s="102">
        <v>1839</v>
      </c>
      <c r="Y47" s="102">
        <v>0</v>
      </c>
      <c r="Z47" s="102">
        <v>0</v>
      </c>
      <c r="AA47" s="102">
        <v>0</v>
      </c>
      <c r="AB47" s="102">
        <v>0</v>
      </c>
      <c r="AC47" s="96">
        <f t="shared" si="7"/>
        <v>956</v>
      </c>
      <c r="AD47" s="102">
        <v>956</v>
      </c>
      <c r="AE47" s="102">
        <v>0</v>
      </c>
      <c r="AF47" s="96">
        <f t="shared" si="8"/>
        <v>9015</v>
      </c>
      <c r="AG47" s="102">
        <v>9015</v>
      </c>
      <c r="AH47" s="102">
        <v>0</v>
      </c>
      <c r="AI47" s="102">
        <v>0</v>
      </c>
      <c r="AJ47" s="96">
        <f t="shared" si="9"/>
        <v>22313</v>
      </c>
      <c r="AK47" s="102">
        <v>8989</v>
      </c>
      <c r="AL47" s="102">
        <v>4395</v>
      </c>
      <c r="AM47" s="102">
        <v>5632</v>
      </c>
      <c r="AN47" s="102">
        <v>588</v>
      </c>
      <c r="AO47" s="102">
        <v>0</v>
      </c>
      <c r="AP47" s="102">
        <v>2013</v>
      </c>
      <c r="AQ47" s="102">
        <v>569</v>
      </c>
      <c r="AR47" s="102">
        <v>0</v>
      </c>
      <c r="AS47" s="102">
        <v>127</v>
      </c>
      <c r="AT47" s="96">
        <f t="shared" si="10"/>
        <v>87</v>
      </c>
      <c r="AU47" s="102">
        <v>86</v>
      </c>
      <c r="AV47" s="102">
        <v>0</v>
      </c>
      <c r="AW47" s="102">
        <v>1</v>
      </c>
      <c r="AX47" s="102">
        <v>0</v>
      </c>
      <c r="AY47" s="102">
        <v>0</v>
      </c>
      <c r="AZ47" s="96">
        <f t="shared" si="11"/>
        <v>919</v>
      </c>
      <c r="BA47" s="102">
        <v>651</v>
      </c>
      <c r="BB47" s="102">
        <v>268</v>
      </c>
      <c r="BC47" s="102">
        <v>0</v>
      </c>
    </row>
    <row r="48" spans="1:55" s="93" customFormat="1" ht="12" customHeight="1">
      <c r="A48" s="99" t="s">
        <v>272</v>
      </c>
      <c r="B48" s="100" t="s">
        <v>273</v>
      </c>
      <c r="C48" s="99" t="s">
        <v>150</v>
      </c>
      <c r="D48" s="96">
        <f t="shared" si="0"/>
        <v>603842</v>
      </c>
      <c r="E48" s="96">
        <f t="shared" si="1"/>
        <v>58646</v>
      </c>
      <c r="F48" s="102">
        <v>44046</v>
      </c>
      <c r="G48" s="102">
        <v>14600</v>
      </c>
      <c r="H48" s="96">
        <f t="shared" si="2"/>
        <v>8529</v>
      </c>
      <c r="I48" s="102">
        <v>6549</v>
      </c>
      <c r="J48" s="102">
        <v>1980</v>
      </c>
      <c r="K48" s="96">
        <f t="shared" si="3"/>
        <v>536667</v>
      </c>
      <c r="L48" s="102">
        <v>366725</v>
      </c>
      <c r="M48" s="102">
        <v>169942</v>
      </c>
      <c r="N48" s="96">
        <f t="shared" si="4"/>
        <v>605530</v>
      </c>
      <c r="O48" s="96">
        <f t="shared" si="5"/>
        <v>417320</v>
      </c>
      <c r="P48" s="102">
        <v>415161</v>
      </c>
      <c r="Q48" s="102">
        <v>0</v>
      </c>
      <c r="R48" s="102">
        <v>0</v>
      </c>
      <c r="S48" s="102">
        <v>2064</v>
      </c>
      <c r="T48" s="102">
        <v>95</v>
      </c>
      <c r="U48" s="102">
        <v>0</v>
      </c>
      <c r="V48" s="96">
        <f t="shared" si="6"/>
        <v>186522</v>
      </c>
      <c r="W48" s="102">
        <v>185376</v>
      </c>
      <c r="X48" s="102">
        <v>0</v>
      </c>
      <c r="Y48" s="102">
        <v>0</v>
      </c>
      <c r="Z48" s="102">
        <v>1100</v>
      </c>
      <c r="AA48" s="102">
        <v>46</v>
      </c>
      <c r="AB48" s="102">
        <v>0</v>
      </c>
      <c r="AC48" s="96">
        <f t="shared" si="7"/>
        <v>1688</v>
      </c>
      <c r="AD48" s="102">
        <v>1688</v>
      </c>
      <c r="AE48" s="102">
        <v>0</v>
      </c>
      <c r="AF48" s="96">
        <f t="shared" si="8"/>
        <v>8128</v>
      </c>
      <c r="AG48" s="102">
        <v>8128</v>
      </c>
      <c r="AH48" s="102">
        <v>0</v>
      </c>
      <c r="AI48" s="102">
        <v>0</v>
      </c>
      <c r="AJ48" s="96">
        <f t="shared" si="9"/>
        <v>8608</v>
      </c>
      <c r="AK48" s="102">
        <v>1777</v>
      </c>
      <c r="AL48" s="102">
        <v>136</v>
      </c>
      <c r="AM48" s="102">
        <v>3536</v>
      </c>
      <c r="AN48" s="102">
        <v>953</v>
      </c>
      <c r="AO48" s="102">
        <v>0</v>
      </c>
      <c r="AP48" s="102">
        <v>0</v>
      </c>
      <c r="AQ48" s="102">
        <v>141</v>
      </c>
      <c r="AR48" s="102">
        <v>58</v>
      </c>
      <c r="AS48" s="102">
        <v>2007</v>
      </c>
      <c r="AT48" s="96">
        <f t="shared" si="10"/>
        <v>1449</v>
      </c>
      <c r="AU48" s="102">
        <v>105</v>
      </c>
      <c r="AV48" s="102">
        <v>1328</v>
      </c>
      <c r="AW48" s="102">
        <v>16</v>
      </c>
      <c r="AX48" s="102">
        <v>0</v>
      </c>
      <c r="AY48" s="102">
        <v>0</v>
      </c>
      <c r="AZ48" s="96">
        <f t="shared" si="11"/>
        <v>2705</v>
      </c>
      <c r="BA48" s="102">
        <v>2705</v>
      </c>
      <c r="BB48" s="102">
        <v>0</v>
      </c>
      <c r="BC48" s="102">
        <v>0</v>
      </c>
    </row>
    <row r="49" spans="1:55" s="93" customFormat="1" ht="12" customHeight="1">
      <c r="A49" s="99" t="s">
        <v>276</v>
      </c>
      <c r="B49" s="100" t="s">
        <v>277</v>
      </c>
      <c r="C49" s="99" t="s">
        <v>141</v>
      </c>
      <c r="D49" s="96">
        <f t="shared" si="0"/>
        <v>546583</v>
      </c>
      <c r="E49" s="96">
        <f t="shared" si="1"/>
        <v>0</v>
      </c>
      <c r="F49" s="102">
        <v>0</v>
      </c>
      <c r="G49" s="102">
        <v>0</v>
      </c>
      <c r="H49" s="96">
        <f t="shared" si="2"/>
        <v>23464</v>
      </c>
      <c r="I49" s="102">
        <v>21591</v>
      </c>
      <c r="J49" s="102">
        <v>1873</v>
      </c>
      <c r="K49" s="96">
        <f t="shared" si="3"/>
        <v>523119</v>
      </c>
      <c r="L49" s="102">
        <v>150929</v>
      </c>
      <c r="M49" s="102">
        <v>372190</v>
      </c>
      <c r="N49" s="96">
        <f t="shared" si="4"/>
        <v>634087</v>
      </c>
      <c r="O49" s="96">
        <f t="shared" si="5"/>
        <v>172330</v>
      </c>
      <c r="P49" s="102">
        <v>155225</v>
      </c>
      <c r="Q49" s="102">
        <v>0</v>
      </c>
      <c r="R49" s="102">
        <v>0</v>
      </c>
      <c r="S49" s="102">
        <v>10947</v>
      </c>
      <c r="T49" s="102">
        <v>0</v>
      </c>
      <c r="U49" s="102">
        <v>6158</v>
      </c>
      <c r="V49" s="96">
        <f t="shared" si="6"/>
        <v>460106</v>
      </c>
      <c r="W49" s="102">
        <v>313231</v>
      </c>
      <c r="X49" s="102">
        <v>1873</v>
      </c>
      <c r="Y49" s="102">
        <v>0</v>
      </c>
      <c r="Z49" s="102">
        <v>134896</v>
      </c>
      <c r="AA49" s="102">
        <v>0</v>
      </c>
      <c r="AB49" s="102">
        <v>10106</v>
      </c>
      <c r="AC49" s="96">
        <f t="shared" si="7"/>
        <v>1651</v>
      </c>
      <c r="AD49" s="102">
        <v>1651</v>
      </c>
      <c r="AE49" s="102">
        <v>0</v>
      </c>
      <c r="AF49" s="96">
        <f t="shared" si="8"/>
        <v>13859</v>
      </c>
      <c r="AG49" s="102">
        <v>13852</v>
      </c>
      <c r="AH49" s="102">
        <v>7</v>
      </c>
      <c r="AI49" s="102">
        <v>0</v>
      </c>
      <c r="AJ49" s="96">
        <f t="shared" si="9"/>
        <v>24849</v>
      </c>
      <c r="AK49" s="102">
        <v>11496</v>
      </c>
      <c r="AL49" s="102">
        <v>9</v>
      </c>
      <c r="AM49" s="102">
        <v>2723</v>
      </c>
      <c r="AN49" s="102">
        <v>108</v>
      </c>
      <c r="AO49" s="102">
        <v>0</v>
      </c>
      <c r="AP49" s="102">
        <v>7405</v>
      </c>
      <c r="AQ49" s="102">
        <v>1580</v>
      </c>
      <c r="AR49" s="102">
        <v>11</v>
      </c>
      <c r="AS49" s="102">
        <v>1517</v>
      </c>
      <c r="AT49" s="96">
        <f t="shared" si="10"/>
        <v>811</v>
      </c>
      <c r="AU49" s="102">
        <v>508</v>
      </c>
      <c r="AV49" s="102">
        <v>0</v>
      </c>
      <c r="AW49" s="102">
        <v>283</v>
      </c>
      <c r="AX49" s="102">
        <v>20</v>
      </c>
      <c r="AY49" s="102">
        <v>0</v>
      </c>
      <c r="AZ49" s="96">
        <f t="shared" si="11"/>
        <v>834</v>
      </c>
      <c r="BA49" s="102">
        <v>825</v>
      </c>
      <c r="BB49" s="102">
        <v>9</v>
      </c>
      <c r="BC49" s="102">
        <v>0</v>
      </c>
    </row>
    <row r="50" spans="1:55" s="93" customFormat="1" ht="12" customHeight="1">
      <c r="A50" s="99" t="s">
        <v>278</v>
      </c>
      <c r="B50" s="100" t="s">
        <v>279</v>
      </c>
      <c r="C50" s="99" t="s">
        <v>163</v>
      </c>
      <c r="D50" s="96">
        <f t="shared" si="0"/>
        <v>415368</v>
      </c>
      <c r="E50" s="96">
        <f t="shared" si="1"/>
        <v>1204</v>
      </c>
      <c r="F50" s="102">
        <v>1204</v>
      </c>
      <c r="G50" s="102">
        <v>0</v>
      </c>
      <c r="H50" s="96">
        <f t="shared" si="2"/>
        <v>27858</v>
      </c>
      <c r="I50" s="102">
        <v>27858</v>
      </c>
      <c r="J50" s="102">
        <v>0</v>
      </c>
      <c r="K50" s="96">
        <f t="shared" si="3"/>
        <v>386306</v>
      </c>
      <c r="L50" s="102">
        <v>83083</v>
      </c>
      <c r="M50" s="102">
        <v>303223</v>
      </c>
      <c r="N50" s="96">
        <f t="shared" si="4"/>
        <v>422382</v>
      </c>
      <c r="O50" s="96">
        <f t="shared" si="5"/>
        <v>112172</v>
      </c>
      <c r="P50" s="102">
        <v>112145</v>
      </c>
      <c r="Q50" s="102">
        <v>0</v>
      </c>
      <c r="R50" s="102">
        <v>0</v>
      </c>
      <c r="S50" s="102">
        <v>0</v>
      </c>
      <c r="T50" s="102">
        <v>27</v>
      </c>
      <c r="U50" s="102">
        <v>0</v>
      </c>
      <c r="V50" s="96">
        <f t="shared" si="6"/>
        <v>303223</v>
      </c>
      <c r="W50" s="102">
        <v>301732</v>
      </c>
      <c r="X50" s="102">
        <v>1491</v>
      </c>
      <c r="Y50" s="102">
        <v>0</v>
      </c>
      <c r="Z50" s="102">
        <v>0</v>
      </c>
      <c r="AA50" s="102">
        <v>0</v>
      </c>
      <c r="AB50" s="102">
        <v>0</v>
      </c>
      <c r="AC50" s="96">
        <f t="shared" si="7"/>
        <v>6987</v>
      </c>
      <c r="AD50" s="102">
        <v>6527</v>
      </c>
      <c r="AE50" s="102">
        <v>460</v>
      </c>
      <c r="AF50" s="96">
        <f t="shared" si="8"/>
        <v>11423</v>
      </c>
      <c r="AG50" s="102">
        <v>11423</v>
      </c>
      <c r="AH50" s="102">
        <v>0</v>
      </c>
      <c r="AI50" s="102">
        <v>0</v>
      </c>
      <c r="AJ50" s="96">
        <f t="shared" si="9"/>
        <v>36730</v>
      </c>
      <c r="AK50" s="102">
        <v>196</v>
      </c>
      <c r="AL50" s="102">
        <v>25095</v>
      </c>
      <c r="AM50" s="102">
        <v>5424</v>
      </c>
      <c r="AN50" s="102">
        <v>0</v>
      </c>
      <c r="AO50" s="102">
        <v>0</v>
      </c>
      <c r="AP50" s="102">
        <v>0</v>
      </c>
      <c r="AQ50" s="102">
        <v>5734</v>
      </c>
      <c r="AR50" s="102">
        <v>6</v>
      </c>
      <c r="AS50" s="102">
        <v>275</v>
      </c>
      <c r="AT50" s="96">
        <f t="shared" si="10"/>
        <v>75</v>
      </c>
      <c r="AU50" s="102">
        <v>11</v>
      </c>
      <c r="AV50" s="102">
        <v>0</v>
      </c>
      <c r="AW50" s="102">
        <v>64</v>
      </c>
      <c r="AX50" s="102">
        <v>0</v>
      </c>
      <c r="AY50" s="102">
        <v>0</v>
      </c>
      <c r="AZ50" s="96">
        <f t="shared" si="11"/>
        <v>1835</v>
      </c>
      <c r="BA50" s="102">
        <v>1835</v>
      </c>
      <c r="BB50" s="102">
        <v>0</v>
      </c>
      <c r="BC50" s="102">
        <v>0</v>
      </c>
    </row>
    <row r="51" spans="1:55" s="93" customFormat="1" ht="12" customHeight="1">
      <c r="A51" s="99" t="s">
        <v>282</v>
      </c>
      <c r="B51" s="100" t="s">
        <v>283</v>
      </c>
      <c r="C51" s="99" t="s">
        <v>141</v>
      </c>
      <c r="D51" s="96">
        <f t="shared" si="0"/>
        <v>336432</v>
      </c>
      <c r="E51" s="96">
        <f t="shared" si="1"/>
        <v>0</v>
      </c>
      <c r="F51" s="102">
        <v>0</v>
      </c>
      <c r="G51" s="102">
        <v>0</v>
      </c>
      <c r="H51" s="96">
        <f t="shared" si="2"/>
        <v>27073</v>
      </c>
      <c r="I51" s="102">
        <v>27073</v>
      </c>
      <c r="J51" s="102">
        <v>0</v>
      </c>
      <c r="K51" s="96">
        <f t="shared" si="3"/>
        <v>309359</v>
      </c>
      <c r="L51" s="102">
        <v>58876</v>
      </c>
      <c r="M51" s="102">
        <v>250483</v>
      </c>
      <c r="N51" s="96">
        <f t="shared" si="4"/>
        <v>348717</v>
      </c>
      <c r="O51" s="96">
        <f t="shared" si="5"/>
        <v>91879</v>
      </c>
      <c r="P51" s="102">
        <v>87584</v>
      </c>
      <c r="Q51" s="102">
        <v>0</v>
      </c>
      <c r="R51" s="102">
        <v>0</v>
      </c>
      <c r="S51" s="102">
        <v>4264</v>
      </c>
      <c r="T51" s="102">
        <v>31</v>
      </c>
      <c r="U51" s="102">
        <v>0</v>
      </c>
      <c r="V51" s="96">
        <f t="shared" si="6"/>
        <v>256801</v>
      </c>
      <c r="W51" s="102">
        <v>244244</v>
      </c>
      <c r="X51" s="102">
        <v>386</v>
      </c>
      <c r="Y51" s="102">
        <v>0</v>
      </c>
      <c r="Z51" s="102">
        <v>12171</v>
      </c>
      <c r="AA51" s="102">
        <v>0</v>
      </c>
      <c r="AB51" s="102">
        <v>0</v>
      </c>
      <c r="AC51" s="96">
        <f t="shared" si="7"/>
        <v>37</v>
      </c>
      <c r="AD51" s="102">
        <v>37</v>
      </c>
      <c r="AE51" s="102">
        <v>0</v>
      </c>
      <c r="AF51" s="96">
        <f t="shared" si="8"/>
        <v>36760</v>
      </c>
      <c r="AG51" s="102">
        <v>36760</v>
      </c>
      <c r="AH51" s="102">
        <v>0</v>
      </c>
      <c r="AI51" s="102">
        <v>0</v>
      </c>
      <c r="AJ51" s="96">
        <f t="shared" si="9"/>
        <v>38793</v>
      </c>
      <c r="AK51" s="102">
        <v>2179</v>
      </c>
      <c r="AL51" s="102">
        <v>47</v>
      </c>
      <c r="AM51" s="102">
        <v>1101</v>
      </c>
      <c r="AN51" s="102">
        <v>2931</v>
      </c>
      <c r="AO51" s="102">
        <v>0</v>
      </c>
      <c r="AP51" s="102">
        <v>31774</v>
      </c>
      <c r="AQ51" s="102">
        <v>156</v>
      </c>
      <c r="AR51" s="102">
        <v>33</v>
      </c>
      <c r="AS51" s="102">
        <v>572</v>
      </c>
      <c r="AT51" s="96">
        <f t="shared" si="10"/>
        <v>259</v>
      </c>
      <c r="AU51" s="102">
        <v>190</v>
      </c>
      <c r="AV51" s="102">
        <v>3</v>
      </c>
      <c r="AW51" s="102">
        <v>55</v>
      </c>
      <c r="AX51" s="102">
        <v>11</v>
      </c>
      <c r="AY51" s="102">
        <v>0</v>
      </c>
      <c r="AZ51" s="96">
        <f t="shared" si="11"/>
        <v>490</v>
      </c>
      <c r="BA51" s="102">
        <v>490</v>
      </c>
      <c r="BB51" s="102">
        <v>0</v>
      </c>
      <c r="BC51" s="102">
        <v>0</v>
      </c>
    </row>
    <row r="52" spans="1:55" s="93" customFormat="1" ht="12" customHeight="1">
      <c r="A52" s="99" t="s">
        <v>284</v>
      </c>
      <c r="B52" s="100" t="s">
        <v>285</v>
      </c>
      <c r="C52" s="99" t="s">
        <v>118</v>
      </c>
      <c r="D52" s="96">
        <f t="shared" si="0"/>
        <v>732429</v>
      </c>
      <c r="E52" s="96">
        <f t="shared" si="1"/>
        <v>27697</v>
      </c>
      <c r="F52" s="102">
        <v>15492</v>
      </c>
      <c r="G52" s="102">
        <v>12205</v>
      </c>
      <c r="H52" s="96">
        <f t="shared" si="2"/>
        <v>13137</v>
      </c>
      <c r="I52" s="102">
        <v>11564</v>
      </c>
      <c r="J52" s="102">
        <v>1573</v>
      </c>
      <c r="K52" s="96">
        <f t="shared" si="3"/>
        <v>691595</v>
      </c>
      <c r="L52" s="102">
        <v>193322</v>
      </c>
      <c r="M52" s="102">
        <v>498273</v>
      </c>
      <c r="N52" s="96">
        <f t="shared" si="4"/>
        <v>732295</v>
      </c>
      <c r="O52" s="96">
        <f t="shared" si="5"/>
        <v>221881</v>
      </c>
      <c r="P52" s="102">
        <v>213306</v>
      </c>
      <c r="Q52" s="102">
        <v>0</v>
      </c>
      <c r="R52" s="102">
        <v>0</v>
      </c>
      <c r="S52" s="102">
        <v>118</v>
      </c>
      <c r="T52" s="102">
        <v>6827</v>
      </c>
      <c r="U52" s="102">
        <v>1630</v>
      </c>
      <c r="V52" s="96">
        <f t="shared" si="6"/>
        <v>510051</v>
      </c>
      <c r="W52" s="102">
        <v>499809</v>
      </c>
      <c r="X52" s="102">
        <v>0</v>
      </c>
      <c r="Y52" s="102">
        <v>0</v>
      </c>
      <c r="Z52" s="102">
        <v>511</v>
      </c>
      <c r="AA52" s="102">
        <v>7790</v>
      </c>
      <c r="AB52" s="102">
        <v>1941</v>
      </c>
      <c r="AC52" s="96">
        <f t="shared" si="7"/>
        <v>363</v>
      </c>
      <c r="AD52" s="102">
        <v>246</v>
      </c>
      <c r="AE52" s="102">
        <v>117</v>
      </c>
      <c r="AF52" s="96">
        <f t="shared" si="8"/>
        <v>12652</v>
      </c>
      <c r="AG52" s="102">
        <v>12652</v>
      </c>
      <c r="AH52" s="102">
        <v>0</v>
      </c>
      <c r="AI52" s="102">
        <v>0</v>
      </c>
      <c r="AJ52" s="96">
        <f t="shared" si="9"/>
        <v>14774</v>
      </c>
      <c r="AK52" s="102">
        <v>2734</v>
      </c>
      <c r="AL52" s="102">
        <v>61</v>
      </c>
      <c r="AM52" s="102">
        <v>1809</v>
      </c>
      <c r="AN52" s="102">
        <v>3345</v>
      </c>
      <c r="AO52" s="102">
        <v>0</v>
      </c>
      <c r="AP52" s="102">
        <v>0</v>
      </c>
      <c r="AQ52" s="102">
        <v>90</v>
      </c>
      <c r="AR52" s="102">
        <v>183</v>
      </c>
      <c r="AS52" s="102">
        <v>6552</v>
      </c>
      <c r="AT52" s="96">
        <f t="shared" si="10"/>
        <v>699</v>
      </c>
      <c r="AU52" s="102">
        <v>673</v>
      </c>
      <c r="AV52" s="102">
        <v>0</v>
      </c>
      <c r="AW52" s="102">
        <v>26</v>
      </c>
      <c r="AX52" s="102">
        <v>0</v>
      </c>
      <c r="AY52" s="102">
        <v>0</v>
      </c>
      <c r="AZ52" s="96">
        <f t="shared" si="11"/>
        <v>525</v>
      </c>
      <c r="BA52" s="102">
        <v>525</v>
      </c>
      <c r="BB52" s="102">
        <v>0</v>
      </c>
      <c r="BC52" s="102">
        <v>0</v>
      </c>
    </row>
    <row r="53" spans="1:55" s="93" customFormat="1" ht="12" customHeight="1">
      <c r="A53" s="99" t="s">
        <v>286</v>
      </c>
      <c r="B53" s="100" t="s">
        <v>287</v>
      </c>
      <c r="C53" s="99" t="s">
        <v>163</v>
      </c>
      <c r="D53" s="96">
        <f t="shared" si="0"/>
        <v>126714</v>
      </c>
      <c r="E53" s="96">
        <f t="shared" si="1"/>
        <v>538</v>
      </c>
      <c r="F53" s="102">
        <v>0</v>
      </c>
      <c r="G53" s="102">
        <v>538</v>
      </c>
      <c r="H53" s="96">
        <f t="shared" si="2"/>
        <v>7688</v>
      </c>
      <c r="I53" s="102">
        <v>687</v>
      </c>
      <c r="J53" s="102">
        <v>7001</v>
      </c>
      <c r="K53" s="96">
        <f t="shared" si="3"/>
        <v>118488</v>
      </c>
      <c r="L53" s="102">
        <v>24885</v>
      </c>
      <c r="M53" s="102">
        <v>93603</v>
      </c>
      <c r="N53" s="96">
        <f t="shared" si="4"/>
        <v>126830</v>
      </c>
      <c r="O53" s="96">
        <f t="shared" si="5"/>
        <v>25582</v>
      </c>
      <c r="P53" s="102">
        <v>17142</v>
      </c>
      <c r="Q53" s="102">
        <v>0</v>
      </c>
      <c r="R53" s="102">
        <v>0</v>
      </c>
      <c r="S53" s="102">
        <v>2706</v>
      </c>
      <c r="T53" s="102">
        <v>2162</v>
      </c>
      <c r="U53" s="102">
        <v>3572</v>
      </c>
      <c r="V53" s="96">
        <f t="shared" si="6"/>
        <v>101141</v>
      </c>
      <c r="W53" s="102">
        <v>84880</v>
      </c>
      <c r="X53" s="102">
        <v>0</v>
      </c>
      <c r="Y53" s="102">
        <v>0</v>
      </c>
      <c r="Z53" s="102">
        <v>10657</v>
      </c>
      <c r="AA53" s="102">
        <v>2217</v>
      </c>
      <c r="AB53" s="102">
        <v>3387</v>
      </c>
      <c r="AC53" s="96">
        <f t="shared" si="7"/>
        <v>107</v>
      </c>
      <c r="AD53" s="102">
        <v>71</v>
      </c>
      <c r="AE53" s="102">
        <v>36</v>
      </c>
      <c r="AF53" s="96">
        <f t="shared" si="8"/>
        <v>4216</v>
      </c>
      <c r="AG53" s="102">
        <v>4216</v>
      </c>
      <c r="AH53" s="102">
        <v>0</v>
      </c>
      <c r="AI53" s="102">
        <v>0</v>
      </c>
      <c r="AJ53" s="96">
        <f t="shared" si="9"/>
        <v>4351</v>
      </c>
      <c r="AK53" s="102">
        <v>213</v>
      </c>
      <c r="AL53" s="102">
        <v>0</v>
      </c>
      <c r="AM53" s="102">
        <v>2560</v>
      </c>
      <c r="AN53" s="102">
        <v>695</v>
      </c>
      <c r="AO53" s="102">
        <v>0</v>
      </c>
      <c r="AP53" s="102">
        <v>0</v>
      </c>
      <c r="AQ53" s="102">
        <v>541</v>
      </c>
      <c r="AR53" s="102">
        <v>342</v>
      </c>
      <c r="AS53" s="102">
        <v>0</v>
      </c>
      <c r="AT53" s="96">
        <f t="shared" si="10"/>
        <v>215</v>
      </c>
      <c r="AU53" s="102">
        <v>78</v>
      </c>
      <c r="AV53" s="102">
        <v>0</v>
      </c>
      <c r="AW53" s="102">
        <v>137</v>
      </c>
      <c r="AX53" s="102">
        <v>0</v>
      </c>
      <c r="AY53" s="102">
        <v>0</v>
      </c>
      <c r="AZ53" s="96">
        <f t="shared" si="11"/>
        <v>0</v>
      </c>
      <c r="BA53" s="102">
        <v>0</v>
      </c>
      <c r="BB53" s="102">
        <v>0</v>
      </c>
      <c r="BC53" s="102">
        <v>0</v>
      </c>
    </row>
    <row r="54" spans="1:55" s="93" customFormat="1" ht="12" customHeight="1">
      <c r="A54" s="121" t="s">
        <v>290</v>
      </c>
      <c r="B54" s="122" t="s">
        <v>291</v>
      </c>
      <c r="C54" s="121" t="s">
        <v>292</v>
      </c>
      <c r="D54" s="119">
        <f aca="true" t="shared" si="12" ref="D54:AI54">SUM(D7:D53)</f>
        <v>22110611.1</v>
      </c>
      <c r="E54" s="119">
        <f t="shared" si="12"/>
        <v>586760</v>
      </c>
      <c r="F54" s="123">
        <f t="shared" si="12"/>
        <v>365827</v>
      </c>
      <c r="G54" s="123">
        <f t="shared" si="12"/>
        <v>220933</v>
      </c>
      <c r="H54" s="119">
        <f t="shared" si="12"/>
        <v>2732314.1</v>
      </c>
      <c r="I54" s="123">
        <f t="shared" si="12"/>
        <v>2139089</v>
      </c>
      <c r="J54" s="123">
        <f t="shared" si="12"/>
        <v>593225.1</v>
      </c>
      <c r="K54" s="119">
        <f t="shared" si="12"/>
        <v>18791537</v>
      </c>
      <c r="L54" s="123">
        <f t="shared" si="12"/>
        <v>5039481</v>
      </c>
      <c r="M54" s="123">
        <f t="shared" si="12"/>
        <v>13752056</v>
      </c>
      <c r="N54" s="119">
        <f t="shared" si="12"/>
        <v>22289301</v>
      </c>
      <c r="O54" s="119">
        <f t="shared" si="12"/>
        <v>7550798</v>
      </c>
      <c r="P54" s="123">
        <f t="shared" si="12"/>
        <v>7018140</v>
      </c>
      <c r="Q54" s="123">
        <f t="shared" si="12"/>
        <v>3339</v>
      </c>
      <c r="R54" s="123">
        <f t="shared" si="12"/>
        <v>4033</v>
      </c>
      <c r="S54" s="123">
        <f t="shared" si="12"/>
        <v>501556</v>
      </c>
      <c r="T54" s="123">
        <f t="shared" si="12"/>
        <v>9469</v>
      </c>
      <c r="U54" s="123">
        <f t="shared" si="12"/>
        <v>14261</v>
      </c>
      <c r="V54" s="119">
        <f t="shared" si="12"/>
        <v>14660359</v>
      </c>
      <c r="W54" s="123">
        <f t="shared" si="12"/>
        <v>13519408</v>
      </c>
      <c r="X54" s="123">
        <f t="shared" si="12"/>
        <v>17189</v>
      </c>
      <c r="Y54" s="123">
        <f t="shared" si="12"/>
        <v>11090</v>
      </c>
      <c r="Z54" s="123">
        <f t="shared" si="12"/>
        <v>1042497</v>
      </c>
      <c r="AA54" s="123">
        <f t="shared" si="12"/>
        <v>13788</v>
      </c>
      <c r="AB54" s="123">
        <f t="shared" si="12"/>
        <v>56387</v>
      </c>
      <c r="AC54" s="119">
        <f t="shared" si="12"/>
        <v>78144</v>
      </c>
      <c r="AD54" s="123">
        <f t="shared" si="12"/>
        <v>62327</v>
      </c>
      <c r="AE54" s="123">
        <f t="shared" si="12"/>
        <v>15817</v>
      </c>
      <c r="AF54" s="119">
        <f t="shared" si="12"/>
        <v>562548</v>
      </c>
      <c r="AG54" s="123">
        <f t="shared" si="12"/>
        <v>562024</v>
      </c>
      <c r="AH54" s="123">
        <f t="shared" si="12"/>
        <v>494</v>
      </c>
      <c r="AI54" s="123">
        <f t="shared" si="12"/>
        <v>30</v>
      </c>
      <c r="AJ54" s="119">
        <f aca="true" t="shared" si="13" ref="AJ54:BC54">SUM(AJ7:AJ53)</f>
        <v>1166582.47205</v>
      </c>
      <c r="AK54" s="123">
        <f t="shared" si="13"/>
        <v>582325.47205</v>
      </c>
      <c r="AL54" s="123">
        <f t="shared" si="13"/>
        <v>41682</v>
      </c>
      <c r="AM54" s="123">
        <f t="shared" si="13"/>
        <v>210759</v>
      </c>
      <c r="AN54" s="123">
        <f t="shared" si="13"/>
        <v>54058</v>
      </c>
      <c r="AO54" s="123">
        <f t="shared" si="13"/>
        <v>0</v>
      </c>
      <c r="AP54" s="123">
        <f t="shared" si="13"/>
        <v>150209</v>
      </c>
      <c r="AQ54" s="123">
        <f t="shared" si="13"/>
        <v>28504</v>
      </c>
      <c r="AR54" s="123">
        <f t="shared" si="13"/>
        <v>11167</v>
      </c>
      <c r="AS54" s="123">
        <f t="shared" si="13"/>
        <v>87878</v>
      </c>
      <c r="AT54" s="119">
        <f t="shared" si="13"/>
        <v>28478</v>
      </c>
      <c r="AU54" s="123">
        <f t="shared" si="13"/>
        <v>17870</v>
      </c>
      <c r="AV54" s="123">
        <f t="shared" si="13"/>
        <v>2647</v>
      </c>
      <c r="AW54" s="123">
        <f t="shared" si="13"/>
        <v>7909</v>
      </c>
      <c r="AX54" s="123">
        <f t="shared" si="13"/>
        <v>51</v>
      </c>
      <c r="AY54" s="123">
        <f t="shared" si="13"/>
        <v>1</v>
      </c>
      <c r="AZ54" s="119">
        <f t="shared" si="13"/>
        <v>42223</v>
      </c>
      <c r="BA54" s="123">
        <f t="shared" si="13"/>
        <v>40768</v>
      </c>
      <c r="BB54" s="123">
        <f t="shared" si="13"/>
        <v>1323</v>
      </c>
      <c r="BC54" s="123">
        <f t="shared" si="13"/>
        <v>132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2" sqref="C2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293</v>
      </c>
      <c r="C2" s="105" t="s">
        <v>443</v>
      </c>
      <c r="D2" s="106" t="s">
        <v>294</v>
      </c>
      <c r="E2" s="2"/>
      <c r="F2" s="2"/>
      <c r="G2" s="2"/>
      <c r="H2" s="2"/>
      <c r="I2" s="2"/>
      <c r="J2" s="2"/>
      <c r="K2" s="2"/>
      <c r="L2" s="2" t="str">
        <f>LEFT(C2,2)</f>
        <v>48</v>
      </c>
      <c r="M2" s="2" t="str">
        <f>IF(L2&lt;&gt;"",VLOOKUP(L2,$AI$6:$IV$53,2,FALSE),"-")</f>
        <v>全国</v>
      </c>
      <c r="AA2" s="1">
        <f>IF(VALUE(C2)=0,0,1)</f>
        <v>1</v>
      </c>
      <c r="AB2" s="10" t="str">
        <f>IF(AA2=0,"",VLOOKUP(C2,'水洗化人口等'!B7:C54,2,FALSE))</f>
        <v>合計</v>
      </c>
      <c r="AC2" s="10"/>
      <c r="AD2" s="45">
        <f>IF(AA2=0,1,IF(ISERROR(AB2),1,0))</f>
        <v>0</v>
      </c>
      <c r="AF2" s="42">
        <f>COUNTA('水洗化人口等'!B7:B54)+6</f>
        <v>54</v>
      </c>
      <c r="AG2" s="10">
        <f>IF(AA2=0,0,VLOOKUP(C2,AF5:AG300,2,FALSE))</f>
        <v>54</v>
      </c>
    </row>
    <row r="3" spans="13:30" ht="13.5">
      <c r="M3" s="2"/>
      <c r="AD3" s="45"/>
    </row>
    <row r="4" spans="2:30" ht="13.5">
      <c r="B4" s="12"/>
      <c r="C4" s="13"/>
      <c r="AA4" s="43"/>
      <c r="AB4" s="46"/>
      <c r="AC4" s="46"/>
      <c r="AD4" s="46"/>
    </row>
    <row r="5" spans="10:33" ht="14.25" thickBot="1">
      <c r="J5" s="14"/>
      <c r="AF5" s="10">
        <f>+'水洗化人口等'!B5</f>
        <v>0</v>
      </c>
      <c r="AG5" s="10">
        <v>5</v>
      </c>
    </row>
    <row r="6" spans="6:36" ht="27.75" thickBot="1">
      <c r="F6" s="155" t="s">
        <v>295</v>
      </c>
      <c r="G6" s="156"/>
      <c r="H6" s="38" t="s">
        <v>296</v>
      </c>
      <c r="I6" s="38" t="s">
        <v>297</v>
      </c>
      <c r="J6" s="38" t="s">
        <v>298</v>
      </c>
      <c r="K6" s="4" t="s">
        <v>299</v>
      </c>
      <c r="L6" s="15" t="s">
        <v>300</v>
      </c>
      <c r="M6" s="39" t="s">
        <v>301</v>
      </c>
      <c r="AF6" s="10">
        <f>+'水洗化人口等'!B6</f>
        <v>0</v>
      </c>
      <c r="AG6" s="10">
        <v>6</v>
      </c>
      <c r="AI6" s="42" t="s">
        <v>302</v>
      </c>
      <c r="AJ6" s="2" t="s">
        <v>47</v>
      </c>
    </row>
    <row r="7" spans="2:36" ht="16.5" customHeight="1">
      <c r="B7" s="164" t="s">
        <v>303</v>
      </c>
      <c r="C7" s="5" t="s">
        <v>304</v>
      </c>
      <c r="D7" s="16">
        <f>AD7</f>
        <v>8849312</v>
      </c>
      <c r="F7" s="159" t="s">
        <v>305</v>
      </c>
      <c r="G7" s="6" t="s">
        <v>306</v>
      </c>
      <c r="H7" s="17">
        <f aca="true" t="shared" si="0" ref="H7:H12">AD14</f>
        <v>7018140</v>
      </c>
      <c r="I7" s="17">
        <f aca="true" t="shared" si="1" ref="I7:I12">AD24</f>
        <v>13519408</v>
      </c>
      <c r="J7" s="17">
        <f aca="true" t="shared" si="2" ref="J7:J12">SUM(H7:I7)</f>
        <v>20537548</v>
      </c>
      <c r="K7" s="18">
        <f aca="true" t="shared" si="3" ref="K7:K12">IF(J$13&gt;0,J7/J$13,0)</f>
        <v>0.9246500756354116</v>
      </c>
      <c r="L7" s="19">
        <f>AD34</f>
        <v>562024</v>
      </c>
      <c r="M7" s="20">
        <f>AD37</f>
        <v>40768</v>
      </c>
      <c r="AA7" s="3" t="s">
        <v>304</v>
      </c>
      <c r="AB7" s="44" t="s">
        <v>307</v>
      </c>
      <c r="AC7" s="44" t="s">
        <v>308</v>
      </c>
      <c r="AD7" s="10">
        <f aca="true" ca="1" t="shared" si="4" ref="AD7:AD53">IF(AD$2=0,INDIRECT(AB7&amp;"!"&amp;AC7&amp;$AG$2),0)</f>
        <v>8849312</v>
      </c>
      <c r="AF7" s="42" t="str">
        <f>+'水洗化人口等'!B7</f>
        <v>01000</v>
      </c>
      <c r="AG7" s="10">
        <v>7</v>
      </c>
      <c r="AI7" s="42" t="s">
        <v>309</v>
      </c>
      <c r="AJ7" s="2" t="s">
        <v>46</v>
      </c>
    </row>
    <row r="8" spans="2:36" ht="16.5" customHeight="1">
      <c r="B8" s="165"/>
      <c r="C8" s="6" t="s">
        <v>310</v>
      </c>
      <c r="D8" s="21">
        <f>AD8</f>
        <v>106857</v>
      </c>
      <c r="F8" s="160"/>
      <c r="G8" s="6" t="s">
        <v>311</v>
      </c>
      <c r="H8" s="17">
        <f t="shared" si="0"/>
        <v>3339</v>
      </c>
      <c r="I8" s="17">
        <f t="shared" si="1"/>
        <v>17189</v>
      </c>
      <c r="J8" s="17">
        <f t="shared" si="2"/>
        <v>20528</v>
      </c>
      <c r="K8" s="18">
        <f t="shared" si="3"/>
        <v>0.0009242202015860767</v>
      </c>
      <c r="L8" s="19">
        <f>AD35</f>
        <v>494</v>
      </c>
      <c r="M8" s="20">
        <f>AD38</f>
        <v>1323</v>
      </c>
      <c r="AA8" s="3" t="s">
        <v>310</v>
      </c>
      <c r="AB8" s="44" t="s">
        <v>307</v>
      </c>
      <c r="AC8" s="44" t="s">
        <v>312</v>
      </c>
      <c r="AD8" s="10">
        <f ca="1" t="shared" si="4"/>
        <v>106857</v>
      </c>
      <c r="AF8" s="42" t="str">
        <f>+'水洗化人口等'!B8</f>
        <v>02000</v>
      </c>
      <c r="AG8" s="10">
        <v>8</v>
      </c>
      <c r="AI8" s="42" t="s">
        <v>313</v>
      </c>
      <c r="AJ8" s="2" t="s">
        <v>45</v>
      </c>
    </row>
    <row r="9" spans="2:36" ht="16.5" customHeight="1">
      <c r="B9" s="166"/>
      <c r="C9" s="7" t="s">
        <v>314</v>
      </c>
      <c r="D9" s="22">
        <f>SUM(D7:D8)</f>
        <v>8956169</v>
      </c>
      <c r="F9" s="160"/>
      <c r="G9" s="6" t="s">
        <v>315</v>
      </c>
      <c r="H9" s="17">
        <f t="shared" si="0"/>
        <v>4033</v>
      </c>
      <c r="I9" s="17">
        <f t="shared" si="1"/>
        <v>11090</v>
      </c>
      <c r="J9" s="17">
        <f t="shared" si="2"/>
        <v>15123</v>
      </c>
      <c r="K9" s="18">
        <f t="shared" si="3"/>
        <v>0.0006808740310106313</v>
      </c>
      <c r="L9" s="19">
        <f>AD36</f>
        <v>30</v>
      </c>
      <c r="M9" s="20">
        <f>AD39</f>
        <v>132</v>
      </c>
      <c r="AA9" s="3" t="s">
        <v>316</v>
      </c>
      <c r="AB9" s="44" t="s">
        <v>307</v>
      </c>
      <c r="AC9" s="44" t="s">
        <v>317</v>
      </c>
      <c r="AD9" s="10">
        <f ca="1" t="shared" si="4"/>
        <v>91984215</v>
      </c>
      <c r="AF9" s="42" t="str">
        <f>+'水洗化人口等'!B9</f>
        <v>03000</v>
      </c>
      <c r="AG9" s="10">
        <v>9</v>
      </c>
      <c r="AI9" s="42" t="s">
        <v>318</v>
      </c>
      <c r="AJ9" s="2" t="s">
        <v>44</v>
      </c>
    </row>
    <row r="10" spans="2:36" ht="16.5" customHeight="1">
      <c r="B10" s="167" t="s">
        <v>319</v>
      </c>
      <c r="C10" s="107" t="s">
        <v>316</v>
      </c>
      <c r="D10" s="21">
        <f>AD9</f>
        <v>91984215</v>
      </c>
      <c r="F10" s="160"/>
      <c r="G10" s="6" t="s">
        <v>320</v>
      </c>
      <c r="H10" s="17">
        <f t="shared" si="0"/>
        <v>501556</v>
      </c>
      <c r="I10" s="17">
        <f t="shared" si="1"/>
        <v>1042497</v>
      </c>
      <c r="J10" s="17">
        <f t="shared" si="2"/>
        <v>1544053</v>
      </c>
      <c r="K10" s="18">
        <f t="shared" si="3"/>
        <v>0.06951699994736879</v>
      </c>
      <c r="L10" s="23" t="s">
        <v>321</v>
      </c>
      <c r="M10" s="24" t="s">
        <v>321</v>
      </c>
      <c r="AA10" s="3" t="s">
        <v>322</v>
      </c>
      <c r="AB10" s="44" t="s">
        <v>307</v>
      </c>
      <c r="AC10" s="44" t="s">
        <v>323</v>
      </c>
      <c r="AD10" s="10">
        <f ca="1" t="shared" si="4"/>
        <v>289370</v>
      </c>
      <c r="AF10" s="42" t="str">
        <f>+'水洗化人口等'!B10</f>
        <v>04000</v>
      </c>
      <c r="AG10" s="10">
        <v>10</v>
      </c>
      <c r="AI10" s="42" t="s">
        <v>324</v>
      </c>
      <c r="AJ10" s="2" t="s">
        <v>43</v>
      </c>
    </row>
    <row r="11" spans="2:36" ht="16.5" customHeight="1">
      <c r="B11" s="168"/>
      <c r="C11" s="6" t="s">
        <v>322</v>
      </c>
      <c r="D11" s="21">
        <f>AD10</f>
        <v>289370</v>
      </c>
      <c r="F11" s="160"/>
      <c r="G11" s="6" t="s">
        <v>325</v>
      </c>
      <c r="H11" s="17">
        <f t="shared" si="0"/>
        <v>9469</v>
      </c>
      <c r="I11" s="17">
        <f t="shared" si="1"/>
        <v>13788</v>
      </c>
      <c r="J11" s="17">
        <f t="shared" si="2"/>
        <v>23257</v>
      </c>
      <c r="K11" s="18">
        <f t="shared" si="3"/>
        <v>0.0010470863809571018</v>
      </c>
      <c r="L11" s="23" t="s">
        <v>321</v>
      </c>
      <c r="M11" s="24" t="s">
        <v>321</v>
      </c>
      <c r="AA11" s="3" t="s">
        <v>326</v>
      </c>
      <c r="AB11" s="44" t="s">
        <v>307</v>
      </c>
      <c r="AC11" s="44" t="s">
        <v>327</v>
      </c>
      <c r="AD11" s="10">
        <f ca="1" t="shared" si="4"/>
        <v>27392402</v>
      </c>
      <c r="AF11" s="42" t="str">
        <f>+'水洗化人口等'!B11</f>
        <v>05000</v>
      </c>
      <c r="AG11" s="10">
        <v>11</v>
      </c>
      <c r="AI11" s="42" t="s">
        <v>328</v>
      </c>
      <c r="AJ11" s="2" t="s">
        <v>42</v>
      </c>
    </row>
    <row r="12" spans="2:36" ht="16.5" customHeight="1">
      <c r="B12" s="168"/>
      <c r="C12" s="6" t="s">
        <v>326</v>
      </c>
      <c r="D12" s="21">
        <f>AD11</f>
        <v>27392402</v>
      </c>
      <c r="F12" s="160"/>
      <c r="G12" s="6" t="s">
        <v>329</v>
      </c>
      <c r="H12" s="17">
        <f t="shared" si="0"/>
        <v>14261</v>
      </c>
      <c r="I12" s="17">
        <f t="shared" si="1"/>
        <v>56387</v>
      </c>
      <c r="J12" s="17">
        <f t="shared" si="2"/>
        <v>70648</v>
      </c>
      <c r="K12" s="18">
        <f t="shared" si="3"/>
        <v>0.0031807438036658784</v>
      </c>
      <c r="L12" s="23" t="s">
        <v>321</v>
      </c>
      <c r="M12" s="24" t="s">
        <v>321</v>
      </c>
      <c r="AA12" s="3" t="s">
        <v>330</v>
      </c>
      <c r="AB12" s="44" t="s">
        <v>307</v>
      </c>
      <c r="AC12" s="44" t="s">
        <v>331</v>
      </c>
      <c r="AD12" s="10">
        <f ca="1" t="shared" si="4"/>
        <v>14340553</v>
      </c>
      <c r="AF12" s="42" t="str">
        <f>+'水洗化人口等'!B12</f>
        <v>06000</v>
      </c>
      <c r="AG12" s="10">
        <v>12</v>
      </c>
      <c r="AI12" s="42" t="s">
        <v>332</v>
      </c>
      <c r="AJ12" s="2" t="s">
        <v>41</v>
      </c>
    </row>
    <row r="13" spans="2:36" ht="16.5" customHeight="1">
      <c r="B13" s="169"/>
      <c r="C13" s="7" t="s">
        <v>314</v>
      </c>
      <c r="D13" s="22">
        <f>SUM(D10:D12)</f>
        <v>119665987</v>
      </c>
      <c r="F13" s="161"/>
      <c r="G13" s="6" t="s">
        <v>314</v>
      </c>
      <c r="H13" s="17">
        <f>SUM(H7:H12)</f>
        <v>7550798</v>
      </c>
      <c r="I13" s="17">
        <f>SUM(I7:I12)</f>
        <v>14660359</v>
      </c>
      <c r="J13" s="17">
        <f>SUM(J7:J12)</f>
        <v>22211157</v>
      </c>
      <c r="K13" s="18">
        <v>1</v>
      </c>
      <c r="L13" s="23" t="s">
        <v>321</v>
      </c>
      <c r="M13" s="24" t="s">
        <v>321</v>
      </c>
      <c r="AA13" s="3" t="s">
        <v>333</v>
      </c>
      <c r="AB13" s="44" t="s">
        <v>307</v>
      </c>
      <c r="AC13" s="44" t="s">
        <v>334</v>
      </c>
      <c r="AD13" s="10">
        <f ca="1" t="shared" si="4"/>
        <v>1989442</v>
      </c>
      <c r="AF13" s="42" t="str">
        <f>+'水洗化人口等'!B13</f>
        <v>07000</v>
      </c>
      <c r="AG13" s="10">
        <v>13</v>
      </c>
      <c r="AI13" s="42" t="s">
        <v>335</v>
      </c>
      <c r="AJ13" s="2" t="s">
        <v>40</v>
      </c>
    </row>
    <row r="14" spans="2:36" ht="16.5" customHeight="1" thickBot="1">
      <c r="B14" s="157" t="s">
        <v>336</v>
      </c>
      <c r="C14" s="158"/>
      <c r="D14" s="25">
        <f>SUM(D9,D13)</f>
        <v>128622156</v>
      </c>
      <c r="F14" s="162" t="s">
        <v>337</v>
      </c>
      <c r="G14" s="163"/>
      <c r="H14" s="17">
        <f>AD20</f>
        <v>62327</v>
      </c>
      <c r="I14" s="17">
        <f>AD30</f>
        <v>15817</v>
      </c>
      <c r="J14" s="17">
        <f>SUM(H14:I14)</f>
        <v>78144</v>
      </c>
      <c r="K14" s="26" t="s">
        <v>321</v>
      </c>
      <c r="L14" s="23" t="s">
        <v>321</v>
      </c>
      <c r="M14" s="24" t="s">
        <v>321</v>
      </c>
      <c r="AA14" s="3" t="s">
        <v>306</v>
      </c>
      <c r="AB14" s="44" t="s">
        <v>338</v>
      </c>
      <c r="AC14" s="44" t="s">
        <v>331</v>
      </c>
      <c r="AD14" s="10">
        <f ca="1" t="shared" si="4"/>
        <v>7018140</v>
      </c>
      <c r="AF14" s="42" t="str">
        <f>+'水洗化人口等'!B14</f>
        <v>08000</v>
      </c>
      <c r="AG14" s="10">
        <v>14</v>
      </c>
      <c r="AI14" s="42" t="s">
        <v>339</v>
      </c>
      <c r="AJ14" s="2" t="s">
        <v>39</v>
      </c>
    </row>
    <row r="15" spans="2:36" ht="16.5" customHeight="1" thickBot="1">
      <c r="B15" s="157" t="s">
        <v>340</v>
      </c>
      <c r="C15" s="158"/>
      <c r="D15" s="25">
        <f>AD13</f>
        <v>1989442</v>
      </c>
      <c r="F15" s="157" t="s">
        <v>341</v>
      </c>
      <c r="G15" s="158"/>
      <c r="H15" s="27">
        <f>SUM(H13:H14)</f>
        <v>7613125</v>
      </c>
      <c r="I15" s="27">
        <f>SUM(I13:I14)</f>
        <v>14676176</v>
      </c>
      <c r="J15" s="27">
        <f>SUM(J13:J14)</f>
        <v>22289301</v>
      </c>
      <c r="K15" s="28" t="s">
        <v>321</v>
      </c>
      <c r="L15" s="29">
        <f>SUM(L7:L9)</f>
        <v>562548</v>
      </c>
      <c r="M15" s="30">
        <f>SUM(M7:M9)</f>
        <v>42223</v>
      </c>
      <c r="AA15" s="3" t="s">
        <v>311</v>
      </c>
      <c r="AB15" s="44" t="s">
        <v>338</v>
      </c>
      <c r="AC15" s="44" t="s">
        <v>342</v>
      </c>
      <c r="AD15" s="10">
        <f ca="1" t="shared" si="4"/>
        <v>3339</v>
      </c>
      <c r="AF15" s="42" t="str">
        <f>+'水洗化人口等'!B15</f>
        <v>09000</v>
      </c>
      <c r="AG15" s="10">
        <v>15</v>
      </c>
      <c r="AI15" s="42" t="s">
        <v>343</v>
      </c>
      <c r="AJ15" s="2" t="s">
        <v>38</v>
      </c>
    </row>
    <row r="16" spans="2:36" ht="16.5" customHeight="1" thickBot="1">
      <c r="B16" s="8" t="s">
        <v>344</v>
      </c>
      <c r="AA16" s="3" t="s">
        <v>315</v>
      </c>
      <c r="AB16" s="44" t="s">
        <v>338</v>
      </c>
      <c r="AC16" s="44" t="s">
        <v>334</v>
      </c>
      <c r="AD16" s="10">
        <f ca="1" t="shared" si="4"/>
        <v>4033</v>
      </c>
      <c r="AF16" s="42" t="str">
        <f>+'水洗化人口等'!B16</f>
        <v>10000</v>
      </c>
      <c r="AG16" s="10">
        <v>16</v>
      </c>
      <c r="AI16" s="42" t="s">
        <v>345</v>
      </c>
      <c r="AJ16" s="2" t="s">
        <v>37</v>
      </c>
    </row>
    <row r="17" spans="3:36" ht="16.5" customHeight="1" thickBot="1">
      <c r="C17" s="31">
        <f>AD12</f>
        <v>14340553</v>
      </c>
      <c r="D17" s="3" t="s">
        <v>346</v>
      </c>
      <c r="J17" s="14"/>
      <c r="AA17" s="3" t="s">
        <v>320</v>
      </c>
      <c r="AB17" s="44" t="s">
        <v>338</v>
      </c>
      <c r="AC17" s="44" t="s">
        <v>347</v>
      </c>
      <c r="AD17" s="10">
        <f ca="1" t="shared" si="4"/>
        <v>501556</v>
      </c>
      <c r="AF17" s="42" t="str">
        <f>+'水洗化人口等'!B17</f>
        <v>11000</v>
      </c>
      <c r="AG17" s="10">
        <v>17</v>
      </c>
      <c r="AI17" s="42" t="s">
        <v>348</v>
      </c>
      <c r="AJ17" s="2" t="s">
        <v>36</v>
      </c>
    </row>
    <row r="18" spans="6:36" ht="30" customHeight="1">
      <c r="F18" s="155" t="s">
        <v>349</v>
      </c>
      <c r="G18" s="156"/>
      <c r="H18" s="38" t="s">
        <v>296</v>
      </c>
      <c r="I18" s="38" t="s">
        <v>297</v>
      </c>
      <c r="J18" s="41" t="s">
        <v>298</v>
      </c>
      <c r="AA18" s="3" t="s">
        <v>325</v>
      </c>
      <c r="AB18" s="44" t="s">
        <v>338</v>
      </c>
      <c r="AC18" s="44" t="s">
        <v>350</v>
      </c>
      <c r="AD18" s="10">
        <f ca="1" t="shared" si="4"/>
        <v>9469</v>
      </c>
      <c r="AF18" s="42" t="str">
        <f>+'水洗化人口等'!B18</f>
        <v>12000</v>
      </c>
      <c r="AG18" s="10">
        <v>18</v>
      </c>
      <c r="AI18" s="42" t="s">
        <v>351</v>
      </c>
      <c r="AJ18" s="2" t="s">
        <v>35</v>
      </c>
    </row>
    <row r="19" spans="3:36" ht="16.5" customHeight="1">
      <c r="C19" s="40" t="s">
        <v>352</v>
      </c>
      <c r="D19" s="9">
        <f>IF(D$14&gt;0,D13/D$14,0)</f>
        <v>0.9303683807010668</v>
      </c>
      <c r="F19" s="162" t="s">
        <v>353</v>
      </c>
      <c r="G19" s="163"/>
      <c r="H19" s="17">
        <f>AD21</f>
        <v>365827</v>
      </c>
      <c r="I19" s="17">
        <f>AD31</f>
        <v>220933</v>
      </c>
      <c r="J19" s="21">
        <f>SUM(H19:I19)</f>
        <v>586760</v>
      </c>
      <c r="AA19" s="3" t="s">
        <v>329</v>
      </c>
      <c r="AB19" s="44" t="s">
        <v>338</v>
      </c>
      <c r="AC19" s="44" t="s">
        <v>354</v>
      </c>
      <c r="AD19" s="10">
        <f ca="1" t="shared" si="4"/>
        <v>14261</v>
      </c>
      <c r="AF19" s="42" t="str">
        <f>+'水洗化人口等'!B19</f>
        <v>13000</v>
      </c>
      <c r="AG19" s="10">
        <v>19</v>
      </c>
      <c r="AI19" s="42" t="s">
        <v>355</v>
      </c>
      <c r="AJ19" s="2" t="s">
        <v>34</v>
      </c>
    </row>
    <row r="20" spans="3:36" ht="16.5" customHeight="1">
      <c r="C20" s="40" t="s">
        <v>356</v>
      </c>
      <c r="D20" s="9">
        <f>IF(D$14&gt;0,D9/D$14,0)</f>
        <v>0.06963161929893323</v>
      </c>
      <c r="F20" s="162" t="s">
        <v>357</v>
      </c>
      <c r="G20" s="163"/>
      <c r="H20" s="17">
        <f>AD22</f>
        <v>2139089</v>
      </c>
      <c r="I20" s="17">
        <f>AD32</f>
        <v>593225.1</v>
      </c>
      <c r="J20" s="21">
        <f>SUM(H20:I20)</f>
        <v>2732314.1</v>
      </c>
      <c r="AA20" s="3" t="s">
        <v>337</v>
      </c>
      <c r="AB20" s="44" t="s">
        <v>338</v>
      </c>
      <c r="AC20" s="44" t="s">
        <v>358</v>
      </c>
      <c r="AD20" s="10">
        <f ca="1" t="shared" si="4"/>
        <v>62327</v>
      </c>
      <c r="AF20" s="42" t="str">
        <f>+'水洗化人口等'!B20</f>
        <v>14000</v>
      </c>
      <c r="AG20" s="10">
        <v>20</v>
      </c>
      <c r="AI20" s="42" t="s">
        <v>359</v>
      </c>
      <c r="AJ20" s="2" t="s">
        <v>33</v>
      </c>
    </row>
    <row r="21" spans="3:36" ht="16.5" customHeight="1">
      <c r="C21" s="108" t="s">
        <v>360</v>
      </c>
      <c r="D21" s="9">
        <f>IF(D$14&gt;0,D10/D$14,0)</f>
        <v>0.7151506230388488</v>
      </c>
      <c r="F21" s="162" t="s">
        <v>361</v>
      </c>
      <c r="G21" s="163"/>
      <c r="H21" s="17">
        <f>AD23</f>
        <v>5039481</v>
      </c>
      <c r="I21" s="17">
        <f>AD33</f>
        <v>13752056</v>
      </c>
      <c r="J21" s="21">
        <f>SUM(H21:I21)</f>
        <v>18791537</v>
      </c>
      <c r="AA21" s="3" t="s">
        <v>353</v>
      </c>
      <c r="AB21" s="44" t="s">
        <v>338</v>
      </c>
      <c r="AC21" s="44" t="s">
        <v>362</v>
      </c>
      <c r="AD21" s="10">
        <f ca="1" t="shared" si="4"/>
        <v>365827</v>
      </c>
      <c r="AF21" s="42" t="str">
        <f>+'水洗化人口等'!B21</f>
        <v>15000</v>
      </c>
      <c r="AG21" s="10">
        <v>21</v>
      </c>
      <c r="AI21" s="42" t="s">
        <v>363</v>
      </c>
      <c r="AJ21" s="2" t="s">
        <v>32</v>
      </c>
    </row>
    <row r="22" spans="3:36" ht="16.5" customHeight="1" thickBot="1">
      <c r="C22" s="40" t="s">
        <v>364</v>
      </c>
      <c r="D22" s="9">
        <f>IF(D$14&gt;0,D12/D$14,0)</f>
        <v>0.21296798974509493</v>
      </c>
      <c r="F22" s="157" t="s">
        <v>341</v>
      </c>
      <c r="G22" s="158"/>
      <c r="H22" s="27">
        <f>SUM(H19:H21)</f>
        <v>7544397</v>
      </c>
      <c r="I22" s="27">
        <f>SUM(I19:I21)</f>
        <v>14566214.1</v>
      </c>
      <c r="J22" s="32">
        <f>SUM(J19:J21)</f>
        <v>22110611.1</v>
      </c>
      <c r="AA22" s="3" t="s">
        <v>357</v>
      </c>
      <c r="AB22" s="44" t="s">
        <v>338</v>
      </c>
      <c r="AC22" s="44" t="s">
        <v>365</v>
      </c>
      <c r="AD22" s="10">
        <f ca="1" t="shared" si="4"/>
        <v>2139089</v>
      </c>
      <c r="AF22" s="42" t="str">
        <f>+'水洗化人口等'!B22</f>
        <v>16000</v>
      </c>
      <c r="AG22" s="10">
        <v>22</v>
      </c>
      <c r="AI22" s="42" t="s">
        <v>366</v>
      </c>
      <c r="AJ22" s="2" t="s">
        <v>31</v>
      </c>
    </row>
    <row r="23" spans="3:36" ht="16.5" customHeight="1">
      <c r="C23" s="40" t="s">
        <v>367</v>
      </c>
      <c r="D23" s="9">
        <f>IF(D$14&gt;0,C17/D$14,0)</f>
        <v>0.1114936449984558</v>
      </c>
      <c r="F23" s="8"/>
      <c r="J23" s="33"/>
      <c r="AA23" s="3" t="s">
        <v>361</v>
      </c>
      <c r="AB23" s="44" t="s">
        <v>338</v>
      </c>
      <c r="AC23" s="44" t="s">
        <v>368</v>
      </c>
      <c r="AD23" s="10">
        <f ca="1" t="shared" si="4"/>
        <v>5039481</v>
      </c>
      <c r="AF23" s="42" t="str">
        <f>+'水洗化人口等'!B23</f>
        <v>17000</v>
      </c>
      <c r="AG23" s="10">
        <v>23</v>
      </c>
      <c r="AI23" s="42" t="s">
        <v>369</v>
      </c>
      <c r="AJ23" s="2" t="s">
        <v>30</v>
      </c>
    </row>
    <row r="24" spans="3:36" ht="16.5" customHeight="1" thickBot="1">
      <c r="C24" s="40" t="s">
        <v>370</v>
      </c>
      <c r="D24" s="9">
        <f>IF(D$9&gt;0,D7/D$9,0)</f>
        <v>0.9880688941890221</v>
      </c>
      <c r="J24" s="34" t="s">
        <v>371</v>
      </c>
      <c r="AA24" s="3" t="s">
        <v>306</v>
      </c>
      <c r="AB24" s="44" t="s">
        <v>338</v>
      </c>
      <c r="AC24" s="44" t="s">
        <v>372</v>
      </c>
      <c r="AD24" s="10">
        <f ca="1" t="shared" si="4"/>
        <v>13519408</v>
      </c>
      <c r="AF24" s="42" t="str">
        <f>+'水洗化人口等'!B24</f>
        <v>18000</v>
      </c>
      <c r="AG24" s="10">
        <v>24</v>
      </c>
      <c r="AI24" s="42" t="s">
        <v>373</v>
      </c>
      <c r="AJ24" s="2" t="s">
        <v>29</v>
      </c>
    </row>
    <row r="25" spans="3:36" ht="16.5" customHeight="1">
      <c r="C25" s="40" t="s">
        <v>374</v>
      </c>
      <c r="D25" s="9">
        <f>IF(D$9&gt;0,D8/D$9,0)</f>
        <v>0.011931105810977886</v>
      </c>
      <c r="F25" s="180" t="s">
        <v>0</v>
      </c>
      <c r="G25" s="181"/>
      <c r="H25" s="181"/>
      <c r="I25" s="170" t="s">
        <v>375</v>
      </c>
      <c r="J25" s="172" t="s">
        <v>376</v>
      </c>
      <c r="AA25" s="3" t="s">
        <v>311</v>
      </c>
      <c r="AB25" s="44" t="s">
        <v>338</v>
      </c>
      <c r="AC25" s="44" t="s">
        <v>444</v>
      </c>
      <c r="AD25" s="10">
        <f ca="1" t="shared" si="4"/>
        <v>17189</v>
      </c>
      <c r="AF25" s="42" t="str">
        <f>+'水洗化人口等'!B25</f>
        <v>19000</v>
      </c>
      <c r="AG25" s="10">
        <v>25</v>
      </c>
      <c r="AI25" s="42" t="s">
        <v>377</v>
      </c>
      <c r="AJ25" s="2" t="s">
        <v>28</v>
      </c>
    </row>
    <row r="26" spans="6:36" ht="16.5" customHeight="1">
      <c r="F26" s="182"/>
      <c r="G26" s="183"/>
      <c r="H26" s="183"/>
      <c r="I26" s="171"/>
      <c r="J26" s="173"/>
      <c r="AA26" s="3" t="s">
        <v>315</v>
      </c>
      <c r="AB26" s="44" t="s">
        <v>338</v>
      </c>
      <c r="AC26" s="44" t="s">
        <v>378</v>
      </c>
      <c r="AD26" s="10">
        <f ca="1" t="shared" si="4"/>
        <v>11090</v>
      </c>
      <c r="AF26" s="42" t="str">
        <f>+'水洗化人口等'!B26</f>
        <v>20000</v>
      </c>
      <c r="AG26" s="10">
        <v>26</v>
      </c>
      <c r="AI26" s="42" t="s">
        <v>379</v>
      </c>
      <c r="AJ26" s="2" t="s">
        <v>27</v>
      </c>
    </row>
    <row r="27" spans="6:36" ht="16.5" customHeight="1">
      <c r="F27" s="174" t="s">
        <v>380</v>
      </c>
      <c r="G27" s="175"/>
      <c r="H27" s="176"/>
      <c r="I27" s="19">
        <f aca="true" t="shared" si="5" ref="I27:I35">AD40</f>
        <v>582325.47205</v>
      </c>
      <c r="J27" s="35">
        <f>AD49</f>
        <v>17870</v>
      </c>
      <c r="AA27" s="3" t="s">
        <v>320</v>
      </c>
      <c r="AB27" s="44" t="s">
        <v>338</v>
      </c>
      <c r="AC27" s="44" t="s">
        <v>381</v>
      </c>
      <c r="AD27" s="10">
        <f ca="1" t="shared" si="4"/>
        <v>1042497</v>
      </c>
      <c r="AF27" s="42" t="str">
        <f>+'水洗化人口等'!B27</f>
        <v>21000</v>
      </c>
      <c r="AG27" s="10">
        <v>27</v>
      </c>
      <c r="AI27" s="42" t="s">
        <v>382</v>
      </c>
      <c r="AJ27" s="2" t="s">
        <v>26</v>
      </c>
    </row>
    <row r="28" spans="6:36" ht="16.5" customHeight="1">
      <c r="F28" s="177" t="s">
        <v>383</v>
      </c>
      <c r="G28" s="178"/>
      <c r="H28" s="179"/>
      <c r="I28" s="19">
        <f t="shared" si="5"/>
        <v>41682</v>
      </c>
      <c r="J28" s="35">
        <f>AD50</f>
        <v>2647</v>
      </c>
      <c r="AA28" s="3" t="s">
        <v>325</v>
      </c>
      <c r="AB28" s="44" t="s">
        <v>338</v>
      </c>
      <c r="AC28" s="44" t="s">
        <v>384</v>
      </c>
      <c r="AD28" s="10">
        <f ca="1" t="shared" si="4"/>
        <v>13788</v>
      </c>
      <c r="AF28" s="42" t="str">
        <f>+'水洗化人口等'!B28</f>
        <v>22000</v>
      </c>
      <c r="AG28" s="10">
        <v>28</v>
      </c>
      <c r="AI28" s="42" t="s">
        <v>385</v>
      </c>
      <c r="AJ28" s="2" t="s">
        <v>25</v>
      </c>
    </row>
    <row r="29" spans="6:36" ht="16.5" customHeight="1">
      <c r="F29" s="174" t="s">
        <v>386</v>
      </c>
      <c r="G29" s="175"/>
      <c r="H29" s="176"/>
      <c r="I29" s="19">
        <f t="shared" si="5"/>
        <v>210759</v>
      </c>
      <c r="J29" s="35">
        <f>AD51</f>
        <v>7909</v>
      </c>
      <c r="AA29" s="3" t="s">
        <v>329</v>
      </c>
      <c r="AB29" s="44" t="s">
        <v>338</v>
      </c>
      <c r="AC29" s="44" t="s">
        <v>387</v>
      </c>
      <c r="AD29" s="10">
        <f ca="1" t="shared" si="4"/>
        <v>56387</v>
      </c>
      <c r="AF29" s="42" t="str">
        <f>+'水洗化人口等'!B29</f>
        <v>23000</v>
      </c>
      <c r="AG29" s="10">
        <v>29</v>
      </c>
      <c r="AI29" s="42" t="s">
        <v>388</v>
      </c>
      <c r="AJ29" s="2" t="s">
        <v>24</v>
      </c>
    </row>
    <row r="30" spans="6:36" ht="16.5" customHeight="1">
      <c r="F30" s="174" t="s">
        <v>389</v>
      </c>
      <c r="G30" s="175"/>
      <c r="H30" s="176"/>
      <c r="I30" s="19">
        <f t="shared" si="5"/>
        <v>54058</v>
      </c>
      <c r="J30" s="35">
        <f>AD52</f>
        <v>51</v>
      </c>
      <c r="AA30" s="3" t="s">
        <v>337</v>
      </c>
      <c r="AB30" s="44" t="s">
        <v>338</v>
      </c>
      <c r="AC30" s="44" t="s">
        <v>390</v>
      </c>
      <c r="AD30" s="10">
        <f ca="1" t="shared" si="4"/>
        <v>15817</v>
      </c>
      <c r="AF30" s="42" t="str">
        <f>+'水洗化人口等'!B30</f>
        <v>24000</v>
      </c>
      <c r="AG30" s="10">
        <v>30</v>
      </c>
      <c r="AI30" s="42" t="s">
        <v>391</v>
      </c>
      <c r="AJ30" s="2" t="s">
        <v>23</v>
      </c>
    </row>
    <row r="31" spans="6:36" ht="16.5" customHeight="1">
      <c r="F31" s="174" t="s">
        <v>392</v>
      </c>
      <c r="G31" s="175"/>
      <c r="H31" s="176"/>
      <c r="I31" s="19">
        <f t="shared" si="5"/>
        <v>0</v>
      </c>
      <c r="J31" s="35">
        <f>AD53</f>
        <v>1</v>
      </c>
      <c r="AA31" s="3" t="s">
        <v>353</v>
      </c>
      <c r="AB31" s="44" t="s">
        <v>338</v>
      </c>
      <c r="AC31" s="44" t="s">
        <v>308</v>
      </c>
      <c r="AD31" s="10">
        <f ca="1" t="shared" si="4"/>
        <v>220933</v>
      </c>
      <c r="AF31" s="42" t="str">
        <f>+'水洗化人口等'!B31</f>
        <v>25000</v>
      </c>
      <c r="AG31" s="10">
        <v>31</v>
      </c>
      <c r="AI31" s="42" t="s">
        <v>393</v>
      </c>
      <c r="AJ31" s="2" t="s">
        <v>22</v>
      </c>
    </row>
    <row r="32" spans="6:36" ht="16.5" customHeight="1">
      <c r="F32" s="174" t="s">
        <v>394</v>
      </c>
      <c r="G32" s="175"/>
      <c r="H32" s="176"/>
      <c r="I32" s="19">
        <f t="shared" si="5"/>
        <v>150209</v>
      </c>
      <c r="J32" s="24" t="s">
        <v>321</v>
      </c>
      <c r="AA32" s="3" t="s">
        <v>357</v>
      </c>
      <c r="AB32" s="44" t="s">
        <v>338</v>
      </c>
      <c r="AC32" s="44" t="s">
        <v>395</v>
      </c>
      <c r="AD32" s="10">
        <f ca="1" t="shared" si="4"/>
        <v>593225.1</v>
      </c>
      <c r="AF32" s="42" t="str">
        <f>+'水洗化人口等'!B32</f>
        <v>26000</v>
      </c>
      <c r="AG32" s="10">
        <v>32</v>
      </c>
      <c r="AI32" s="42" t="s">
        <v>396</v>
      </c>
      <c r="AJ32" s="2" t="s">
        <v>21</v>
      </c>
    </row>
    <row r="33" spans="6:36" ht="16.5" customHeight="1">
      <c r="F33" s="174" t="s">
        <v>397</v>
      </c>
      <c r="G33" s="175"/>
      <c r="H33" s="176"/>
      <c r="I33" s="19">
        <f t="shared" si="5"/>
        <v>28504</v>
      </c>
      <c r="J33" s="24" t="s">
        <v>321</v>
      </c>
      <c r="AA33" s="3" t="s">
        <v>361</v>
      </c>
      <c r="AB33" s="44" t="s">
        <v>338</v>
      </c>
      <c r="AC33" s="44" t="s">
        <v>323</v>
      </c>
      <c r="AD33" s="10">
        <f ca="1" t="shared" si="4"/>
        <v>13752056</v>
      </c>
      <c r="AF33" s="42" t="str">
        <f>+'水洗化人口等'!B33</f>
        <v>27000</v>
      </c>
      <c r="AG33" s="10">
        <v>33</v>
      </c>
      <c r="AI33" s="42" t="s">
        <v>398</v>
      </c>
      <c r="AJ33" s="2" t="s">
        <v>20</v>
      </c>
    </row>
    <row r="34" spans="6:36" ht="16.5" customHeight="1">
      <c r="F34" s="174" t="s">
        <v>399</v>
      </c>
      <c r="G34" s="175"/>
      <c r="H34" s="176"/>
      <c r="I34" s="19">
        <f t="shared" si="5"/>
        <v>11167</v>
      </c>
      <c r="J34" s="24" t="s">
        <v>321</v>
      </c>
      <c r="AA34" s="3" t="s">
        <v>306</v>
      </c>
      <c r="AB34" s="44" t="s">
        <v>338</v>
      </c>
      <c r="AC34" s="44" t="s">
        <v>400</v>
      </c>
      <c r="AD34" s="44">
        <f ca="1" t="shared" si="4"/>
        <v>562024</v>
      </c>
      <c r="AF34" s="42" t="str">
        <f>+'水洗化人口等'!B34</f>
        <v>28000</v>
      </c>
      <c r="AG34" s="10">
        <v>34</v>
      </c>
      <c r="AI34" s="42" t="s">
        <v>401</v>
      </c>
      <c r="AJ34" s="2" t="s">
        <v>19</v>
      </c>
    </row>
    <row r="35" spans="6:36" ht="16.5" customHeight="1">
      <c r="F35" s="174" t="s">
        <v>402</v>
      </c>
      <c r="G35" s="175"/>
      <c r="H35" s="176"/>
      <c r="I35" s="19">
        <f t="shared" si="5"/>
        <v>87878</v>
      </c>
      <c r="J35" s="24" t="s">
        <v>321</v>
      </c>
      <c r="AA35" s="3" t="s">
        <v>311</v>
      </c>
      <c r="AB35" s="44" t="s">
        <v>338</v>
      </c>
      <c r="AC35" s="44" t="s">
        <v>403</v>
      </c>
      <c r="AD35" s="44">
        <f ca="1" t="shared" si="4"/>
        <v>494</v>
      </c>
      <c r="AF35" s="42" t="str">
        <f>+'水洗化人口等'!B35</f>
        <v>29000</v>
      </c>
      <c r="AG35" s="10">
        <v>35</v>
      </c>
      <c r="AI35" s="42" t="s">
        <v>404</v>
      </c>
      <c r="AJ35" s="2" t="s">
        <v>18</v>
      </c>
    </row>
    <row r="36" spans="6:36" ht="16.5" customHeight="1" thickBot="1">
      <c r="F36" s="184" t="s">
        <v>405</v>
      </c>
      <c r="G36" s="185"/>
      <c r="H36" s="186"/>
      <c r="I36" s="36">
        <f>SUM(I27:I35)</f>
        <v>1166582.47205</v>
      </c>
      <c r="J36" s="37">
        <f>SUM(J27:J31)</f>
        <v>28478</v>
      </c>
      <c r="AA36" s="3" t="s">
        <v>315</v>
      </c>
      <c r="AB36" s="44" t="s">
        <v>338</v>
      </c>
      <c r="AC36" s="44" t="s">
        <v>406</v>
      </c>
      <c r="AD36" s="44">
        <f ca="1" t="shared" si="4"/>
        <v>30</v>
      </c>
      <c r="AF36" s="42" t="str">
        <f>+'水洗化人口等'!B36</f>
        <v>30000</v>
      </c>
      <c r="AG36" s="10">
        <v>36</v>
      </c>
      <c r="AI36" s="42" t="s">
        <v>407</v>
      </c>
      <c r="AJ36" s="2" t="s">
        <v>17</v>
      </c>
    </row>
    <row r="37" spans="27:36" ht="13.5">
      <c r="AA37" s="3" t="s">
        <v>306</v>
      </c>
      <c r="AB37" s="44" t="s">
        <v>338</v>
      </c>
      <c r="AC37" s="44" t="s">
        <v>408</v>
      </c>
      <c r="AD37" s="44">
        <f ca="1" t="shared" si="4"/>
        <v>40768</v>
      </c>
      <c r="AF37" s="42" t="str">
        <f>+'水洗化人口等'!B37</f>
        <v>31000</v>
      </c>
      <c r="AG37" s="10">
        <v>37</v>
      </c>
      <c r="AI37" s="42" t="s">
        <v>409</v>
      </c>
      <c r="AJ37" s="2" t="s">
        <v>16</v>
      </c>
    </row>
    <row r="38" spans="27:36" ht="13.5" hidden="1">
      <c r="AA38" s="3" t="s">
        <v>311</v>
      </c>
      <c r="AB38" s="44" t="s">
        <v>338</v>
      </c>
      <c r="AC38" s="44" t="s">
        <v>410</v>
      </c>
      <c r="AD38" s="44">
        <f ca="1" t="shared" si="4"/>
        <v>1323</v>
      </c>
      <c r="AF38" s="42" t="str">
        <f>+'水洗化人口等'!B38</f>
        <v>32000</v>
      </c>
      <c r="AG38" s="10">
        <v>38</v>
      </c>
      <c r="AI38" s="42" t="s">
        <v>411</v>
      </c>
      <c r="AJ38" s="2" t="s">
        <v>15</v>
      </c>
    </row>
    <row r="39" spans="27:36" ht="13.5" hidden="1">
      <c r="AA39" s="3" t="s">
        <v>315</v>
      </c>
      <c r="AB39" s="44" t="s">
        <v>338</v>
      </c>
      <c r="AC39" s="44" t="s">
        <v>412</v>
      </c>
      <c r="AD39" s="44">
        <f ca="1" t="shared" si="4"/>
        <v>132</v>
      </c>
      <c r="AF39" s="42" t="str">
        <f>+'水洗化人口等'!B39</f>
        <v>33000</v>
      </c>
      <c r="AG39" s="10">
        <v>39</v>
      </c>
      <c r="AI39" s="42" t="s">
        <v>413</v>
      </c>
      <c r="AJ39" s="2" t="s">
        <v>14</v>
      </c>
    </row>
    <row r="40" spans="27:36" ht="13.5" hidden="1">
      <c r="AA40" s="3" t="s">
        <v>380</v>
      </c>
      <c r="AB40" s="44" t="s">
        <v>338</v>
      </c>
      <c r="AC40" s="44" t="s">
        <v>414</v>
      </c>
      <c r="AD40" s="44">
        <f ca="1" t="shared" si="4"/>
        <v>582325.47205</v>
      </c>
      <c r="AF40" s="42" t="str">
        <f>+'水洗化人口等'!B40</f>
        <v>34000</v>
      </c>
      <c r="AG40" s="10">
        <v>40</v>
      </c>
      <c r="AI40" s="42" t="s">
        <v>415</v>
      </c>
      <c r="AJ40" s="2" t="s">
        <v>13</v>
      </c>
    </row>
    <row r="41" spans="27:36" ht="13.5" hidden="1">
      <c r="AA41" s="3" t="s">
        <v>383</v>
      </c>
      <c r="AB41" s="44" t="s">
        <v>338</v>
      </c>
      <c r="AC41" s="44" t="s">
        <v>416</v>
      </c>
      <c r="AD41" s="44">
        <f ca="1" t="shared" si="4"/>
        <v>41682</v>
      </c>
      <c r="AF41" s="42" t="str">
        <f>+'水洗化人口等'!B41</f>
        <v>35000</v>
      </c>
      <c r="AG41" s="10">
        <v>41</v>
      </c>
      <c r="AI41" s="42" t="s">
        <v>417</v>
      </c>
      <c r="AJ41" s="2" t="s">
        <v>12</v>
      </c>
    </row>
    <row r="42" spans="27:36" ht="13.5" hidden="1">
      <c r="AA42" s="3" t="s">
        <v>386</v>
      </c>
      <c r="AB42" s="44" t="s">
        <v>338</v>
      </c>
      <c r="AC42" s="44" t="s">
        <v>418</v>
      </c>
      <c r="AD42" s="44">
        <f ca="1" t="shared" si="4"/>
        <v>210759</v>
      </c>
      <c r="AF42" s="42" t="str">
        <f>+'水洗化人口等'!B42</f>
        <v>36000</v>
      </c>
      <c r="AG42" s="10">
        <v>42</v>
      </c>
      <c r="AI42" s="42" t="s">
        <v>419</v>
      </c>
      <c r="AJ42" s="2" t="s">
        <v>11</v>
      </c>
    </row>
    <row r="43" spans="27:36" ht="13.5" hidden="1">
      <c r="AA43" s="3" t="s">
        <v>389</v>
      </c>
      <c r="AB43" s="44" t="s">
        <v>338</v>
      </c>
      <c r="AC43" s="44" t="s">
        <v>420</v>
      </c>
      <c r="AD43" s="44">
        <f ca="1" t="shared" si="4"/>
        <v>54058</v>
      </c>
      <c r="AF43" s="42" t="str">
        <f>+'水洗化人口等'!B43</f>
        <v>37000</v>
      </c>
      <c r="AG43" s="10">
        <v>43</v>
      </c>
      <c r="AI43" s="42" t="s">
        <v>421</v>
      </c>
      <c r="AJ43" s="2" t="s">
        <v>10</v>
      </c>
    </row>
    <row r="44" spans="27:36" ht="13.5" hidden="1">
      <c r="AA44" s="3" t="s">
        <v>392</v>
      </c>
      <c r="AB44" s="44" t="s">
        <v>338</v>
      </c>
      <c r="AC44" s="44" t="s">
        <v>422</v>
      </c>
      <c r="AD44" s="44">
        <f ca="1" t="shared" si="4"/>
        <v>0</v>
      </c>
      <c r="AF44" s="42" t="str">
        <f>+'水洗化人口等'!B44</f>
        <v>38000</v>
      </c>
      <c r="AG44" s="10">
        <v>44</v>
      </c>
      <c r="AI44" s="42" t="s">
        <v>423</v>
      </c>
      <c r="AJ44" s="2" t="s">
        <v>9</v>
      </c>
    </row>
    <row r="45" spans="27:36" ht="13.5" hidden="1">
      <c r="AA45" s="3" t="s">
        <v>394</v>
      </c>
      <c r="AB45" s="44" t="s">
        <v>338</v>
      </c>
      <c r="AC45" s="44" t="s">
        <v>424</v>
      </c>
      <c r="AD45" s="44">
        <f ca="1" t="shared" si="4"/>
        <v>150209</v>
      </c>
      <c r="AF45" s="42" t="str">
        <f>+'水洗化人口等'!B45</f>
        <v>39000</v>
      </c>
      <c r="AG45" s="10">
        <v>45</v>
      </c>
      <c r="AI45" s="42" t="s">
        <v>425</v>
      </c>
      <c r="AJ45" s="2" t="s">
        <v>8</v>
      </c>
    </row>
    <row r="46" spans="27:36" ht="13.5" hidden="1">
      <c r="AA46" s="3" t="s">
        <v>397</v>
      </c>
      <c r="AB46" s="44" t="s">
        <v>338</v>
      </c>
      <c r="AC46" s="44" t="s">
        <v>426</v>
      </c>
      <c r="AD46" s="44">
        <f ca="1" t="shared" si="4"/>
        <v>28504</v>
      </c>
      <c r="AF46" s="42" t="str">
        <f>+'水洗化人口等'!B46</f>
        <v>40000</v>
      </c>
      <c r="AG46" s="10">
        <v>46</v>
      </c>
      <c r="AI46" s="42" t="s">
        <v>427</v>
      </c>
      <c r="AJ46" s="2" t="s">
        <v>7</v>
      </c>
    </row>
    <row r="47" spans="27:36" ht="13.5" hidden="1">
      <c r="AA47" s="3" t="s">
        <v>399</v>
      </c>
      <c r="AB47" s="44" t="s">
        <v>338</v>
      </c>
      <c r="AC47" s="44" t="s">
        <v>428</v>
      </c>
      <c r="AD47" s="44">
        <f ca="1" t="shared" si="4"/>
        <v>11167</v>
      </c>
      <c r="AF47" s="42" t="str">
        <f>+'水洗化人口等'!B47</f>
        <v>41000</v>
      </c>
      <c r="AG47" s="10">
        <v>47</v>
      </c>
      <c r="AI47" s="42" t="s">
        <v>429</v>
      </c>
      <c r="AJ47" s="2" t="s">
        <v>6</v>
      </c>
    </row>
    <row r="48" spans="27:36" ht="13.5" hidden="1">
      <c r="AA48" s="3" t="s">
        <v>402</v>
      </c>
      <c r="AB48" s="44" t="s">
        <v>338</v>
      </c>
      <c r="AC48" s="44" t="s">
        <v>430</v>
      </c>
      <c r="AD48" s="44">
        <f ca="1" t="shared" si="4"/>
        <v>87878</v>
      </c>
      <c r="AF48" s="42" t="str">
        <f>+'水洗化人口等'!B48</f>
        <v>42000</v>
      </c>
      <c r="AG48" s="10">
        <v>48</v>
      </c>
      <c r="AI48" s="42" t="s">
        <v>431</v>
      </c>
      <c r="AJ48" s="2" t="s">
        <v>5</v>
      </c>
    </row>
    <row r="49" spans="27:36" ht="13.5" hidden="1">
      <c r="AA49" s="3" t="s">
        <v>380</v>
      </c>
      <c r="AB49" s="44" t="s">
        <v>338</v>
      </c>
      <c r="AC49" s="44" t="s">
        <v>432</v>
      </c>
      <c r="AD49" s="44">
        <f ca="1" t="shared" si="4"/>
        <v>17870</v>
      </c>
      <c r="AF49" s="42" t="str">
        <f>+'水洗化人口等'!B49</f>
        <v>43000</v>
      </c>
      <c r="AG49" s="10">
        <v>49</v>
      </c>
      <c r="AI49" s="42" t="s">
        <v>433</v>
      </c>
      <c r="AJ49" s="2" t="s">
        <v>4</v>
      </c>
    </row>
    <row r="50" spans="27:36" ht="13.5" hidden="1">
      <c r="AA50" s="3" t="s">
        <v>383</v>
      </c>
      <c r="AB50" s="44" t="s">
        <v>338</v>
      </c>
      <c r="AC50" s="44" t="s">
        <v>434</v>
      </c>
      <c r="AD50" s="44">
        <f ca="1" t="shared" si="4"/>
        <v>2647</v>
      </c>
      <c r="AF50" s="42" t="str">
        <f>+'水洗化人口等'!B50</f>
        <v>44000</v>
      </c>
      <c r="AG50" s="10">
        <v>50</v>
      </c>
      <c r="AI50" s="42" t="s">
        <v>435</v>
      </c>
      <c r="AJ50" s="2" t="s">
        <v>3</v>
      </c>
    </row>
    <row r="51" spans="27:36" ht="13.5" hidden="1">
      <c r="AA51" s="3" t="s">
        <v>386</v>
      </c>
      <c r="AB51" s="44" t="s">
        <v>338</v>
      </c>
      <c r="AC51" s="44" t="s">
        <v>436</v>
      </c>
      <c r="AD51" s="44">
        <f ca="1" t="shared" si="4"/>
        <v>7909</v>
      </c>
      <c r="AF51" s="42" t="str">
        <f>+'水洗化人口等'!B51</f>
        <v>45000</v>
      </c>
      <c r="AG51" s="10">
        <v>51</v>
      </c>
      <c r="AI51" s="42" t="s">
        <v>437</v>
      </c>
      <c r="AJ51" s="2" t="s">
        <v>2</v>
      </c>
    </row>
    <row r="52" spans="27:36" ht="13.5" hidden="1">
      <c r="AA52" s="3" t="s">
        <v>389</v>
      </c>
      <c r="AB52" s="44" t="s">
        <v>338</v>
      </c>
      <c r="AC52" s="44" t="s">
        <v>438</v>
      </c>
      <c r="AD52" s="44">
        <f ca="1" t="shared" si="4"/>
        <v>51</v>
      </c>
      <c r="AF52" s="42" t="str">
        <f>+'水洗化人口等'!B52</f>
        <v>46000</v>
      </c>
      <c r="AG52" s="10">
        <v>52</v>
      </c>
      <c r="AI52" s="42" t="s">
        <v>439</v>
      </c>
      <c r="AJ52" s="2" t="s">
        <v>1</v>
      </c>
    </row>
    <row r="53" spans="27:36" ht="13.5" hidden="1">
      <c r="AA53" s="3" t="s">
        <v>392</v>
      </c>
      <c r="AB53" s="44" t="s">
        <v>338</v>
      </c>
      <c r="AC53" s="44" t="s">
        <v>440</v>
      </c>
      <c r="AD53" s="44">
        <f ca="1" t="shared" si="4"/>
        <v>1</v>
      </c>
      <c r="AF53" s="42" t="str">
        <f>+'水洗化人口等'!B53</f>
        <v>47000</v>
      </c>
      <c r="AG53" s="10">
        <v>53</v>
      </c>
      <c r="AI53" s="42" t="s">
        <v>441</v>
      </c>
      <c r="AJ53" s="3" t="s">
        <v>442</v>
      </c>
    </row>
    <row r="54" spans="32:33" ht="13.5" hidden="1">
      <c r="AF54" s="42" t="str">
        <f>+'水洗化人口等'!B54</f>
        <v>48000</v>
      </c>
      <c r="AG54" s="10">
        <v>54</v>
      </c>
    </row>
    <row r="55" spans="32:33" ht="13.5" hidden="1">
      <c r="AF55" s="42" t="e">
        <f>+水洗化人口等!#REF!</f>
        <v>#REF!</v>
      </c>
      <c r="AG55" s="10">
        <v>55</v>
      </c>
    </row>
    <row r="56" spans="32:33" ht="13.5" hidden="1">
      <c r="AF56" s="42" t="e">
        <f>+水洗化人口等!#REF!</f>
        <v>#REF!</v>
      </c>
      <c r="AG56" s="10">
        <v>56</v>
      </c>
    </row>
    <row r="57" spans="32:33" ht="13.5" hidden="1">
      <c r="AF57" s="42" t="e">
        <f>+水洗化人口等!#REF!</f>
        <v>#REF!</v>
      </c>
      <c r="AG57" s="10">
        <v>57</v>
      </c>
    </row>
    <row r="58" spans="32:33" ht="13.5" hidden="1">
      <c r="AF58" s="42" t="e">
        <f>+水洗化人口等!#REF!</f>
        <v>#REF!</v>
      </c>
      <c r="AG58" s="10">
        <v>58</v>
      </c>
    </row>
    <row r="59" spans="32:33" ht="13.5" hidden="1">
      <c r="AF59" s="42" t="e">
        <f>+水洗化人口等!#REF!</f>
        <v>#REF!</v>
      </c>
      <c r="AG59" s="10">
        <v>59</v>
      </c>
    </row>
    <row r="60" spans="32:33" ht="13.5" hidden="1">
      <c r="AF60" s="42" t="e">
        <f>+水洗化人口等!#REF!</f>
        <v>#REF!</v>
      </c>
      <c r="AG60" s="10">
        <v>60</v>
      </c>
    </row>
    <row r="61" spans="32:33" ht="13.5" hidden="1">
      <c r="AF61" s="42" t="e">
        <f>+水洗化人口等!#REF!</f>
        <v>#REF!</v>
      </c>
      <c r="AG61" s="10">
        <v>61</v>
      </c>
    </row>
    <row r="62" spans="32:33" ht="13.5" hidden="1">
      <c r="AF62" s="42" t="e">
        <f>+水洗化人口等!#REF!</f>
        <v>#REF!</v>
      </c>
      <c r="AG62" s="10">
        <v>62</v>
      </c>
    </row>
    <row r="63" spans="32:33" ht="13.5" hidden="1">
      <c r="AF63" s="42" t="e">
        <f>+水洗化人口等!#REF!</f>
        <v>#REF!</v>
      </c>
      <c r="AG63" s="10">
        <v>63</v>
      </c>
    </row>
    <row r="64" spans="32:33" ht="13.5" hidden="1">
      <c r="AF64" s="42" t="e">
        <f>+水洗化人口等!#REF!</f>
        <v>#REF!</v>
      </c>
      <c r="AG64" s="10">
        <v>64</v>
      </c>
    </row>
    <row r="65" spans="32:33" ht="13.5" hidden="1">
      <c r="AF65" s="42" t="e">
        <f>+水洗化人口等!#REF!</f>
        <v>#REF!</v>
      </c>
      <c r="AG65" s="10">
        <v>65</v>
      </c>
    </row>
    <row r="66" spans="32:33" ht="13.5" hidden="1">
      <c r="AF66" s="42" t="e">
        <f>+水洗化人口等!#REF!</f>
        <v>#REF!</v>
      </c>
      <c r="AG66" s="10">
        <v>66</v>
      </c>
    </row>
    <row r="67" spans="32:33" ht="13.5" hidden="1">
      <c r="AF67" s="42" t="e">
        <f>+水洗化人口等!#REF!</f>
        <v>#REF!</v>
      </c>
      <c r="AG67" s="10">
        <v>67</v>
      </c>
    </row>
    <row r="68" spans="32:33" ht="13.5" hidden="1">
      <c r="AF68" s="42" t="e">
        <f>+水洗化人口等!#REF!</f>
        <v>#REF!</v>
      </c>
      <c r="AG68" s="10">
        <v>68</v>
      </c>
    </row>
    <row r="69" spans="32:33" ht="13.5" hidden="1">
      <c r="AF69" s="42" t="e">
        <f>+水洗化人口等!#REF!</f>
        <v>#REF!</v>
      </c>
      <c r="AG69" s="10">
        <v>69</v>
      </c>
    </row>
    <row r="70" spans="32:33" ht="13.5" hidden="1">
      <c r="AF70" s="42" t="e">
        <f>+水洗化人口等!#REF!</f>
        <v>#REF!</v>
      </c>
      <c r="AG70" s="10">
        <v>70</v>
      </c>
    </row>
    <row r="71" spans="32:33" ht="13.5" hidden="1">
      <c r="AF71" s="42" t="e">
        <f>+水洗化人口等!#REF!</f>
        <v>#REF!</v>
      </c>
      <c r="AG71" s="10">
        <v>71</v>
      </c>
    </row>
    <row r="72" spans="32:33" ht="13.5" hidden="1">
      <c r="AF72" s="42" t="e">
        <f>+水洗化人口等!#REF!</f>
        <v>#REF!</v>
      </c>
      <c r="AG72" s="10">
        <v>72</v>
      </c>
    </row>
    <row r="73" spans="32:33" ht="13.5" hidden="1">
      <c r="AF73" s="42" t="e">
        <f>+水洗化人口等!#REF!</f>
        <v>#REF!</v>
      </c>
      <c r="AG73" s="10">
        <v>73</v>
      </c>
    </row>
    <row r="74" spans="32:33" ht="13.5" hidden="1">
      <c r="AF74" s="42" t="e">
        <f>+水洗化人口等!#REF!</f>
        <v>#REF!</v>
      </c>
      <c r="AG74" s="10">
        <v>74</v>
      </c>
    </row>
    <row r="75" spans="32:33" ht="13.5" hidden="1">
      <c r="AF75" s="42" t="e">
        <f>+水洗化人口等!#REF!</f>
        <v>#REF!</v>
      </c>
      <c r="AG75" s="10">
        <v>75</v>
      </c>
    </row>
    <row r="76" spans="32:33" ht="13.5" hidden="1">
      <c r="AF76" s="42" t="e">
        <f>+水洗化人口等!#REF!</f>
        <v>#REF!</v>
      </c>
      <c r="AG76" s="10">
        <v>76</v>
      </c>
    </row>
    <row r="77" spans="32:33" ht="13.5" hidden="1">
      <c r="AF77" s="42" t="e">
        <f>+水洗化人口等!#REF!</f>
        <v>#REF!</v>
      </c>
      <c r="AG77" s="10">
        <v>77</v>
      </c>
    </row>
    <row r="78" spans="32:33" ht="13.5" hidden="1">
      <c r="AF78" s="42" t="e">
        <f>+水洗化人口等!#REF!</f>
        <v>#REF!</v>
      </c>
      <c r="AG78" s="10">
        <v>78</v>
      </c>
    </row>
    <row r="79" spans="32:33" ht="13.5" hidden="1">
      <c r="AF79" s="42" t="e">
        <f>+水洗化人口等!#REF!</f>
        <v>#REF!</v>
      </c>
      <c r="AG79" s="10">
        <v>79</v>
      </c>
    </row>
    <row r="80" spans="32:33" ht="13.5" hidden="1">
      <c r="AF80" s="42" t="e">
        <f>+水洗化人口等!#REF!</f>
        <v>#REF!</v>
      </c>
      <c r="AG80" s="10">
        <v>80</v>
      </c>
    </row>
    <row r="81" spans="32:33" ht="13.5" hidden="1">
      <c r="AF81" s="42" t="e">
        <f>+水洗化人口等!#REF!</f>
        <v>#REF!</v>
      </c>
      <c r="AG81" s="10">
        <v>81</v>
      </c>
    </row>
    <row r="82" spans="32:33" ht="13.5" hidden="1">
      <c r="AF82" s="42" t="e">
        <f>+水洗化人口等!#REF!</f>
        <v>#REF!</v>
      </c>
      <c r="AG82" s="10">
        <v>82</v>
      </c>
    </row>
    <row r="83" spans="32:33" ht="13.5" hidden="1">
      <c r="AF83" s="42" t="e">
        <f>+水洗化人口等!#REF!</f>
        <v>#REF!</v>
      </c>
      <c r="AG83" s="10">
        <v>83</v>
      </c>
    </row>
    <row r="84" spans="32:33" ht="13.5" hidden="1">
      <c r="AF84" s="42" t="e">
        <f>+水洗化人口等!#REF!</f>
        <v>#REF!</v>
      </c>
      <c r="AG84" s="10">
        <v>84</v>
      </c>
    </row>
    <row r="85" spans="32:33" ht="13.5" hidden="1">
      <c r="AF85" s="42" t="e">
        <f>+水洗化人口等!#REF!</f>
        <v>#REF!</v>
      </c>
      <c r="AG85" s="10">
        <v>85</v>
      </c>
    </row>
    <row r="86" spans="32:33" ht="13.5" hidden="1">
      <c r="AF86" s="42" t="e">
        <f>+水洗化人口等!#REF!</f>
        <v>#REF!</v>
      </c>
      <c r="AG86" s="10">
        <v>86</v>
      </c>
    </row>
    <row r="87" spans="32:33" ht="13.5" hidden="1">
      <c r="AF87" s="42" t="e">
        <f>+水洗化人口等!#REF!</f>
        <v>#REF!</v>
      </c>
      <c r="AG87" s="10">
        <v>87</v>
      </c>
    </row>
    <row r="88" spans="32:33" ht="13.5" hidden="1">
      <c r="AF88" s="42" t="e">
        <f>+水洗化人口等!#REF!</f>
        <v>#REF!</v>
      </c>
      <c r="AG88" s="10">
        <v>88</v>
      </c>
    </row>
    <row r="89" spans="32:33" ht="13.5" hidden="1">
      <c r="AF89" s="42" t="e">
        <f>+水洗化人口等!#REF!</f>
        <v>#REF!</v>
      </c>
      <c r="AG89" s="10">
        <v>89</v>
      </c>
    </row>
    <row r="90" spans="32:33" ht="13.5" hidden="1">
      <c r="AF90" s="42" t="e">
        <f>+水洗化人口等!#REF!</f>
        <v>#REF!</v>
      </c>
      <c r="AG90" s="10">
        <v>90</v>
      </c>
    </row>
    <row r="91" spans="32:33" ht="13.5" hidden="1">
      <c r="AF91" s="42" t="e">
        <f>+水洗化人口等!#REF!</f>
        <v>#REF!</v>
      </c>
      <c r="AG91" s="10">
        <v>91</v>
      </c>
    </row>
    <row r="92" spans="32:33" ht="13.5" hidden="1">
      <c r="AF92" s="42" t="e">
        <f>+水洗化人口等!#REF!</f>
        <v>#REF!</v>
      </c>
      <c r="AG92" s="10">
        <v>92</v>
      </c>
    </row>
    <row r="93" spans="32:33" ht="13.5" hidden="1">
      <c r="AF93" s="42" t="e">
        <f>+水洗化人口等!#REF!</f>
        <v>#REF!</v>
      </c>
      <c r="AG93" s="10">
        <v>93</v>
      </c>
    </row>
    <row r="94" spans="32:33" ht="13.5" hidden="1">
      <c r="AF94" s="42" t="e">
        <f>+水洗化人口等!#REF!</f>
        <v>#REF!</v>
      </c>
      <c r="AG94" s="10">
        <v>94</v>
      </c>
    </row>
    <row r="95" spans="32:33" ht="13.5" hidden="1">
      <c r="AF95" s="42" t="e">
        <f>+水洗化人口等!#REF!</f>
        <v>#REF!</v>
      </c>
      <c r="AG95" s="10">
        <v>95</v>
      </c>
    </row>
    <row r="96" spans="32:33" ht="13.5" hidden="1">
      <c r="AF96" s="42" t="e">
        <f>+水洗化人口等!#REF!</f>
        <v>#REF!</v>
      </c>
      <c r="AG96" s="10">
        <v>96</v>
      </c>
    </row>
    <row r="97" spans="32:33" ht="13.5" hidden="1">
      <c r="AF97" s="42" t="e">
        <f>+水洗化人口等!#REF!</f>
        <v>#REF!</v>
      </c>
      <c r="AG97" s="10">
        <v>97</v>
      </c>
    </row>
    <row r="98" spans="32:33" ht="13.5" hidden="1">
      <c r="AF98" s="42" t="e">
        <f>+水洗化人口等!#REF!</f>
        <v>#REF!</v>
      </c>
      <c r="AG98" s="10">
        <v>98</v>
      </c>
    </row>
    <row r="99" spans="32:33" ht="13.5" hidden="1">
      <c r="AF99" s="42" t="e">
        <f>+水洗化人口等!#REF!</f>
        <v>#REF!</v>
      </c>
      <c r="AG99" s="10">
        <v>99</v>
      </c>
    </row>
    <row r="100" spans="32:33" ht="13.5" hidden="1">
      <c r="AF100" s="42" t="e">
        <f>+水洗化人口等!#REF!</f>
        <v>#REF!</v>
      </c>
      <c r="AG100" s="10">
        <v>100</v>
      </c>
    </row>
    <row r="101" spans="32:33" ht="13.5" hidden="1">
      <c r="AF101" s="42" t="e">
        <f>+水洗化人口等!#REF!</f>
        <v>#REF!</v>
      </c>
      <c r="AG101" s="10">
        <v>101</v>
      </c>
    </row>
    <row r="102" spans="32:33" ht="13.5" hidden="1">
      <c r="AF102" s="42" t="e">
        <f>+水洗化人口等!#REF!</f>
        <v>#REF!</v>
      </c>
      <c r="AG102" s="10">
        <v>102</v>
      </c>
    </row>
    <row r="103" spans="32:33" ht="13.5" hidden="1">
      <c r="AF103" s="42" t="e">
        <f>+水洗化人口等!#REF!</f>
        <v>#REF!</v>
      </c>
      <c r="AG103" s="10">
        <v>103</v>
      </c>
    </row>
    <row r="104" spans="32:33" ht="13.5" hidden="1">
      <c r="AF104" s="42" t="e">
        <f>+水洗化人口等!#REF!</f>
        <v>#REF!</v>
      </c>
      <c r="AG104" s="10">
        <v>104</v>
      </c>
    </row>
    <row r="105" spans="32:33" ht="13.5" hidden="1">
      <c r="AF105" s="42" t="e">
        <f>+水洗化人口等!#REF!</f>
        <v>#REF!</v>
      </c>
      <c r="AG105" s="10">
        <v>105</v>
      </c>
    </row>
    <row r="106" spans="32:33" ht="13.5" hidden="1">
      <c r="AF106" s="42" t="e">
        <f>+水洗化人口等!#REF!</f>
        <v>#REF!</v>
      </c>
      <c r="AG106" s="10">
        <v>106</v>
      </c>
    </row>
    <row r="107" spans="32:33" ht="13.5" hidden="1">
      <c r="AF107" s="42" t="e">
        <f>+水洗化人口等!#REF!</f>
        <v>#REF!</v>
      </c>
      <c r="AG107" s="10">
        <v>107</v>
      </c>
    </row>
    <row r="108" spans="32:33" ht="13.5" hidden="1">
      <c r="AF108" s="42" t="e">
        <f>+水洗化人口等!#REF!</f>
        <v>#REF!</v>
      </c>
      <c r="AG108" s="10">
        <v>108</v>
      </c>
    </row>
    <row r="109" spans="32:33" ht="13.5" hidden="1">
      <c r="AF109" s="42" t="e">
        <f>+水洗化人口等!#REF!</f>
        <v>#REF!</v>
      </c>
      <c r="AG109" s="10">
        <v>109</v>
      </c>
    </row>
    <row r="110" spans="32:33" ht="13.5" hidden="1">
      <c r="AF110" s="42" t="e">
        <f>+水洗化人口等!#REF!</f>
        <v>#REF!</v>
      </c>
      <c r="AG110" s="10">
        <v>110</v>
      </c>
    </row>
    <row r="111" spans="32:33" ht="13.5" hidden="1">
      <c r="AF111" s="42" t="e">
        <f>+水洗化人口等!#REF!</f>
        <v>#REF!</v>
      </c>
      <c r="AG111" s="10">
        <v>111</v>
      </c>
    </row>
    <row r="112" spans="32:33" ht="13.5" hidden="1">
      <c r="AF112" s="42" t="e">
        <f>+水洗化人口等!#REF!</f>
        <v>#REF!</v>
      </c>
      <c r="AG112" s="10">
        <v>112</v>
      </c>
    </row>
    <row r="113" spans="32:33" ht="13.5" hidden="1">
      <c r="AF113" s="42" t="e">
        <f>+水洗化人口等!#REF!</f>
        <v>#REF!</v>
      </c>
      <c r="AG113" s="10">
        <v>113</v>
      </c>
    </row>
    <row r="114" spans="32:33" ht="13.5" hidden="1">
      <c r="AF114" s="42" t="e">
        <f>+水洗化人口等!#REF!</f>
        <v>#REF!</v>
      </c>
      <c r="AG114" s="10">
        <v>114</v>
      </c>
    </row>
    <row r="115" spans="32:33" ht="13.5" hidden="1">
      <c r="AF115" s="42" t="e">
        <f>+水洗化人口等!#REF!</f>
        <v>#REF!</v>
      </c>
      <c r="AG115" s="10">
        <v>115</v>
      </c>
    </row>
    <row r="116" spans="32:33" ht="13.5" hidden="1">
      <c r="AF116" s="42" t="e">
        <f>+水洗化人口等!#REF!</f>
        <v>#REF!</v>
      </c>
      <c r="AG116" s="10">
        <v>116</v>
      </c>
    </row>
    <row r="117" spans="32:33" ht="13.5" hidden="1">
      <c r="AF117" s="42" t="e">
        <f>+水洗化人口等!#REF!</f>
        <v>#REF!</v>
      </c>
      <c r="AG117" s="10">
        <v>117</v>
      </c>
    </row>
    <row r="118" spans="32:33" ht="13.5" hidden="1">
      <c r="AF118" s="42" t="e">
        <f>+水洗化人口等!#REF!</f>
        <v>#REF!</v>
      </c>
      <c r="AG118" s="10">
        <v>118</v>
      </c>
    </row>
    <row r="119" spans="32:33" ht="13.5" hidden="1">
      <c r="AF119" s="42" t="e">
        <f>+水洗化人口等!#REF!</f>
        <v>#REF!</v>
      </c>
      <c r="AG119" s="10">
        <v>119</v>
      </c>
    </row>
    <row r="120" spans="32:33" ht="13.5" hidden="1">
      <c r="AF120" s="42" t="e">
        <f>+水洗化人口等!#REF!</f>
        <v>#REF!</v>
      </c>
      <c r="AG120" s="10">
        <v>120</v>
      </c>
    </row>
    <row r="121" spans="32:33" ht="13.5" hidden="1">
      <c r="AF121" s="42" t="e">
        <f>+水洗化人口等!#REF!</f>
        <v>#REF!</v>
      </c>
      <c r="AG121" s="10">
        <v>121</v>
      </c>
    </row>
    <row r="122" spans="32:33" ht="13.5" hidden="1">
      <c r="AF122" s="42" t="e">
        <f>+水洗化人口等!#REF!</f>
        <v>#REF!</v>
      </c>
      <c r="AG122" s="10">
        <v>122</v>
      </c>
    </row>
    <row r="123" spans="32:33" ht="13.5" hidden="1">
      <c r="AF123" s="42" t="e">
        <f>+水洗化人口等!#REF!</f>
        <v>#REF!</v>
      </c>
      <c r="AG123" s="10">
        <v>123</v>
      </c>
    </row>
    <row r="124" spans="32:33" ht="13.5" hidden="1">
      <c r="AF124" s="42" t="e">
        <f>+水洗化人口等!#REF!</f>
        <v>#REF!</v>
      </c>
      <c r="AG124" s="10">
        <v>124</v>
      </c>
    </row>
    <row r="125" spans="32:33" ht="13.5" hidden="1">
      <c r="AF125" s="42" t="e">
        <f>+水洗化人口等!#REF!</f>
        <v>#REF!</v>
      </c>
      <c r="AG125" s="10">
        <v>125</v>
      </c>
    </row>
    <row r="126" spans="32:33" ht="13.5" hidden="1">
      <c r="AF126" s="42" t="e">
        <f>+水洗化人口等!#REF!</f>
        <v>#REF!</v>
      </c>
      <c r="AG126" s="10">
        <v>126</v>
      </c>
    </row>
    <row r="127" spans="32:33" ht="13.5" hidden="1">
      <c r="AF127" s="42" t="e">
        <f>+水洗化人口等!#REF!</f>
        <v>#REF!</v>
      </c>
      <c r="AG127" s="10">
        <v>127</v>
      </c>
    </row>
    <row r="128" spans="32:33" ht="13.5" hidden="1">
      <c r="AF128" s="42" t="e">
        <f>+水洗化人口等!#REF!</f>
        <v>#REF!</v>
      </c>
      <c r="AG128" s="10">
        <v>128</v>
      </c>
    </row>
    <row r="129" spans="32:33" ht="13.5" hidden="1">
      <c r="AF129" s="42" t="e">
        <f>+水洗化人口等!#REF!</f>
        <v>#REF!</v>
      </c>
      <c r="AG129" s="10">
        <v>129</v>
      </c>
    </row>
    <row r="130" spans="32:33" ht="13.5" hidden="1">
      <c r="AF130" s="42" t="e">
        <f>+水洗化人口等!#REF!</f>
        <v>#REF!</v>
      </c>
      <c r="AG130" s="10">
        <v>130</v>
      </c>
    </row>
    <row r="131" spans="32:33" ht="13.5" hidden="1">
      <c r="AF131" s="42" t="e">
        <f>+水洗化人口等!#REF!</f>
        <v>#REF!</v>
      </c>
      <c r="AG131" s="10">
        <v>131</v>
      </c>
    </row>
    <row r="132" spans="32:33" ht="13.5" hidden="1">
      <c r="AF132" s="42" t="e">
        <f>+水洗化人口等!#REF!</f>
        <v>#REF!</v>
      </c>
      <c r="AG132" s="10">
        <v>132</v>
      </c>
    </row>
    <row r="133" spans="32:33" ht="13.5" hidden="1">
      <c r="AF133" s="42" t="e">
        <f>+水洗化人口等!#REF!</f>
        <v>#REF!</v>
      </c>
      <c r="AG133" s="10">
        <v>133</v>
      </c>
    </row>
    <row r="134" spans="32:33" ht="13.5" hidden="1">
      <c r="AF134" s="42" t="e">
        <f>+水洗化人口等!#REF!</f>
        <v>#REF!</v>
      </c>
      <c r="AG134" s="10">
        <v>134</v>
      </c>
    </row>
    <row r="135" spans="32:33" ht="13.5" hidden="1">
      <c r="AF135" s="42" t="e">
        <f>+水洗化人口等!#REF!</f>
        <v>#REF!</v>
      </c>
      <c r="AG135" s="10">
        <v>135</v>
      </c>
    </row>
    <row r="136" spans="32:33" ht="13.5" hidden="1">
      <c r="AF136" s="42" t="e">
        <f>+水洗化人口等!#REF!</f>
        <v>#REF!</v>
      </c>
      <c r="AG136" s="10">
        <v>136</v>
      </c>
    </row>
    <row r="137" spans="32:33" ht="13.5" hidden="1">
      <c r="AF137" s="42" t="e">
        <f>+水洗化人口等!#REF!</f>
        <v>#REF!</v>
      </c>
      <c r="AG137" s="10">
        <v>137</v>
      </c>
    </row>
    <row r="138" spans="32:33" ht="13.5" hidden="1">
      <c r="AF138" s="42" t="e">
        <f>+水洗化人口等!#REF!</f>
        <v>#REF!</v>
      </c>
      <c r="AG138" s="10">
        <v>138</v>
      </c>
    </row>
    <row r="139" spans="32:33" ht="13.5" hidden="1">
      <c r="AF139" s="42" t="e">
        <f>+水洗化人口等!#REF!</f>
        <v>#REF!</v>
      </c>
      <c r="AG139" s="10">
        <v>139</v>
      </c>
    </row>
    <row r="140" spans="32:33" ht="13.5" hidden="1">
      <c r="AF140" s="42" t="e">
        <f>+水洗化人口等!#REF!</f>
        <v>#REF!</v>
      </c>
      <c r="AG140" s="10">
        <v>140</v>
      </c>
    </row>
    <row r="141" spans="32:33" ht="13.5" hidden="1">
      <c r="AF141" s="42" t="e">
        <f>+水洗化人口等!#REF!</f>
        <v>#REF!</v>
      </c>
      <c r="AG141" s="10">
        <v>141</v>
      </c>
    </row>
    <row r="142" spans="32:33" ht="13.5" hidden="1">
      <c r="AF142" s="42" t="e">
        <f>+水洗化人口等!#REF!</f>
        <v>#REF!</v>
      </c>
      <c r="AG142" s="10">
        <v>142</v>
      </c>
    </row>
    <row r="143" spans="32:33" ht="13.5" hidden="1">
      <c r="AF143" s="42" t="e">
        <f>+水洗化人口等!#REF!</f>
        <v>#REF!</v>
      </c>
      <c r="AG143" s="10">
        <v>143</v>
      </c>
    </row>
    <row r="144" spans="32:33" ht="13.5" hidden="1">
      <c r="AF144" s="42" t="e">
        <f>+水洗化人口等!#REF!</f>
        <v>#REF!</v>
      </c>
      <c r="AG144" s="10">
        <v>144</v>
      </c>
    </row>
    <row r="145" spans="32:33" ht="13.5" hidden="1">
      <c r="AF145" s="42" t="e">
        <f>+水洗化人口等!#REF!</f>
        <v>#REF!</v>
      </c>
      <c r="AG145" s="10">
        <v>145</v>
      </c>
    </row>
    <row r="146" spans="32:33" ht="13.5" hidden="1">
      <c r="AF146" s="42" t="e">
        <f>+水洗化人口等!#REF!</f>
        <v>#REF!</v>
      </c>
      <c r="AG146" s="10">
        <v>146</v>
      </c>
    </row>
    <row r="147" spans="32:33" ht="13.5" hidden="1">
      <c r="AF147" s="42" t="e">
        <f>+水洗化人口等!#REF!</f>
        <v>#REF!</v>
      </c>
      <c r="AG147" s="10">
        <v>147</v>
      </c>
    </row>
    <row r="148" spans="32:33" ht="13.5" hidden="1">
      <c r="AF148" s="42" t="e">
        <f>+水洗化人口等!#REF!</f>
        <v>#REF!</v>
      </c>
      <c r="AG148" s="10">
        <v>148</v>
      </c>
    </row>
    <row r="149" spans="32:33" ht="13.5" hidden="1">
      <c r="AF149" s="42" t="e">
        <f>+水洗化人口等!#REF!</f>
        <v>#REF!</v>
      </c>
      <c r="AG149" s="10">
        <v>149</v>
      </c>
    </row>
    <row r="150" spans="32:33" ht="13.5" hidden="1">
      <c r="AF150" s="42" t="e">
        <f>+水洗化人口等!#REF!</f>
        <v>#REF!</v>
      </c>
      <c r="AG150" s="10">
        <v>150</v>
      </c>
    </row>
    <row r="151" spans="32:33" ht="13.5" hidden="1">
      <c r="AF151" s="42" t="e">
        <f>+水洗化人口等!#REF!</f>
        <v>#REF!</v>
      </c>
      <c r="AG151" s="10">
        <v>151</v>
      </c>
    </row>
    <row r="152" spans="32:33" ht="13.5" hidden="1">
      <c r="AF152" s="42" t="e">
        <f>+水洗化人口等!#REF!</f>
        <v>#REF!</v>
      </c>
      <c r="AG152" s="10">
        <v>152</v>
      </c>
    </row>
    <row r="153" spans="32:33" ht="13.5" hidden="1">
      <c r="AF153" s="42" t="e">
        <f>+水洗化人口等!#REF!</f>
        <v>#REF!</v>
      </c>
      <c r="AG153" s="10">
        <v>153</v>
      </c>
    </row>
    <row r="154" spans="32:33" ht="13.5" hidden="1">
      <c r="AF154" s="42" t="e">
        <f>+水洗化人口等!#REF!</f>
        <v>#REF!</v>
      </c>
      <c r="AG154" s="10">
        <v>154</v>
      </c>
    </row>
    <row r="155" spans="32:33" ht="13.5" hidden="1">
      <c r="AF155" s="42" t="e">
        <f>+水洗化人口等!#REF!</f>
        <v>#REF!</v>
      </c>
      <c r="AG155" s="10">
        <v>155</v>
      </c>
    </row>
    <row r="156" spans="32:33" ht="13.5" hidden="1">
      <c r="AF156" s="42" t="e">
        <f>+水洗化人口等!#REF!</f>
        <v>#REF!</v>
      </c>
      <c r="AG156" s="10">
        <v>156</v>
      </c>
    </row>
    <row r="157" spans="32:33" ht="13.5" hidden="1">
      <c r="AF157" s="42" t="e">
        <f>+水洗化人口等!#REF!</f>
        <v>#REF!</v>
      </c>
      <c r="AG157" s="10">
        <v>157</v>
      </c>
    </row>
    <row r="158" spans="32:33" ht="13.5" hidden="1">
      <c r="AF158" s="42" t="e">
        <f>+水洗化人口等!#REF!</f>
        <v>#REF!</v>
      </c>
      <c r="AG158" s="10">
        <v>158</v>
      </c>
    </row>
    <row r="159" spans="32:33" ht="13.5" hidden="1">
      <c r="AF159" s="42" t="e">
        <f>+水洗化人口等!#REF!</f>
        <v>#REF!</v>
      </c>
      <c r="AG159" s="10">
        <v>159</v>
      </c>
    </row>
    <row r="160" spans="32:33" ht="13.5" hidden="1">
      <c r="AF160" s="42" t="e">
        <f>+水洗化人口等!#REF!</f>
        <v>#REF!</v>
      </c>
      <c r="AG160" s="10">
        <v>160</v>
      </c>
    </row>
    <row r="161" spans="32:33" ht="13.5" hidden="1">
      <c r="AF161" s="42" t="e">
        <f>+水洗化人口等!#REF!</f>
        <v>#REF!</v>
      </c>
      <c r="AG161" s="10">
        <v>161</v>
      </c>
    </row>
    <row r="162" spans="32:33" ht="13.5" hidden="1">
      <c r="AF162" s="42" t="e">
        <f>+水洗化人口等!#REF!</f>
        <v>#REF!</v>
      </c>
      <c r="AG162" s="10">
        <v>162</v>
      </c>
    </row>
    <row r="163" spans="32:33" ht="13.5" hidden="1">
      <c r="AF163" s="42" t="e">
        <f>+水洗化人口等!#REF!</f>
        <v>#REF!</v>
      </c>
      <c r="AG163" s="10">
        <v>163</v>
      </c>
    </row>
    <row r="164" spans="32:33" ht="13.5" hidden="1">
      <c r="AF164" s="42" t="e">
        <f>+水洗化人口等!#REF!</f>
        <v>#REF!</v>
      </c>
      <c r="AG164" s="10">
        <v>164</v>
      </c>
    </row>
    <row r="165" spans="32:33" ht="13.5" hidden="1">
      <c r="AF165" s="42" t="e">
        <f>+水洗化人口等!#REF!</f>
        <v>#REF!</v>
      </c>
      <c r="AG165" s="10">
        <v>165</v>
      </c>
    </row>
    <row r="166" spans="32:33" ht="13.5" hidden="1">
      <c r="AF166" s="42" t="e">
        <f>+水洗化人口等!#REF!</f>
        <v>#REF!</v>
      </c>
      <c r="AG166" s="10">
        <v>166</v>
      </c>
    </row>
    <row r="167" spans="32:33" ht="13.5" hidden="1">
      <c r="AF167" s="42" t="e">
        <f>+水洗化人口等!#REF!</f>
        <v>#REF!</v>
      </c>
      <c r="AG167" s="10">
        <v>167</v>
      </c>
    </row>
    <row r="168" spans="32:33" ht="13.5" hidden="1">
      <c r="AF168" s="42" t="e">
        <f>+水洗化人口等!#REF!</f>
        <v>#REF!</v>
      </c>
      <c r="AG168" s="10">
        <v>168</v>
      </c>
    </row>
    <row r="169" spans="32:33" ht="13.5" hidden="1">
      <c r="AF169" s="42" t="e">
        <f>+水洗化人口等!#REF!</f>
        <v>#REF!</v>
      </c>
      <c r="AG169" s="10">
        <v>169</v>
      </c>
    </row>
    <row r="170" spans="32:33" ht="13.5" hidden="1">
      <c r="AF170" s="42" t="e">
        <f>+水洗化人口等!#REF!</f>
        <v>#REF!</v>
      </c>
      <c r="AG170" s="10">
        <v>170</v>
      </c>
    </row>
    <row r="171" spans="32:33" ht="13.5" hidden="1">
      <c r="AF171" s="42" t="e">
        <f>+水洗化人口等!#REF!</f>
        <v>#REF!</v>
      </c>
      <c r="AG171" s="10">
        <v>171</v>
      </c>
    </row>
    <row r="172" spans="32:33" ht="13.5" hidden="1">
      <c r="AF172" s="42" t="e">
        <f>+水洗化人口等!#REF!</f>
        <v>#REF!</v>
      </c>
      <c r="AG172" s="10">
        <v>172</v>
      </c>
    </row>
    <row r="173" spans="32:33" ht="13.5" hidden="1">
      <c r="AF173" s="42" t="e">
        <f>+水洗化人口等!#REF!</f>
        <v>#REF!</v>
      </c>
      <c r="AG173" s="10">
        <v>173</v>
      </c>
    </row>
    <row r="174" spans="32:33" ht="13.5" hidden="1">
      <c r="AF174" s="42" t="e">
        <f>+水洗化人口等!#REF!</f>
        <v>#REF!</v>
      </c>
      <c r="AG174" s="10">
        <v>174</v>
      </c>
    </row>
    <row r="175" spans="32:33" ht="13.5" hidden="1">
      <c r="AF175" s="42" t="e">
        <f>+水洗化人口等!#REF!</f>
        <v>#REF!</v>
      </c>
      <c r="AG175" s="10">
        <v>175</v>
      </c>
    </row>
    <row r="176" spans="32:33" ht="13.5" hidden="1">
      <c r="AF176" s="42" t="e">
        <f>+水洗化人口等!#REF!</f>
        <v>#REF!</v>
      </c>
      <c r="AG176" s="10">
        <v>176</v>
      </c>
    </row>
    <row r="177" spans="32:33" ht="13.5" hidden="1">
      <c r="AF177" s="42" t="e">
        <f>+水洗化人口等!#REF!</f>
        <v>#REF!</v>
      </c>
      <c r="AG177" s="10">
        <v>177</v>
      </c>
    </row>
    <row r="178" spans="32:33" ht="13.5" hidden="1">
      <c r="AF178" s="42" t="e">
        <f>+水洗化人口等!#REF!</f>
        <v>#REF!</v>
      </c>
      <c r="AG178" s="10">
        <v>178</v>
      </c>
    </row>
    <row r="179" spans="32:33" ht="13.5" hidden="1">
      <c r="AF179" s="42" t="e">
        <f>+水洗化人口等!#REF!</f>
        <v>#REF!</v>
      </c>
      <c r="AG179" s="10">
        <v>179</v>
      </c>
    </row>
    <row r="180" spans="32:33" ht="13.5" hidden="1">
      <c r="AF180" s="42" t="e">
        <f>+水洗化人口等!#REF!</f>
        <v>#REF!</v>
      </c>
      <c r="AG180" s="10">
        <v>180</v>
      </c>
    </row>
    <row r="181" spans="32:33" ht="13.5" hidden="1">
      <c r="AF181" s="42" t="e">
        <f>+水洗化人口等!#REF!</f>
        <v>#REF!</v>
      </c>
      <c r="AG181" s="10">
        <v>181</v>
      </c>
    </row>
    <row r="182" spans="32:33" ht="13.5" hidden="1">
      <c r="AF182" s="42" t="e">
        <f>+水洗化人口等!#REF!</f>
        <v>#REF!</v>
      </c>
      <c r="AG182" s="10">
        <v>182</v>
      </c>
    </row>
    <row r="183" spans="32:33" ht="13.5" hidden="1">
      <c r="AF183" s="42" t="e">
        <f>+水洗化人口等!#REF!</f>
        <v>#REF!</v>
      </c>
      <c r="AG183" s="10">
        <v>183</v>
      </c>
    </row>
    <row r="184" spans="32:33" ht="13.5" hidden="1">
      <c r="AF184" s="42" t="e">
        <f>+水洗化人口等!#REF!</f>
        <v>#REF!</v>
      </c>
      <c r="AG184" s="10">
        <v>184</v>
      </c>
    </row>
    <row r="185" spans="32:33" ht="13.5" hidden="1">
      <c r="AF185" s="42" t="e">
        <f>+水洗化人口等!#REF!</f>
        <v>#REF!</v>
      </c>
      <c r="AG185" s="10">
        <v>185</v>
      </c>
    </row>
    <row r="186" spans="32:33" ht="13.5" hidden="1">
      <c r="AF186" s="42" t="e">
        <f>+水洗化人口等!#REF!</f>
        <v>#REF!</v>
      </c>
      <c r="AG186" s="10">
        <v>186</v>
      </c>
    </row>
    <row r="187" spans="32:33" ht="13.5" hidden="1">
      <c r="AF187" s="42" t="e">
        <f>+水洗化人口等!#REF!</f>
        <v>#REF!</v>
      </c>
      <c r="AG187" s="10">
        <v>187</v>
      </c>
    </row>
    <row r="188" spans="32:33" ht="13.5" hidden="1">
      <c r="AF188" s="42" t="e">
        <f>+水洗化人口等!#REF!</f>
        <v>#REF!</v>
      </c>
      <c r="AG188" s="10">
        <v>188</v>
      </c>
    </row>
    <row r="189" spans="32:33" ht="13.5" hidden="1">
      <c r="AF189" s="42" t="e">
        <f>+水洗化人口等!#REF!</f>
        <v>#REF!</v>
      </c>
      <c r="AG189" s="10">
        <v>189</v>
      </c>
    </row>
    <row r="190" spans="32:33" ht="13.5" hidden="1">
      <c r="AF190" s="42" t="e">
        <f>+水洗化人口等!#REF!</f>
        <v>#REF!</v>
      </c>
      <c r="AG190" s="10">
        <v>190</v>
      </c>
    </row>
    <row r="191" spans="32:33" ht="13.5" hidden="1">
      <c r="AF191" s="42" t="e">
        <f>+水洗化人口等!#REF!</f>
        <v>#REF!</v>
      </c>
      <c r="AG191" s="10">
        <v>191</v>
      </c>
    </row>
    <row r="192" spans="32:33" ht="13.5" hidden="1">
      <c r="AF192" s="42" t="e">
        <f>+水洗化人口等!#REF!</f>
        <v>#REF!</v>
      </c>
      <c r="AG192" s="10">
        <v>192</v>
      </c>
    </row>
    <row r="193" spans="32:33" ht="13.5" hidden="1">
      <c r="AF193" s="42" t="e">
        <f>+水洗化人口等!#REF!</f>
        <v>#REF!</v>
      </c>
      <c r="AG193" s="10">
        <v>193</v>
      </c>
    </row>
    <row r="194" spans="32:33" ht="13.5" hidden="1">
      <c r="AF194" s="42" t="e">
        <f>+水洗化人口等!#REF!</f>
        <v>#REF!</v>
      </c>
      <c r="AG194" s="10">
        <v>194</v>
      </c>
    </row>
    <row r="195" spans="32:33" ht="13.5" hidden="1">
      <c r="AF195" s="42" t="e">
        <f>+水洗化人口等!#REF!</f>
        <v>#REF!</v>
      </c>
      <c r="AG195" s="10">
        <v>195</v>
      </c>
    </row>
    <row r="196" spans="32:33" ht="13.5" hidden="1">
      <c r="AF196" s="42" t="e">
        <f>+水洗化人口等!#REF!</f>
        <v>#REF!</v>
      </c>
      <c r="AG196" s="10">
        <v>196</v>
      </c>
    </row>
    <row r="197" spans="32:33" ht="13.5" hidden="1">
      <c r="AF197" s="42" t="e">
        <f>+水洗化人口等!#REF!</f>
        <v>#REF!</v>
      </c>
      <c r="AG197" s="10">
        <v>197</v>
      </c>
    </row>
    <row r="198" spans="32:33" ht="13.5" hidden="1">
      <c r="AF198" s="42" t="e">
        <f>+水洗化人口等!#REF!</f>
        <v>#REF!</v>
      </c>
      <c r="AG198" s="10">
        <v>198</v>
      </c>
    </row>
    <row r="199" spans="32:33" ht="13.5" hidden="1">
      <c r="AF199" s="42" t="e">
        <f>+水洗化人口等!#REF!</f>
        <v>#REF!</v>
      </c>
      <c r="AG199" s="10">
        <v>199</v>
      </c>
    </row>
    <row r="200" spans="32:33" ht="13.5" hidden="1">
      <c r="AF200" s="42" t="e">
        <f>+水洗化人口等!#REF!</f>
        <v>#REF!</v>
      </c>
      <c r="AG200" s="10">
        <v>200</v>
      </c>
    </row>
    <row r="201" spans="32:33" ht="13.5" hidden="1">
      <c r="AF201" s="42" t="e">
        <f>+水洗化人口等!#REF!</f>
        <v>#REF!</v>
      </c>
      <c r="AG201" s="10">
        <v>201</v>
      </c>
    </row>
    <row r="202" spans="32:33" ht="13.5" hidden="1">
      <c r="AF202" s="42" t="e">
        <f>+水洗化人口等!#REF!</f>
        <v>#REF!</v>
      </c>
      <c r="AG202" s="10">
        <v>202</v>
      </c>
    </row>
    <row r="203" spans="32:33" ht="13.5" hidden="1">
      <c r="AF203" s="42" t="e">
        <f>+水洗化人口等!#REF!</f>
        <v>#REF!</v>
      </c>
      <c r="AG203" s="10">
        <v>203</v>
      </c>
    </row>
    <row r="204" spans="32:33" ht="13.5" hidden="1">
      <c r="AF204" s="42" t="e">
        <f>+水洗化人口等!#REF!</f>
        <v>#REF!</v>
      </c>
      <c r="AG204" s="10">
        <v>204</v>
      </c>
    </row>
    <row r="205" spans="32:33" ht="13.5" hidden="1">
      <c r="AF205" s="42" t="e">
        <f>+水洗化人口等!#REF!</f>
        <v>#REF!</v>
      </c>
      <c r="AG205" s="10">
        <v>205</v>
      </c>
    </row>
    <row r="206" spans="32:33" ht="13.5" hidden="1">
      <c r="AF206" s="42" t="e">
        <f>+水洗化人口等!#REF!</f>
        <v>#REF!</v>
      </c>
      <c r="AG206" s="10">
        <v>206</v>
      </c>
    </row>
    <row r="207" spans="32:33" ht="13.5" hidden="1">
      <c r="AF207" s="42" t="e">
        <f>+水洗化人口等!#REF!</f>
        <v>#REF!</v>
      </c>
      <c r="AG207" s="10">
        <v>207</v>
      </c>
    </row>
    <row r="208" spans="32:33" ht="13.5" hidden="1">
      <c r="AF208" s="42" t="e">
        <f>+水洗化人口等!#REF!</f>
        <v>#REF!</v>
      </c>
      <c r="AG208" s="10">
        <v>208</v>
      </c>
    </row>
    <row r="209" spans="32:33" ht="13.5" hidden="1">
      <c r="AF209" s="42" t="e">
        <f>+水洗化人口等!#REF!</f>
        <v>#REF!</v>
      </c>
      <c r="AG209" s="10">
        <v>209</v>
      </c>
    </row>
    <row r="210" spans="32:33" ht="13.5" hidden="1">
      <c r="AF210" s="42" t="e">
        <f>+水洗化人口等!#REF!</f>
        <v>#REF!</v>
      </c>
      <c r="AG210" s="10">
        <v>210</v>
      </c>
    </row>
    <row r="211" spans="32:33" ht="13.5" hidden="1">
      <c r="AF211" s="42" t="e">
        <f>+水洗化人口等!#REF!</f>
        <v>#REF!</v>
      </c>
      <c r="AG211" s="10">
        <v>211</v>
      </c>
    </row>
    <row r="212" spans="32:33" ht="13.5" hidden="1">
      <c r="AF212" s="42" t="e">
        <f>+水洗化人口等!#REF!</f>
        <v>#REF!</v>
      </c>
      <c r="AG212" s="10">
        <v>212</v>
      </c>
    </row>
    <row r="213" spans="32:33" ht="13.5" hidden="1">
      <c r="AF213" s="42" t="e">
        <f>+水洗化人口等!#REF!</f>
        <v>#REF!</v>
      </c>
      <c r="AG213" s="10">
        <v>213</v>
      </c>
    </row>
    <row r="214" spans="32:33" ht="13.5" hidden="1">
      <c r="AF214" s="42" t="e">
        <f>+水洗化人口等!#REF!</f>
        <v>#REF!</v>
      </c>
      <c r="AG214" s="10">
        <v>214</v>
      </c>
    </row>
    <row r="215" spans="32:33" ht="13.5" hidden="1">
      <c r="AF215" s="42" t="e">
        <f>+水洗化人口等!#REF!</f>
        <v>#REF!</v>
      </c>
      <c r="AG215" s="10">
        <v>215</v>
      </c>
    </row>
    <row r="216" spans="32:33" ht="13.5" hidden="1">
      <c r="AF216" s="42" t="e">
        <f>+水洗化人口等!#REF!</f>
        <v>#REF!</v>
      </c>
      <c r="AG216" s="10">
        <v>216</v>
      </c>
    </row>
    <row r="217" spans="32:33" ht="13.5" hidden="1">
      <c r="AF217" s="42" t="e">
        <f>+水洗化人口等!#REF!</f>
        <v>#REF!</v>
      </c>
      <c r="AG217" s="10">
        <v>217</v>
      </c>
    </row>
    <row r="218" spans="32:33" ht="13.5" hidden="1">
      <c r="AF218" s="42" t="e">
        <f>+水洗化人口等!#REF!</f>
        <v>#REF!</v>
      </c>
      <c r="AG218" s="10">
        <v>218</v>
      </c>
    </row>
    <row r="219" spans="32:33" ht="13.5" hidden="1">
      <c r="AF219" s="42" t="e">
        <f>+水洗化人口等!#REF!</f>
        <v>#REF!</v>
      </c>
      <c r="AG219" s="10">
        <v>219</v>
      </c>
    </row>
    <row r="220" spans="32:33" ht="13.5" hidden="1">
      <c r="AF220" s="42" t="e">
        <f>+水洗化人口等!#REF!</f>
        <v>#REF!</v>
      </c>
      <c r="AG220" s="10">
        <v>220</v>
      </c>
    </row>
    <row r="221" spans="32:33" ht="13.5" hidden="1">
      <c r="AF221" s="42" t="e">
        <f>+水洗化人口等!#REF!</f>
        <v>#REF!</v>
      </c>
      <c r="AG221" s="10">
        <v>221</v>
      </c>
    </row>
    <row r="222" spans="32:33" ht="13.5" hidden="1">
      <c r="AF222" s="42" t="e">
        <f>+水洗化人口等!#REF!</f>
        <v>#REF!</v>
      </c>
      <c r="AG222" s="10">
        <v>222</v>
      </c>
    </row>
    <row r="223" spans="32:33" ht="13.5" hidden="1">
      <c r="AF223" s="42" t="e">
        <f>+水洗化人口等!#REF!</f>
        <v>#REF!</v>
      </c>
      <c r="AG223" s="10">
        <v>223</v>
      </c>
    </row>
    <row r="224" spans="32:33" ht="13.5" hidden="1">
      <c r="AF224" s="42" t="e">
        <f>+水洗化人口等!#REF!</f>
        <v>#REF!</v>
      </c>
      <c r="AG224" s="10">
        <v>224</v>
      </c>
    </row>
    <row r="225" spans="32:33" ht="13.5" hidden="1">
      <c r="AF225" s="42" t="e">
        <f>+水洗化人口等!#REF!</f>
        <v>#REF!</v>
      </c>
      <c r="AG225" s="10">
        <v>225</v>
      </c>
    </row>
    <row r="226" spans="32:33" ht="13.5" hidden="1">
      <c r="AF226" s="42" t="e">
        <f>+水洗化人口等!#REF!</f>
        <v>#REF!</v>
      </c>
      <c r="AG226" s="10">
        <v>226</v>
      </c>
    </row>
    <row r="227" spans="32:33" ht="13.5" hidden="1">
      <c r="AF227" s="42" t="e">
        <f>+水洗化人口等!#REF!</f>
        <v>#REF!</v>
      </c>
      <c r="AG227" s="10">
        <v>227</v>
      </c>
    </row>
    <row r="228" spans="32:33" ht="13.5" hidden="1">
      <c r="AF228" s="42" t="e">
        <f>+水洗化人口等!#REF!</f>
        <v>#REF!</v>
      </c>
      <c r="AG228" s="10">
        <v>228</v>
      </c>
    </row>
    <row r="229" spans="32:33" ht="13.5" hidden="1">
      <c r="AF229" s="42" t="e">
        <f>+水洗化人口等!#REF!</f>
        <v>#REF!</v>
      </c>
      <c r="AG229" s="10">
        <v>229</v>
      </c>
    </row>
    <row r="230" spans="32:33" ht="13.5" hidden="1">
      <c r="AF230" s="42" t="e">
        <f>+水洗化人口等!#REF!</f>
        <v>#REF!</v>
      </c>
      <c r="AG230" s="10">
        <v>230</v>
      </c>
    </row>
    <row r="231" spans="32:33" ht="13.5" hidden="1">
      <c r="AF231" s="42" t="e">
        <f>+水洗化人口等!#REF!</f>
        <v>#REF!</v>
      </c>
      <c r="AG231" s="10">
        <v>231</v>
      </c>
    </row>
    <row r="232" spans="32:33" ht="13.5" hidden="1">
      <c r="AF232" s="42" t="e">
        <f>+水洗化人口等!#REF!</f>
        <v>#REF!</v>
      </c>
      <c r="AG232" s="10">
        <v>232</v>
      </c>
    </row>
    <row r="233" spans="32:33" ht="13.5" hidden="1">
      <c r="AF233" s="42" t="e">
        <f>+水洗化人口等!#REF!</f>
        <v>#REF!</v>
      </c>
      <c r="AG233" s="10">
        <v>233</v>
      </c>
    </row>
    <row r="234" spans="32:33" ht="13.5" hidden="1">
      <c r="AF234" s="42" t="e">
        <f>+水洗化人口等!#REF!</f>
        <v>#REF!</v>
      </c>
      <c r="AG234" s="10">
        <v>234</v>
      </c>
    </row>
    <row r="235" spans="32:33" ht="13.5" hidden="1">
      <c r="AF235" s="42" t="e">
        <f>+水洗化人口等!#REF!</f>
        <v>#REF!</v>
      </c>
      <c r="AG235" s="10">
        <v>235</v>
      </c>
    </row>
    <row r="236" spans="32:33" ht="13.5" hidden="1">
      <c r="AF236" s="42" t="e">
        <f>+水洗化人口等!#REF!</f>
        <v>#REF!</v>
      </c>
      <c r="AG236" s="10">
        <v>236</v>
      </c>
    </row>
    <row r="237" spans="32:33" ht="13.5" hidden="1">
      <c r="AF237" s="42" t="e">
        <f>+水洗化人口等!#REF!</f>
        <v>#REF!</v>
      </c>
      <c r="AG237" s="10">
        <v>237</v>
      </c>
    </row>
    <row r="238" spans="32:33" ht="13.5" hidden="1">
      <c r="AF238" s="42" t="e">
        <f>+水洗化人口等!#REF!</f>
        <v>#REF!</v>
      </c>
      <c r="AG238" s="10">
        <v>238</v>
      </c>
    </row>
    <row r="239" spans="32:33" ht="13.5" hidden="1">
      <c r="AF239" s="42" t="e">
        <f>+水洗化人口等!#REF!</f>
        <v>#REF!</v>
      </c>
      <c r="AG239" s="10">
        <v>239</v>
      </c>
    </row>
    <row r="240" spans="32:33" ht="13.5" hidden="1">
      <c r="AF240" s="42" t="e">
        <f>+水洗化人口等!#REF!</f>
        <v>#REF!</v>
      </c>
      <c r="AG240" s="10">
        <v>240</v>
      </c>
    </row>
    <row r="241" spans="32:33" ht="13.5" hidden="1">
      <c r="AF241" s="42" t="e">
        <f>+水洗化人口等!#REF!</f>
        <v>#REF!</v>
      </c>
      <c r="AG241" s="10">
        <v>241</v>
      </c>
    </row>
    <row r="242" spans="32:33" ht="13.5" hidden="1">
      <c r="AF242" s="42" t="e">
        <f>+水洗化人口等!#REF!</f>
        <v>#REF!</v>
      </c>
      <c r="AG242" s="10">
        <v>242</v>
      </c>
    </row>
    <row r="243" spans="32:33" ht="13.5" hidden="1">
      <c r="AF243" s="42" t="e">
        <f>+水洗化人口等!#REF!</f>
        <v>#REF!</v>
      </c>
      <c r="AG243" s="10">
        <v>243</v>
      </c>
    </row>
    <row r="244" spans="32:33" ht="13.5" hidden="1">
      <c r="AF244" s="42" t="e">
        <f>+水洗化人口等!#REF!</f>
        <v>#REF!</v>
      </c>
      <c r="AG244" s="10">
        <v>244</v>
      </c>
    </row>
    <row r="245" spans="32:33" ht="13.5" hidden="1">
      <c r="AF245" s="42" t="e">
        <f>+水洗化人口等!#REF!</f>
        <v>#REF!</v>
      </c>
      <c r="AG245" s="10">
        <v>245</v>
      </c>
    </row>
    <row r="246" spans="32:33" ht="13.5" hidden="1">
      <c r="AF246" s="42" t="e">
        <f>+水洗化人口等!#REF!</f>
        <v>#REF!</v>
      </c>
      <c r="AG246" s="10">
        <v>246</v>
      </c>
    </row>
    <row r="247" spans="32:33" ht="13.5" hidden="1">
      <c r="AF247" s="42" t="e">
        <f>+水洗化人口等!#REF!</f>
        <v>#REF!</v>
      </c>
      <c r="AG247" s="10">
        <v>247</v>
      </c>
    </row>
    <row r="248" spans="32:33" ht="13.5" hidden="1">
      <c r="AF248" s="42" t="e">
        <f>+水洗化人口等!#REF!</f>
        <v>#REF!</v>
      </c>
      <c r="AG248" s="10">
        <v>248</v>
      </c>
    </row>
    <row r="249" spans="32:33" ht="13.5" hidden="1">
      <c r="AF249" s="42" t="e">
        <f>+水洗化人口等!#REF!</f>
        <v>#REF!</v>
      </c>
      <c r="AG249" s="10">
        <v>249</v>
      </c>
    </row>
    <row r="250" spans="32:33" ht="13.5" hidden="1">
      <c r="AF250" s="42" t="e">
        <f>+水洗化人口等!#REF!</f>
        <v>#REF!</v>
      </c>
      <c r="AG250" s="10">
        <v>250</v>
      </c>
    </row>
    <row r="251" spans="32:33" ht="13.5" hidden="1">
      <c r="AF251" s="42" t="e">
        <f>+水洗化人口等!#REF!</f>
        <v>#REF!</v>
      </c>
      <c r="AG251" s="10">
        <v>251</v>
      </c>
    </row>
    <row r="252" spans="32:33" ht="13.5" hidden="1">
      <c r="AF252" s="42" t="e">
        <f>+水洗化人口等!#REF!</f>
        <v>#REF!</v>
      </c>
      <c r="AG252" s="10">
        <v>252</v>
      </c>
    </row>
    <row r="253" spans="32:33" ht="13.5" hidden="1">
      <c r="AF253" s="42" t="e">
        <f>+水洗化人口等!#REF!</f>
        <v>#REF!</v>
      </c>
      <c r="AG253" s="10">
        <v>253</v>
      </c>
    </row>
    <row r="254" spans="32:33" ht="13.5" hidden="1">
      <c r="AF254" s="42" t="e">
        <f>+水洗化人口等!#REF!</f>
        <v>#REF!</v>
      </c>
      <c r="AG254" s="10">
        <v>254</v>
      </c>
    </row>
    <row r="255" spans="32:33" ht="13.5" hidden="1">
      <c r="AF255" s="42" t="e">
        <f>+水洗化人口等!#REF!</f>
        <v>#REF!</v>
      </c>
      <c r="AG255" s="10">
        <v>255</v>
      </c>
    </row>
    <row r="256" spans="32:33" ht="13.5" hidden="1">
      <c r="AF256" s="42" t="e">
        <f>+水洗化人口等!#REF!</f>
        <v>#REF!</v>
      </c>
      <c r="AG256" s="10">
        <v>256</v>
      </c>
    </row>
    <row r="257" spans="32:33" ht="13.5" hidden="1">
      <c r="AF257" s="42" t="e">
        <f>+水洗化人口等!#REF!</f>
        <v>#REF!</v>
      </c>
      <c r="AG257" s="10">
        <v>257</v>
      </c>
    </row>
    <row r="258" spans="32:33" ht="13.5" hidden="1">
      <c r="AF258" s="42" t="e">
        <f>+水洗化人口等!#REF!</f>
        <v>#REF!</v>
      </c>
      <c r="AG258" s="10">
        <v>258</v>
      </c>
    </row>
    <row r="259" spans="32:33" ht="13.5" hidden="1">
      <c r="AF259" s="42" t="e">
        <f>+水洗化人口等!#REF!</f>
        <v>#REF!</v>
      </c>
      <c r="AG259" s="10">
        <v>259</v>
      </c>
    </row>
    <row r="260" spans="32:33" ht="13.5" hidden="1">
      <c r="AF260" s="42" t="e">
        <f>+水洗化人口等!#REF!</f>
        <v>#REF!</v>
      </c>
      <c r="AG260" s="10">
        <v>260</v>
      </c>
    </row>
    <row r="261" spans="32:33" ht="13.5" hidden="1">
      <c r="AF261" s="42" t="e">
        <f>+水洗化人口等!#REF!</f>
        <v>#REF!</v>
      </c>
      <c r="AG261" s="10">
        <v>261</v>
      </c>
    </row>
    <row r="262" spans="32:33" ht="13.5" hidden="1">
      <c r="AF262" s="42" t="e">
        <f>+水洗化人口等!#REF!</f>
        <v>#REF!</v>
      </c>
      <c r="AG262" s="10">
        <v>262</v>
      </c>
    </row>
    <row r="263" spans="32:33" ht="13.5" hidden="1">
      <c r="AF263" s="42" t="e">
        <f>+水洗化人口等!#REF!</f>
        <v>#REF!</v>
      </c>
      <c r="AG263" s="10">
        <v>263</v>
      </c>
    </row>
    <row r="264" spans="32:33" ht="13.5" hidden="1">
      <c r="AF264" s="42" t="e">
        <f>+水洗化人口等!#REF!</f>
        <v>#REF!</v>
      </c>
      <c r="AG264" s="10">
        <v>264</v>
      </c>
    </row>
    <row r="265" spans="32:33" ht="13.5" hidden="1">
      <c r="AF265" s="42" t="e">
        <f>+水洗化人口等!#REF!</f>
        <v>#REF!</v>
      </c>
      <c r="AG265" s="10">
        <v>265</v>
      </c>
    </row>
    <row r="266" spans="32:33" ht="13.5" hidden="1">
      <c r="AF266" s="42" t="e">
        <f>+水洗化人口等!#REF!</f>
        <v>#REF!</v>
      </c>
      <c r="AG266" s="10">
        <v>266</v>
      </c>
    </row>
    <row r="267" spans="32:33" ht="13.5" hidden="1">
      <c r="AF267" s="42" t="e">
        <f>+水洗化人口等!#REF!</f>
        <v>#REF!</v>
      </c>
      <c r="AG267" s="10">
        <v>267</v>
      </c>
    </row>
    <row r="268" spans="32:33" ht="13.5" hidden="1">
      <c r="AF268" s="42" t="e">
        <f>+水洗化人口等!#REF!</f>
        <v>#REF!</v>
      </c>
      <c r="AG268" s="10">
        <v>268</v>
      </c>
    </row>
    <row r="269" spans="32:33" ht="13.5" hidden="1">
      <c r="AF269" s="42" t="e">
        <f>+水洗化人口等!#REF!</f>
        <v>#REF!</v>
      </c>
      <c r="AG269" s="10">
        <v>269</v>
      </c>
    </row>
    <row r="270" spans="32:33" ht="13.5" hidden="1">
      <c r="AF270" s="42" t="e">
        <f>+水洗化人口等!#REF!</f>
        <v>#REF!</v>
      </c>
      <c r="AG270" s="10">
        <v>270</v>
      </c>
    </row>
    <row r="271" spans="32:33" ht="13.5" hidden="1">
      <c r="AF271" s="42" t="e">
        <f>+水洗化人口等!#REF!</f>
        <v>#REF!</v>
      </c>
      <c r="AG271" s="10">
        <v>271</v>
      </c>
    </row>
    <row r="272" spans="32:33" ht="13.5" hidden="1">
      <c r="AF272" s="42" t="e">
        <f>+水洗化人口等!#REF!</f>
        <v>#REF!</v>
      </c>
      <c r="AG272" s="10">
        <v>272</v>
      </c>
    </row>
    <row r="273" spans="32:33" ht="13.5" hidden="1">
      <c r="AF273" s="42" t="e">
        <f>+水洗化人口等!#REF!</f>
        <v>#REF!</v>
      </c>
      <c r="AG273" s="10">
        <v>273</v>
      </c>
    </row>
    <row r="274" spans="32:33" ht="13.5" hidden="1">
      <c r="AF274" s="42" t="e">
        <f>+水洗化人口等!#REF!</f>
        <v>#REF!</v>
      </c>
      <c r="AG274" s="10">
        <v>274</v>
      </c>
    </row>
    <row r="275" spans="32:33" ht="13.5" hidden="1">
      <c r="AF275" s="42" t="e">
        <f>+水洗化人口等!#REF!</f>
        <v>#REF!</v>
      </c>
      <c r="AG275" s="10">
        <v>275</v>
      </c>
    </row>
    <row r="276" spans="32:33" ht="13.5" hidden="1">
      <c r="AF276" s="42" t="e">
        <f>+水洗化人口等!#REF!</f>
        <v>#REF!</v>
      </c>
      <c r="AG276" s="10">
        <v>276</v>
      </c>
    </row>
    <row r="277" spans="32:33" ht="13.5" hidden="1">
      <c r="AF277" s="42" t="e">
        <f>+水洗化人口等!#REF!</f>
        <v>#REF!</v>
      </c>
      <c r="AG277" s="10">
        <v>277</v>
      </c>
    </row>
    <row r="278" spans="32:33" ht="13.5" hidden="1">
      <c r="AF278" s="42" t="e">
        <f>+水洗化人口等!#REF!</f>
        <v>#REF!</v>
      </c>
      <c r="AG278" s="10">
        <v>278</v>
      </c>
    </row>
    <row r="279" spans="32:33" ht="13.5" hidden="1">
      <c r="AF279" s="42" t="e">
        <f>+水洗化人口等!#REF!</f>
        <v>#REF!</v>
      </c>
      <c r="AG279" s="10">
        <v>279</v>
      </c>
    </row>
    <row r="280" spans="32:33" ht="13.5" hidden="1">
      <c r="AF280" s="42" t="e">
        <f>+水洗化人口等!#REF!</f>
        <v>#REF!</v>
      </c>
      <c r="AG280" s="10">
        <v>280</v>
      </c>
    </row>
    <row r="281" spans="32:33" ht="13.5" hidden="1">
      <c r="AF281" s="42" t="e">
        <f>+水洗化人口等!#REF!</f>
        <v>#REF!</v>
      </c>
      <c r="AG281" s="10">
        <v>281</v>
      </c>
    </row>
    <row r="282" spans="32:33" ht="13.5" hidden="1">
      <c r="AF282" s="42" t="e">
        <f>+水洗化人口等!#REF!</f>
        <v>#REF!</v>
      </c>
      <c r="AG282" s="10">
        <v>282</v>
      </c>
    </row>
    <row r="283" spans="32:33" ht="13.5" hidden="1">
      <c r="AF283" s="42" t="e">
        <f>+水洗化人口等!#REF!</f>
        <v>#REF!</v>
      </c>
      <c r="AG283" s="10">
        <v>283</v>
      </c>
    </row>
    <row r="284" spans="32:33" ht="13.5" hidden="1">
      <c r="AF284" s="42" t="e">
        <f>+水洗化人口等!#REF!</f>
        <v>#REF!</v>
      </c>
      <c r="AG284" s="10">
        <v>284</v>
      </c>
    </row>
    <row r="285" spans="32:33" ht="13.5" hidden="1">
      <c r="AF285" s="42" t="e">
        <f>+水洗化人口等!#REF!</f>
        <v>#REF!</v>
      </c>
      <c r="AG285" s="10">
        <v>285</v>
      </c>
    </row>
    <row r="286" spans="32:33" ht="13.5" hidden="1">
      <c r="AF286" s="42" t="e">
        <f>+水洗化人口等!#REF!</f>
        <v>#REF!</v>
      </c>
      <c r="AG286" s="10">
        <v>286</v>
      </c>
    </row>
    <row r="287" spans="32:33" ht="13.5" hidden="1">
      <c r="AF287" s="42" t="e">
        <f>+水洗化人口等!#REF!</f>
        <v>#REF!</v>
      </c>
      <c r="AG287" s="10">
        <v>287</v>
      </c>
    </row>
    <row r="288" spans="32:33" ht="13.5" hidden="1">
      <c r="AF288" s="42" t="e">
        <f>+水洗化人口等!#REF!</f>
        <v>#REF!</v>
      </c>
      <c r="AG288" s="10">
        <v>288</v>
      </c>
    </row>
    <row r="289" spans="32:33" ht="13.5" hidden="1">
      <c r="AF289" s="42" t="e">
        <f>+水洗化人口等!#REF!</f>
        <v>#REF!</v>
      </c>
      <c r="AG289" s="10">
        <v>289</v>
      </c>
    </row>
    <row r="290" spans="32:33" ht="13.5" hidden="1">
      <c r="AF290" s="42" t="e">
        <f>+水洗化人口等!#REF!</f>
        <v>#REF!</v>
      </c>
      <c r="AG290" s="10">
        <v>290</v>
      </c>
    </row>
    <row r="291" spans="32:33" ht="13.5" hidden="1">
      <c r="AF291" s="42" t="e">
        <f>+水洗化人口等!#REF!</f>
        <v>#REF!</v>
      </c>
      <c r="AG291" s="10">
        <v>291</v>
      </c>
    </row>
    <row r="292" spans="32:33" ht="13.5" hidden="1">
      <c r="AF292" s="42" t="e">
        <f>+水洗化人口等!#REF!</f>
        <v>#REF!</v>
      </c>
      <c r="AG292" s="10">
        <v>292</v>
      </c>
    </row>
    <row r="293" spans="32:33" ht="13.5" hidden="1">
      <c r="AF293" s="42" t="e">
        <f>+水洗化人口等!#REF!</f>
        <v>#REF!</v>
      </c>
      <c r="AG293" s="10">
        <v>293</v>
      </c>
    </row>
    <row r="294" spans="32:33" ht="13.5" hidden="1">
      <c r="AF294" s="42" t="e">
        <f>+水洗化人口等!#REF!</f>
        <v>#REF!</v>
      </c>
      <c r="AG294" s="10">
        <v>294</v>
      </c>
    </row>
    <row r="295" spans="32:33" ht="13.5" hidden="1">
      <c r="AF295" s="42" t="e">
        <f>+水洗化人口等!#REF!</f>
        <v>#REF!</v>
      </c>
      <c r="AG295" s="10">
        <v>295</v>
      </c>
    </row>
    <row r="296" spans="32:33" ht="13.5" hidden="1">
      <c r="AF296" s="42" t="e">
        <f>+水洗化人口等!#REF!</f>
        <v>#REF!</v>
      </c>
      <c r="AG296" s="10">
        <v>296</v>
      </c>
    </row>
    <row r="297" spans="32:33" ht="13.5" hidden="1">
      <c r="AF297" s="42" t="e">
        <f>+水洗化人口等!#REF!</f>
        <v>#REF!</v>
      </c>
      <c r="AG297" s="10">
        <v>297</v>
      </c>
    </row>
    <row r="298" spans="32:33" ht="13.5" hidden="1">
      <c r="AF298" s="42" t="e">
        <f>+水洗化人口等!#REF!</f>
        <v>#REF!</v>
      </c>
      <c r="AG298" s="10">
        <v>298</v>
      </c>
    </row>
    <row r="299" spans="32:33" ht="13.5" hidden="1">
      <c r="AF299" s="42" t="e">
        <f>+水洗化人口等!#REF!</f>
        <v>#REF!</v>
      </c>
      <c r="AG299" s="10">
        <v>299</v>
      </c>
    </row>
    <row r="300" spans="32:33" ht="13.5" hidden="1">
      <c r="AF300" s="42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2014-10-14T10:03:19Z</cp:lastPrinted>
  <dcterms:created xsi:type="dcterms:W3CDTF">2008-01-06T09:25:24Z</dcterms:created>
  <dcterms:modified xsi:type="dcterms:W3CDTF">2014-11-14T06:34:27Z</dcterms:modified>
  <cp:category/>
  <cp:version/>
  <cp:contentType/>
  <cp:contentStatus/>
</cp:coreProperties>
</file>