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02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'ごみ処理概要'!$A$7:$AP$54</definedName>
    <definedName name="_xlnm.Print_Area" localSheetId="3">'ごみ処理量内訳'!$A$7:$AS$54</definedName>
    <definedName name="_xlnm.Print_Area" localSheetId="1">'ごみ搬入量内訳'!$A$7:$DM$54</definedName>
    <definedName name="_xlnm.Print_Area" localSheetId="6">'災害廃棄物搬入量'!$A$7:$CY$7</definedName>
    <definedName name="_xlnm.Print_Area" localSheetId="2">'施設区分別搬入量内訳'!$A$7:$EN$54</definedName>
    <definedName name="_xlnm.Print_Area" localSheetId="5">'施設資源化量内訳'!$A$7:$FO$54</definedName>
    <definedName name="_xlnm.Print_Area" localSheetId="4">'資源化量内訳'!$A$7:$CJ$54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<sst xmlns="http://schemas.openxmlformats.org/spreadsheetml/2006/main" count="3181" uniqueCount="772">
  <si>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</si>
  <si>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</si>
  <si>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</si>
  <si>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</si>
  <si>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</si>
  <si>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</si>
  <si>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</si>
  <si>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</si>
  <si>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</si>
  <si>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</si>
  <si>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</si>
  <si>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</si>
  <si>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</si>
  <si>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</si>
  <si>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</si>
  <si>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</si>
  <si>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</si>
  <si>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</si>
  <si>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</si>
  <si>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</si>
  <si>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</si>
  <si>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</si>
  <si>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</si>
  <si>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</si>
  <si>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</si>
  <si>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</si>
  <si>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</si>
  <si>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</si>
  <si>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</si>
  <si>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</si>
  <si>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</si>
  <si>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</si>
  <si>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</si>
  <si>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</si>
  <si>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</si>
  <si>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</si>
  <si>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</si>
  <si>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</si>
  <si>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</si>
  <si>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</si>
  <si>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</si>
  <si>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</si>
  <si>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</si>
  <si>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</si>
  <si>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</si>
  <si>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</si>
  <si>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</si>
  <si>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</si>
  <si>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</si>
  <si>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</si>
  <si>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</si>
  <si>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</si>
  <si>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</si>
  <si>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</si>
  <si>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</si>
  <si>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</si>
  <si>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</si>
  <si>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</si>
  <si>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</si>
  <si>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</si>
  <si>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</si>
  <si>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</si>
  <si>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</si>
  <si>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</si>
  <si>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</si>
  <si>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</si>
  <si>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</si>
  <si>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</si>
  <si>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</si>
  <si>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</si>
  <si>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</si>
  <si>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</si>
  <si>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</si>
  <si>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</si>
  <si>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</si>
  <si>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</si>
  <si>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</si>
  <si>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</si>
  <si>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</si>
  <si>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</si>
  <si>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</si>
  <si>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</si>
  <si>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</si>
  <si>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</si>
  <si>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</si>
  <si>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</si>
  <si>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</si>
  <si>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</si>
  <si>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</si>
  <si>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</si>
  <si>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</si>
  <si>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</si>
  <si>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</si>
  <si>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</si>
  <si>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</si>
  <si>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</si>
  <si>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</si>
  <si>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</si>
  <si>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</si>
  <si>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</si>
  <si>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</si>
  <si>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</si>
  <si>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</si>
  <si>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</si>
  <si>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</si>
  <si>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</si>
  <si>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</si>
  <si>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</si>
  <si>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</si>
  <si>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</si>
  <si>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</si>
  <si>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</si>
  <si>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</si>
  <si>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</si>
  <si>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</si>
  <si>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</si>
  <si>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</si>
  <si>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</si>
  <si>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</si>
  <si>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</si>
  <si>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</si>
  <si>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</si>
  <si>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</si>
  <si>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</si>
  <si>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</si>
  <si>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</si>
  <si>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</si>
  <si>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</si>
  <si>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</si>
  <si>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</si>
  <si>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</si>
  <si>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</si>
  <si>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</si>
  <si>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</si>
  <si>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</si>
  <si>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</si>
  <si>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</si>
  <si>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</si>
  <si>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</si>
  <si>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</si>
  <si>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</si>
  <si>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</si>
  <si>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</si>
  <si>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</si>
  <si>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</si>
  <si>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</si>
  <si>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</si>
  <si>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</si>
  <si>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</si>
  <si>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</si>
  <si>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</si>
  <si>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</si>
  <si>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</si>
  <si>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</si>
  <si>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</si>
  <si>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</si>
  <si>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</si>
  <si>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</si>
  <si>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</si>
  <si>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</si>
  <si>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</si>
  <si>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</si>
  <si>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</si>
  <si>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</si>
  <si>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</si>
  <si>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</si>
  <si>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</si>
  <si>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</si>
  <si>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</si>
  <si>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</si>
  <si>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</si>
  <si>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</si>
  <si>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</si>
  <si>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</si>
  <si>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</si>
  <si>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</si>
  <si>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</si>
  <si>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</si>
  <si>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</si>
  <si>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</si>
  <si>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</si>
  <si>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</si>
  <si>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</si>
  <si>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</si>
  <si>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</si>
  <si>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</si>
  <si>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</si>
  <si>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</si>
  <si>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</si>
  <si>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</si>
  <si>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</si>
  <si>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</si>
  <si>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</si>
  <si>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</si>
  <si>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</si>
  <si>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</si>
  <si>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</si>
  <si>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</si>
  <si>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</si>
  <si>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</si>
  <si>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</si>
  <si>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</si>
  <si>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</si>
  <si>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</si>
  <si>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</si>
  <si>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</si>
  <si>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</si>
  <si>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</si>
  <si>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</si>
  <si>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</si>
  <si>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</si>
  <si>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</si>
  <si>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</si>
  <si>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</si>
  <si>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</si>
  <si>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</si>
  <si>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</si>
  <si>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</si>
  <si>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</si>
  <si>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</si>
  <si>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</si>
  <si>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</si>
  <si>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</si>
  <si>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</si>
  <si>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</si>
  <si>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</si>
  <si>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</si>
  <si>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</si>
  <si>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</si>
  <si>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</si>
  <si>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</si>
  <si>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</si>
  <si>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</si>
  <si>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</si>
  <si>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</si>
  <si>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</si>
  <si>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</si>
  <si>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</si>
  <si>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</si>
  <si>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</si>
  <si>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</si>
  <si>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</si>
  <si>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</si>
  <si>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</si>
  <si>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</si>
  <si>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</si>
  <si>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</si>
  <si>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</si>
  <si>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</si>
  <si>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</si>
  <si>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</si>
  <si>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</si>
  <si>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</si>
  <si>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</si>
  <si>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</si>
  <si>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</si>
  <si>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</si>
  <si>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</si>
  <si>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</si>
  <si>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</si>
  <si>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</si>
  <si>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</si>
  <si>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</si>
  <si>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</si>
  <si>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</si>
  <si>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</si>
  <si>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</si>
  <si>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</si>
  <si>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</si>
  <si>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</si>
  <si>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</si>
  <si>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</si>
  <si>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</si>
  <si>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</si>
  <si>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</si>
  <si>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</si>
  <si>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</si>
  <si>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</si>
  <si>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</si>
  <si>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</si>
  <si>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</si>
  <si>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</si>
  <si>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</si>
  <si>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</si>
  <si>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</si>
  <si>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</si>
  <si>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</si>
  <si>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</si>
  <si>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</si>
  <si>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</si>
  <si>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</si>
  <si>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</si>
  <si>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</si>
  <si>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</si>
  <si>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</si>
  <si>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</si>
  <si>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</si>
  <si>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</si>
  <si>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</si>
  <si>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</si>
  <si>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</si>
  <si>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</si>
  <si>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</si>
  <si>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</si>
  <si>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</si>
  <si>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</si>
  <si>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</si>
  <si>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</si>
  <si>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</si>
  <si>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</si>
  <si>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</si>
  <si>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</si>
  <si>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</si>
  <si>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</si>
  <si>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</si>
  <si>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</si>
  <si>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</si>
  <si>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</si>
  <si>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</si>
  <si>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</si>
  <si>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</si>
  <si>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</si>
  <si>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</si>
  <si>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</si>
  <si>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</si>
  <si>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</si>
  <si>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</si>
  <si>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</si>
  <si>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</si>
  <si>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</si>
  <si>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</si>
  <si>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</si>
  <si>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</si>
  <si>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</si>
  <si>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</si>
  <si>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</si>
  <si>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</si>
  <si>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</si>
  <si>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</si>
  <si>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</si>
  <si>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</si>
  <si>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</si>
  <si>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</si>
  <si>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</si>
  <si>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</si>
  <si>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</si>
  <si>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</si>
  <si>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</si>
  <si>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</si>
  <si>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</si>
  <si>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</si>
  <si>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</si>
  <si>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</si>
  <si>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</si>
  <si>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</si>
  <si>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</si>
  <si>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</si>
  <si>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</si>
  <si>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</si>
  <si>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</si>
  <si>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</si>
  <si>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</si>
  <si>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</si>
  <si>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</si>
  <si>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</si>
  <si>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</si>
  <si>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</si>
  <si>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</si>
  <si>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</si>
  <si>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</si>
  <si>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</si>
  <si>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</si>
  <si>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</si>
  <si>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</si>
  <si>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</si>
  <si>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</si>
  <si>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</si>
  <si>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</si>
  <si>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</si>
  <si>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</si>
  <si>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</si>
  <si>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</si>
  <si>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</si>
  <si>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</si>
  <si>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</si>
  <si>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</si>
  <si>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</si>
  <si>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</si>
  <si>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</si>
  <si>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</si>
  <si>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</si>
  <si>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</si>
  <si>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</si>
  <si>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</si>
  <si>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</si>
  <si>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</si>
  <si>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</si>
  <si>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</si>
  <si>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</si>
  <si>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</si>
  <si>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</si>
  <si>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</si>
  <si>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</si>
  <si>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</si>
  <si>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</si>
  <si>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</si>
  <si>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</si>
  <si>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</si>
  <si>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</si>
  <si>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</si>
  <si>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</si>
  <si>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</si>
  <si>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</si>
  <si>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</si>
  <si>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</si>
  <si>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</si>
  <si>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</si>
  <si>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</si>
  <si>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</si>
  <si>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</si>
  <si>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</si>
  <si>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</si>
  <si>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</si>
  <si>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</si>
  <si>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</si>
  <si>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</si>
  <si>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</si>
  <si>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</si>
  <si>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</si>
  <si>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</si>
  <si>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</si>
  <si>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</si>
  <si>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</si>
  <si>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</si>
  <si>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</si>
  <si>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</si>
  <si>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</si>
  <si>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</si>
  <si>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</si>
  <si>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</si>
  <si>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</si>
  <si>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</si>
  <si>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</si>
  <si>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</si>
  <si>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</si>
  <si>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</si>
  <si>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</si>
  <si>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</si>
  <si>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</si>
  <si>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</si>
  <si>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</si>
  <si>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</si>
  <si>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</si>
  <si>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</si>
  <si>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</si>
  <si>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</si>
  <si>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</si>
  <si>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</si>
  <si>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</si>
  <si>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</si>
  <si>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</si>
  <si>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</si>
  <si>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</si>
  <si>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</si>
  <si>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</si>
  <si>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</si>
  <si>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</si>
  <si>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</si>
  <si>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</si>
  <si>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</si>
  <si>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</si>
  <si>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</si>
  <si>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</si>
  <si>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</si>
  <si>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</si>
  <si>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</si>
  <si>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</si>
  <si>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</si>
  <si>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</si>
  <si>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</si>
  <si>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</si>
  <si>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</si>
  <si>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</si>
  <si>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</si>
  <si>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</si>
  <si>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</si>
  <si>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</si>
  <si>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</si>
  <si>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</si>
  <si>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</si>
  <si>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</si>
  <si>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</si>
  <si>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</si>
  <si>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</si>
  <si>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</si>
  <si>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</si>
  <si>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</si>
  <si>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</si>
  <si>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</si>
  <si>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</si>
  <si>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</si>
  <si>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</si>
  <si>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</si>
  <si>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</si>
  <si>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</si>
  <si>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</si>
  <si>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</si>
  <si>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</si>
  <si>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</si>
  <si>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</si>
  <si>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</si>
  <si>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</si>
  <si>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</si>
  <si>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</si>
  <si>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</si>
  <si>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</si>
  <si>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</si>
  <si>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</si>
  <si>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</si>
  <si>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</si>
  <si>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</si>
  <si>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</si>
  <si>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</si>
  <si>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</si>
  <si>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</si>
  <si>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</si>
  <si>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</si>
  <si>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</si>
  <si>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</si>
  <si>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</si>
  <si>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</si>
  <si>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</si>
  <si>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</si>
  <si>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</si>
  <si>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</si>
  <si>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</si>
  <si>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</si>
  <si>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</si>
  <si>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</si>
  <si>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</si>
  <si>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</si>
  <si>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</si>
  <si>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</si>
  <si>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</si>
  <si>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</si>
  <si>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</si>
  <si>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</si>
  <si>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</si>
  <si>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</si>
  <si>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</si>
  <si>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</si>
  <si>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</si>
  <si>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青森県</t>
  </si>
  <si>
    <t>02000</t>
  </si>
  <si>
    <t>秋田県</t>
  </si>
  <si>
    <t>05000</t>
  </si>
  <si>
    <t>茨城県</t>
  </si>
  <si>
    <t>08000</t>
  </si>
  <si>
    <t>栃木県</t>
  </si>
  <si>
    <t>09000</t>
  </si>
  <si>
    <t>埼玉県</t>
  </si>
  <si>
    <t>11000</t>
  </si>
  <si>
    <t>千葉県</t>
  </si>
  <si>
    <t>12000</t>
  </si>
  <si>
    <t>東京都</t>
  </si>
  <si>
    <t>神奈川県</t>
  </si>
  <si>
    <t>新潟県</t>
  </si>
  <si>
    <t>福井県</t>
  </si>
  <si>
    <t>長野県</t>
  </si>
  <si>
    <t>20000</t>
  </si>
  <si>
    <t>21000</t>
  </si>
  <si>
    <t>静岡県</t>
  </si>
  <si>
    <t>22000</t>
  </si>
  <si>
    <t>三重県</t>
  </si>
  <si>
    <t>滋賀県</t>
  </si>
  <si>
    <t>25000</t>
  </si>
  <si>
    <t>京都府</t>
  </si>
  <si>
    <t>大阪府</t>
  </si>
  <si>
    <t>27000</t>
  </si>
  <si>
    <t>兵庫県</t>
  </si>
  <si>
    <t>和歌山県</t>
  </si>
  <si>
    <t>30000</t>
  </si>
  <si>
    <t>鳥取県</t>
  </si>
  <si>
    <t>31000</t>
  </si>
  <si>
    <t>岡山県</t>
  </si>
  <si>
    <t>33000</t>
  </si>
  <si>
    <t>山口県</t>
  </si>
  <si>
    <t>35000</t>
  </si>
  <si>
    <t>徳島県</t>
  </si>
  <si>
    <t>愛媛県</t>
  </si>
  <si>
    <t>38000</t>
  </si>
  <si>
    <t>高知県</t>
  </si>
  <si>
    <t>福岡県</t>
  </si>
  <si>
    <t>佐賀県</t>
  </si>
  <si>
    <t>41000</t>
  </si>
  <si>
    <t>長崎県</t>
  </si>
  <si>
    <t>42000</t>
  </si>
  <si>
    <t>大分県</t>
  </si>
  <si>
    <t>44000</t>
  </si>
  <si>
    <t>鹿児島県</t>
  </si>
  <si>
    <t>沖縄県</t>
  </si>
  <si>
    <t>47000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</si>
  <si>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</si>
  <si>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</si>
  <si>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</si>
  <si>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</si>
  <si>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</si>
  <si>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</si>
  <si>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</si>
  <si>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岩手県</t>
  </si>
  <si>
    <t>03000</t>
  </si>
  <si>
    <t>宮城県</t>
  </si>
  <si>
    <t>山形県</t>
  </si>
  <si>
    <t>06000</t>
  </si>
  <si>
    <t>福島県</t>
  </si>
  <si>
    <t>07000</t>
  </si>
  <si>
    <t>石川県</t>
  </si>
  <si>
    <t>山梨県</t>
  </si>
  <si>
    <t>19000</t>
  </si>
  <si>
    <t>24000</t>
  </si>
  <si>
    <t>広島県</t>
  </si>
  <si>
    <t>34000</t>
  </si>
  <si>
    <t>香川県</t>
  </si>
  <si>
    <t>37000</t>
  </si>
  <si>
    <t>熊本県</t>
  </si>
  <si>
    <t>宮崎県</t>
  </si>
  <si>
    <t>45000</t>
  </si>
  <si>
    <t>46000</t>
  </si>
  <si>
    <t>愛知県</t>
  </si>
  <si>
    <t>23000</t>
  </si>
  <si>
    <t>奈良県</t>
  </si>
  <si>
    <t>26000</t>
  </si>
  <si>
    <t>18000</t>
  </si>
  <si>
    <t>13000</t>
  </si>
  <si>
    <t>14000</t>
  </si>
  <si>
    <t>15000</t>
  </si>
  <si>
    <t>17000</t>
  </si>
  <si>
    <t>04000</t>
  </si>
  <si>
    <t>富山県</t>
  </si>
  <si>
    <t>16000</t>
  </si>
  <si>
    <t>36000</t>
  </si>
  <si>
    <t>43000</t>
  </si>
  <si>
    <t>岐阜県</t>
  </si>
  <si>
    <t>28000</t>
  </si>
  <si>
    <t>29000</t>
  </si>
  <si>
    <t>39000</t>
  </si>
  <si>
    <t>40000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</si>
  <si>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</si>
  <si>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</si>
  <si>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</si>
  <si>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</si>
  <si>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</si>
  <si>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</si>
  <si>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</si>
  <si>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</si>
  <si>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</si>
  <si>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</si>
  <si>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</si>
  <si>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</si>
  <si>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</si>
  <si>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</si>
  <si>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</si>
  <si>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合計</t>
  </si>
  <si>
    <t>青森県</t>
  </si>
  <si>
    <t>02000</t>
  </si>
  <si>
    <t>合計</t>
  </si>
  <si>
    <t>宮城県</t>
  </si>
  <si>
    <t>04000</t>
  </si>
  <si>
    <t>秋田県</t>
  </si>
  <si>
    <t>05000</t>
  </si>
  <si>
    <t>05000</t>
  </si>
  <si>
    <t>福島県</t>
  </si>
  <si>
    <t>07000</t>
  </si>
  <si>
    <t>合計</t>
  </si>
  <si>
    <t>群馬県</t>
  </si>
  <si>
    <t>10000</t>
  </si>
  <si>
    <t>群馬県</t>
  </si>
  <si>
    <t>10000</t>
  </si>
  <si>
    <t>10000</t>
  </si>
  <si>
    <t>富山県</t>
  </si>
  <si>
    <t>16000</t>
  </si>
  <si>
    <t>合計</t>
  </si>
  <si>
    <t>福井県</t>
  </si>
  <si>
    <t>18000</t>
  </si>
  <si>
    <t>合計</t>
  </si>
  <si>
    <t>長野県</t>
  </si>
  <si>
    <t>岐阜県</t>
  </si>
  <si>
    <t>21000</t>
  </si>
  <si>
    <t>合計</t>
  </si>
  <si>
    <t>愛知県</t>
  </si>
  <si>
    <t>23000</t>
  </si>
  <si>
    <t>三重県</t>
  </si>
  <si>
    <t>24000</t>
  </si>
  <si>
    <t>大阪府</t>
  </si>
  <si>
    <t>27000</t>
  </si>
  <si>
    <t>合計</t>
  </si>
  <si>
    <t>兵庫県</t>
  </si>
  <si>
    <t>28000</t>
  </si>
  <si>
    <t>奈良県</t>
  </si>
  <si>
    <t>29000</t>
  </si>
  <si>
    <t>合計</t>
  </si>
  <si>
    <t>和歌山県</t>
  </si>
  <si>
    <t>30000</t>
  </si>
  <si>
    <t>合計</t>
  </si>
  <si>
    <t>鳥取県</t>
  </si>
  <si>
    <t>31000</t>
  </si>
  <si>
    <t>合計</t>
  </si>
  <si>
    <t>島根県</t>
  </si>
  <si>
    <t>32000</t>
  </si>
  <si>
    <t>島根県</t>
  </si>
  <si>
    <t>32000</t>
  </si>
  <si>
    <t>合計</t>
  </si>
  <si>
    <t>広島県</t>
  </si>
  <si>
    <t>34000</t>
  </si>
  <si>
    <t>合計</t>
  </si>
  <si>
    <t>広島県</t>
  </si>
  <si>
    <t>34000</t>
  </si>
  <si>
    <t>山口県</t>
  </si>
  <si>
    <t>35000</t>
  </si>
  <si>
    <t>山口県</t>
  </si>
  <si>
    <t>35000</t>
  </si>
  <si>
    <t>合計</t>
  </si>
  <si>
    <t>山口県</t>
  </si>
  <si>
    <t>35000</t>
  </si>
  <si>
    <t>37000</t>
  </si>
  <si>
    <t>香川県</t>
  </si>
  <si>
    <t>合計</t>
  </si>
  <si>
    <t>37000</t>
  </si>
  <si>
    <t>福岡県</t>
  </si>
  <si>
    <t>40000</t>
  </si>
  <si>
    <t>佐賀県</t>
  </si>
  <si>
    <t>長崎県</t>
  </si>
  <si>
    <t>42000</t>
  </si>
  <si>
    <t>合計</t>
  </si>
  <si>
    <t>43000</t>
  </si>
  <si>
    <t>合計</t>
  </si>
  <si>
    <t>大分県</t>
  </si>
  <si>
    <t>44000</t>
  </si>
  <si>
    <t>宮崎県</t>
  </si>
  <si>
    <t>宮崎県</t>
  </si>
  <si>
    <t>45000</t>
  </si>
  <si>
    <t>合計</t>
  </si>
  <si>
    <t>鹿児島県</t>
  </si>
  <si>
    <t>46000</t>
  </si>
  <si>
    <t>沖縄県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</si>
  <si>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</si>
  <si>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</si>
  <si>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</si>
  <si>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</si>
  <si>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</si>
  <si>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</si>
  <si>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</si>
  <si>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</si>
  <si>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全国</t>
  </si>
  <si>
    <t>48000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</si>
  <si>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</si>
  <si>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</si>
  <si>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</si>
  <si>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</si>
  <si>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</si>
  <si>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</si>
  <si>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</si>
  <si>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</si>
  <si>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</si>
  <si>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</si>
  <si>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</si>
  <si>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</si>
  <si>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</si>
  <si>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48000</t>
  </si>
  <si>
    <t>全国</t>
  </si>
  <si>
    <t>48000</t>
  </si>
  <si>
    <t>合計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</si>
</sst>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6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color indexed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3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38" fontId="9" fillId="0" borderId="0" xfId="49" applyFont="1" applyFill="1" applyAlignment="1" quotePrefix="1">
      <alignment horizontal="left"/>
    </xf>
    <xf numFmtId="38" fontId="9" fillId="0" borderId="0" xfId="49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2" xfId="63" applyFont="1" applyFill="1" applyBorder="1" applyAlignment="1" quotePrefix="1">
      <alignment horizontal="left" vertical="center"/>
      <protection/>
    </xf>
    <xf numFmtId="0" fontId="6" fillId="0" borderId="43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3" applyFont="1" applyFill="1" applyBorder="1" applyAlignment="1">
      <alignment vertical="center"/>
      <protection/>
    </xf>
    <xf numFmtId="0" fontId="6" fillId="0" borderId="49" xfId="63" applyFont="1" applyFill="1" applyBorder="1" applyAlignment="1">
      <alignment horizontal="left" vertical="center"/>
      <protection/>
    </xf>
    <xf numFmtId="38" fontId="6" fillId="0" borderId="49" xfId="63" applyNumberFormat="1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9" fillId="0" borderId="0" xfId="49" applyFont="1" applyFill="1" applyAlignment="1">
      <alignment horizontal="left"/>
    </xf>
    <xf numFmtId="38" fontId="9" fillId="0" borderId="0" xfId="49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9" applyFont="1" applyFill="1" applyAlignment="1">
      <alignment vertical="center"/>
    </xf>
    <xf numFmtId="38" fontId="9" fillId="0" borderId="51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horizontal="center" vertical="center"/>
    </xf>
    <xf numFmtId="38" fontId="9" fillId="0" borderId="52" xfId="49" applyFont="1" applyFill="1" applyBorder="1" applyAlignment="1">
      <alignment vertical="center"/>
    </xf>
    <xf numFmtId="38" fontId="9" fillId="0" borderId="51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6" xfId="49" applyFont="1" applyFill="1" applyBorder="1" applyAlignment="1" quotePrefix="1">
      <alignment horizontal="left" vertical="center"/>
    </xf>
    <xf numFmtId="38" fontId="11" fillId="0" borderId="53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9" fillId="0" borderId="52" xfId="49" applyFont="1" applyFill="1" applyBorder="1" applyAlignment="1">
      <alignment horizontal="left" vertical="center"/>
    </xf>
    <xf numFmtId="38" fontId="9" fillId="0" borderId="52" xfId="49" applyFont="1" applyFill="1" applyBorder="1" applyAlignment="1">
      <alignment horizontal="distributed" vertical="center"/>
    </xf>
    <xf numFmtId="38" fontId="11" fillId="0" borderId="51" xfId="49" applyFont="1" applyFill="1" applyBorder="1" applyAlignment="1">
      <alignment horizontal="right" vertical="center"/>
    </xf>
    <xf numFmtId="38" fontId="9" fillId="0" borderId="54" xfId="49" applyFont="1" applyFill="1" applyBorder="1" applyAlignment="1">
      <alignment horizontal="distributed" vertical="center"/>
    </xf>
    <xf numFmtId="38" fontId="11" fillId="0" borderId="55" xfId="49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horizontal="center" vertical="center"/>
    </xf>
    <xf numFmtId="38" fontId="11" fillId="0" borderId="56" xfId="49" applyFont="1" applyFill="1" applyBorder="1" applyAlignment="1">
      <alignment horizontal="right" vertical="center"/>
    </xf>
    <xf numFmtId="38" fontId="9" fillId="0" borderId="57" xfId="49" applyFont="1" applyFill="1" applyBorder="1" applyAlignment="1">
      <alignment horizontal="distributed" vertical="center"/>
    </xf>
    <xf numFmtId="38" fontId="12" fillId="0" borderId="0" xfId="49" applyFont="1" applyFill="1" applyAlignment="1">
      <alignment horizontal="right" vertical="center"/>
    </xf>
    <xf numFmtId="38" fontId="9" fillId="0" borderId="58" xfId="49" applyFont="1" applyFill="1" applyBorder="1" applyAlignment="1">
      <alignment horizontal="distributed" vertical="center"/>
    </xf>
    <xf numFmtId="38" fontId="11" fillId="0" borderId="59" xfId="49" applyFont="1" applyFill="1" applyBorder="1" applyAlignment="1" quotePrefix="1">
      <alignment horizontal="right" vertical="center"/>
    </xf>
    <xf numFmtId="38" fontId="9" fillId="0" borderId="16" xfId="49" applyFont="1" applyFill="1" applyBorder="1" applyAlignment="1">
      <alignment horizontal="distributed" vertical="center"/>
    </xf>
    <xf numFmtId="38" fontId="9" fillId="0" borderId="0" xfId="49" applyFont="1" applyFill="1" applyBorder="1" applyAlignment="1" quotePrefix="1">
      <alignment vertical="center"/>
    </xf>
    <xf numFmtId="177" fontId="12" fillId="0" borderId="0" xfId="49" applyNumberFormat="1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vertical="center"/>
    </xf>
    <xf numFmtId="177" fontId="9" fillId="0" borderId="27" xfId="49" applyNumberFormat="1" applyFont="1" applyFill="1" applyBorder="1" applyAlignment="1">
      <alignment horizontal="right" vertical="center"/>
    </xf>
    <xf numFmtId="38" fontId="12" fillId="0" borderId="0" xfId="49" applyFont="1" applyFill="1" applyAlignment="1">
      <alignment vertical="center"/>
    </xf>
    <xf numFmtId="38" fontId="9" fillId="0" borderId="57" xfId="49" applyFont="1" applyFill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9" fillId="0" borderId="0" xfId="49" applyFont="1" applyFill="1" applyAlignment="1" quotePrefix="1">
      <alignment vertical="center"/>
    </xf>
    <xf numFmtId="38" fontId="9" fillId="0" borderId="0" xfId="49" applyFont="1" applyFill="1" applyBorder="1" applyAlignment="1">
      <alignment vertical="center"/>
    </xf>
    <xf numFmtId="38" fontId="11" fillId="0" borderId="60" xfId="49" applyFont="1" applyFill="1" applyBorder="1" applyAlignment="1">
      <alignment horizontal="right" vertical="center"/>
    </xf>
    <xf numFmtId="38" fontId="9" fillId="0" borderId="61" xfId="49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9" fillId="0" borderId="0" xfId="49" applyFont="1" applyFill="1" applyAlignment="1" quotePrefix="1">
      <alignment horizontal="left" vertical="center"/>
    </xf>
    <xf numFmtId="38" fontId="9" fillId="0" borderId="0" xfId="49" applyFont="1" applyFill="1" applyBorder="1" applyAlignment="1" quotePrefix="1">
      <alignment horizontal="left" vertical="center"/>
    </xf>
    <xf numFmtId="38" fontId="9" fillId="0" borderId="61" xfId="49" applyFont="1" applyFill="1" applyBorder="1" applyAlignment="1">
      <alignment horizontal="center" vertical="center"/>
    </xf>
    <xf numFmtId="177" fontId="9" fillId="0" borderId="61" xfId="49" applyNumberFormat="1" applyFont="1" applyFill="1" applyBorder="1" applyAlignment="1">
      <alignment horizontal="right" vertical="center"/>
    </xf>
    <xf numFmtId="38" fontId="9" fillId="0" borderId="62" xfId="49" applyFont="1" applyFill="1" applyBorder="1" applyAlignment="1">
      <alignment horizontal="distributed" vertical="center"/>
    </xf>
    <xf numFmtId="38" fontId="11" fillId="0" borderId="41" xfId="49" applyFont="1" applyFill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4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9" applyFont="1" applyFill="1" applyBorder="1" applyAlignment="1">
      <alignment vertical="center"/>
    </xf>
    <xf numFmtId="38" fontId="6" fillId="0" borderId="64" xfId="49" applyFont="1" applyFill="1" applyBorder="1" applyAlignment="1">
      <alignment vertical="center"/>
    </xf>
    <xf numFmtId="38" fontId="6" fillId="0" borderId="65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38" fontId="6" fillId="0" borderId="6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vertical="center"/>
    </xf>
    <xf numFmtId="38" fontId="6" fillId="0" borderId="75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80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1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6" xfId="49" applyFont="1" applyFill="1" applyBorder="1" applyAlignment="1">
      <alignment horizontal="right" vertical="center"/>
    </xf>
    <xf numFmtId="38" fontId="6" fillId="0" borderId="67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9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83" xfId="61" applyNumberFormat="1" applyFont="1" applyFill="1" applyBorder="1" applyAlignment="1">
      <alignment vertical="center" wrapText="1"/>
      <protection/>
    </xf>
    <xf numFmtId="0" fontId="18" fillId="34" borderId="31" xfId="61" applyNumberFormat="1" applyFont="1" applyFill="1" applyBorder="1" applyAlignment="1">
      <alignment vertical="center" wrapText="1"/>
      <protection/>
    </xf>
    <xf numFmtId="0" fontId="17" fillId="34" borderId="23" xfId="61" applyNumberFormat="1" applyFont="1" applyFill="1" applyBorder="1" applyAlignment="1">
      <alignment vertical="center"/>
      <protection/>
    </xf>
    <xf numFmtId="0" fontId="17" fillId="34" borderId="81" xfId="61" applyNumberFormat="1" applyFont="1" applyFill="1" applyBorder="1" applyAlignment="1">
      <alignment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8" fillId="34" borderId="78" xfId="61" applyNumberFormat="1" applyFont="1" applyFill="1" applyBorder="1" applyAlignment="1">
      <alignment vertical="center"/>
      <protection/>
    </xf>
    <xf numFmtId="0" fontId="18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0" fontId="17" fillId="34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1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6" applyNumberFormat="1" applyFont="1" applyFill="1" applyBorder="1" applyAlignment="1" quotePrefix="1">
      <alignment horizontal="center" vertical="center" wrapText="1"/>
      <protection/>
    </xf>
    <xf numFmtId="0" fontId="17" fillId="34" borderId="78" xfId="66" applyNumberFormat="1" applyFont="1" applyFill="1" applyBorder="1" applyAlignment="1">
      <alignment horizontal="center" vertical="center" wrapText="1"/>
      <protection/>
    </xf>
    <xf numFmtId="0" fontId="17" fillId="34" borderId="83" xfId="62" applyNumberFormat="1" applyFont="1" applyFill="1" applyBorder="1" applyAlignment="1">
      <alignment vertical="center"/>
      <protection/>
    </xf>
    <xf numFmtId="0" fontId="18" fillId="34" borderId="83" xfId="66" applyNumberFormat="1" applyFont="1" applyFill="1" applyBorder="1" applyAlignment="1" quotePrefix="1">
      <alignment vertical="center"/>
      <protection/>
    </xf>
    <xf numFmtId="0" fontId="18" fillId="34" borderId="23" xfId="66" applyNumberFormat="1" applyFont="1" applyFill="1" applyBorder="1" applyAlignment="1" quotePrefix="1">
      <alignment vertical="center" wrapText="1"/>
      <protection/>
    </xf>
    <xf numFmtId="0" fontId="17" fillId="34" borderId="81" xfId="62" applyNumberFormat="1" applyFont="1" applyFill="1" applyBorder="1" applyAlignment="1">
      <alignment vertical="center"/>
      <protection/>
    </xf>
    <xf numFmtId="0" fontId="17" fillId="34" borderId="23" xfId="62" applyNumberFormat="1" applyFont="1" applyFill="1" applyBorder="1" applyAlignment="1" quotePrefix="1">
      <alignment vertical="center" wrapText="1"/>
      <protection/>
    </xf>
    <xf numFmtId="0" fontId="17" fillId="34" borderId="23" xfId="62" applyNumberFormat="1" applyFont="1" applyFill="1" applyBorder="1" applyAlignment="1">
      <alignment vertical="center" wrapText="1"/>
      <protection/>
    </xf>
    <xf numFmtId="0" fontId="17" fillId="34" borderId="47" xfId="62" applyNumberFormat="1" applyFont="1" applyFill="1" applyBorder="1" applyAlignment="1">
      <alignment vertical="center" wrapText="1"/>
      <protection/>
    </xf>
    <xf numFmtId="0" fontId="17" fillId="34" borderId="78" xfId="62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3" applyFont="1" applyFill="1" applyBorder="1" applyAlignment="1">
      <alignment horizontal="left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1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6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18" fillId="34" borderId="32" xfId="62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38" fontId="9" fillId="0" borderId="16" xfId="49" applyFont="1" applyFill="1" applyBorder="1" applyAlignment="1">
      <alignment horizontal="left" vertical="center"/>
    </xf>
    <xf numFmtId="38" fontId="9" fillId="0" borderId="33" xfId="49" applyFont="1" applyFill="1" applyBorder="1" applyAlignment="1">
      <alignment horizontal="left" vertical="center"/>
    </xf>
    <xf numFmtId="38" fontId="9" fillId="0" borderId="86" xfId="49" applyFont="1" applyFill="1" applyBorder="1" applyAlignment="1">
      <alignment horizontal="left" vertical="center"/>
    </xf>
    <xf numFmtId="38" fontId="9" fillId="0" borderId="87" xfId="49" applyFont="1" applyFill="1" applyBorder="1" applyAlignment="1">
      <alignment horizontal="left" vertical="center"/>
    </xf>
    <xf numFmtId="38" fontId="9" fillId="0" borderId="61" xfId="49" applyFont="1" applyFill="1" applyBorder="1" applyAlignment="1">
      <alignment horizontal="left" vertical="center"/>
    </xf>
    <xf numFmtId="38" fontId="9" fillId="0" borderId="57" xfId="49" applyFont="1" applyFill="1" applyBorder="1" applyAlignment="1">
      <alignment horizontal="left" vertical="center"/>
    </xf>
    <xf numFmtId="38" fontId="9" fillId="0" borderId="88" xfId="49" applyFont="1" applyFill="1" applyBorder="1" applyAlignment="1">
      <alignment horizontal="left" vertical="center"/>
    </xf>
    <xf numFmtId="38" fontId="9" fillId="0" borderId="20" xfId="49" applyFont="1" applyFill="1" applyBorder="1" applyAlignment="1">
      <alignment horizontal="left" vertical="center"/>
    </xf>
    <xf numFmtId="38" fontId="9" fillId="0" borderId="22" xfId="49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9" applyNumberFormat="1" applyFont="1" applyFill="1" applyBorder="1" applyAlignment="1">
      <alignment horizontal="right" vertical="center"/>
    </xf>
    <xf numFmtId="3" fontId="19" fillId="0" borderId="69" xfId="49" applyNumberFormat="1" applyFont="1" applyFill="1" applyBorder="1" applyAlignment="1">
      <alignment horizontal="right" vertical="center" wrapText="1"/>
    </xf>
    <xf numFmtId="191" fontId="19" fillId="0" borderId="69" xfId="49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69" xfId="49" applyNumberFormat="1" applyFont="1" applyFill="1" applyBorder="1" applyAlignment="1">
      <alignment vertical="center" wrapText="1"/>
    </xf>
    <xf numFmtId="3" fontId="19" fillId="0" borderId="69" xfId="49" applyNumberFormat="1" applyFont="1" applyFill="1" applyBorder="1" applyAlignment="1">
      <alignment vertical="center"/>
    </xf>
    <xf numFmtId="0" fontId="19" fillId="0" borderId="0" xfId="62" applyNumberFormat="1" applyFont="1" applyFill="1" applyAlignment="1">
      <alignment vertical="center"/>
      <protection/>
    </xf>
    <xf numFmtId="3" fontId="19" fillId="0" borderId="69" xfId="0" applyNumberFormat="1" applyFont="1" applyFill="1" applyBorder="1" applyAlignment="1">
      <alignment vertical="center"/>
    </xf>
    <xf numFmtId="3" fontId="60" fillId="0" borderId="69" xfId="49" applyNumberFormat="1" applyFont="1" applyFill="1" applyBorder="1" applyAlignment="1">
      <alignment vertical="center" wrapText="1"/>
    </xf>
    <xf numFmtId="3" fontId="60" fillId="0" borderId="69" xfId="49" applyNumberFormat="1" applyFont="1" applyFill="1" applyBorder="1" applyAlignment="1">
      <alignment vertical="center"/>
    </xf>
    <xf numFmtId="3" fontId="60" fillId="0" borderId="69" xfId="49" applyNumberFormat="1" applyFont="1" applyFill="1" applyBorder="1" applyAlignment="1">
      <alignment horizontal="right" vertical="center"/>
    </xf>
    <xf numFmtId="3" fontId="60" fillId="0" borderId="69" xfId="49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Alignment="1">
      <alignment vertical="center"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9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3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5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3" applyFont="1" applyFill="1" applyBorder="1" applyAlignment="1">
      <alignment vertical="center"/>
      <protection/>
    </xf>
    <xf numFmtId="0" fontId="6" fillId="0" borderId="36" xfId="63" applyFont="1" applyFill="1" applyBorder="1" applyAlignment="1">
      <alignment horizontal="left" vertical="center"/>
      <protection/>
    </xf>
    <xf numFmtId="38" fontId="6" fillId="0" borderId="63" xfId="49" applyFont="1" applyFill="1" applyBorder="1" applyAlignment="1">
      <alignment horizontal="center" vertical="center"/>
    </xf>
    <xf numFmtId="38" fontId="6" fillId="0" borderId="64" xfId="49" applyFont="1" applyFill="1" applyBorder="1" applyAlignment="1">
      <alignment horizontal="center" vertical="center"/>
    </xf>
    <xf numFmtId="0" fontId="21" fillId="0" borderId="0" xfId="61" applyNumberFormat="1" applyFont="1" applyFill="1">
      <alignment vertical="center"/>
      <protection/>
    </xf>
    <xf numFmtId="0" fontId="19" fillId="0" borderId="69" xfId="0" applyNumberFormat="1" applyFont="1" applyFill="1" applyBorder="1" applyAlignment="1">
      <alignment vertical="center" wrapText="1"/>
    </xf>
    <xf numFmtId="0" fontId="19" fillId="0" borderId="69" xfId="49" applyNumberFormat="1" applyFont="1" applyFill="1" applyBorder="1" applyAlignment="1">
      <alignment horizontal="right" vertical="center"/>
    </xf>
    <xf numFmtId="3" fontId="20" fillId="0" borderId="69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3" fontId="17" fillId="34" borderId="90" xfId="0" applyNumberFormat="1" applyFont="1" applyFill="1" applyBorder="1" applyAlignment="1">
      <alignment horizontal="center" vertical="center"/>
    </xf>
    <xf numFmtId="0" fontId="19" fillId="14" borderId="69" xfId="0" applyNumberFormat="1" applyFont="1" applyFill="1" applyBorder="1" applyAlignment="1">
      <alignment vertical="center"/>
    </xf>
    <xf numFmtId="49" fontId="19" fillId="14" borderId="69" xfId="0" applyNumberFormat="1" applyFont="1" applyFill="1" applyBorder="1" applyAlignment="1">
      <alignment vertical="center"/>
    </xf>
    <xf numFmtId="0" fontId="19" fillId="14" borderId="69" xfId="0" applyNumberFormat="1" applyFont="1" applyFill="1" applyBorder="1" applyAlignment="1">
      <alignment vertical="center" wrapText="1"/>
    </xf>
    <xf numFmtId="3" fontId="19" fillId="14" borderId="69" xfId="49" applyNumberFormat="1" applyFont="1" applyFill="1" applyBorder="1" applyAlignment="1">
      <alignment horizontal="right" vertical="center"/>
    </xf>
    <xf numFmtId="3" fontId="19" fillId="14" borderId="69" xfId="49" applyNumberFormat="1" applyFont="1" applyFill="1" applyBorder="1" applyAlignment="1">
      <alignment horizontal="right" vertical="center" wrapText="1"/>
    </xf>
    <xf numFmtId="3" fontId="19" fillId="14" borderId="69" xfId="49" applyNumberFormat="1" applyFont="1" applyFill="1" applyBorder="1" applyAlignment="1">
      <alignment vertical="center" wrapText="1"/>
    </xf>
    <xf numFmtId="3" fontId="19" fillId="14" borderId="69" xfId="49" applyNumberFormat="1" applyFont="1" applyFill="1" applyBorder="1" applyAlignment="1">
      <alignment vertical="center"/>
    </xf>
    <xf numFmtId="3" fontId="19" fillId="14" borderId="69" xfId="0" applyNumberFormat="1" applyFont="1" applyFill="1" applyBorder="1" applyAlignment="1">
      <alignment vertical="center"/>
    </xf>
    <xf numFmtId="0" fontId="19" fillId="14" borderId="69" xfId="49" applyNumberFormat="1" applyFont="1" applyFill="1" applyBorder="1" applyAlignment="1">
      <alignment horizontal="right"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1" applyNumberFormat="1" applyFont="1" applyFill="1" applyBorder="1" applyAlignment="1">
      <alignment vertical="center" wrapText="1"/>
      <protection/>
    </xf>
    <xf numFmtId="0" fontId="17" fillId="34" borderId="83" xfId="61" applyNumberFormat="1" applyFont="1" applyFill="1" applyBorder="1" applyAlignment="1">
      <alignment vertical="center" wrapText="1"/>
      <protection/>
    </xf>
    <xf numFmtId="0" fontId="17" fillId="34" borderId="31" xfId="61" applyNumberFormat="1" applyFont="1" applyFill="1" applyBorder="1" applyAlignment="1">
      <alignment vertical="top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 wrapText="1"/>
      <protection/>
    </xf>
    <xf numFmtId="0" fontId="17" fillId="34" borderId="32" xfId="61" applyNumberFormat="1" applyFont="1" applyFill="1" applyBorder="1" applyAlignment="1">
      <alignment vertical="center" wrapText="1"/>
      <protection/>
    </xf>
    <xf numFmtId="0" fontId="17" fillId="34" borderId="83" xfId="61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wrapText="1"/>
      <protection/>
    </xf>
    <xf numFmtId="0" fontId="18" fillId="34" borderId="31" xfId="61" applyNumberFormat="1" applyFont="1" applyFill="1" applyBorder="1" applyAlignment="1">
      <alignment vertical="top" wrapText="1"/>
      <protection/>
    </xf>
    <xf numFmtId="0" fontId="18" fillId="34" borderId="78" xfId="61" applyNumberFormat="1" applyFont="1" applyFill="1" applyBorder="1" applyAlignment="1" quotePrefix="1">
      <alignment vertical="top" wrapText="1"/>
      <protection/>
    </xf>
    <xf numFmtId="0" fontId="17" fillId="34" borderId="78" xfId="61" applyNumberFormat="1" applyFont="1" applyFill="1" applyBorder="1" applyAlignment="1" quotePrefix="1">
      <alignment vertical="center"/>
      <protection/>
    </xf>
    <xf numFmtId="0" fontId="17" fillId="34" borderId="81" xfId="61" applyNumberFormat="1" applyFont="1" applyFill="1" applyBorder="1" applyAlignment="1">
      <alignment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8" fillId="34" borderId="38" xfId="61" applyNumberFormat="1" applyFont="1" applyFill="1" applyBorder="1" applyAlignment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2" applyNumberFormat="1" applyFont="1" applyFill="1" applyBorder="1" applyAlignment="1">
      <alignment vertical="center" wrapText="1"/>
      <protection/>
    </xf>
    <xf numFmtId="0" fontId="17" fillId="34" borderId="78" xfId="62" applyNumberFormat="1" applyFont="1" applyFill="1" applyBorder="1" applyAlignment="1" quotePrefix="1">
      <alignment vertical="center" wrapText="1"/>
      <protection/>
    </xf>
    <xf numFmtId="0" fontId="17" fillId="34" borderId="78" xfId="62" applyNumberFormat="1" applyFont="1" applyFill="1" applyBorder="1" applyAlignment="1">
      <alignment vertical="center"/>
      <protection/>
    </xf>
    <xf numFmtId="0" fontId="17" fillId="34" borderId="78" xfId="62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0" fontId="17" fillId="34" borderId="90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90" xfId="0" applyNumberFormat="1" applyFont="1" applyFill="1" applyBorder="1" applyAlignment="1">
      <alignment vertical="center" wrapText="1"/>
    </xf>
    <xf numFmtId="0" fontId="17" fillId="34" borderId="90" xfId="0" applyNumberFormat="1" applyFont="1" applyFill="1" applyBorder="1" applyAlignment="1" quotePrefix="1">
      <alignment vertical="center" wrapText="1"/>
    </xf>
    <xf numFmtId="0" fontId="6" fillId="0" borderId="89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3" xfId="63" applyFont="1" applyFill="1" applyBorder="1" applyAlignment="1">
      <alignment horizontal="left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center" vertical="center" textRotation="255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9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34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2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 quotePrefix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33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9" xfId="63" applyFont="1" applyFill="1" applyBorder="1" applyAlignment="1">
      <alignment horizontal="center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40" xfId="63" applyFont="1" applyFill="1" applyBorder="1">
      <alignment/>
      <protection/>
    </xf>
    <xf numFmtId="0" fontId="6" fillId="0" borderId="41" xfId="63" applyFont="1" applyFill="1" applyBorder="1">
      <alignment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38" fontId="10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>
      <alignment horizontal="center" vertical="center"/>
    </xf>
    <xf numFmtId="38" fontId="11" fillId="0" borderId="0" xfId="49" applyFont="1" applyFill="1" applyAlignment="1">
      <alignment horizontal="center" vertical="center"/>
    </xf>
    <xf numFmtId="38" fontId="11" fillId="0" borderId="61" xfId="49" applyFont="1" applyFill="1" applyBorder="1" applyAlignment="1">
      <alignment horizontal="center" vertical="center"/>
    </xf>
    <xf numFmtId="191" fontId="19" fillId="14" borderId="69" xfId="49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208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2017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1922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018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161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018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017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0971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017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017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1922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017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1922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1922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1922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017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1922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017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1922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017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467475" y="714375"/>
          <a:ext cx="8953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964025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896100" y="22479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477000" y="10401300"/>
          <a:ext cx="8896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9338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5909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3623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3623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3528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3623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3623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3528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3528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9338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9338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9338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052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4674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8580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4674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8580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8580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8675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8484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4869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4869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4964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4869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9726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9726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9726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9726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8865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9822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9822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9822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9822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9822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9822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9726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9726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4869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0107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0107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2687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1371600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486900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9726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9726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1922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8580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147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9917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4964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9726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9917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8484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9917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4964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9726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9917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8580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1922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1922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1922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192250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192250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192250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9338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8580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8580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tabSelected="1"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7" width="11.69921875" style="305" customWidth="1"/>
    <col min="8" max="27" width="10.59765625" style="305" customWidth="1"/>
    <col min="28" max="28" width="10.59765625" style="306" customWidth="1"/>
    <col min="29" max="36" width="10.59765625" style="305" customWidth="1"/>
    <col min="37" max="38" width="15.5" style="306" customWidth="1"/>
    <col min="39" max="42" width="10.59765625" style="305" customWidth="1"/>
    <col min="43" max="16384" width="9" style="307" customWidth="1"/>
  </cols>
  <sheetData>
    <row r="1" spans="1:42" s="175" customFormat="1" ht="17.25">
      <c r="A1" s="248" t="s">
        <v>603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22" t="s">
        <v>278</v>
      </c>
      <c r="B2" s="322" t="s">
        <v>279</v>
      </c>
      <c r="C2" s="322" t="s">
        <v>280</v>
      </c>
      <c r="D2" s="326" t="s">
        <v>272</v>
      </c>
      <c r="E2" s="327"/>
      <c r="F2" s="186"/>
      <c r="G2" s="187" t="s">
        <v>283</v>
      </c>
      <c r="H2" s="326" t="s">
        <v>284</v>
      </c>
      <c r="I2" s="327"/>
      <c r="J2" s="327"/>
      <c r="K2" s="331"/>
      <c r="L2" s="342" t="s">
        <v>285</v>
      </c>
      <c r="M2" s="343"/>
      <c r="N2" s="344"/>
      <c r="O2" s="320" t="s">
        <v>287</v>
      </c>
      <c r="P2" s="249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6" t="s">
        <v>289</v>
      </c>
      <c r="AC2" s="326" t="s">
        <v>290</v>
      </c>
      <c r="AD2" s="327"/>
      <c r="AE2" s="327"/>
      <c r="AF2" s="327"/>
      <c r="AG2" s="327"/>
      <c r="AH2" s="327"/>
      <c r="AI2" s="327"/>
      <c r="AJ2" s="339"/>
      <c r="AK2" s="336" t="s">
        <v>291</v>
      </c>
      <c r="AL2" s="336" t="s">
        <v>292</v>
      </c>
      <c r="AM2" s="326" t="s">
        <v>293</v>
      </c>
      <c r="AN2" s="340"/>
      <c r="AO2" s="340"/>
      <c r="AP2" s="341"/>
    </row>
    <row r="3" spans="1:42" s="176" customFormat="1" ht="25.5" customHeight="1">
      <c r="A3" s="323"/>
      <c r="B3" s="323"/>
      <c r="C3" s="325"/>
      <c r="D3" s="184"/>
      <c r="E3" s="320" t="s">
        <v>256</v>
      </c>
      <c r="F3" s="320" t="s">
        <v>296</v>
      </c>
      <c r="G3" s="185"/>
      <c r="H3" s="320" t="s">
        <v>257</v>
      </c>
      <c r="I3" s="320" t="s">
        <v>258</v>
      </c>
      <c r="J3" s="320" t="s">
        <v>299</v>
      </c>
      <c r="K3" s="329" t="s">
        <v>300</v>
      </c>
      <c r="L3" s="328" t="s">
        <v>301</v>
      </c>
      <c r="M3" s="328" t="s">
        <v>302</v>
      </c>
      <c r="N3" s="328" t="s">
        <v>303</v>
      </c>
      <c r="O3" s="321"/>
      <c r="P3" s="320" t="s">
        <v>259</v>
      </c>
      <c r="Q3" s="320" t="s">
        <v>260</v>
      </c>
      <c r="R3" s="332" t="s">
        <v>305</v>
      </c>
      <c r="S3" s="333"/>
      <c r="T3" s="333"/>
      <c r="U3" s="333"/>
      <c r="V3" s="333"/>
      <c r="W3" s="333"/>
      <c r="X3" s="333"/>
      <c r="Y3" s="334"/>
      <c r="Z3" s="320" t="s">
        <v>261</v>
      </c>
      <c r="AA3" s="329" t="s">
        <v>300</v>
      </c>
      <c r="AB3" s="337"/>
      <c r="AC3" s="320" t="s">
        <v>262</v>
      </c>
      <c r="AD3" s="320" t="s">
        <v>268</v>
      </c>
      <c r="AE3" s="320" t="s">
        <v>263</v>
      </c>
      <c r="AF3" s="320" t="s">
        <v>309</v>
      </c>
      <c r="AG3" s="320" t="s">
        <v>311</v>
      </c>
      <c r="AH3" s="320" t="s">
        <v>264</v>
      </c>
      <c r="AI3" s="320" t="s">
        <v>265</v>
      </c>
      <c r="AJ3" s="329" t="s">
        <v>300</v>
      </c>
      <c r="AK3" s="337"/>
      <c r="AL3" s="337"/>
      <c r="AM3" s="320" t="s">
        <v>260</v>
      </c>
      <c r="AN3" s="320" t="s">
        <v>266</v>
      </c>
      <c r="AO3" s="320" t="s">
        <v>267</v>
      </c>
      <c r="AP3" s="329" t="s">
        <v>300</v>
      </c>
    </row>
    <row r="4" spans="1:42" s="176" customFormat="1" ht="36" customHeight="1">
      <c r="A4" s="323"/>
      <c r="B4" s="323"/>
      <c r="C4" s="325"/>
      <c r="D4" s="184"/>
      <c r="E4" s="321"/>
      <c r="F4" s="330"/>
      <c r="G4" s="190"/>
      <c r="H4" s="321"/>
      <c r="I4" s="321"/>
      <c r="J4" s="321"/>
      <c r="K4" s="329"/>
      <c r="L4" s="329"/>
      <c r="M4" s="329"/>
      <c r="N4" s="329"/>
      <c r="O4" s="321"/>
      <c r="P4" s="335"/>
      <c r="Q4" s="335"/>
      <c r="R4" s="329" t="s">
        <v>300</v>
      </c>
      <c r="S4" s="320" t="s">
        <v>268</v>
      </c>
      <c r="T4" s="320" t="s">
        <v>315</v>
      </c>
      <c r="U4" s="320" t="s">
        <v>263</v>
      </c>
      <c r="V4" s="320" t="s">
        <v>309</v>
      </c>
      <c r="W4" s="320" t="s">
        <v>311</v>
      </c>
      <c r="X4" s="320" t="s">
        <v>316</v>
      </c>
      <c r="Y4" s="320" t="s">
        <v>269</v>
      </c>
      <c r="Z4" s="338"/>
      <c r="AA4" s="329"/>
      <c r="AB4" s="337"/>
      <c r="AC4" s="335"/>
      <c r="AD4" s="335"/>
      <c r="AE4" s="335"/>
      <c r="AF4" s="330"/>
      <c r="AG4" s="330"/>
      <c r="AH4" s="335"/>
      <c r="AI4" s="335"/>
      <c r="AJ4" s="329"/>
      <c r="AK4" s="337"/>
      <c r="AL4" s="337"/>
      <c r="AM4" s="335"/>
      <c r="AN4" s="335"/>
      <c r="AO4" s="335"/>
      <c r="AP4" s="329"/>
    </row>
    <row r="5" spans="1:42" s="177" customFormat="1" ht="69" customHeight="1">
      <c r="A5" s="323"/>
      <c r="B5" s="323"/>
      <c r="C5" s="325"/>
      <c r="D5" s="191"/>
      <c r="E5" s="192"/>
      <c r="F5" s="192"/>
      <c r="G5" s="192"/>
      <c r="H5" s="192"/>
      <c r="I5" s="192"/>
      <c r="J5" s="192"/>
      <c r="K5" s="191"/>
      <c r="L5" s="329"/>
      <c r="M5" s="329"/>
      <c r="N5" s="329"/>
      <c r="O5" s="192"/>
      <c r="P5" s="192"/>
      <c r="Q5" s="192"/>
      <c r="R5" s="329"/>
      <c r="S5" s="330"/>
      <c r="T5" s="321"/>
      <c r="U5" s="321"/>
      <c r="V5" s="321"/>
      <c r="W5" s="321"/>
      <c r="X5" s="321"/>
      <c r="Y5" s="330"/>
      <c r="Z5" s="191"/>
      <c r="AA5" s="191"/>
      <c r="AB5" s="337"/>
      <c r="AC5" s="192"/>
      <c r="AD5" s="192"/>
      <c r="AE5" s="192"/>
      <c r="AF5" s="192"/>
      <c r="AG5" s="192"/>
      <c r="AH5" s="192"/>
      <c r="AI5" s="192"/>
      <c r="AJ5" s="191"/>
      <c r="AK5" s="337"/>
      <c r="AL5" s="337"/>
      <c r="AM5" s="192"/>
      <c r="AN5" s="192"/>
      <c r="AO5" s="192"/>
      <c r="AP5" s="191"/>
    </row>
    <row r="6" spans="1:42" s="178" customFormat="1" ht="13.5">
      <c r="A6" s="323"/>
      <c r="B6" s="324"/>
      <c r="C6" s="325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0" customFormat="1" ht="12" customHeight="1">
      <c r="A7" s="271" t="s">
        <v>647</v>
      </c>
      <c r="B7" s="272" t="s">
        <v>648</v>
      </c>
      <c r="C7" s="300" t="s">
        <v>649</v>
      </c>
      <c r="D7" s="273">
        <f aca="true" t="shared" si="0" ref="D7:D53">+E7+F7</f>
        <v>5493281</v>
      </c>
      <c r="E7" s="273">
        <v>5486368</v>
      </c>
      <c r="F7" s="273">
        <v>6913</v>
      </c>
      <c r="G7" s="273">
        <v>22100</v>
      </c>
      <c r="H7" s="273">
        <f>SUM('ごみ搬入量内訳'!E7,+'ごみ搬入量内訳'!AD7)</f>
        <v>1609976</v>
      </c>
      <c r="I7" s="273">
        <f>'ごみ搬入量内訳'!BC7</f>
        <v>255164</v>
      </c>
      <c r="J7" s="273">
        <f>'資源化量内訳'!BO7</f>
        <v>147437</v>
      </c>
      <c r="K7" s="273">
        <f aca="true" t="shared" si="1" ref="K7:K53">SUM(H7:J7)</f>
        <v>2012577</v>
      </c>
      <c r="L7" s="273">
        <f aca="true" t="shared" si="2" ref="L7:L53">IF(D7&lt;&gt;0,K7/D7/365*1000000,"-")</f>
        <v>1003.7552400907757</v>
      </c>
      <c r="M7" s="273">
        <f>IF(D7&lt;&gt;0,('ごみ搬入量内訳'!BR7+'ごみ処理概要'!J7)/'ごみ処理概要'!D7/365*1000000,"-")</f>
        <v>695.8393528185453</v>
      </c>
      <c r="N7" s="273">
        <f>IF(D7&lt;&gt;0,'ごみ搬入量内訳'!CM7/'ごみ処理概要'!D7/365*1000000,"-")</f>
        <v>307.91588727223035</v>
      </c>
      <c r="O7" s="274">
        <f>'ごみ搬入量内訳'!DH7</f>
        <v>721</v>
      </c>
      <c r="P7" s="274">
        <f>'ごみ処理量内訳'!E7</f>
        <v>1136161</v>
      </c>
      <c r="Q7" s="274">
        <f>'ごみ処理量内訳'!N7</f>
        <v>193442</v>
      </c>
      <c r="R7" s="273">
        <f aca="true" t="shared" si="3" ref="R7:R53">SUM(S7:Y7)</f>
        <v>497531</v>
      </c>
      <c r="S7" s="274">
        <f>'ごみ処理量内訳'!G7</f>
        <v>134859</v>
      </c>
      <c r="T7" s="274">
        <f>'ごみ処理量内訳'!L7</f>
        <v>261450</v>
      </c>
      <c r="U7" s="274">
        <f>'ごみ処理量内訳'!H7</f>
        <v>31760</v>
      </c>
      <c r="V7" s="274">
        <f>'ごみ処理量内訳'!I7</f>
        <v>0</v>
      </c>
      <c r="W7" s="274">
        <f>'ごみ処理量内訳'!J7</f>
        <v>15570</v>
      </c>
      <c r="X7" s="274">
        <f>'ごみ処理量内訳'!K7</f>
        <v>29751</v>
      </c>
      <c r="Y7" s="274">
        <f>'ごみ処理量内訳'!M7</f>
        <v>24141</v>
      </c>
      <c r="Z7" s="273">
        <f>'資源化量内訳'!Y7</f>
        <v>32122</v>
      </c>
      <c r="AA7" s="273">
        <f aca="true" t="shared" si="4" ref="AA7:AA53">SUM(P7,Q7,R7,Z7)</f>
        <v>1859256</v>
      </c>
      <c r="AB7" s="275">
        <f aca="true" t="shared" si="5" ref="AB7:AB54">IF(AA7&lt;&gt;0,(Z7+P7+R7)/AA7*100,"-")</f>
        <v>89.59573076542445</v>
      </c>
      <c r="AC7" s="273">
        <f>'施設資源化量内訳'!Y7</f>
        <v>14761</v>
      </c>
      <c r="AD7" s="273">
        <f>'施設資源化量内訳'!AT7</f>
        <v>15314</v>
      </c>
      <c r="AE7" s="273">
        <f>'施設資源化量内訳'!BO7</f>
        <v>13603</v>
      </c>
      <c r="AF7" s="273">
        <f>'施設資源化量内訳'!CJ7</f>
        <v>0</v>
      </c>
      <c r="AG7" s="273">
        <f>'施設資源化量内訳'!DE7</f>
        <v>3042</v>
      </c>
      <c r="AH7" s="273">
        <f>'施設資源化量内訳'!DZ7</f>
        <v>29524.33</v>
      </c>
      <c r="AI7" s="273">
        <f>'施設資源化量内訳'!EU7</f>
        <v>217674</v>
      </c>
      <c r="AJ7" s="273">
        <f aca="true" t="shared" si="6" ref="AJ7:AJ53">SUM(AC7:AI7)</f>
        <v>293918.33</v>
      </c>
      <c r="AK7" s="275">
        <f aca="true" t="shared" si="7" ref="AK7:AK53">IF((AA7+J7)&lt;&gt;0,(Z7+AJ7+J7)/(AA7+J7)*100,"-")</f>
        <v>23.59490614658047</v>
      </c>
      <c r="AL7" s="275">
        <f>IF((AA7+J7)&lt;&gt;0,('資源化量内訳'!D7-'資源化量内訳'!R7-'資源化量内訳'!T7-'資源化量内訳'!V7-'資源化量内訳'!U7)/(AA7+J7)*100,"-")</f>
        <v>22.058497737322053</v>
      </c>
      <c r="AM7" s="273">
        <f>'ごみ処理量内訳'!AA7</f>
        <v>193442</v>
      </c>
      <c r="AN7" s="273">
        <f>'ごみ処理量内訳'!AB7</f>
        <v>131212</v>
      </c>
      <c r="AO7" s="273">
        <f>'ごみ処理量内訳'!AC7</f>
        <v>76923</v>
      </c>
      <c r="AP7" s="273">
        <f aca="true" t="shared" si="8" ref="AP7:AP53">SUM(AM7:AO7)</f>
        <v>401577</v>
      </c>
    </row>
    <row r="8" spans="1:42" s="270" customFormat="1" ht="12" customHeight="1">
      <c r="A8" s="271" t="s">
        <v>663</v>
      </c>
      <c r="B8" s="272" t="s">
        <v>664</v>
      </c>
      <c r="C8" s="300" t="s">
        <v>665</v>
      </c>
      <c r="D8" s="273">
        <f t="shared" si="0"/>
        <v>1383855</v>
      </c>
      <c r="E8" s="273">
        <v>1383855</v>
      </c>
      <c r="F8" s="273">
        <v>0</v>
      </c>
      <c r="G8" s="273">
        <v>3929</v>
      </c>
      <c r="H8" s="273">
        <f>SUM('ごみ搬入量内訳'!E8,+'ごみ搬入量内訳'!AD8)</f>
        <v>474449</v>
      </c>
      <c r="I8" s="273">
        <f>'ごみ搬入量内訳'!BC8</f>
        <v>49660</v>
      </c>
      <c r="J8" s="273">
        <f>'資源化量内訳'!BO8</f>
        <v>15868</v>
      </c>
      <c r="K8" s="273">
        <f t="shared" si="1"/>
        <v>539977</v>
      </c>
      <c r="L8" s="273">
        <f t="shared" si="2"/>
        <v>1069.0347190246741</v>
      </c>
      <c r="M8" s="273">
        <f>IF(D8&lt;&gt;0,('ごみ搬入量内訳'!BR8+'ごみ処理概要'!J8)/'ごみ処理概要'!D8/365*1000000,"-")</f>
        <v>728.8474428911928</v>
      </c>
      <c r="N8" s="273">
        <f>IF(D8&lt;&gt;0,'ごみ搬入量内訳'!CM8/'ごみ処理概要'!D8/365*1000000,"-")</f>
        <v>340.1872761334812</v>
      </c>
      <c r="O8" s="274">
        <f>'ごみ搬入量内訳'!DH8</f>
        <v>0</v>
      </c>
      <c r="P8" s="274">
        <f>'ごみ処理量内訳'!E8</f>
        <v>419212</v>
      </c>
      <c r="Q8" s="274">
        <f>'ごみ処理量内訳'!N8</f>
        <v>30476</v>
      </c>
      <c r="R8" s="273">
        <f t="shared" si="3"/>
        <v>62809</v>
      </c>
      <c r="S8" s="274">
        <f>'ごみ処理量内訳'!G8</f>
        <v>22227</v>
      </c>
      <c r="T8" s="274">
        <f>'ごみ処理量内訳'!L8</f>
        <v>40495</v>
      </c>
      <c r="U8" s="274">
        <f>'ごみ処理量内訳'!H8</f>
        <v>0</v>
      </c>
      <c r="V8" s="274">
        <f>'ごみ処理量内訳'!I8</f>
        <v>0</v>
      </c>
      <c r="W8" s="274">
        <f>'ごみ処理量内訳'!J8</f>
        <v>0</v>
      </c>
      <c r="X8" s="274">
        <f>'ごみ処理量内訳'!K8</f>
        <v>30</v>
      </c>
      <c r="Y8" s="274">
        <f>'ごみ処理量内訳'!M8</f>
        <v>57</v>
      </c>
      <c r="Z8" s="273">
        <f>'資源化量内訳'!Y8</f>
        <v>11612</v>
      </c>
      <c r="AA8" s="273">
        <f t="shared" si="4"/>
        <v>524109</v>
      </c>
      <c r="AB8" s="275">
        <f t="shared" si="5"/>
        <v>94.18517903718502</v>
      </c>
      <c r="AC8" s="273">
        <f>'施設資源化量内訳'!Y8</f>
        <v>12377</v>
      </c>
      <c r="AD8" s="273">
        <f>'施設資源化量内訳'!AT8</f>
        <v>6079</v>
      </c>
      <c r="AE8" s="273">
        <f>'施設資源化量内訳'!BO8</f>
        <v>0</v>
      </c>
      <c r="AF8" s="273">
        <f>'施設資源化量内訳'!CJ8</f>
        <v>0</v>
      </c>
      <c r="AG8" s="273">
        <f>'施設資源化量内訳'!DE8</f>
        <v>0</v>
      </c>
      <c r="AH8" s="273">
        <f>'施設資源化量内訳'!DZ8</f>
        <v>30</v>
      </c>
      <c r="AI8" s="273">
        <f>'施設資源化量内訳'!EU8</f>
        <v>30901</v>
      </c>
      <c r="AJ8" s="273">
        <f t="shared" si="6"/>
        <v>49387</v>
      </c>
      <c r="AK8" s="275">
        <f t="shared" si="7"/>
        <v>14.235235945234702</v>
      </c>
      <c r="AL8" s="275">
        <f>IF((AA8+J8)&lt;&gt;0,('資源化量内訳'!D8-'資源化量内訳'!R8-'資源化量内訳'!T8-'資源化量内訳'!V8-'資源化量内訳'!U8)/(AA8+J8)*100,"-")</f>
        <v>13.23908240536171</v>
      </c>
      <c r="AM8" s="273">
        <f>'ごみ処理量内訳'!AA8</f>
        <v>30476</v>
      </c>
      <c r="AN8" s="273">
        <f>'ごみ処理量内訳'!AB8</f>
        <v>45647</v>
      </c>
      <c r="AO8" s="273">
        <f>'ごみ処理量内訳'!AC8</f>
        <v>9496</v>
      </c>
      <c r="AP8" s="273">
        <f t="shared" si="8"/>
        <v>85619</v>
      </c>
    </row>
    <row r="9" spans="1:42" s="270" customFormat="1" ht="12" customHeight="1">
      <c r="A9" s="271" t="s">
        <v>609</v>
      </c>
      <c r="B9" s="272" t="s">
        <v>610</v>
      </c>
      <c r="C9" s="300" t="s">
        <v>300</v>
      </c>
      <c r="D9" s="273">
        <f t="shared" si="0"/>
        <v>1321598</v>
      </c>
      <c r="E9" s="273">
        <v>1321598</v>
      </c>
      <c r="F9" s="273">
        <v>0</v>
      </c>
      <c r="G9" s="273">
        <v>5256</v>
      </c>
      <c r="H9" s="273">
        <f>SUM('ごみ搬入量内訳'!E9,+'ごみ搬入量内訳'!AD9)</f>
        <v>388822</v>
      </c>
      <c r="I9" s="273">
        <f>'ごみ搬入量内訳'!BC9</f>
        <v>41885</v>
      </c>
      <c r="J9" s="273">
        <f>'資源化量内訳'!BO9</f>
        <v>24369</v>
      </c>
      <c r="K9" s="273">
        <f t="shared" si="1"/>
        <v>455076</v>
      </c>
      <c r="L9" s="273">
        <f t="shared" si="2"/>
        <v>943.3909264722221</v>
      </c>
      <c r="M9" s="273">
        <f>IF(D9&lt;&gt;0,('ごみ搬入量内訳'!BR9+'ごみ処理概要'!J9)/'ごみ処理概要'!D9/365*1000000,"-")</f>
        <v>643.2872350651795</v>
      </c>
      <c r="N9" s="273">
        <f>IF(D9&lt;&gt;0,'ごみ搬入量内訳'!CM9/'ごみ処理概要'!D9/365*1000000,"-")</f>
        <v>300.1036914070424</v>
      </c>
      <c r="O9" s="274">
        <f>'ごみ搬入量内訳'!DH9</f>
        <v>90</v>
      </c>
      <c r="P9" s="274">
        <f>'ごみ処理量内訳'!E9</f>
        <v>352389</v>
      </c>
      <c r="Q9" s="274">
        <f>'ごみ処理量内訳'!N9</f>
        <v>1893</v>
      </c>
      <c r="R9" s="273">
        <f t="shared" si="3"/>
        <v>52102</v>
      </c>
      <c r="S9" s="274">
        <f>'ごみ処理量内訳'!G9</f>
        <v>17689</v>
      </c>
      <c r="T9" s="274">
        <f>'ごみ処理量内訳'!L9</f>
        <v>30016</v>
      </c>
      <c r="U9" s="274">
        <f>'ごみ処理量内訳'!H9</f>
        <v>4323</v>
      </c>
      <c r="V9" s="274">
        <f>'ごみ処理量内訳'!I9</f>
        <v>0</v>
      </c>
      <c r="W9" s="274">
        <f>'ごみ処理量内訳'!J9</f>
        <v>71</v>
      </c>
      <c r="X9" s="274">
        <f>'ごみ処理量内訳'!K9</f>
        <v>3</v>
      </c>
      <c r="Y9" s="274">
        <f>'ごみ処理量内訳'!M9</f>
        <v>0</v>
      </c>
      <c r="Z9" s="273">
        <f>'資源化量内訳'!Y9</f>
        <v>20164</v>
      </c>
      <c r="AA9" s="273">
        <f t="shared" si="4"/>
        <v>426548</v>
      </c>
      <c r="AB9" s="275">
        <f t="shared" si="5"/>
        <v>99.55620469443063</v>
      </c>
      <c r="AC9" s="273">
        <f>'施設資源化量内訳'!Y9</f>
        <v>10705</v>
      </c>
      <c r="AD9" s="273">
        <f>'施設資源化量内訳'!AT9</f>
        <v>3982</v>
      </c>
      <c r="AE9" s="273">
        <f>'施設資源化量内訳'!BO9</f>
        <v>718</v>
      </c>
      <c r="AF9" s="273">
        <f>'施設資源化量内訳'!CJ9</f>
        <v>0</v>
      </c>
      <c r="AG9" s="273">
        <f>'施設資源化量内訳'!DE9</f>
        <v>71</v>
      </c>
      <c r="AH9" s="273">
        <f>'施設資源化量内訳'!DZ9</f>
        <v>3</v>
      </c>
      <c r="AI9" s="273">
        <f>'施設資源化量内訳'!EU9</f>
        <v>24170</v>
      </c>
      <c r="AJ9" s="273">
        <f t="shared" si="6"/>
        <v>39649</v>
      </c>
      <c r="AK9" s="275">
        <f t="shared" si="7"/>
        <v>18.669067699820587</v>
      </c>
      <c r="AL9" s="275">
        <f>IF((AA9+J9)&lt;&gt;0,('資源化量内訳'!D9-'資源化量内訳'!R9-'資源化量内訳'!T9-'資源化量内訳'!V9-'資源化量内訳'!U9)/(AA9+J9)*100,"-")</f>
        <v>18.669067699820587</v>
      </c>
      <c r="AM9" s="273">
        <f>'ごみ処理量内訳'!AA9</f>
        <v>1893</v>
      </c>
      <c r="AN9" s="273">
        <f>'ごみ処理量内訳'!AB9</f>
        <v>43012</v>
      </c>
      <c r="AO9" s="273">
        <f>'ごみ処理量内訳'!AC9</f>
        <v>7773</v>
      </c>
      <c r="AP9" s="273">
        <f t="shared" si="8"/>
        <v>52678</v>
      </c>
    </row>
    <row r="10" spans="1:42" s="270" customFormat="1" ht="12" customHeight="1">
      <c r="A10" s="271" t="s">
        <v>666</v>
      </c>
      <c r="B10" s="272" t="s">
        <v>667</v>
      </c>
      <c r="C10" s="300" t="s">
        <v>662</v>
      </c>
      <c r="D10" s="273">
        <f t="shared" si="0"/>
        <v>2324733</v>
      </c>
      <c r="E10" s="273">
        <v>2324733</v>
      </c>
      <c r="F10" s="273">
        <v>0</v>
      </c>
      <c r="G10" s="273">
        <v>13771</v>
      </c>
      <c r="H10" s="273">
        <f>SUM('ごみ搬入量内訳'!E10,+'ごみ搬入量内訳'!AD10)</f>
        <v>760614</v>
      </c>
      <c r="I10" s="273">
        <f>'ごみ搬入量内訳'!BC10</f>
        <v>66309</v>
      </c>
      <c r="J10" s="273">
        <f>'資源化量内訳'!BO10</f>
        <v>39515</v>
      </c>
      <c r="K10" s="273">
        <f t="shared" si="1"/>
        <v>866438</v>
      </c>
      <c r="L10" s="273">
        <f t="shared" si="2"/>
        <v>1021.107688377989</v>
      </c>
      <c r="M10" s="273">
        <f>IF(D10&lt;&gt;0,('ごみ搬入量内訳'!BR10+'ごみ処理概要'!J10)/'ごみ処理概要'!D10/365*1000000,"-")</f>
        <v>711.6740093569974</v>
      </c>
      <c r="N10" s="273">
        <f>IF(D10&lt;&gt;0,'ごみ搬入量内訳'!CM10/'ごみ処理概要'!D10/365*1000000,"-")</f>
        <v>309.4336790209916</v>
      </c>
      <c r="O10" s="274">
        <f>'ごみ搬入量内訳'!DH10</f>
        <v>0</v>
      </c>
      <c r="P10" s="274">
        <f>'ごみ処理量内訳'!E10</f>
        <v>663515</v>
      </c>
      <c r="Q10" s="274">
        <f>'ごみ処理量内訳'!N10</f>
        <v>7571</v>
      </c>
      <c r="R10" s="273">
        <f t="shared" si="3"/>
        <v>147960</v>
      </c>
      <c r="S10" s="274">
        <f>'ごみ処理量内訳'!G10</f>
        <v>55966</v>
      </c>
      <c r="T10" s="274">
        <f>'ごみ処理量内訳'!L10</f>
        <v>91411</v>
      </c>
      <c r="U10" s="274">
        <f>'ごみ処理量内訳'!H10</f>
        <v>557</v>
      </c>
      <c r="V10" s="274">
        <f>'ごみ処理量内訳'!I10</f>
        <v>0</v>
      </c>
      <c r="W10" s="274">
        <f>'ごみ処理量内訳'!J10</f>
        <v>2</v>
      </c>
      <c r="X10" s="274">
        <f>'ごみ処理量内訳'!K10</f>
        <v>0</v>
      </c>
      <c r="Y10" s="274">
        <f>'ごみ処理量内訳'!M10</f>
        <v>24</v>
      </c>
      <c r="Z10" s="273">
        <f>'資源化量内訳'!Y10</f>
        <v>6134</v>
      </c>
      <c r="AA10" s="273">
        <f t="shared" si="4"/>
        <v>825180</v>
      </c>
      <c r="AB10" s="275">
        <f t="shared" si="5"/>
        <v>99.08250321142053</v>
      </c>
      <c r="AC10" s="273">
        <f>'施設資源化量内訳'!Y10</f>
        <v>3280</v>
      </c>
      <c r="AD10" s="273">
        <f>'施設資源化量内訳'!AT10</f>
        <v>14412</v>
      </c>
      <c r="AE10" s="273">
        <f>'施設資源化量内訳'!BO10</f>
        <v>557</v>
      </c>
      <c r="AF10" s="273">
        <f>'施設資源化量内訳'!CJ10</f>
        <v>0</v>
      </c>
      <c r="AG10" s="273">
        <f>'施設資源化量内訳'!DE10</f>
        <v>0</v>
      </c>
      <c r="AH10" s="273">
        <f>'施設資源化量内訳'!DZ10</f>
        <v>0</v>
      </c>
      <c r="AI10" s="273">
        <f>'施設資源化量内訳'!EU10</f>
        <v>81936</v>
      </c>
      <c r="AJ10" s="273">
        <f t="shared" si="6"/>
        <v>100185</v>
      </c>
      <c r="AK10" s="275">
        <f t="shared" si="7"/>
        <v>16.86536871382395</v>
      </c>
      <c r="AL10" s="275">
        <f>IF((AA10+J10)&lt;&gt;0,('資源化量内訳'!D10-'資源化量内訳'!R10-'資源化量内訳'!T10-'資源化量内訳'!V10-'資源化量内訳'!U10)/(AA10+J10)*100,"-")</f>
        <v>16.86536871382395</v>
      </c>
      <c r="AM10" s="273">
        <f>'ごみ処理量内訳'!AA10</f>
        <v>7571</v>
      </c>
      <c r="AN10" s="273">
        <f>'ごみ処理量内訳'!AB10</f>
        <v>96345</v>
      </c>
      <c r="AO10" s="273">
        <f>'ごみ処理量内訳'!AC10</f>
        <v>9181</v>
      </c>
      <c r="AP10" s="273">
        <f t="shared" si="8"/>
        <v>113097</v>
      </c>
    </row>
    <row r="11" spans="1:42" s="270" customFormat="1" ht="12" customHeight="1">
      <c r="A11" s="271" t="s">
        <v>668</v>
      </c>
      <c r="B11" s="272" t="s">
        <v>669</v>
      </c>
      <c r="C11" s="300" t="s">
        <v>300</v>
      </c>
      <c r="D11" s="273">
        <f t="shared" si="0"/>
        <v>1085394</v>
      </c>
      <c r="E11" s="273">
        <v>1085394</v>
      </c>
      <c r="F11" s="273">
        <v>0</v>
      </c>
      <c r="G11" s="273">
        <v>3687</v>
      </c>
      <c r="H11" s="273">
        <f>SUM('ごみ搬入量内訳'!E11,+'ごみ搬入量内訳'!AD11)</f>
        <v>355786</v>
      </c>
      <c r="I11" s="273">
        <f>'ごみ搬入量内訳'!BC11</f>
        <v>34847</v>
      </c>
      <c r="J11" s="273">
        <f>'資源化量内訳'!BO11</f>
        <v>5021</v>
      </c>
      <c r="K11" s="273">
        <f t="shared" si="1"/>
        <v>395654</v>
      </c>
      <c r="L11" s="273">
        <f t="shared" si="2"/>
        <v>998.7005286963404</v>
      </c>
      <c r="M11" s="273">
        <f>IF(D11&lt;&gt;0,('ごみ搬入量内訳'!BR11+'ごみ処理概要'!J11)/'ごみ処理概要'!D11/365*1000000,"-")</f>
        <v>688.6382600386942</v>
      </c>
      <c r="N11" s="273">
        <f>IF(D11&lt;&gt;0,'ごみ搬入量内訳'!CM11/'ごみ処理概要'!D11/365*1000000,"-")</f>
        <v>310.06226865764626</v>
      </c>
      <c r="O11" s="274">
        <f>'ごみ搬入量内訳'!DH11</f>
        <v>609</v>
      </c>
      <c r="P11" s="274">
        <f>'ごみ処理量内訳'!E11</f>
        <v>319449</v>
      </c>
      <c r="Q11" s="274">
        <f>'ごみ処理量内訳'!N11</f>
        <v>5349</v>
      </c>
      <c r="R11" s="273">
        <f t="shared" si="3"/>
        <v>42035</v>
      </c>
      <c r="S11" s="274">
        <f>'ごみ処理量内訳'!G11</f>
        <v>16164</v>
      </c>
      <c r="T11" s="274">
        <f>'ごみ処理量内訳'!L11</f>
        <v>24624</v>
      </c>
      <c r="U11" s="274">
        <f>'ごみ処理量内訳'!H11</f>
        <v>1210</v>
      </c>
      <c r="V11" s="274">
        <f>'ごみ処理量内訳'!I11</f>
        <v>0</v>
      </c>
      <c r="W11" s="274">
        <f>'ごみ処理量内訳'!J11</f>
        <v>0</v>
      </c>
      <c r="X11" s="274">
        <f>'ごみ処理量内訳'!K11</f>
        <v>6</v>
      </c>
      <c r="Y11" s="274">
        <f>'ごみ処理量内訳'!M11</f>
        <v>31</v>
      </c>
      <c r="Z11" s="273">
        <f>'資源化量内訳'!Y11</f>
        <v>20660</v>
      </c>
      <c r="AA11" s="273">
        <f t="shared" si="4"/>
        <v>387493</v>
      </c>
      <c r="AB11" s="275">
        <f t="shared" si="5"/>
        <v>98.61958796675037</v>
      </c>
      <c r="AC11" s="273">
        <f>'施設資源化量内訳'!Y11</f>
        <v>18348</v>
      </c>
      <c r="AD11" s="273">
        <f>'施設資源化量内訳'!AT11</f>
        <v>4475</v>
      </c>
      <c r="AE11" s="273">
        <f>'施設資源化量内訳'!BO11</f>
        <v>784</v>
      </c>
      <c r="AF11" s="273">
        <f>'施設資源化量内訳'!CJ11</f>
        <v>0</v>
      </c>
      <c r="AG11" s="273">
        <f>'施設資源化量内訳'!DE11</f>
        <v>0</v>
      </c>
      <c r="AH11" s="273">
        <f>'施設資源化量内訳'!DZ11</f>
        <v>6</v>
      </c>
      <c r="AI11" s="273">
        <f>'施設資源化量内訳'!EU11</f>
        <v>20075</v>
      </c>
      <c r="AJ11" s="273">
        <f t="shared" si="6"/>
        <v>43688</v>
      </c>
      <c r="AK11" s="275">
        <f t="shared" si="7"/>
        <v>17.673000198719027</v>
      </c>
      <c r="AL11" s="275">
        <f>IF((AA11+J11)&lt;&gt;0,('資源化量内訳'!D11-'資源化量内訳'!R11-'資源化量内訳'!T11-'資源化量内訳'!V11-'資源化量内訳'!U11)/(AA11+J11)*100,"-")</f>
        <v>17.673000198719027</v>
      </c>
      <c r="AM11" s="273">
        <f>'ごみ処理量内訳'!AA11</f>
        <v>5349</v>
      </c>
      <c r="AN11" s="273">
        <f>'ごみ処理量内訳'!AB11</f>
        <v>27619</v>
      </c>
      <c r="AO11" s="273">
        <f>'ごみ処理量内訳'!AC11</f>
        <v>6686</v>
      </c>
      <c r="AP11" s="273">
        <f t="shared" si="8"/>
        <v>39654</v>
      </c>
    </row>
    <row r="12" spans="1:42" s="270" customFormat="1" ht="12" customHeight="1">
      <c r="A12" s="271" t="s">
        <v>612</v>
      </c>
      <c r="B12" s="272" t="s">
        <v>613</v>
      </c>
      <c r="C12" s="300" t="s">
        <v>300</v>
      </c>
      <c r="D12" s="273">
        <f t="shared" si="0"/>
        <v>1162495</v>
      </c>
      <c r="E12" s="273">
        <v>1162495</v>
      </c>
      <c r="F12" s="273">
        <v>0</v>
      </c>
      <c r="G12" s="273">
        <v>6166</v>
      </c>
      <c r="H12" s="273">
        <f>SUM('ごみ搬入量内訳'!E12,+'ごみ搬入量内訳'!AD12)</f>
        <v>322139</v>
      </c>
      <c r="I12" s="273">
        <f>'ごみ搬入量内訳'!BC12</f>
        <v>31392</v>
      </c>
      <c r="J12" s="273">
        <f>'資源化量内訳'!BO12</f>
        <v>33244</v>
      </c>
      <c r="K12" s="273">
        <f t="shared" si="1"/>
        <v>386775</v>
      </c>
      <c r="L12" s="273">
        <f t="shared" si="2"/>
        <v>911.5372833832191</v>
      </c>
      <c r="M12" s="273">
        <f>IF(D12&lt;&gt;0,('ごみ搬入量内訳'!BR12+'ごみ処理概要'!J12)/'ごみ処理概要'!D12/365*1000000,"-")</f>
        <v>657.5158638184156</v>
      </c>
      <c r="N12" s="273">
        <f>IF(D12&lt;&gt;0,'ごみ搬入量内訳'!CM12/'ごみ処理概要'!D12/365*1000000,"-")</f>
        <v>254.02141956480352</v>
      </c>
      <c r="O12" s="274">
        <f>'ごみ搬入量内訳'!DH12</f>
        <v>1290</v>
      </c>
      <c r="P12" s="274">
        <f>'ごみ処理量内訳'!E12</f>
        <v>304670</v>
      </c>
      <c r="Q12" s="274">
        <f>'ごみ処理量内訳'!N12</f>
        <v>1939</v>
      </c>
      <c r="R12" s="273">
        <f t="shared" si="3"/>
        <v>38905</v>
      </c>
      <c r="S12" s="274">
        <f>'ごみ処理量内訳'!G12</f>
        <v>14479</v>
      </c>
      <c r="T12" s="274">
        <f>'ごみ処理量内訳'!L12</f>
        <v>20246</v>
      </c>
      <c r="U12" s="274">
        <f>'ごみ処理量内訳'!H12</f>
        <v>3276</v>
      </c>
      <c r="V12" s="274">
        <f>'ごみ処理量内訳'!I12</f>
        <v>0</v>
      </c>
      <c r="W12" s="274">
        <f>'ごみ処理量内訳'!J12</f>
        <v>0</v>
      </c>
      <c r="X12" s="274">
        <f>'ごみ処理量内訳'!K12</f>
        <v>33</v>
      </c>
      <c r="Y12" s="274">
        <f>'ごみ処理量内訳'!M12</f>
        <v>871</v>
      </c>
      <c r="Z12" s="273">
        <f>'資源化量内訳'!Y12</f>
        <v>8017</v>
      </c>
      <c r="AA12" s="273">
        <f t="shared" si="4"/>
        <v>353531</v>
      </c>
      <c r="AB12" s="275">
        <f t="shared" si="5"/>
        <v>99.45153324602369</v>
      </c>
      <c r="AC12" s="273">
        <f>'施設資源化量内訳'!Y12</f>
        <v>1934</v>
      </c>
      <c r="AD12" s="273">
        <f>'施設資源化量内訳'!AT12</f>
        <v>3722</v>
      </c>
      <c r="AE12" s="273">
        <f>'施設資源化量内訳'!BO12</f>
        <v>3233</v>
      </c>
      <c r="AF12" s="273">
        <f>'施設資源化量内訳'!CJ12</f>
        <v>0</v>
      </c>
      <c r="AG12" s="273">
        <f>'施設資源化量内訳'!DE12</f>
        <v>0</v>
      </c>
      <c r="AH12" s="273">
        <f>'施設資源化量内訳'!DZ12</f>
        <v>33</v>
      </c>
      <c r="AI12" s="273">
        <f>'施設資源化量内訳'!EU12</f>
        <v>14289</v>
      </c>
      <c r="AJ12" s="273">
        <f t="shared" si="6"/>
        <v>23211</v>
      </c>
      <c r="AK12" s="275">
        <f t="shared" si="7"/>
        <v>16.66912287505656</v>
      </c>
      <c r="AL12" s="275">
        <f>IF((AA12+J12)&lt;&gt;0,('資源化量内訳'!D12-'資源化量内訳'!R12-'資源化量内訳'!T12-'資源化量内訳'!V12-'資源化量内訳'!U12)/(AA12+J12)*100,"-")</f>
        <v>16.66912287505656</v>
      </c>
      <c r="AM12" s="273">
        <f>'ごみ処理量内訳'!AA12</f>
        <v>1939</v>
      </c>
      <c r="AN12" s="273">
        <f>'ごみ処理量内訳'!AB12</f>
        <v>34274</v>
      </c>
      <c r="AO12" s="273">
        <f>'ごみ処理量内訳'!AC12</f>
        <v>8535</v>
      </c>
      <c r="AP12" s="273">
        <f t="shared" si="8"/>
        <v>44748</v>
      </c>
    </row>
    <row r="13" spans="1:42" s="270" customFormat="1" ht="12" customHeight="1">
      <c r="A13" s="271" t="s">
        <v>671</v>
      </c>
      <c r="B13" s="272" t="s">
        <v>672</v>
      </c>
      <c r="C13" s="300" t="s">
        <v>673</v>
      </c>
      <c r="D13" s="273">
        <f t="shared" si="0"/>
        <v>1979964</v>
      </c>
      <c r="E13" s="273">
        <v>1979964</v>
      </c>
      <c r="F13" s="273">
        <v>0</v>
      </c>
      <c r="G13" s="273">
        <v>8882</v>
      </c>
      <c r="H13" s="273">
        <f>SUM('ごみ搬入量内訳'!E13,+'ごみ搬入量内訳'!AD13)</f>
        <v>662068</v>
      </c>
      <c r="I13" s="273">
        <f>'ごみ搬入量内訳'!BC13</f>
        <v>97189</v>
      </c>
      <c r="J13" s="273">
        <f>'資源化量内訳'!BO13</f>
        <v>31317</v>
      </c>
      <c r="K13" s="273">
        <f t="shared" si="1"/>
        <v>790574</v>
      </c>
      <c r="L13" s="273">
        <f t="shared" si="2"/>
        <v>1093.9371445054364</v>
      </c>
      <c r="M13" s="273">
        <f>IF(D13&lt;&gt;0,('ごみ搬入量内訳'!BR13+'ごみ処理概要'!J13)/'ごみ処理概要'!D13/365*1000000,"-")</f>
        <v>786.1593055670058</v>
      </c>
      <c r="N13" s="273">
        <f>IF(D13&lt;&gt;0,'ごみ搬入量内訳'!CM13/'ごみ処理概要'!D13/365*1000000,"-")</f>
        <v>307.7778389384304</v>
      </c>
      <c r="O13" s="274">
        <f>'ごみ搬入量内訳'!DH13</f>
        <v>0</v>
      </c>
      <c r="P13" s="274">
        <f>'ごみ処理量内訳'!E13</f>
        <v>641444</v>
      </c>
      <c r="Q13" s="274">
        <f>'ごみ処理量内訳'!N13</f>
        <v>4943</v>
      </c>
      <c r="R13" s="273">
        <f t="shared" si="3"/>
        <v>76488</v>
      </c>
      <c r="S13" s="274">
        <f>'ごみ処理量内訳'!G13</f>
        <v>42840</v>
      </c>
      <c r="T13" s="274">
        <f>'ごみ処理量内訳'!L13</f>
        <v>33462</v>
      </c>
      <c r="U13" s="274">
        <f>'ごみ処理量内訳'!H13</f>
        <v>125</v>
      </c>
      <c r="V13" s="274">
        <f>'ごみ処理量内訳'!I13</f>
        <v>0</v>
      </c>
      <c r="W13" s="274">
        <f>'ごみ処理量内訳'!J13</f>
        <v>0</v>
      </c>
      <c r="X13" s="274">
        <f>'ごみ処理量内訳'!K13</f>
        <v>61</v>
      </c>
      <c r="Y13" s="274">
        <f>'ごみ処理量内訳'!M13</f>
        <v>0</v>
      </c>
      <c r="Z13" s="273">
        <f>'資源化量内訳'!Y13</f>
        <v>30915</v>
      </c>
      <c r="AA13" s="273">
        <f t="shared" si="4"/>
        <v>753790</v>
      </c>
      <c r="AB13" s="275">
        <f t="shared" si="5"/>
        <v>99.34424707146553</v>
      </c>
      <c r="AC13" s="273">
        <f>'施設資源化量内訳'!Y13</f>
        <v>2072</v>
      </c>
      <c r="AD13" s="273">
        <f>'施設資源化量内訳'!AT13</f>
        <v>15581</v>
      </c>
      <c r="AE13" s="273">
        <f>'施設資源化量内訳'!BO13</f>
        <v>6</v>
      </c>
      <c r="AF13" s="273">
        <f>'施設資源化量内訳'!CJ13</f>
        <v>0</v>
      </c>
      <c r="AG13" s="273">
        <f>'施設資源化量内訳'!DE13</f>
        <v>0</v>
      </c>
      <c r="AH13" s="273">
        <f>'施設資源化量内訳'!DZ13</f>
        <v>61</v>
      </c>
      <c r="AI13" s="273">
        <f>'施設資源化量内訳'!EU13</f>
        <v>27449</v>
      </c>
      <c r="AJ13" s="273">
        <f t="shared" si="6"/>
        <v>45169</v>
      </c>
      <c r="AK13" s="275">
        <f t="shared" si="7"/>
        <v>13.679791416966095</v>
      </c>
      <c r="AL13" s="275">
        <f>IF((AA13+J13)&lt;&gt;0,('資源化量内訳'!D13-'資源化量内訳'!R13-'資源化量内訳'!T13-'資源化量内訳'!V13-'資源化量内訳'!U13)/(AA13+J13)*100,"-")</f>
        <v>13.679791416966095</v>
      </c>
      <c r="AM13" s="273">
        <f>'ごみ処理量内訳'!AA13</f>
        <v>4943</v>
      </c>
      <c r="AN13" s="273">
        <f>'ごみ処理量内訳'!AB13</f>
        <v>68877</v>
      </c>
      <c r="AO13" s="273">
        <f>'ごみ処理量内訳'!AC13</f>
        <v>16126</v>
      </c>
      <c r="AP13" s="273">
        <f t="shared" si="8"/>
        <v>89946</v>
      </c>
    </row>
    <row r="14" spans="1:42" s="270" customFormat="1" ht="12" customHeight="1">
      <c r="A14" s="271" t="s">
        <v>556</v>
      </c>
      <c r="B14" s="272" t="s">
        <v>557</v>
      </c>
      <c r="C14" s="300" t="s">
        <v>300</v>
      </c>
      <c r="D14" s="273">
        <f t="shared" si="0"/>
        <v>2993716</v>
      </c>
      <c r="E14" s="273">
        <v>2993716</v>
      </c>
      <c r="F14" s="273">
        <v>0</v>
      </c>
      <c r="G14" s="273">
        <v>49799</v>
      </c>
      <c r="H14" s="273">
        <f>SUM('ごみ搬入量内訳'!E14,+'ごみ搬入量内訳'!AD14)</f>
        <v>958638</v>
      </c>
      <c r="I14" s="273">
        <f>'ごみ搬入量内訳'!BC14</f>
        <v>91792</v>
      </c>
      <c r="J14" s="273">
        <f>'資源化量内訳'!BO14</f>
        <v>44241</v>
      </c>
      <c r="K14" s="273">
        <f t="shared" si="1"/>
        <v>1094671</v>
      </c>
      <c r="L14" s="273">
        <f t="shared" si="2"/>
        <v>1001.7979762064894</v>
      </c>
      <c r="M14" s="273">
        <f>IF(D14&lt;&gt;0,('ごみ搬入量内訳'!BR14+'ごみ処理概要'!J14)/'ごみ処理概要'!D14/365*1000000,"-")</f>
        <v>737.1211921402414</v>
      </c>
      <c r="N14" s="273">
        <f>IF(D14&lt;&gt;0,'ごみ搬入量内訳'!CM14/'ごみ処理概要'!D14/365*1000000,"-")</f>
        <v>264.6767840662478</v>
      </c>
      <c r="O14" s="274">
        <f>'ごみ搬入量内訳'!DH14</f>
        <v>0</v>
      </c>
      <c r="P14" s="274">
        <f>'ごみ処理量内訳'!E14</f>
        <v>791110</v>
      </c>
      <c r="Q14" s="274">
        <f>'ごみ処理量内訳'!N14</f>
        <v>1770</v>
      </c>
      <c r="R14" s="273">
        <f t="shared" si="3"/>
        <v>173555</v>
      </c>
      <c r="S14" s="274">
        <f>'ごみ処理量内訳'!G14</f>
        <v>72499</v>
      </c>
      <c r="T14" s="274">
        <f>'ごみ処理量内訳'!L14</f>
        <v>56487</v>
      </c>
      <c r="U14" s="274">
        <f>'ごみ処理量内訳'!H14</f>
        <v>1285</v>
      </c>
      <c r="V14" s="274">
        <f>'ごみ処理量内訳'!I14</f>
        <v>0</v>
      </c>
      <c r="W14" s="274">
        <f>'ごみ処理量内訳'!J14</f>
        <v>0</v>
      </c>
      <c r="X14" s="274">
        <f>'ごみ処理量内訳'!K14</f>
        <v>42440</v>
      </c>
      <c r="Y14" s="274">
        <f>'ごみ処理量内訳'!M14</f>
        <v>844</v>
      </c>
      <c r="Z14" s="273">
        <f>'資源化量内訳'!Y14</f>
        <v>80940</v>
      </c>
      <c r="AA14" s="273">
        <f t="shared" si="4"/>
        <v>1047375</v>
      </c>
      <c r="AB14" s="275">
        <f t="shared" si="5"/>
        <v>99.83100608664517</v>
      </c>
      <c r="AC14" s="273">
        <f>'施設資源化量内訳'!Y14</f>
        <v>27932</v>
      </c>
      <c r="AD14" s="273">
        <f>'施設資源化量内訳'!AT14</f>
        <v>19027</v>
      </c>
      <c r="AE14" s="273">
        <f>'施設資源化量内訳'!BO14</f>
        <v>440</v>
      </c>
      <c r="AF14" s="273">
        <f>'施設資源化量内訳'!CJ14</f>
        <v>0</v>
      </c>
      <c r="AG14" s="273">
        <f>'施設資源化量内訳'!DE14</f>
        <v>0</v>
      </c>
      <c r="AH14" s="273">
        <f>'施設資源化量内訳'!DZ14</f>
        <v>23930</v>
      </c>
      <c r="AI14" s="273">
        <f>'施設資源化量内訳'!EU14</f>
        <v>36158</v>
      </c>
      <c r="AJ14" s="273">
        <f t="shared" si="6"/>
        <v>107487</v>
      </c>
      <c r="AK14" s="275">
        <f t="shared" si="7"/>
        <v>21.314088470671006</v>
      </c>
      <c r="AL14" s="275">
        <f>IF((AA14+J14)&lt;&gt;0,('資源化量内訳'!D14-'資源化量内訳'!R14-'資源化量内訳'!T14-'資源化量内訳'!V14-'資源化量内訳'!U14)/(AA14+J14)*100,"-")</f>
        <v>19.1226585172808</v>
      </c>
      <c r="AM14" s="273">
        <f>'ごみ処理量内訳'!AA14</f>
        <v>1770</v>
      </c>
      <c r="AN14" s="273">
        <f>'ごみ処理量内訳'!AB14</f>
        <v>85907</v>
      </c>
      <c r="AO14" s="273">
        <f>'ごみ処理量内訳'!AC14</f>
        <v>14457</v>
      </c>
      <c r="AP14" s="273">
        <f t="shared" si="8"/>
        <v>102134</v>
      </c>
    </row>
    <row r="15" spans="1:42" s="270" customFormat="1" ht="12" customHeight="1">
      <c r="A15" s="271" t="s">
        <v>558</v>
      </c>
      <c r="B15" s="272" t="s">
        <v>559</v>
      </c>
      <c r="C15" s="300" t="s">
        <v>300</v>
      </c>
      <c r="D15" s="273">
        <f t="shared" si="0"/>
        <v>2018211</v>
      </c>
      <c r="E15" s="273">
        <v>2016107</v>
      </c>
      <c r="F15" s="273">
        <v>2104</v>
      </c>
      <c r="G15" s="273">
        <v>29878</v>
      </c>
      <c r="H15" s="273">
        <f>SUM('ごみ搬入量内訳'!E15,+'ごみ搬入量内訳'!AD15)</f>
        <v>613582</v>
      </c>
      <c r="I15" s="273">
        <f>'ごみ搬入量内訳'!BC15</f>
        <v>64134</v>
      </c>
      <c r="J15" s="273">
        <f>'資源化量内訳'!BO15</f>
        <v>28413</v>
      </c>
      <c r="K15" s="273">
        <f t="shared" si="1"/>
        <v>706129</v>
      </c>
      <c r="L15" s="273">
        <f t="shared" si="2"/>
        <v>958.5717251565867</v>
      </c>
      <c r="M15" s="273">
        <f>IF(D15&lt;&gt;0,('ごみ搬入量内訳'!BR15+'ごみ処理概要'!J15)/'ごみ処理概要'!D15/365*1000000,"-")</f>
        <v>717.0992201739934</v>
      </c>
      <c r="N15" s="273">
        <f>IF(D15&lt;&gt;0,'ごみ搬入量内訳'!CM15/'ごみ処理概要'!D15/365*1000000,"-")</f>
        <v>241.4725049825933</v>
      </c>
      <c r="O15" s="274">
        <f>'ごみ搬入量内訳'!DH15</f>
        <v>1928</v>
      </c>
      <c r="P15" s="274">
        <f>'ごみ処理量内訳'!E15</f>
        <v>533659</v>
      </c>
      <c r="Q15" s="274">
        <f>'ごみ処理量内訳'!N15</f>
        <v>55</v>
      </c>
      <c r="R15" s="273">
        <f t="shared" si="3"/>
        <v>89188</v>
      </c>
      <c r="S15" s="274">
        <f>'ごみ処理量内訳'!G15</f>
        <v>32087</v>
      </c>
      <c r="T15" s="274">
        <f>'ごみ処理量内訳'!L15</f>
        <v>49621</v>
      </c>
      <c r="U15" s="274">
        <f>'ごみ処理量内訳'!H15</f>
        <v>1633</v>
      </c>
      <c r="V15" s="274">
        <f>'ごみ処理量内訳'!I15</f>
        <v>0</v>
      </c>
      <c r="W15" s="274">
        <f>'ごみ処理量内訳'!J15</f>
        <v>0</v>
      </c>
      <c r="X15" s="274">
        <f>'ごみ処理量内訳'!K15</f>
        <v>4535</v>
      </c>
      <c r="Y15" s="274">
        <f>'ごみ処理量内訳'!M15</f>
        <v>1312</v>
      </c>
      <c r="Z15" s="273">
        <f>'資源化量内訳'!Y15</f>
        <v>33171</v>
      </c>
      <c r="AA15" s="273">
        <f t="shared" si="4"/>
        <v>656073</v>
      </c>
      <c r="AB15" s="275">
        <f t="shared" si="5"/>
        <v>99.99161678654662</v>
      </c>
      <c r="AC15" s="273">
        <f>'施設資源化量内訳'!Y15</f>
        <v>4890</v>
      </c>
      <c r="AD15" s="273">
        <f>'施設資源化量内訳'!AT15</f>
        <v>12547</v>
      </c>
      <c r="AE15" s="273">
        <f>'施設資源化量内訳'!BO15</f>
        <v>995</v>
      </c>
      <c r="AF15" s="273">
        <f>'施設資源化量内訳'!CJ15</f>
        <v>0</v>
      </c>
      <c r="AG15" s="273">
        <f>'施設資源化量内訳'!DE15</f>
        <v>0</v>
      </c>
      <c r="AH15" s="273">
        <f>'施設資源化量内訳'!DZ15</f>
        <v>3107</v>
      </c>
      <c r="AI15" s="273">
        <f>'施設資源化量内訳'!EU15</f>
        <v>35525</v>
      </c>
      <c r="AJ15" s="273">
        <f t="shared" si="6"/>
        <v>57064</v>
      </c>
      <c r="AK15" s="275">
        <f t="shared" si="7"/>
        <v>17.333882650631278</v>
      </c>
      <c r="AL15" s="275">
        <f>IF((AA15+J15)&lt;&gt;0,('資源化量内訳'!D15-'資源化量内訳'!R15-'資源化量内訳'!T15-'資源化量内訳'!V15-'資源化量内訳'!U15)/(AA15+J15)*100,"-")</f>
        <v>16.88128025993227</v>
      </c>
      <c r="AM15" s="273">
        <f>'ごみ処理量内訳'!AA15</f>
        <v>55</v>
      </c>
      <c r="AN15" s="273">
        <f>'ごみ処理量内訳'!AB15</f>
        <v>53571</v>
      </c>
      <c r="AO15" s="273">
        <f>'ごみ処理量内訳'!AC15</f>
        <v>14884</v>
      </c>
      <c r="AP15" s="273">
        <f t="shared" si="8"/>
        <v>68510</v>
      </c>
    </row>
    <row r="16" spans="1:42" s="270" customFormat="1" ht="12" customHeight="1">
      <c r="A16" s="271" t="s">
        <v>674</v>
      </c>
      <c r="B16" s="272" t="s">
        <v>675</v>
      </c>
      <c r="C16" s="300" t="s">
        <v>300</v>
      </c>
      <c r="D16" s="273">
        <f t="shared" si="0"/>
        <v>2031573</v>
      </c>
      <c r="E16" s="273">
        <v>2031573</v>
      </c>
      <c r="F16" s="273">
        <v>0</v>
      </c>
      <c r="G16" s="273">
        <v>41412</v>
      </c>
      <c r="H16" s="273">
        <f>SUM('ごみ搬入量内訳'!E16,+'ごみ搬入量内訳'!AD16)</f>
        <v>649096</v>
      </c>
      <c r="I16" s="273">
        <f>'ごみ搬入量内訳'!BC16</f>
        <v>91484</v>
      </c>
      <c r="J16" s="273">
        <f>'資源化量内訳'!BO16</f>
        <v>44948</v>
      </c>
      <c r="K16" s="273">
        <f t="shared" si="1"/>
        <v>785528</v>
      </c>
      <c r="L16" s="273">
        <f t="shared" si="2"/>
        <v>1059.3424439335013</v>
      </c>
      <c r="M16" s="273">
        <f>IF(D16&lt;&gt;0,('ごみ搬入量内訳'!BR16+'ごみ処理概要'!J16)/'ごみ処理概要'!D16/365*1000000,"-")</f>
        <v>795.4805032006072</v>
      </c>
      <c r="N16" s="273">
        <f>IF(D16&lt;&gt;0,'ごみ搬入量内訳'!CM16/'ごみ処理概要'!D16/365*1000000,"-")</f>
        <v>263.86194073289414</v>
      </c>
      <c r="O16" s="274">
        <f>'ごみ搬入量内訳'!DH16</f>
        <v>445</v>
      </c>
      <c r="P16" s="274">
        <f>'ごみ処理量内訳'!E16</f>
        <v>634226</v>
      </c>
      <c r="Q16" s="274">
        <f>'ごみ処理量内訳'!N16</f>
        <v>3571</v>
      </c>
      <c r="R16" s="273">
        <f t="shared" si="3"/>
        <v>77022</v>
      </c>
      <c r="S16" s="274">
        <f>'ごみ処理量内訳'!G16</f>
        <v>47746</v>
      </c>
      <c r="T16" s="274">
        <f>'ごみ処理量内訳'!L16</f>
        <v>20640</v>
      </c>
      <c r="U16" s="274">
        <f>'ごみ処理量内訳'!H16</f>
        <v>716</v>
      </c>
      <c r="V16" s="274">
        <f>'ごみ処理量内訳'!I16</f>
        <v>0</v>
      </c>
      <c r="W16" s="274">
        <f>'ごみ処理量内訳'!J16</f>
        <v>0</v>
      </c>
      <c r="X16" s="274">
        <f>'ごみ処理量内訳'!K16</f>
        <v>7501</v>
      </c>
      <c r="Y16" s="274">
        <f>'ごみ処理量内訳'!M16</f>
        <v>419</v>
      </c>
      <c r="Z16" s="273">
        <f>'資源化量内訳'!Y16</f>
        <v>25761</v>
      </c>
      <c r="AA16" s="273">
        <f t="shared" si="4"/>
        <v>740580</v>
      </c>
      <c r="AB16" s="275">
        <f t="shared" si="5"/>
        <v>99.51781036484917</v>
      </c>
      <c r="AC16" s="273">
        <f>'施設資源化量内訳'!Y16</f>
        <v>6072</v>
      </c>
      <c r="AD16" s="273">
        <f>'施設資源化量内訳'!AT16</f>
        <v>19715</v>
      </c>
      <c r="AE16" s="273">
        <f>'施設資源化量内訳'!BO16</f>
        <v>298</v>
      </c>
      <c r="AF16" s="273">
        <f>'施設資源化量内訳'!CJ16</f>
        <v>0</v>
      </c>
      <c r="AG16" s="273">
        <f>'施設資源化量内訳'!DE16</f>
        <v>0</v>
      </c>
      <c r="AH16" s="273">
        <f>'施設資源化量内訳'!DZ16</f>
        <v>4141</v>
      </c>
      <c r="AI16" s="273">
        <f>'施設資源化量内訳'!EU16</f>
        <v>18867</v>
      </c>
      <c r="AJ16" s="273">
        <f t="shared" si="6"/>
        <v>49093</v>
      </c>
      <c r="AK16" s="275">
        <f t="shared" si="7"/>
        <v>15.251143180128526</v>
      </c>
      <c r="AL16" s="275">
        <f>IF((AA16+J16)&lt;&gt;0,('資源化量内訳'!D16-'資源化量内訳'!R16-'資源化量内訳'!T16-'資源化量内訳'!V16-'資源化量内訳'!U16)/(AA16+J16)*100,"-")</f>
        <v>14.35887708649469</v>
      </c>
      <c r="AM16" s="273">
        <f>'ごみ処理量内訳'!AA16</f>
        <v>3571</v>
      </c>
      <c r="AN16" s="273">
        <f>'ごみ処理量内訳'!AB16</f>
        <v>78913</v>
      </c>
      <c r="AO16" s="273">
        <f>'ごみ処理量内訳'!AC16</f>
        <v>14659</v>
      </c>
      <c r="AP16" s="273">
        <f t="shared" si="8"/>
        <v>97143</v>
      </c>
    </row>
    <row r="17" spans="1:42" s="270" customFormat="1" ht="12" customHeight="1">
      <c r="A17" s="271" t="s">
        <v>560</v>
      </c>
      <c r="B17" s="272" t="s">
        <v>561</v>
      </c>
      <c r="C17" s="300" t="s">
        <v>300</v>
      </c>
      <c r="D17" s="273">
        <f t="shared" si="0"/>
        <v>7272370</v>
      </c>
      <c r="E17" s="273">
        <v>7272370</v>
      </c>
      <c r="F17" s="273">
        <v>0</v>
      </c>
      <c r="G17" s="273">
        <v>115943</v>
      </c>
      <c r="H17" s="273">
        <f>SUM('ごみ搬入量内訳'!E17,+'ごみ搬入量内訳'!AD17)</f>
        <v>2148535</v>
      </c>
      <c r="I17" s="273">
        <f>'ごみ搬入量内訳'!BC17</f>
        <v>138766</v>
      </c>
      <c r="J17" s="273">
        <f>'資源化量内訳'!BO17</f>
        <v>137661</v>
      </c>
      <c r="K17" s="273">
        <f t="shared" si="1"/>
        <v>2424962</v>
      </c>
      <c r="L17" s="273">
        <f t="shared" si="2"/>
        <v>913.5579607266014</v>
      </c>
      <c r="M17" s="273">
        <f>IF(D17&lt;&gt;0,('ごみ搬入量内訳'!BR17+'ごみ処理概要'!J17)/'ごみ処理概要'!D17/365*1000000,"-")</f>
        <v>711.3156625600055</v>
      </c>
      <c r="N17" s="273">
        <f>IF(D17&lt;&gt;0,'ごみ搬入量内訳'!CM17/'ごみ処理概要'!D17/365*1000000,"-")</f>
        <v>202.24229816659607</v>
      </c>
      <c r="O17" s="274">
        <f>'ごみ搬入量内訳'!DH17</f>
        <v>0</v>
      </c>
      <c r="P17" s="274">
        <f>'ごみ処理量内訳'!E17</f>
        <v>1834240</v>
      </c>
      <c r="Q17" s="274">
        <f>'ごみ処理量内訳'!N17</f>
        <v>1510</v>
      </c>
      <c r="R17" s="273">
        <f t="shared" si="3"/>
        <v>280188</v>
      </c>
      <c r="S17" s="274">
        <f>'ごみ処理量内訳'!G17</f>
        <v>89877</v>
      </c>
      <c r="T17" s="274">
        <f>'ごみ処理量内訳'!L17</f>
        <v>184480</v>
      </c>
      <c r="U17" s="274">
        <f>'ごみ処理量内訳'!H17</f>
        <v>1020</v>
      </c>
      <c r="V17" s="274">
        <f>'ごみ処理量内訳'!I17</f>
        <v>0</v>
      </c>
      <c r="W17" s="274">
        <f>'ごみ処理量内訳'!J17</f>
        <v>0</v>
      </c>
      <c r="X17" s="274">
        <f>'ごみ処理量内訳'!K17</f>
        <v>1684</v>
      </c>
      <c r="Y17" s="274">
        <f>'ごみ処理量内訳'!M17</f>
        <v>3127</v>
      </c>
      <c r="Z17" s="273">
        <f>'資源化量内訳'!Y17</f>
        <v>162905</v>
      </c>
      <c r="AA17" s="273">
        <f t="shared" si="4"/>
        <v>2278843</v>
      </c>
      <c r="AB17" s="275">
        <f t="shared" si="5"/>
        <v>99.93373830492052</v>
      </c>
      <c r="AC17" s="273">
        <f>'施設資源化量内訳'!Y17</f>
        <v>132158</v>
      </c>
      <c r="AD17" s="273">
        <f>'施設資源化量内訳'!AT17</f>
        <v>24911</v>
      </c>
      <c r="AE17" s="273">
        <f>'施設資源化量内訳'!BO17</f>
        <v>826</v>
      </c>
      <c r="AF17" s="273">
        <f>'施設資源化量内訳'!CJ17</f>
        <v>0</v>
      </c>
      <c r="AG17" s="273">
        <f>'施設資源化量内訳'!DE17</f>
        <v>0</v>
      </c>
      <c r="AH17" s="273">
        <f>'施設資源化量内訳'!DZ17</f>
        <v>1630</v>
      </c>
      <c r="AI17" s="273">
        <f>'施設資源化量内訳'!EU17</f>
        <v>147939</v>
      </c>
      <c r="AJ17" s="273">
        <f t="shared" si="6"/>
        <v>307464</v>
      </c>
      <c r="AK17" s="275">
        <f t="shared" si="7"/>
        <v>25.16155570195621</v>
      </c>
      <c r="AL17" s="275">
        <f>IF((AA17+J17)&lt;&gt;0,('資源化量内訳'!D17-'資源化量内訳'!R17-'資源化量内訳'!T17-'資源化量内訳'!V17-'資源化量内訳'!U17)/(AA17+J17)*100,"-")</f>
        <v>21.855705597838863</v>
      </c>
      <c r="AM17" s="273">
        <f>'ごみ処理量内訳'!AA17</f>
        <v>1510</v>
      </c>
      <c r="AN17" s="273">
        <f>'ごみ処理量内訳'!AB17</f>
        <v>92776</v>
      </c>
      <c r="AO17" s="273">
        <f>'ごみ処理量内訳'!AC17</f>
        <v>25563</v>
      </c>
      <c r="AP17" s="273">
        <f t="shared" si="8"/>
        <v>119849</v>
      </c>
    </row>
    <row r="18" spans="1:42" s="270" customFormat="1" ht="12" customHeight="1">
      <c r="A18" s="271" t="s">
        <v>562</v>
      </c>
      <c r="B18" s="272" t="s">
        <v>563</v>
      </c>
      <c r="C18" s="300" t="s">
        <v>300</v>
      </c>
      <c r="D18" s="273">
        <f t="shared" si="0"/>
        <v>6248324</v>
      </c>
      <c r="E18" s="273">
        <v>6248324</v>
      </c>
      <c r="F18" s="273">
        <v>0</v>
      </c>
      <c r="G18" s="273">
        <v>104456</v>
      </c>
      <c r="H18" s="273">
        <f>SUM('ごみ搬入量内訳'!E18,+'ごみ搬入量内訳'!AD18)</f>
        <v>1912842</v>
      </c>
      <c r="I18" s="273">
        <f>'ごみ搬入量内訳'!BC18</f>
        <v>134461</v>
      </c>
      <c r="J18" s="273">
        <f>'資源化量内訳'!BO18</f>
        <v>143149</v>
      </c>
      <c r="K18" s="273">
        <f t="shared" si="1"/>
        <v>2190452</v>
      </c>
      <c r="L18" s="273">
        <f t="shared" si="2"/>
        <v>960.4556927848786</v>
      </c>
      <c r="M18" s="273">
        <f>IF(D18&lt;&gt;0,('ごみ搬入量内訳'!BR18+'ごみ処理概要'!J18)/'ごみ処理概要'!D18/365*1000000,"-")</f>
        <v>701.6877810337182</v>
      </c>
      <c r="N18" s="273">
        <f>IF(D18&lt;&gt;0,'ごみ搬入量内訳'!CM18/'ごみ処理概要'!D18/365*1000000,"-")</f>
        <v>258.7679117511604</v>
      </c>
      <c r="O18" s="274">
        <f>'ごみ搬入量内訳'!DH18</f>
        <v>322</v>
      </c>
      <c r="P18" s="274">
        <f>'ごみ処理量内訳'!E18</f>
        <v>1631728</v>
      </c>
      <c r="Q18" s="274">
        <f>'ごみ処理量内訳'!N18</f>
        <v>4599</v>
      </c>
      <c r="R18" s="273">
        <f t="shared" si="3"/>
        <v>268594</v>
      </c>
      <c r="S18" s="274">
        <f>'ごみ処理量内訳'!G18</f>
        <v>120283</v>
      </c>
      <c r="T18" s="274">
        <f>'ごみ処理量内訳'!L18</f>
        <v>132374</v>
      </c>
      <c r="U18" s="274">
        <f>'ごみ処理量内訳'!H18</f>
        <v>4298</v>
      </c>
      <c r="V18" s="274">
        <f>'ごみ処理量内訳'!I18</f>
        <v>0</v>
      </c>
      <c r="W18" s="274">
        <f>'ごみ処理量内訳'!J18</f>
        <v>287</v>
      </c>
      <c r="X18" s="274">
        <f>'ごみ処理量内訳'!K18</f>
        <v>4266</v>
      </c>
      <c r="Y18" s="274">
        <f>'ごみ処理量内訳'!M18</f>
        <v>7086</v>
      </c>
      <c r="Z18" s="273">
        <f>'資源化量内訳'!Y18</f>
        <v>136269</v>
      </c>
      <c r="AA18" s="273">
        <f t="shared" si="4"/>
        <v>2041190</v>
      </c>
      <c r="AB18" s="275">
        <f t="shared" si="5"/>
        <v>99.77469025421445</v>
      </c>
      <c r="AC18" s="273">
        <f>'施設資源化量内訳'!Y18</f>
        <v>77205</v>
      </c>
      <c r="AD18" s="273">
        <f>'施設資源化量内訳'!AT18</f>
        <v>37582</v>
      </c>
      <c r="AE18" s="273">
        <f>'施設資源化量内訳'!BO18</f>
        <v>1979</v>
      </c>
      <c r="AF18" s="273">
        <f>'施設資源化量内訳'!CJ18</f>
        <v>0</v>
      </c>
      <c r="AG18" s="273">
        <f>'施設資源化量内訳'!DE18</f>
        <v>287</v>
      </c>
      <c r="AH18" s="273">
        <f>'施設資源化量内訳'!DZ18</f>
        <v>3337</v>
      </c>
      <c r="AI18" s="273">
        <f>'施設資源化量内訳'!EU18</f>
        <v>110652</v>
      </c>
      <c r="AJ18" s="273">
        <f t="shared" si="6"/>
        <v>231042</v>
      </c>
      <c r="AK18" s="275">
        <f t="shared" si="7"/>
        <v>23.369083278740156</v>
      </c>
      <c r="AL18" s="275">
        <f>IF((AA18+J18)&lt;&gt;0,('資源化量内訳'!D18-'資源化量内訳'!R18-'資源化量内訳'!T18-'資源化量内訳'!V18-'資源化量内訳'!U18)/(AA18+J18)*100,"-")</f>
        <v>22.464690691325842</v>
      </c>
      <c r="AM18" s="273">
        <f>'ごみ処理量内訳'!AA18</f>
        <v>4599</v>
      </c>
      <c r="AN18" s="273">
        <f>'ごみ処理量内訳'!AB18</f>
        <v>137964</v>
      </c>
      <c r="AO18" s="273">
        <f>'ごみ処理量内訳'!AC18</f>
        <v>17352</v>
      </c>
      <c r="AP18" s="273">
        <f t="shared" si="8"/>
        <v>159915</v>
      </c>
    </row>
    <row r="19" spans="1:42" s="270" customFormat="1" ht="12" customHeight="1">
      <c r="A19" s="271" t="s">
        <v>564</v>
      </c>
      <c r="B19" s="272" t="s">
        <v>633</v>
      </c>
      <c r="C19" s="300" t="s">
        <v>300</v>
      </c>
      <c r="D19" s="273">
        <f t="shared" si="0"/>
        <v>13124224</v>
      </c>
      <c r="E19" s="273">
        <v>13123833</v>
      </c>
      <c r="F19" s="273">
        <v>391</v>
      </c>
      <c r="G19" s="273">
        <v>389931</v>
      </c>
      <c r="H19" s="273">
        <f>SUM('ごみ搬入量内訳'!E19,+'ごみ搬入量内訳'!AD19)</f>
        <v>4175912</v>
      </c>
      <c r="I19" s="273">
        <f>'ごみ搬入量内訳'!BC19</f>
        <v>113035</v>
      </c>
      <c r="J19" s="273">
        <f>'資源化量内訳'!BO19</f>
        <v>292686</v>
      </c>
      <c r="K19" s="273">
        <f t="shared" si="1"/>
        <v>4581633</v>
      </c>
      <c r="L19" s="273">
        <f t="shared" si="2"/>
        <v>956.4313423850576</v>
      </c>
      <c r="M19" s="273">
        <f>IF(D19&lt;&gt;0,('ごみ搬入量内訳'!BR19+'ごみ処理概要'!J19)/'ごみ処理概要'!D19/365*1000000,"-")</f>
        <v>727.0174393569781</v>
      </c>
      <c r="N19" s="273">
        <f>IF(D19&lt;&gt;0,'ごみ搬入量内訳'!CM19/'ごみ処理概要'!D19/365*1000000,"-")</f>
        <v>229.41390302807957</v>
      </c>
      <c r="O19" s="274">
        <f>'ごみ搬入量内訳'!DH19</f>
        <v>57</v>
      </c>
      <c r="P19" s="274">
        <f>'ごみ処理量内訳'!E19</f>
        <v>3442478</v>
      </c>
      <c r="Q19" s="274">
        <f>'ごみ処理量内訳'!N19</f>
        <v>6353</v>
      </c>
      <c r="R19" s="273">
        <f t="shared" si="3"/>
        <v>419695</v>
      </c>
      <c r="S19" s="274">
        <f>'ごみ処理量内訳'!G19</f>
        <v>206614</v>
      </c>
      <c r="T19" s="274">
        <f>'ごみ処理量内訳'!L19</f>
        <v>209610</v>
      </c>
      <c r="U19" s="274">
        <f>'ごみ処理量内訳'!H19</f>
        <v>3007</v>
      </c>
      <c r="V19" s="274">
        <f>'ごみ処理量内訳'!I19</f>
        <v>0</v>
      </c>
      <c r="W19" s="274">
        <f>'ごみ処理量内訳'!J19</f>
        <v>0</v>
      </c>
      <c r="X19" s="274">
        <f>'ごみ処理量内訳'!K19</f>
        <v>161</v>
      </c>
      <c r="Y19" s="274">
        <f>'ごみ処理量内訳'!M19</f>
        <v>303</v>
      </c>
      <c r="Z19" s="273">
        <f>'資源化量内訳'!Y19</f>
        <v>446884</v>
      </c>
      <c r="AA19" s="273">
        <f t="shared" si="4"/>
        <v>4315410</v>
      </c>
      <c r="AB19" s="275">
        <f t="shared" si="5"/>
        <v>99.85278339717432</v>
      </c>
      <c r="AC19" s="273">
        <f>'施設資源化量内訳'!Y19</f>
        <v>129335</v>
      </c>
      <c r="AD19" s="273">
        <f>'施設資源化量内訳'!AT19</f>
        <v>67992</v>
      </c>
      <c r="AE19" s="273">
        <f>'施設資源化量内訳'!BO19</f>
        <v>3007</v>
      </c>
      <c r="AF19" s="273">
        <f>'施設資源化量内訳'!CJ19</f>
        <v>0</v>
      </c>
      <c r="AG19" s="273">
        <f>'施設資源化量内訳'!DE19</f>
        <v>0</v>
      </c>
      <c r="AH19" s="273">
        <f>'施設資源化量内訳'!DZ19</f>
        <v>161</v>
      </c>
      <c r="AI19" s="273">
        <f>'施設資源化量内訳'!EU19</f>
        <v>114884</v>
      </c>
      <c r="AJ19" s="273">
        <f t="shared" si="6"/>
        <v>315379</v>
      </c>
      <c r="AK19" s="275">
        <f t="shared" si="7"/>
        <v>22.893381561495247</v>
      </c>
      <c r="AL19" s="275">
        <f>IF((AA19+J19)&lt;&gt;0,('資源化量内訳'!D19-'資源化量内訳'!R19-'資源化量内訳'!T19-'資源化量内訳'!V19-'資源化量内訳'!U19)/(AA19+J19)*100,"-")</f>
        <v>21.308214933022228</v>
      </c>
      <c r="AM19" s="273">
        <f>'ごみ処理量内訳'!AA19</f>
        <v>6353</v>
      </c>
      <c r="AN19" s="273">
        <f>'ごみ処理量内訳'!AB19</f>
        <v>269750</v>
      </c>
      <c r="AO19" s="273">
        <f>'ごみ処理量内訳'!AC19</f>
        <v>84237</v>
      </c>
      <c r="AP19" s="273">
        <f t="shared" si="8"/>
        <v>360340</v>
      </c>
    </row>
    <row r="20" spans="1:42" s="270" customFormat="1" ht="12" customHeight="1">
      <c r="A20" s="271" t="s">
        <v>565</v>
      </c>
      <c r="B20" s="272" t="s">
        <v>634</v>
      </c>
      <c r="C20" s="300" t="s">
        <v>300</v>
      </c>
      <c r="D20" s="273">
        <f t="shared" si="0"/>
        <v>9090414</v>
      </c>
      <c r="E20" s="273">
        <v>9090414</v>
      </c>
      <c r="F20" s="273">
        <v>0</v>
      </c>
      <c r="G20" s="273">
        <v>161059</v>
      </c>
      <c r="H20" s="273">
        <f>SUM('ごみ搬入量内訳'!E20,+'ごみ搬入量内訳'!AD20)</f>
        <v>2593590</v>
      </c>
      <c r="I20" s="273">
        <f>'ごみ搬入量内訳'!BC20</f>
        <v>139326</v>
      </c>
      <c r="J20" s="273">
        <f>'資源化量内訳'!BO20</f>
        <v>323688</v>
      </c>
      <c r="K20" s="273">
        <f t="shared" si="1"/>
        <v>3056604</v>
      </c>
      <c r="L20" s="273">
        <f t="shared" si="2"/>
        <v>921.2184983265422</v>
      </c>
      <c r="M20" s="273">
        <f>IF(D20&lt;&gt;0,('ごみ搬入量内訳'!BR20+'ごみ処理概要'!J20)/'ごみ処理概要'!D20/365*1000000,"-")</f>
        <v>706.0877686083716</v>
      </c>
      <c r="N20" s="273">
        <f>IF(D20&lt;&gt;0,'ごみ搬入量内訳'!CM20/'ごみ処理概要'!D20/365*1000000,"-")</f>
        <v>215.13072971817058</v>
      </c>
      <c r="O20" s="274">
        <f>'ごみ搬入量内訳'!DH20</f>
        <v>0</v>
      </c>
      <c r="P20" s="274">
        <f>'ごみ処理量内訳'!E20</f>
        <v>2236100</v>
      </c>
      <c r="Q20" s="274">
        <f>'ごみ処理量内訳'!N20</f>
        <v>9857</v>
      </c>
      <c r="R20" s="273">
        <f t="shared" si="3"/>
        <v>358097</v>
      </c>
      <c r="S20" s="274">
        <f>'ごみ処理量内訳'!G20</f>
        <v>83232</v>
      </c>
      <c r="T20" s="274">
        <f>'ごみ処理量内訳'!L20</f>
        <v>246966</v>
      </c>
      <c r="U20" s="274">
        <f>'ごみ処理量内訳'!H20</f>
        <v>17627</v>
      </c>
      <c r="V20" s="274">
        <f>'ごみ処理量内訳'!I20</f>
        <v>0</v>
      </c>
      <c r="W20" s="274">
        <f>'ごみ処理量内訳'!J20</f>
        <v>0</v>
      </c>
      <c r="X20" s="274">
        <f>'ごみ処理量内訳'!K20</f>
        <v>3786</v>
      </c>
      <c r="Y20" s="274">
        <f>'ごみ処理量内訳'!M20</f>
        <v>6486</v>
      </c>
      <c r="Z20" s="273">
        <f>'資源化量内訳'!Y20</f>
        <v>128862</v>
      </c>
      <c r="AA20" s="273">
        <f t="shared" si="4"/>
        <v>2732916</v>
      </c>
      <c r="AB20" s="275">
        <f t="shared" si="5"/>
        <v>99.63932297955736</v>
      </c>
      <c r="AC20" s="273">
        <f>'施設資源化量内訳'!Y20</f>
        <v>34983</v>
      </c>
      <c r="AD20" s="273">
        <f>'施設資源化量内訳'!AT20</f>
        <v>17537</v>
      </c>
      <c r="AE20" s="273">
        <f>'施設資源化量内訳'!BO20</f>
        <v>17607</v>
      </c>
      <c r="AF20" s="273">
        <f>'施設資源化量内訳'!CJ20</f>
        <v>0</v>
      </c>
      <c r="AG20" s="273">
        <f>'施設資源化量内訳'!DE20</f>
        <v>0</v>
      </c>
      <c r="AH20" s="273">
        <f>'施設資源化量内訳'!DZ20</f>
        <v>3785</v>
      </c>
      <c r="AI20" s="273">
        <f>'施設資源化量内訳'!EU20</f>
        <v>230433</v>
      </c>
      <c r="AJ20" s="273">
        <f t="shared" si="6"/>
        <v>304345</v>
      </c>
      <c r="AK20" s="275">
        <f t="shared" si="7"/>
        <v>24.76261236326328</v>
      </c>
      <c r="AL20" s="275">
        <f>IF((AA20+J20)&lt;&gt;0,('資源化量内訳'!D20-'資源化量内訳'!R20-'資源化量内訳'!T20-'資源化量内訳'!V20-'資源化量内訳'!U20)/(AA20+J20)*100,"-")</f>
        <v>24.657986445087424</v>
      </c>
      <c r="AM20" s="273">
        <f>'ごみ処理量内訳'!AA20</f>
        <v>9857</v>
      </c>
      <c r="AN20" s="273">
        <f>'ごみ処理量内訳'!AB20</f>
        <v>254396</v>
      </c>
      <c r="AO20" s="273">
        <f>'ごみ処理量内訳'!AC20</f>
        <v>11645</v>
      </c>
      <c r="AP20" s="273">
        <f t="shared" si="8"/>
        <v>275898</v>
      </c>
    </row>
    <row r="21" spans="1:42" s="270" customFormat="1" ht="12" customHeight="1">
      <c r="A21" s="271" t="s">
        <v>566</v>
      </c>
      <c r="B21" s="272" t="s">
        <v>635</v>
      </c>
      <c r="C21" s="300" t="s">
        <v>300</v>
      </c>
      <c r="D21" s="273">
        <f t="shared" si="0"/>
        <v>2371937</v>
      </c>
      <c r="E21" s="273">
        <v>2371937</v>
      </c>
      <c r="F21" s="273">
        <v>0</v>
      </c>
      <c r="G21" s="273">
        <v>12923</v>
      </c>
      <c r="H21" s="273">
        <f>SUM('ごみ搬入量内訳'!E21,+'ごみ搬入量内訳'!AD21)</f>
        <v>790239</v>
      </c>
      <c r="I21" s="273">
        <f>'ごみ搬入量内訳'!BC21</f>
        <v>74837</v>
      </c>
      <c r="J21" s="273">
        <f>'資源化量内訳'!BO21</f>
        <v>38922</v>
      </c>
      <c r="K21" s="273">
        <f t="shared" si="1"/>
        <v>903998</v>
      </c>
      <c r="L21" s="273">
        <f t="shared" si="2"/>
        <v>1044.1705868726988</v>
      </c>
      <c r="M21" s="273">
        <f>IF(D21&lt;&gt;0,('ごみ搬入量内訳'!BR21+'ごみ処理概要'!J21)/'ごみ処理概要'!D21/365*1000000,"-")</f>
        <v>726.6761878525025</v>
      </c>
      <c r="N21" s="273">
        <f>IF(D21&lt;&gt;0,'ごみ搬入量内訳'!CM21/'ごみ処理概要'!D21/365*1000000,"-")</f>
        <v>317.4943990201962</v>
      </c>
      <c r="O21" s="274">
        <f>'ごみ搬入量内訳'!DH21</f>
        <v>0</v>
      </c>
      <c r="P21" s="274">
        <f>'ごみ処理量内訳'!E21</f>
        <v>655759</v>
      </c>
      <c r="Q21" s="274">
        <f>'ごみ処理量内訳'!N21</f>
        <v>10724</v>
      </c>
      <c r="R21" s="273">
        <f t="shared" si="3"/>
        <v>124118</v>
      </c>
      <c r="S21" s="274">
        <f>'ごみ処理量内訳'!G21</f>
        <v>30229</v>
      </c>
      <c r="T21" s="274">
        <f>'ごみ処理量内訳'!L21</f>
        <v>78882</v>
      </c>
      <c r="U21" s="274">
        <f>'ごみ処理量内訳'!H21</f>
        <v>6884</v>
      </c>
      <c r="V21" s="274">
        <f>'ごみ処理量内訳'!I21</f>
        <v>0</v>
      </c>
      <c r="W21" s="274">
        <f>'ごみ処理量内訳'!J21</f>
        <v>7792</v>
      </c>
      <c r="X21" s="274">
        <f>'ごみ処理量内訳'!K21</f>
        <v>17</v>
      </c>
      <c r="Y21" s="274">
        <f>'ごみ処理量内訳'!M21</f>
        <v>314</v>
      </c>
      <c r="Z21" s="273">
        <f>'資源化量内訳'!Y21</f>
        <v>75427</v>
      </c>
      <c r="AA21" s="273">
        <f t="shared" si="4"/>
        <v>866028</v>
      </c>
      <c r="AB21" s="275">
        <f t="shared" si="5"/>
        <v>98.76170285487305</v>
      </c>
      <c r="AC21" s="273">
        <f>'施設資源化量内訳'!Y21</f>
        <v>12276</v>
      </c>
      <c r="AD21" s="273">
        <f>'施設資源化量内訳'!AT21</f>
        <v>8902</v>
      </c>
      <c r="AE21" s="273">
        <f>'施設資源化量内訳'!BO21</f>
        <v>6397</v>
      </c>
      <c r="AF21" s="273">
        <f>'施設資源化量内訳'!CJ21</f>
        <v>0</v>
      </c>
      <c r="AG21" s="273">
        <f>'施設資源化量内訳'!DE21</f>
        <v>7792</v>
      </c>
      <c r="AH21" s="273">
        <f>'施設資源化量内訳'!DZ21</f>
        <v>17</v>
      </c>
      <c r="AI21" s="273">
        <f>'施設資源化量内訳'!EU21</f>
        <v>58200</v>
      </c>
      <c r="AJ21" s="273">
        <f t="shared" si="6"/>
        <v>93584</v>
      </c>
      <c r="AK21" s="275">
        <f t="shared" si="7"/>
        <v>22.977291563069784</v>
      </c>
      <c r="AL21" s="275">
        <f>IF((AA21+J21)&lt;&gt;0,('資源化量内訳'!D21-'資源化量内訳'!R21-'資源化量内訳'!T21-'資源化量内訳'!V21-'資源化量内訳'!U21)/(AA21+J21)*100,"-")</f>
        <v>22.55870490082325</v>
      </c>
      <c r="AM21" s="273">
        <f>'ごみ処理量内訳'!AA21</f>
        <v>10724</v>
      </c>
      <c r="AN21" s="273">
        <f>'ごみ処理量内訳'!AB21</f>
        <v>62664</v>
      </c>
      <c r="AO21" s="273">
        <f>'ごみ処理量内訳'!AC21</f>
        <v>14757</v>
      </c>
      <c r="AP21" s="273">
        <f t="shared" si="8"/>
        <v>88145</v>
      </c>
    </row>
    <row r="22" spans="1:42" s="270" customFormat="1" ht="12" customHeight="1">
      <c r="A22" s="271" t="s">
        <v>679</v>
      </c>
      <c r="B22" s="272" t="s">
        <v>680</v>
      </c>
      <c r="C22" s="300" t="s">
        <v>681</v>
      </c>
      <c r="D22" s="273">
        <f t="shared" si="0"/>
        <v>1098716</v>
      </c>
      <c r="E22" s="273">
        <v>1098716</v>
      </c>
      <c r="F22" s="273">
        <v>0</v>
      </c>
      <c r="G22" s="273">
        <v>13432</v>
      </c>
      <c r="H22" s="273">
        <f>SUM('ごみ搬入量内訳'!E22,+'ごみ搬入量内訳'!AD22)</f>
        <v>344085</v>
      </c>
      <c r="I22" s="273">
        <f>'ごみ搬入量内訳'!BC22</f>
        <v>32581</v>
      </c>
      <c r="J22" s="273">
        <f>'資源化量内訳'!BO22</f>
        <v>34043</v>
      </c>
      <c r="K22" s="273">
        <f t="shared" si="1"/>
        <v>410709</v>
      </c>
      <c r="L22" s="273">
        <f t="shared" si="2"/>
        <v>1024.1319294397292</v>
      </c>
      <c r="M22" s="273">
        <f>IF(D22&lt;&gt;0,('ごみ搬入量内訳'!BR22+'ごみ処理概要'!J22)/'ごみ処理概要'!D22/365*1000000,"-")</f>
        <v>720.7965342559013</v>
      </c>
      <c r="N22" s="273">
        <f>IF(D22&lt;&gt;0,'ごみ搬入量内訳'!CM22/'ごみ処理概要'!D22/365*1000000,"-")</f>
        <v>303.33539518382776</v>
      </c>
      <c r="O22" s="274">
        <f>'ごみ搬入量内訳'!DH22</f>
        <v>0</v>
      </c>
      <c r="P22" s="274">
        <f>'ごみ処理量内訳'!E22</f>
        <v>302504</v>
      </c>
      <c r="Q22" s="274">
        <f>'ごみ処理量内訳'!N22</f>
        <v>2656</v>
      </c>
      <c r="R22" s="273">
        <f t="shared" si="3"/>
        <v>58845</v>
      </c>
      <c r="S22" s="274">
        <f>'ごみ処理量内訳'!G22</f>
        <v>24123</v>
      </c>
      <c r="T22" s="274">
        <f>'ごみ処理量内訳'!L22</f>
        <v>10772</v>
      </c>
      <c r="U22" s="274">
        <f>'ごみ処理量内訳'!H22</f>
        <v>9389</v>
      </c>
      <c r="V22" s="274">
        <f>'ごみ処理量内訳'!I22</f>
        <v>1671</v>
      </c>
      <c r="W22" s="274">
        <f>'ごみ処理量内訳'!J22</f>
        <v>936</v>
      </c>
      <c r="X22" s="274">
        <f>'ごみ処理量内訳'!K22</f>
        <v>11929</v>
      </c>
      <c r="Y22" s="274">
        <f>'ごみ処理量内訳'!M22</f>
        <v>25</v>
      </c>
      <c r="Z22" s="273">
        <f>'資源化量内訳'!Y22</f>
        <v>12657</v>
      </c>
      <c r="AA22" s="273">
        <f t="shared" si="4"/>
        <v>376662</v>
      </c>
      <c r="AB22" s="275">
        <f t="shared" si="5"/>
        <v>99.29485852037105</v>
      </c>
      <c r="AC22" s="273">
        <f>'施設資源化量内訳'!Y22</f>
        <v>4023</v>
      </c>
      <c r="AD22" s="273">
        <f>'施設資源化量内訳'!AT22</f>
        <v>8511</v>
      </c>
      <c r="AE22" s="273">
        <f>'施設資源化量内訳'!BO22</f>
        <v>9389</v>
      </c>
      <c r="AF22" s="273">
        <f>'施設資源化量内訳'!CJ22</f>
        <v>1671</v>
      </c>
      <c r="AG22" s="273">
        <f>'施設資源化量内訳'!DE22</f>
        <v>936</v>
      </c>
      <c r="AH22" s="273">
        <f>'施設資源化量内訳'!DZ22</f>
        <v>11787</v>
      </c>
      <c r="AI22" s="273">
        <f>'施設資源化量内訳'!EU22</f>
        <v>10507</v>
      </c>
      <c r="AJ22" s="273">
        <f t="shared" si="6"/>
        <v>46824</v>
      </c>
      <c r="AK22" s="275">
        <f t="shared" si="7"/>
        <v>22.771575705189857</v>
      </c>
      <c r="AL22" s="275">
        <f>IF((AA22+J22)&lt;&gt;0,('資源化量内訳'!D22-'資源化量内訳'!R22-'資源化量内訳'!T22-'資源化量内訳'!V22-'資源化量内訳'!U22)/(AA22+J22)*100,"-")</f>
        <v>21.179678844913017</v>
      </c>
      <c r="AM22" s="273">
        <f>'ごみ処理量内訳'!AA22</f>
        <v>2656</v>
      </c>
      <c r="AN22" s="273">
        <f>'ごみ処理量内訳'!AB22</f>
        <v>27757</v>
      </c>
      <c r="AO22" s="273">
        <f>'ごみ処理量内訳'!AC22</f>
        <v>5417</v>
      </c>
      <c r="AP22" s="273">
        <f t="shared" si="8"/>
        <v>35830</v>
      </c>
    </row>
    <row r="23" spans="1:42" s="270" customFormat="1" ht="12" customHeight="1">
      <c r="A23" s="271" t="s">
        <v>616</v>
      </c>
      <c r="B23" s="272" t="s">
        <v>636</v>
      </c>
      <c r="C23" s="300" t="s">
        <v>300</v>
      </c>
      <c r="D23" s="273">
        <f t="shared" si="0"/>
        <v>1167692</v>
      </c>
      <c r="E23" s="273">
        <v>1167690</v>
      </c>
      <c r="F23" s="273">
        <v>2</v>
      </c>
      <c r="G23" s="273">
        <v>10475</v>
      </c>
      <c r="H23" s="273">
        <f>SUM('ごみ搬入量内訳'!E23,+'ごみ搬入量内訳'!AD23)</f>
        <v>370333</v>
      </c>
      <c r="I23" s="273">
        <f>'ごみ搬入量内訳'!BC23</f>
        <v>40435</v>
      </c>
      <c r="J23" s="273">
        <f>'資源化量内訳'!BO23</f>
        <v>11590</v>
      </c>
      <c r="K23" s="273">
        <f t="shared" si="1"/>
        <v>422358</v>
      </c>
      <c r="L23" s="273">
        <f t="shared" si="2"/>
        <v>990.9678283994855</v>
      </c>
      <c r="M23" s="273">
        <f>IF(D23&lt;&gt;0,('ごみ搬入量内訳'!BR23+'ごみ処理概要'!J23)/'ごみ処理概要'!D23/365*1000000,"-")</f>
        <v>648.1137665360151</v>
      </c>
      <c r="N23" s="273">
        <f>IF(D23&lt;&gt;0,'ごみ搬入量内訳'!CM23/'ごみ処理概要'!D23/365*1000000,"-")</f>
        <v>342.8540618634704</v>
      </c>
      <c r="O23" s="274">
        <f>'ごみ搬入量内訳'!DH23</f>
        <v>1</v>
      </c>
      <c r="P23" s="274">
        <f>'ごみ処理量内訳'!E23</f>
        <v>248356</v>
      </c>
      <c r="Q23" s="274">
        <f>'ごみ処理量内訳'!N23</f>
        <v>12948</v>
      </c>
      <c r="R23" s="273">
        <f t="shared" si="3"/>
        <v>127496</v>
      </c>
      <c r="S23" s="274">
        <f>'ごみ処理量内訳'!G23</f>
        <v>1815</v>
      </c>
      <c r="T23" s="274">
        <f>'ごみ処理量内訳'!L23</f>
        <v>46601</v>
      </c>
      <c r="U23" s="274">
        <f>'ごみ処理量内訳'!H23</f>
        <v>563</v>
      </c>
      <c r="V23" s="274">
        <f>'ごみ処理量内訳'!I23</f>
        <v>0</v>
      </c>
      <c r="W23" s="274">
        <f>'ごみ処理量内訳'!J23</f>
        <v>178</v>
      </c>
      <c r="X23" s="274">
        <f>'ごみ処理量内訳'!K23</f>
        <v>74367</v>
      </c>
      <c r="Y23" s="274">
        <f>'ごみ処理量内訳'!M23</f>
        <v>3972</v>
      </c>
      <c r="Z23" s="273">
        <f>'資源化量内訳'!Y23</f>
        <v>22441</v>
      </c>
      <c r="AA23" s="273">
        <f t="shared" si="4"/>
        <v>411241</v>
      </c>
      <c r="AB23" s="275">
        <f t="shared" si="5"/>
        <v>96.85148124822184</v>
      </c>
      <c r="AC23" s="273">
        <f>'施設資源化量内訳'!Y23</f>
        <v>3395</v>
      </c>
      <c r="AD23" s="273">
        <f>'施設資源化量内訳'!AT23</f>
        <v>625</v>
      </c>
      <c r="AE23" s="273">
        <f>'施設資源化量内訳'!BO23</f>
        <v>563</v>
      </c>
      <c r="AF23" s="273">
        <f>'施設資源化量内訳'!CJ23</f>
        <v>0</v>
      </c>
      <c r="AG23" s="273">
        <f>'施設資源化量内訳'!DE23</f>
        <v>86</v>
      </c>
      <c r="AH23" s="273">
        <f>'施設資源化量内訳'!DZ23</f>
        <v>1707</v>
      </c>
      <c r="AI23" s="273">
        <f>'施設資源化量内訳'!EU23</f>
        <v>21660</v>
      </c>
      <c r="AJ23" s="273">
        <f t="shared" si="6"/>
        <v>28036</v>
      </c>
      <c r="AK23" s="275">
        <f t="shared" si="7"/>
        <v>14.678914270713358</v>
      </c>
      <c r="AL23" s="275">
        <f>IF((AA23+J23)&lt;&gt;0,('資源化量内訳'!D23-'資源化量内訳'!R23-'資源化量内訳'!T23-'資源化量内訳'!V23-'資源化量内訳'!U23)/(AA23+J23)*100,"-")</f>
        <v>14.58336782307825</v>
      </c>
      <c r="AM23" s="273">
        <f>'ごみ処理量内訳'!AA23</f>
        <v>12948</v>
      </c>
      <c r="AN23" s="273">
        <f>'ごみ処理量内訳'!AB23</f>
        <v>34983</v>
      </c>
      <c r="AO23" s="273">
        <f>'ごみ処理量内訳'!AC23</f>
        <v>10139</v>
      </c>
      <c r="AP23" s="273">
        <f t="shared" si="8"/>
        <v>58070</v>
      </c>
    </row>
    <row r="24" spans="1:42" s="270" customFormat="1" ht="12" customHeight="1">
      <c r="A24" s="271" t="s">
        <v>682</v>
      </c>
      <c r="B24" s="272" t="s">
        <v>683</v>
      </c>
      <c r="C24" s="300" t="s">
        <v>684</v>
      </c>
      <c r="D24" s="273">
        <f t="shared" si="0"/>
        <v>813634</v>
      </c>
      <c r="E24" s="273">
        <v>813634</v>
      </c>
      <c r="F24" s="273">
        <v>0</v>
      </c>
      <c r="G24" s="273">
        <v>11694</v>
      </c>
      <c r="H24" s="273">
        <f>SUM('ごみ搬入量内訳'!E24,+'ごみ搬入量内訳'!AD24)</f>
        <v>232479</v>
      </c>
      <c r="I24" s="273">
        <f>'ごみ搬入量内訳'!BC24</f>
        <v>37230</v>
      </c>
      <c r="J24" s="273">
        <f>'資源化量内訳'!BO24</f>
        <v>20231</v>
      </c>
      <c r="K24" s="273">
        <f t="shared" si="1"/>
        <v>289940</v>
      </c>
      <c r="L24" s="273">
        <f t="shared" si="2"/>
        <v>976.3065019204724</v>
      </c>
      <c r="M24" s="273">
        <f>IF(D24&lt;&gt;0,('ごみ搬入量内訳'!BR24+'ごみ処理概要'!J24)/'ごみ処理概要'!D24/365*1000000,"-")</f>
        <v>720.8821737726576</v>
      </c>
      <c r="N24" s="273">
        <f>IF(D24&lt;&gt;0,'ごみ搬入量内訳'!CM24/'ごみ処理概要'!D24/365*1000000,"-")</f>
        <v>255.42432814781483</v>
      </c>
      <c r="O24" s="274">
        <f>'ごみ搬入量内訳'!DH24</f>
        <v>0</v>
      </c>
      <c r="P24" s="274">
        <f>'ごみ処理量内訳'!E24</f>
        <v>214373</v>
      </c>
      <c r="Q24" s="274">
        <f>'ごみ処理量内訳'!N24</f>
        <v>1009</v>
      </c>
      <c r="R24" s="273">
        <f t="shared" si="3"/>
        <v>47526</v>
      </c>
      <c r="S24" s="274">
        <f>'ごみ処理量内訳'!G24</f>
        <v>29940</v>
      </c>
      <c r="T24" s="274">
        <f>'ごみ処理量内訳'!L24</f>
        <v>17241</v>
      </c>
      <c r="U24" s="274">
        <f>'ごみ処理量内訳'!H24</f>
        <v>345</v>
      </c>
      <c r="V24" s="274">
        <f>'ごみ処理量内訳'!I24</f>
        <v>0</v>
      </c>
      <c r="W24" s="274">
        <f>'ごみ処理量内訳'!J24</f>
        <v>0</v>
      </c>
      <c r="X24" s="274">
        <f>'ごみ処理量内訳'!K24</f>
        <v>0</v>
      </c>
      <c r="Y24" s="274">
        <f>'ごみ処理量内訳'!M24</f>
        <v>0</v>
      </c>
      <c r="Z24" s="273">
        <f>'資源化量内訳'!Y24</f>
        <v>7496</v>
      </c>
      <c r="AA24" s="273">
        <f t="shared" si="4"/>
        <v>270404</v>
      </c>
      <c r="AB24" s="275">
        <f t="shared" si="5"/>
        <v>99.62685463232792</v>
      </c>
      <c r="AC24" s="273">
        <f>'施設資源化量内訳'!Y24</f>
        <v>2206</v>
      </c>
      <c r="AD24" s="273">
        <f>'施設資源化量内訳'!AT24</f>
        <v>6447</v>
      </c>
      <c r="AE24" s="273">
        <f>'施設資源化量内訳'!BO24</f>
        <v>322</v>
      </c>
      <c r="AF24" s="273">
        <f>'施設資源化量内訳'!CJ24</f>
        <v>0</v>
      </c>
      <c r="AG24" s="273">
        <f>'施設資源化量内訳'!DE24</f>
        <v>0</v>
      </c>
      <c r="AH24" s="273">
        <f>'施設資源化量内訳'!DZ24</f>
        <v>0</v>
      </c>
      <c r="AI24" s="273">
        <f>'施設資源化量内訳'!EU24</f>
        <v>14991</v>
      </c>
      <c r="AJ24" s="273">
        <f t="shared" si="6"/>
        <v>23966</v>
      </c>
      <c r="AK24" s="275">
        <f t="shared" si="7"/>
        <v>17.78622671047878</v>
      </c>
      <c r="AL24" s="275">
        <f>IF((AA24+J24)&lt;&gt;0,('資源化量内訳'!D24-'資源化量内訳'!R24-'資源化量内訳'!T24-'資源化量内訳'!V24-'資源化量内訳'!U24)/(AA24+J24)*100,"-")</f>
        <v>17.78622671047878</v>
      </c>
      <c r="AM24" s="273">
        <f>'ごみ処理量内訳'!AA24</f>
        <v>1009</v>
      </c>
      <c r="AN24" s="273">
        <f>'ごみ処理量内訳'!AB24</f>
        <v>23914</v>
      </c>
      <c r="AO24" s="273">
        <f>'ごみ処理量内訳'!AC24</f>
        <v>3759</v>
      </c>
      <c r="AP24" s="273">
        <f t="shared" si="8"/>
        <v>28682</v>
      </c>
    </row>
    <row r="25" spans="1:42" s="270" customFormat="1" ht="12" customHeight="1">
      <c r="A25" s="271" t="s">
        <v>617</v>
      </c>
      <c r="B25" s="272" t="s">
        <v>618</v>
      </c>
      <c r="C25" s="300" t="s">
        <v>300</v>
      </c>
      <c r="D25" s="273">
        <f t="shared" si="0"/>
        <v>868215</v>
      </c>
      <c r="E25" s="273">
        <v>868165</v>
      </c>
      <c r="F25" s="273">
        <v>50</v>
      </c>
      <c r="G25" s="273">
        <v>12895</v>
      </c>
      <c r="H25" s="273">
        <f>SUM('ごみ搬入量内訳'!E25,+'ごみ搬入量内訳'!AD25)</f>
        <v>272379</v>
      </c>
      <c r="I25" s="273">
        <f>'ごみ搬入量内訳'!BC25</f>
        <v>28397</v>
      </c>
      <c r="J25" s="273">
        <f>'資源化量内訳'!BO25</f>
        <v>13416</v>
      </c>
      <c r="K25" s="273">
        <f t="shared" si="1"/>
        <v>314192</v>
      </c>
      <c r="L25" s="273">
        <f t="shared" si="2"/>
        <v>991.4594887211116</v>
      </c>
      <c r="M25" s="273">
        <f>IF(D25&lt;&gt;0,('ごみ搬入量内訳'!BR25+'ごみ処理概要'!J25)/'ごみ処理概要'!D25/365*1000000,"-")</f>
        <v>719.1672348691485</v>
      </c>
      <c r="N25" s="273">
        <f>IF(D25&lt;&gt;0,'ごみ搬入量内訳'!CM25/'ごみ処理概要'!D25/365*1000000,"-")</f>
        <v>272.29225385196315</v>
      </c>
      <c r="O25" s="274">
        <f>'ごみ搬入量内訳'!DH25</f>
        <v>15</v>
      </c>
      <c r="P25" s="274">
        <f>'ごみ処理量内訳'!E25</f>
        <v>248494</v>
      </c>
      <c r="Q25" s="274">
        <f>'ごみ処理量内訳'!N25</f>
        <v>0</v>
      </c>
      <c r="R25" s="273">
        <f t="shared" si="3"/>
        <v>41133</v>
      </c>
      <c r="S25" s="274">
        <f>'ごみ処理量内訳'!G25</f>
        <v>20401</v>
      </c>
      <c r="T25" s="274">
        <f>'ごみ処理量内訳'!L25</f>
        <v>19530</v>
      </c>
      <c r="U25" s="274">
        <f>'ごみ処理量内訳'!H25</f>
        <v>656</v>
      </c>
      <c r="V25" s="274">
        <f>'ごみ処理量内訳'!I25</f>
        <v>0</v>
      </c>
      <c r="W25" s="274">
        <f>'ごみ処理量内訳'!J25</f>
        <v>0</v>
      </c>
      <c r="X25" s="274">
        <f>'ごみ処理量内訳'!K25</f>
        <v>541</v>
      </c>
      <c r="Y25" s="274">
        <f>'ごみ処理量内訳'!M25</f>
        <v>5</v>
      </c>
      <c r="Z25" s="273">
        <f>'資源化量内訳'!Y25</f>
        <v>11032</v>
      </c>
      <c r="AA25" s="273">
        <f t="shared" si="4"/>
        <v>300659</v>
      </c>
      <c r="AB25" s="275">
        <f t="shared" si="5"/>
        <v>100</v>
      </c>
      <c r="AC25" s="273">
        <f>'施設資源化量内訳'!Y25</f>
        <v>3867</v>
      </c>
      <c r="AD25" s="273">
        <f>'施設資源化量内訳'!AT25</f>
        <v>7338</v>
      </c>
      <c r="AE25" s="273">
        <f>'施設資源化量内訳'!BO25</f>
        <v>655</v>
      </c>
      <c r="AF25" s="273">
        <f>'施設資源化量内訳'!CJ25</f>
        <v>0</v>
      </c>
      <c r="AG25" s="273">
        <f>'施設資源化量内訳'!DE25</f>
        <v>0</v>
      </c>
      <c r="AH25" s="273">
        <f>'施設資源化量内訳'!DZ25</f>
        <v>292</v>
      </c>
      <c r="AI25" s="273">
        <f>'施設資源化量内訳'!EU25</f>
        <v>17614</v>
      </c>
      <c r="AJ25" s="273">
        <f t="shared" si="6"/>
        <v>29766</v>
      </c>
      <c r="AK25" s="275">
        <f t="shared" si="7"/>
        <v>17.261482130064476</v>
      </c>
      <c r="AL25" s="275">
        <f>IF((AA25+J25)&lt;&gt;0,('資源化量内訳'!D25-'資源化量内訳'!R25-'資源化量内訳'!T25-'資源化量内訳'!V25-'資源化量内訳'!U25)/(AA25+J25)*100,"-")</f>
        <v>17.168510706041552</v>
      </c>
      <c r="AM25" s="273">
        <f>'ごみ処理量内訳'!AA25</f>
        <v>0</v>
      </c>
      <c r="AN25" s="273">
        <f>'ごみ処理量内訳'!AB25</f>
        <v>24899</v>
      </c>
      <c r="AO25" s="273">
        <f>'ごみ処理量内訳'!AC25</f>
        <v>5643</v>
      </c>
      <c r="AP25" s="273">
        <f t="shared" si="8"/>
        <v>30542</v>
      </c>
    </row>
    <row r="26" spans="1:42" s="270" customFormat="1" ht="12" customHeight="1">
      <c r="A26" s="271" t="s">
        <v>685</v>
      </c>
      <c r="B26" s="272" t="s">
        <v>569</v>
      </c>
      <c r="C26" s="300" t="s">
        <v>300</v>
      </c>
      <c r="D26" s="273">
        <f t="shared" si="0"/>
        <v>2165362</v>
      </c>
      <c r="E26" s="273">
        <v>2165261</v>
      </c>
      <c r="F26" s="273">
        <v>101</v>
      </c>
      <c r="G26" s="273">
        <v>32832</v>
      </c>
      <c r="H26" s="273">
        <f>SUM('ごみ搬入量内訳'!E26,+'ごみ搬入量内訳'!AD26)</f>
        <v>600442</v>
      </c>
      <c r="I26" s="273">
        <f>'ごみ搬入量内訳'!BC26</f>
        <v>54094</v>
      </c>
      <c r="J26" s="273">
        <f>'資源化量内訳'!BO26</f>
        <v>26836</v>
      </c>
      <c r="K26" s="273">
        <f t="shared" si="1"/>
        <v>681372</v>
      </c>
      <c r="L26" s="273">
        <f t="shared" si="2"/>
        <v>862.1064758408645</v>
      </c>
      <c r="M26" s="273">
        <f>IF(D26&lt;&gt;0,('ごみ搬入量内訳'!BR26+'ごみ処理概要'!J26)/'ごみ処理概要'!D26/365*1000000,"-")</f>
        <v>618.9644926718128</v>
      </c>
      <c r="N26" s="273">
        <f>IF(D26&lt;&gt;0,'ごみ搬入量内訳'!CM26/'ごみ処理概要'!D26/365*1000000,"-")</f>
        <v>243.14198316905168</v>
      </c>
      <c r="O26" s="274">
        <f>'ごみ搬入量内訳'!DH26</f>
        <v>5969</v>
      </c>
      <c r="P26" s="274">
        <f>'ごみ処理量内訳'!E26</f>
        <v>489437</v>
      </c>
      <c r="Q26" s="274">
        <f>'ごみ処理量内訳'!N26</f>
        <v>6927</v>
      </c>
      <c r="R26" s="273">
        <f t="shared" si="3"/>
        <v>65736</v>
      </c>
      <c r="S26" s="274">
        <f>'ごみ処理量内訳'!G26</f>
        <v>15244</v>
      </c>
      <c r="T26" s="274">
        <f>'ごみ処理量内訳'!L26</f>
        <v>44483</v>
      </c>
      <c r="U26" s="274">
        <f>'ごみ処理量内訳'!H26</f>
        <v>3643</v>
      </c>
      <c r="V26" s="274">
        <f>'ごみ処理量内訳'!I26</f>
        <v>0</v>
      </c>
      <c r="W26" s="274">
        <f>'ごみ処理量内訳'!J26</f>
        <v>216</v>
      </c>
      <c r="X26" s="274">
        <f>'ごみ処理量内訳'!K26</f>
        <v>4</v>
      </c>
      <c r="Y26" s="274">
        <f>'ごみ処理量内訳'!M26</f>
        <v>2146</v>
      </c>
      <c r="Z26" s="273">
        <f>'資源化量内訳'!Y26</f>
        <v>92280</v>
      </c>
      <c r="AA26" s="273">
        <f t="shared" si="4"/>
        <v>654380</v>
      </c>
      <c r="AB26" s="275">
        <f t="shared" si="5"/>
        <v>98.94144075307925</v>
      </c>
      <c r="AC26" s="273">
        <f>'施設資源化量内訳'!Y26</f>
        <v>7963</v>
      </c>
      <c r="AD26" s="273">
        <f>'施設資源化量内訳'!AT26</f>
        <v>3633</v>
      </c>
      <c r="AE26" s="273">
        <f>'施設資源化量内訳'!BO26</f>
        <v>2746</v>
      </c>
      <c r="AF26" s="273">
        <f>'施設資源化量内訳'!CJ26</f>
        <v>0</v>
      </c>
      <c r="AG26" s="273">
        <f>'施設資源化量内訳'!DE26</f>
        <v>87</v>
      </c>
      <c r="AH26" s="273">
        <f>'施設資源化量内訳'!DZ26</f>
        <v>4</v>
      </c>
      <c r="AI26" s="273">
        <f>'施設資源化量内訳'!EU26</f>
        <v>37049</v>
      </c>
      <c r="AJ26" s="273">
        <f t="shared" si="6"/>
        <v>51482</v>
      </c>
      <c r="AK26" s="275">
        <f t="shared" si="7"/>
        <v>25.043158117249153</v>
      </c>
      <c r="AL26" s="275">
        <f>IF((AA26+J26)&lt;&gt;0,('資源化量内訳'!D26-'資源化量内訳'!R26-'資源化量内訳'!T26-'資源化量内訳'!V26-'資源化量内訳'!U26)/(AA26+J26)*100,"-")</f>
        <v>24.54434423149192</v>
      </c>
      <c r="AM26" s="273">
        <f>'ごみ処理量内訳'!AA26</f>
        <v>6927</v>
      </c>
      <c r="AN26" s="273">
        <f>'ごみ処理量内訳'!AB26</f>
        <v>47013</v>
      </c>
      <c r="AO26" s="273">
        <f>'ごみ処理量内訳'!AC26</f>
        <v>7658</v>
      </c>
      <c r="AP26" s="273">
        <f t="shared" si="8"/>
        <v>61598</v>
      </c>
    </row>
    <row r="27" spans="1:42" s="270" customFormat="1" ht="12" customHeight="1">
      <c r="A27" s="271" t="s">
        <v>686</v>
      </c>
      <c r="B27" s="272" t="s">
        <v>687</v>
      </c>
      <c r="C27" s="300" t="s">
        <v>688</v>
      </c>
      <c r="D27" s="273">
        <f t="shared" si="0"/>
        <v>2064940</v>
      </c>
      <c r="E27" s="273">
        <v>2064940</v>
      </c>
      <c r="F27" s="273">
        <v>0</v>
      </c>
      <c r="G27" s="273">
        <v>45702</v>
      </c>
      <c r="H27" s="273">
        <f>SUM('ごみ搬入量内訳'!E27,+'ごみ搬入量内訳'!AD27)</f>
        <v>574163</v>
      </c>
      <c r="I27" s="273">
        <f>'ごみ搬入量内訳'!BC27</f>
        <v>65620</v>
      </c>
      <c r="J27" s="273">
        <f>'資源化量内訳'!BO27</f>
        <v>62621</v>
      </c>
      <c r="K27" s="273">
        <f t="shared" si="1"/>
        <v>702404</v>
      </c>
      <c r="L27" s="273">
        <f t="shared" si="2"/>
        <v>931.937257522226</v>
      </c>
      <c r="M27" s="273">
        <f>IF(D27&lt;&gt;0,('ごみ搬入量内訳'!BR27+'ごみ処理概要'!J27)/'ごみ処理概要'!D27/365*1000000,"-")</f>
        <v>674.7550859217641</v>
      </c>
      <c r="N27" s="273">
        <f>IF(D27&lt;&gt;0,'ごみ搬入量内訳'!CM27/'ごみ処理概要'!D27/365*1000000,"-")</f>
        <v>257.18217160046174</v>
      </c>
      <c r="O27" s="274">
        <f>'ごみ搬入量内訳'!DH27</f>
        <v>2017</v>
      </c>
      <c r="P27" s="274">
        <f>'ごみ処理量内訳'!E27</f>
        <v>526329</v>
      </c>
      <c r="Q27" s="274">
        <f>'ごみ処理量内訳'!N27</f>
        <v>13026</v>
      </c>
      <c r="R27" s="273">
        <f t="shared" si="3"/>
        <v>74598</v>
      </c>
      <c r="S27" s="274">
        <f>'ごみ処理量内訳'!G27</f>
        <v>23149</v>
      </c>
      <c r="T27" s="274">
        <f>'ごみ処理量内訳'!L27</f>
        <v>37219</v>
      </c>
      <c r="U27" s="274">
        <f>'ごみ処理量内訳'!H27</f>
        <v>364</v>
      </c>
      <c r="V27" s="274">
        <f>'ごみ処理量内訳'!I27</f>
        <v>0</v>
      </c>
      <c r="W27" s="274">
        <f>'ごみ処理量内訳'!J27</f>
        <v>0</v>
      </c>
      <c r="X27" s="274">
        <f>'ごみ処理量内訳'!K27</f>
        <v>12548</v>
      </c>
      <c r="Y27" s="274">
        <f>'ごみ処理量内訳'!M27</f>
        <v>1318</v>
      </c>
      <c r="Z27" s="273">
        <f>'資源化量内訳'!Y27</f>
        <v>25111</v>
      </c>
      <c r="AA27" s="273">
        <f t="shared" si="4"/>
        <v>639064</v>
      </c>
      <c r="AB27" s="275">
        <f t="shared" si="5"/>
        <v>97.96170649575004</v>
      </c>
      <c r="AC27" s="273">
        <f>'施設資源化量内訳'!Y27</f>
        <v>20431</v>
      </c>
      <c r="AD27" s="273">
        <f>'施設資源化量内訳'!AT27</f>
        <v>4102</v>
      </c>
      <c r="AE27" s="273">
        <f>'施設資源化量内訳'!BO27</f>
        <v>344</v>
      </c>
      <c r="AF27" s="273">
        <f>'施設資源化量内訳'!CJ27</f>
        <v>0</v>
      </c>
      <c r="AG27" s="273">
        <f>'施設資源化量内訳'!DE27</f>
        <v>0</v>
      </c>
      <c r="AH27" s="273">
        <f>'施設資源化量内訳'!DZ27</f>
        <v>2650</v>
      </c>
      <c r="AI27" s="273">
        <f>'施設資源化量内訳'!EU27</f>
        <v>29755</v>
      </c>
      <c r="AJ27" s="273">
        <f t="shared" si="6"/>
        <v>57282</v>
      </c>
      <c r="AK27" s="275">
        <f t="shared" si="7"/>
        <v>20.666538403984696</v>
      </c>
      <c r="AL27" s="275">
        <f>IF((AA27+J27)&lt;&gt;0,('資源化量内訳'!D27-'資源化量内訳'!R27-'資源化量内訳'!T27-'資源化量内訳'!V27-'資源化量内訳'!U27)/(AA27+J27)*100,"-")</f>
        <v>19.958955941768743</v>
      </c>
      <c r="AM27" s="273">
        <f>'ごみ処理量内訳'!AA27</f>
        <v>13026</v>
      </c>
      <c r="AN27" s="273">
        <f>'ごみ処理量内訳'!AB27</f>
        <v>39191</v>
      </c>
      <c r="AO27" s="273">
        <f>'ごみ処理量内訳'!AC27</f>
        <v>5063</v>
      </c>
      <c r="AP27" s="273">
        <f t="shared" si="8"/>
        <v>57280</v>
      </c>
    </row>
    <row r="28" spans="1:42" s="270" customFormat="1" ht="12" customHeight="1">
      <c r="A28" s="271" t="s">
        <v>571</v>
      </c>
      <c r="B28" s="272" t="s">
        <v>572</v>
      </c>
      <c r="C28" s="300" t="s">
        <v>300</v>
      </c>
      <c r="D28" s="273">
        <f t="shared" si="0"/>
        <v>3828432</v>
      </c>
      <c r="E28" s="273">
        <v>3828432</v>
      </c>
      <c r="F28" s="273">
        <v>0</v>
      </c>
      <c r="G28" s="273">
        <v>78658</v>
      </c>
      <c r="H28" s="273">
        <f>SUM('ごみ搬入量内訳'!E28,+'ごみ搬入量内訳'!AD28)</f>
        <v>1123151</v>
      </c>
      <c r="I28" s="273">
        <f>'ごみ搬入量内訳'!BC28</f>
        <v>126316</v>
      </c>
      <c r="J28" s="273">
        <f>'資源化量内訳'!BO28</f>
        <v>68886</v>
      </c>
      <c r="K28" s="273">
        <f t="shared" si="1"/>
        <v>1318353</v>
      </c>
      <c r="L28" s="273">
        <f t="shared" si="2"/>
        <v>943.4478730188391</v>
      </c>
      <c r="M28" s="273">
        <f>IF(D28&lt;&gt;0,('ごみ搬入量内訳'!BR28+'ごみ処理概要'!J28)/'ごみ処理概要'!D28/365*1000000,"-")</f>
        <v>689.2567512599743</v>
      </c>
      <c r="N28" s="273">
        <f>IF(D28&lt;&gt;0,'ごみ搬入量内訳'!CM28/'ごみ処理概要'!D28/365*1000000,"-")</f>
        <v>254.1911217588648</v>
      </c>
      <c r="O28" s="274">
        <f>'ごみ搬入量内訳'!DH28</f>
        <v>0</v>
      </c>
      <c r="P28" s="274">
        <f>'ごみ処理量内訳'!E28</f>
        <v>1022879</v>
      </c>
      <c r="Q28" s="274">
        <f>'ごみ処理量内訳'!N28</f>
        <v>10957</v>
      </c>
      <c r="R28" s="273">
        <f t="shared" si="3"/>
        <v>155301</v>
      </c>
      <c r="S28" s="274">
        <f>'ごみ処理量内訳'!G28</f>
        <v>48880</v>
      </c>
      <c r="T28" s="274">
        <f>'ごみ処理量内訳'!L28</f>
        <v>70391</v>
      </c>
      <c r="U28" s="274">
        <f>'ごみ処理量内訳'!H28</f>
        <v>1595</v>
      </c>
      <c r="V28" s="274">
        <f>'ごみ処理量内訳'!I28</f>
        <v>0</v>
      </c>
      <c r="W28" s="274">
        <f>'ごみ処理量内訳'!J28</f>
        <v>0</v>
      </c>
      <c r="X28" s="274">
        <f>'ごみ処理量内訳'!K28</f>
        <v>29953</v>
      </c>
      <c r="Y28" s="274">
        <f>'ごみ処理量内訳'!M28</f>
        <v>4482</v>
      </c>
      <c r="Z28" s="273">
        <f>'資源化量内訳'!Y28</f>
        <v>59167</v>
      </c>
      <c r="AA28" s="273">
        <f t="shared" si="4"/>
        <v>1248304</v>
      </c>
      <c r="AB28" s="275">
        <f t="shared" si="5"/>
        <v>99.12224906753482</v>
      </c>
      <c r="AC28" s="273">
        <f>'施設資源化量内訳'!Y28</f>
        <v>51875</v>
      </c>
      <c r="AD28" s="273">
        <f>'施設資源化量内訳'!AT28</f>
        <v>13194</v>
      </c>
      <c r="AE28" s="273">
        <f>'施設資源化量内訳'!BO28</f>
        <v>1464</v>
      </c>
      <c r="AF28" s="273">
        <f>'施設資源化量内訳'!CJ28</f>
        <v>0</v>
      </c>
      <c r="AG28" s="273">
        <f>'施設資源化量内訳'!DE28</f>
        <v>0</v>
      </c>
      <c r="AH28" s="273">
        <f>'施設資源化量内訳'!DZ28</f>
        <v>18740</v>
      </c>
      <c r="AI28" s="273">
        <f>'施設資源化量内訳'!EU28</f>
        <v>66535</v>
      </c>
      <c r="AJ28" s="273">
        <f t="shared" si="6"/>
        <v>151808</v>
      </c>
      <c r="AK28" s="275">
        <f t="shared" si="7"/>
        <v>21.24682088385123</v>
      </c>
      <c r="AL28" s="275">
        <f>IF((AA28+J28)&lt;&gt;0,('資源化量内訳'!D28-'資源化量内訳'!R28-'資源化量内訳'!T28-'資源化量内訳'!V28-'資源化量内訳'!U28)/(AA28+J28)*100,"-")</f>
        <v>19.09337301376415</v>
      </c>
      <c r="AM28" s="273">
        <f>'ごみ処理量内訳'!AA28</f>
        <v>10957</v>
      </c>
      <c r="AN28" s="273">
        <f>'ごみ処理量内訳'!AB28</f>
        <v>64908</v>
      </c>
      <c r="AO28" s="273">
        <f>'ごみ処理量内訳'!AC28</f>
        <v>12988</v>
      </c>
      <c r="AP28" s="273">
        <f t="shared" si="8"/>
        <v>88853</v>
      </c>
    </row>
    <row r="29" spans="1:42" s="270" customFormat="1" ht="12" customHeight="1">
      <c r="A29" s="271" t="s">
        <v>689</v>
      </c>
      <c r="B29" s="272" t="s">
        <v>690</v>
      </c>
      <c r="C29" s="300" t="s">
        <v>684</v>
      </c>
      <c r="D29" s="273">
        <f t="shared" si="0"/>
        <v>7484099</v>
      </c>
      <c r="E29" s="273">
        <v>7483385</v>
      </c>
      <c r="F29" s="273">
        <v>714</v>
      </c>
      <c r="G29" s="273">
        <v>179302</v>
      </c>
      <c r="H29" s="273">
        <f>SUM('ごみ搬入量内訳'!E29,+'ごみ搬入量内訳'!AD29)</f>
        <v>2201258</v>
      </c>
      <c r="I29" s="273">
        <f>'ごみ搬入量内訳'!BC29</f>
        <v>184937</v>
      </c>
      <c r="J29" s="273">
        <f>'資源化量内訳'!BO29</f>
        <v>194942</v>
      </c>
      <c r="K29" s="273">
        <f t="shared" si="1"/>
        <v>2581137</v>
      </c>
      <c r="L29" s="273">
        <f t="shared" si="2"/>
        <v>944.8843767537124</v>
      </c>
      <c r="M29" s="273">
        <f>IF(D29&lt;&gt;0,('ごみ搬入量内訳'!BR29+'ごみ処理概要'!J29)/'ごみ処理概要'!D29/365*1000000,"-")</f>
        <v>721.4609175408889</v>
      </c>
      <c r="N29" s="273">
        <f>IF(D29&lt;&gt;0,'ごみ搬入量内訳'!CM29/'ごみ処理概要'!D29/365*1000000,"-")</f>
        <v>223.42345921282347</v>
      </c>
      <c r="O29" s="274">
        <f>'ごみ搬入量内訳'!DH29</f>
        <v>229</v>
      </c>
      <c r="P29" s="274">
        <f>'ごみ処理量内訳'!E29</f>
        <v>1921062</v>
      </c>
      <c r="Q29" s="274">
        <f>'ごみ処理量内訳'!N29</f>
        <v>16426</v>
      </c>
      <c r="R29" s="273">
        <f t="shared" si="3"/>
        <v>313364</v>
      </c>
      <c r="S29" s="274">
        <f>'ごみ処理量内訳'!G29</f>
        <v>125180</v>
      </c>
      <c r="T29" s="274">
        <f>'ごみ処理量内訳'!L29</f>
        <v>177547</v>
      </c>
      <c r="U29" s="274">
        <f>'ごみ処理量内訳'!H29</f>
        <v>8073</v>
      </c>
      <c r="V29" s="274">
        <f>'ごみ処理量内訳'!I29</f>
        <v>406</v>
      </c>
      <c r="W29" s="274">
        <f>'ごみ処理量内訳'!J29</f>
        <v>0</v>
      </c>
      <c r="X29" s="274">
        <f>'ごみ処理量内訳'!K29</f>
        <v>511</v>
      </c>
      <c r="Y29" s="274">
        <f>'ごみ処理量内訳'!M29</f>
        <v>1647</v>
      </c>
      <c r="Z29" s="273">
        <f>'資源化量内訳'!Y29</f>
        <v>127425</v>
      </c>
      <c r="AA29" s="273">
        <f t="shared" si="4"/>
        <v>2378277</v>
      </c>
      <c r="AB29" s="275">
        <f t="shared" si="5"/>
        <v>99.30933192390961</v>
      </c>
      <c r="AC29" s="273">
        <f>'施設資源化量内訳'!Y29</f>
        <v>85581</v>
      </c>
      <c r="AD29" s="273">
        <f>'施設資源化量内訳'!AT29</f>
        <v>18007</v>
      </c>
      <c r="AE29" s="273">
        <f>'施設資源化量内訳'!BO29</f>
        <v>4839</v>
      </c>
      <c r="AF29" s="273">
        <f>'施設資源化量内訳'!CJ29</f>
        <v>406</v>
      </c>
      <c r="AG29" s="273">
        <f>'施設資源化量内訳'!DE29</f>
        <v>0</v>
      </c>
      <c r="AH29" s="273">
        <f>'施設資源化量内訳'!DZ29</f>
        <v>511</v>
      </c>
      <c r="AI29" s="273">
        <f>'施設資源化量内訳'!EU29</f>
        <v>156899</v>
      </c>
      <c r="AJ29" s="273">
        <f t="shared" si="6"/>
        <v>266243</v>
      </c>
      <c r="AK29" s="275">
        <f t="shared" si="7"/>
        <v>22.874461909382763</v>
      </c>
      <c r="AL29" s="275">
        <f>IF((AA29+J29)&lt;&gt;0,('資源化量内訳'!D29-'資源化量内訳'!R29-'資源化量内訳'!T29-'資源化量内訳'!V29-'資源化量内訳'!U29)/(AA29+J29)*100,"-")</f>
        <v>22.767358705185995</v>
      </c>
      <c r="AM29" s="273">
        <f>'ごみ処理量内訳'!AA29</f>
        <v>16426</v>
      </c>
      <c r="AN29" s="273">
        <f>'ごみ処理量内訳'!AB29</f>
        <v>192015</v>
      </c>
      <c r="AO29" s="273">
        <f>'ごみ処理量内訳'!AC29</f>
        <v>13953</v>
      </c>
      <c r="AP29" s="273">
        <f t="shared" si="8"/>
        <v>222394</v>
      </c>
    </row>
    <row r="30" spans="1:42" s="270" customFormat="1" ht="12" customHeight="1">
      <c r="A30" s="271" t="s">
        <v>691</v>
      </c>
      <c r="B30" s="272" t="s">
        <v>692</v>
      </c>
      <c r="C30" s="300" t="s">
        <v>684</v>
      </c>
      <c r="D30" s="273">
        <f t="shared" si="0"/>
        <v>1851625</v>
      </c>
      <c r="E30" s="273">
        <v>1851625</v>
      </c>
      <c r="F30" s="273">
        <v>0</v>
      </c>
      <c r="G30" s="273">
        <v>41830</v>
      </c>
      <c r="H30" s="273">
        <f>SUM('ごみ搬入量内訳'!E30,+'ごみ搬入量内訳'!AD30)</f>
        <v>572015</v>
      </c>
      <c r="I30" s="273">
        <f>'ごみ搬入量内訳'!BC30</f>
        <v>62857</v>
      </c>
      <c r="J30" s="273">
        <f>'資源化量内訳'!BO30</f>
        <v>24630</v>
      </c>
      <c r="K30" s="273">
        <f t="shared" si="1"/>
        <v>659502</v>
      </c>
      <c r="L30" s="273">
        <f t="shared" si="2"/>
        <v>975.8211271291691</v>
      </c>
      <c r="M30" s="273">
        <f>IF(D30&lt;&gt;0,('ごみ搬入量内訳'!BR30+'ごみ処理概要'!J30)/'ごみ処理概要'!D30/365*1000000,"-")</f>
        <v>712.2614438076884</v>
      </c>
      <c r="N30" s="273">
        <f>IF(D30&lt;&gt;0,'ごみ搬入量内訳'!CM30/'ごみ処理概要'!D30/365*1000000,"-")</f>
        <v>263.55968332148086</v>
      </c>
      <c r="O30" s="274">
        <f>'ごみ搬入量内訳'!DH30</f>
        <v>406</v>
      </c>
      <c r="P30" s="274">
        <f>'ごみ処理量内訳'!E30</f>
        <v>414505</v>
      </c>
      <c r="Q30" s="274">
        <f>'ごみ処理量内訳'!N30</f>
        <v>20076</v>
      </c>
      <c r="R30" s="273">
        <f t="shared" si="3"/>
        <v>152402</v>
      </c>
      <c r="S30" s="274">
        <f>'ごみ処理量内訳'!G30</f>
        <v>21891</v>
      </c>
      <c r="T30" s="274">
        <f>'ごみ処理量内訳'!L30</f>
        <v>41115</v>
      </c>
      <c r="U30" s="274">
        <f>'ごみ処理量内訳'!H30</f>
        <v>1488</v>
      </c>
      <c r="V30" s="274">
        <f>'ごみ処理量内訳'!I30</f>
        <v>0</v>
      </c>
      <c r="W30" s="274">
        <f>'ごみ処理量内訳'!J30</f>
        <v>0</v>
      </c>
      <c r="X30" s="274">
        <f>'ごみ処理量内訳'!K30</f>
        <v>87296</v>
      </c>
      <c r="Y30" s="274">
        <f>'ごみ処理量内訳'!M30</f>
        <v>612</v>
      </c>
      <c r="Z30" s="273">
        <f>'資源化量内訳'!Y30</f>
        <v>47889</v>
      </c>
      <c r="AA30" s="273">
        <f t="shared" si="4"/>
        <v>634872</v>
      </c>
      <c r="AB30" s="275">
        <f t="shared" si="5"/>
        <v>96.83778777454353</v>
      </c>
      <c r="AC30" s="273">
        <f>'施設資源化量内訳'!Y30</f>
        <v>46595</v>
      </c>
      <c r="AD30" s="273">
        <f>'施設資源化量内訳'!AT30</f>
        <v>5309</v>
      </c>
      <c r="AE30" s="273">
        <f>'施設資源化量内訳'!BO30</f>
        <v>1357</v>
      </c>
      <c r="AF30" s="273">
        <f>'施設資源化量内訳'!CJ30</f>
        <v>0</v>
      </c>
      <c r="AG30" s="273">
        <f>'施設資源化量内訳'!DE30</f>
        <v>0</v>
      </c>
      <c r="AH30" s="273">
        <f>'施設資源化量内訳'!DZ30</f>
        <v>48236</v>
      </c>
      <c r="AI30" s="273">
        <f>'施設資源化量内訳'!EU30</f>
        <v>28226</v>
      </c>
      <c r="AJ30" s="273">
        <f t="shared" si="6"/>
        <v>129723</v>
      </c>
      <c r="AK30" s="275">
        <f t="shared" si="7"/>
        <v>30.665866062574487</v>
      </c>
      <c r="AL30" s="275">
        <f>IF((AA30+J30)&lt;&gt;0,('資源化量内訳'!D30-'資源化量内訳'!R30-'資源化量内訳'!T30-'資源化量内訳'!V30-'資源化量内訳'!U30)/(AA30+J30)*100,"-")</f>
        <v>20.995842317384934</v>
      </c>
      <c r="AM30" s="273">
        <f>'ごみ処理量内訳'!AA30</f>
        <v>20076</v>
      </c>
      <c r="AN30" s="273">
        <f>'ごみ処理量内訳'!AB30</f>
        <v>10422</v>
      </c>
      <c r="AO30" s="273">
        <f>'ごみ処理量内訳'!AC30</f>
        <v>11460</v>
      </c>
      <c r="AP30" s="273">
        <f t="shared" si="8"/>
        <v>41958</v>
      </c>
    </row>
    <row r="31" spans="1:42" s="270" customFormat="1" ht="12" customHeight="1">
      <c r="A31" s="271" t="s">
        <v>574</v>
      </c>
      <c r="B31" s="272" t="s">
        <v>575</v>
      </c>
      <c r="C31" s="300" t="s">
        <v>300</v>
      </c>
      <c r="D31" s="273">
        <f t="shared" si="0"/>
        <v>1419428</v>
      </c>
      <c r="E31" s="273">
        <v>1419428</v>
      </c>
      <c r="F31" s="273">
        <v>0</v>
      </c>
      <c r="G31" s="273">
        <v>24437</v>
      </c>
      <c r="H31" s="273">
        <f>SUM('ごみ搬入量内訳'!E31,+'ごみ搬入量内訳'!AD31)</f>
        <v>397028</v>
      </c>
      <c r="I31" s="273">
        <f>'ごみ搬入量内訳'!BC31</f>
        <v>30929</v>
      </c>
      <c r="J31" s="273">
        <f>'資源化量内訳'!BO31</f>
        <v>26075</v>
      </c>
      <c r="K31" s="273">
        <f t="shared" si="1"/>
        <v>454032</v>
      </c>
      <c r="L31" s="273">
        <f t="shared" si="2"/>
        <v>876.3553259983831</v>
      </c>
      <c r="M31" s="273">
        <f>IF(D31&lt;&gt;0,('ごみ搬入量内訳'!BR31+'ごみ処理概要'!J31)/'ごみ処理概要'!D31/365*1000000,"-")</f>
        <v>642.2150910027003</v>
      </c>
      <c r="N31" s="273">
        <f>IF(D31&lt;&gt;0,'ごみ搬入量内訳'!CM31/'ごみ処理概要'!D31/365*1000000,"-")</f>
        <v>234.1402349956828</v>
      </c>
      <c r="O31" s="274">
        <f>'ごみ搬入量内訳'!DH31</f>
        <v>0</v>
      </c>
      <c r="P31" s="274">
        <f>'ごみ処理量内訳'!E31</f>
        <v>336388</v>
      </c>
      <c r="Q31" s="274">
        <f>'ごみ処理量内訳'!N31</f>
        <v>6728</v>
      </c>
      <c r="R31" s="273">
        <f t="shared" si="3"/>
        <v>60160</v>
      </c>
      <c r="S31" s="274">
        <f>'ごみ処理量内訳'!G31</f>
        <v>26675</v>
      </c>
      <c r="T31" s="274">
        <f>'ごみ処理量内訳'!L31</f>
        <v>21332</v>
      </c>
      <c r="U31" s="274">
        <f>'ごみ処理量内訳'!H31</f>
        <v>1596</v>
      </c>
      <c r="V31" s="274">
        <f>'ごみ処理量内訳'!I31</f>
        <v>0</v>
      </c>
      <c r="W31" s="274">
        <f>'ごみ処理量内訳'!J31</f>
        <v>0</v>
      </c>
      <c r="X31" s="274">
        <f>'ごみ処理量内訳'!K31</f>
        <v>10156</v>
      </c>
      <c r="Y31" s="274">
        <f>'ごみ処理量内訳'!M31</f>
        <v>401</v>
      </c>
      <c r="Z31" s="273">
        <f>'資源化量内訳'!Y31</f>
        <v>24736</v>
      </c>
      <c r="AA31" s="273">
        <f t="shared" si="4"/>
        <v>428012</v>
      </c>
      <c r="AB31" s="275">
        <f t="shared" si="5"/>
        <v>98.42808145566012</v>
      </c>
      <c r="AC31" s="273">
        <f>'施設資源化量内訳'!Y31</f>
        <v>3261</v>
      </c>
      <c r="AD31" s="273">
        <f>'施設資源化量内訳'!AT31</f>
        <v>4426</v>
      </c>
      <c r="AE31" s="273">
        <f>'施設資源化量内訳'!BO31</f>
        <v>1518</v>
      </c>
      <c r="AF31" s="273">
        <f>'施設資源化量内訳'!CJ31</f>
        <v>0</v>
      </c>
      <c r="AG31" s="273">
        <f>'施設資源化量内訳'!DE31</f>
        <v>0</v>
      </c>
      <c r="AH31" s="273">
        <f>'施設資源化量内訳'!DZ31</f>
        <v>8850</v>
      </c>
      <c r="AI31" s="273">
        <f>'施設資源化量内訳'!EU31</f>
        <v>17551</v>
      </c>
      <c r="AJ31" s="273">
        <f t="shared" si="6"/>
        <v>35606</v>
      </c>
      <c r="AK31" s="275">
        <f t="shared" si="7"/>
        <v>19.0309346006382</v>
      </c>
      <c r="AL31" s="275">
        <f>IF((AA31+J31)&lt;&gt;0,('資源化量内訳'!D31-'資源化量内訳'!R31-'資源化量内訳'!T31-'資源化量内訳'!V31-'資源化量内訳'!U31)/(AA31+J31)*100,"-")</f>
        <v>17.0909979805632</v>
      </c>
      <c r="AM31" s="273">
        <f>'ごみ処理量内訳'!AA31</f>
        <v>6728</v>
      </c>
      <c r="AN31" s="273">
        <f>'ごみ処理量内訳'!AB31</f>
        <v>37282</v>
      </c>
      <c r="AO31" s="273">
        <f>'ごみ処理量内訳'!AC31</f>
        <v>6145</v>
      </c>
      <c r="AP31" s="273">
        <f t="shared" si="8"/>
        <v>50155</v>
      </c>
    </row>
    <row r="32" spans="1:42" s="270" customFormat="1" ht="12" customHeight="1">
      <c r="A32" s="271" t="s">
        <v>576</v>
      </c>
      <c r="B32" s="272" t="s">
        <v>631</v>
      </c>
      <c r="C32" s="300" t="s">
        <v>300</v>
      </c>
      <c r="D32" s="273">
        <f t="shared" si="0"/>
        <v>2643034</v>
      </c>
      <c r="E32" s="273">
        <v>2639070</v>
      </c>
      <c r="F32" s="273">
        <v>3964</v>
      </c>
      <c r="G32" s="273">
        <v>51325</v>
      </c>
      <c r="H32" s="273">
        <f>SUM('ごみ搬入量内訳'!E32,+'ごみ搬入量内訳'!AD32)</f>
        <v>718693</v>
      </c>
      <c r="I32" s="273">
        <f>'ごみ搬入量内訳'!BC32</f>
        <v>115069</v>
      </c>
      <c r="J32" s="273">
        <f>'資源化量内訳'!BO32</f>
        <v>61467</v>
      </c>
      <c r="K32" s="273">
        <f t="shared" si="1"/>
        <v>895229</v>
      </c>
      <c r="L32" s="273">
        <f t="shared" si="2"/>
        <v>927.9798109978236</v>
      </c>
      <c r="M32" s="273">
        <f>IF(D32&lt;&gt;0,('ごみ搬入量内訳'!BR32+'ごみ処理概要'!J32)/'ごみ処理概要'!D32/365*1000000,"-")</f>
        <v>571.9682406088289</v>
      </c>
      <c r="N32" s="273">
        <f>IF(D32&lt;&gt;0,'ごみ搬入量内訳'!CM32/'ごみ処理概要'!D32/365*1000000,"-")</f>
        <v>356.0115703889949</v>
      </c>
      <c r="O32" s="274">
        <f>'ごみ搬入量内訳'!DH32</f>
        <v>750</v>
      </c>
      <c r="P32" s="274">
        <f>'ごみ処理量内訳'!E32</f>
        <v>683161</v>
      </c>
      <c r="Q32" s="274">
        <f>'ごみ処理量内訳'!N32</f>
        <v>13996</v>
      </c>
      <c r="R32" s="273">
        <f t="shared" si="3"/>
        <v>114255</v>
      </c>
      <c r="S32" s="274">
        <f>'ごみ処理量内訳'!G32</f>
        <v>47761</v>
      </c>
      <c r="T32" s="274">
        <f>'ごみ処理量内訳'!L32</f>
        <v>46339</v>
      </c>
      <c r="U32" s="274">
        <f>'ごみ処理量内訳'!H32</f>
        <v>0</v>
      </c>
      <c r="V32" s="274">
        <f>'ごみ処理量内訳'!I32</f>
        <v>4566</v>
      </c>
      <c r="W32" s="274">
        <f>'ごみ処理量内訳'!J32</f>
        <v>12</v>
      </c>
      <c r="X32" s="274">
        <f>'ごみ処理量内訳'!K32</f>
        <v>9915</v>
      </c>
      <c r="Y32" s="274">
        <f>'ごみ処理量内訳'!M32</f>
        <v>5662</v>
      </c>
      <c r="Z32" s="273">
        <f>'資源化量内訳'!Y32</f>
        <v>18738</v>
      </c>
      <c r="AA32" s="273">
        <f t="shared" si="4"/>
        <v>830150</v>
      </c>
      <c r="AB32" s="275">
        <f t="shared" si="5"/>
        <v>98.31403963139192</v>
      </c>
      <c r="AC32" s="273">
        <f>'施設資源化量内訳'!Y32</f>
        <v>1328</v>
      </c>
      <c r="AD32" s="273">
        <f>'施設資源化量内訳'!AT32</f>
        <v>3169</v>
      </c>
      <c r="AE32" s="273">
        <f>'施設資源化量内訳'!BO32</f>
        <v>0</v>
      </c>
      <c r="AF32" s="273">
        <f>'施設資源化量内訳'!CJ32</f>
        <v>1192</v>
      </c>
      <c r="AG32" s="273">
        <f>'施設資源化量内訳'!DE32</f>
        <v>12</v>
      </c>
      <c r="AH32" s="273">
        <f>'施設資源化量内訳'!DZ32</f>
        <v>1361</v>
      </c>
      <c r="AI32" s="273">
        <f>'施設資源化量内訳'!EU32</f>
        <v>35832</v>
      </c>
      <c r="AJ32" s="273">
        <f t="shared" si="6"/>
        <v>42894</v>
      </c>
      <c r="AK32" s="275">
        <f t="shared" si="7"/>
        <v>13.806264348930089</v>
      </c>
      <c r="AL32" s="275">
        <f>IF((AA32+J32)&lt;&gt;0,('資源化量内訳'!D32-'資源化量内訳'!R32-'資源化量内訳'!T32-'資源化量内訳'!V32-'資源化量内訳'!U32)/(AA32+J32)*100,"-")</f>
        <v>13.78091714267449</v>
      </c>
      <c r="AM32" s="273">
        <f>'ごみ処理量内訳'!AA32</f>
        <v>13996</v>
      </c>
      <c r="AN32" s="273">
        <f>'ごみ処理量内訳'!AB32</f>
        <v>101759</v>
      </c>
      <c r="AO32" s="273">
        <f>'ごみ処理量内訳'!AC32</f>
        <v>8000</v>
      </c>
      <c r="AP32" s="273">
        <f t="shared" si="8"/>
        <v>123755</v>
      </c>
    </row>
    <row r="33" spans="1:42" s="270" customFormat="1" ht="12" customHeight="1">
      <c r="A33" s="271" t="s">
        <v>693</v>
      </c>
      <c r="B33" s="272" t="s">
        <v>694</v>
      </c>
      <c r="C33" s="300" t="s">
        <v>695</v>
      </c>
      <c r="D33" s="273">
        <f t="shared" si="0"/>
        <v>8877242</v>
      </c>
      <c r="E33" s="283">
        <v>8877242</v>
      </c>
      <c r="F33" s="273">
        <v>0</v>
      </c>
      <c r="G33" s="273">
        <v>202226</v>
      </c>
      <c r="H33" s="273">
        <f>SUM('ごみ搬入量内訳'!E33,+'ごみ搬入量内訳'!AD33)</f>
        <v>3004883</v>
      </c>
      <c r="I33" s="273">
        <f>'ごみ搬入量内訳'!BC33</f>
        <v>168324</v>
      </c>
      <c r="J33" s="273">
        <f>'資源化量内訳'!BO33</f>
        <v>233077</v>
      </c>
      <c r="K33" s="273">
        <f t="shared" si="1"/>
        <v>3406284</v>
      </c>
      <c r="L33" s="273">
        <f t="shared" si="2"/>
        <v>1051.259493827796</v>
      </c>
      <c r="M33" s="273">
        <f>IF(D33&lt;&gt;0,('ごみ搬入量内訳'!BR33+'ごみ処理概要'!J33)/'ごみ処理概要'!D33/365*1000000,"-")</f>
        <v>612.7220810000247</v>
      </c>
      <c r="N33" s="273">
        <f>IF(D33&lt;&gt;0,'ごみ搬入量内訳'!CM33/'ごみ処理概要'!D33/365*1000000,"-")</f>
        <v>438.537412827771</v>
      </c>
      <c r="O33" s="274">
        <f>'ごみ搬入量内訳'!DH33</f>
        <v>0</v>
      </c>
      <c r="P33" s="274">
        <f>'ごみ処理量内訳'!E33</f>
        <v>2892581</v>
      </c>
      <c r="Q33" s="274">
        <f>'ごみ処理量内訳'!N33</f>
        <v>1631</v>
      </c>
      <c r="R33" s="273">
        <f t="shared" si="3"/>
        <v>260431</v>
      </c>
      <c r="S33" s="274">
        <f>'ごみ処理量内訳'!G33</f>
        <v>114770</v>
      </c>
      <c r="T33" s="274">
        <f>'ごみ処理量内訳'!L33</f>
        <v>145444</v>
      </c>
      <c r="U33" s="274">
        <f>'ごみ処理量内訳'!H33</f>
        <v>0</v>
      </c>
      <c r="V33" s="274">
        <f>'ごみ処理量内訳'!I33</f>
        <v>0</v>
      </c>
      <c r="W33" s="274">
        <f>'ごみ処理量内訳'!J33</f>
        <v>217</v>
      </c>
      <c r="X33" s="274">
        <f>'ごみ処理量内訳'!K33</f>
        <v>0</v>
      </c>
      <c r="Y33" s="274">
        <f>'ごみ処理量内訳'!M33</f>
        <v>0</v>
      </c>
      <c r="Z33" s="273">
        <f>'資源化量内訳'!Y33</f>
        <v>22165</v>
      </c>
      <c r="AA33" s="273">
        <f t="shared" si="4"/>
        <v>3176808</v>
      </c>
      <c r="AB33" s="275">
        <f t="shared" si="5"/>
        <v>99.94865915724212</v>
      </c>
      <c r="AC33" s="273">
        <f>'施設資源化量内訳'!Y33</f>
        <v>19991</v>
      </c>
      <c r="AD33" s="273">
        <f>'施設資源化量内訳'!AT33</f>
        <v>16831</v>
      </c>
      <c r="AE33" s="273">
        <f>'施設資源化量内訳'!BO33</f>
        <v>0</v>
      </c>
      <c r="AF33" s="273">
        <f>'施設資源化量内訳'!CJ33</f>
        <v>0</v>
      </c>
      <c r="AG33" s="273">
        <f>'施設資源化量内訳'!DE33</f>
        <v>158</v>
      </c>
      <c r="AH33" s="273">
        <f>'施設資源化量内訳'!DZ33</f>
        <v>0</v>
      </c>
      <c r="AI33" s="273">
        <f>'施設資源化量内訳'!EU33</f>
        <v>124699</v>
      </c>
      <c r="AJ33" s="273">
        <f t="shared" si="6"/>
        <v>161679</v>
      </c>
      <c r="AK33" s="275">
        <f t="shared" si="7"/>
        <v>12.226834629320344</v>
      </c>
      <c r="AL33" s="275">
        <f>IF((AA33+J33)&lt;&gt;0,('資源化量内訳'!D33-'資源化量内訳'!R33-'資源化量内訳'!T33-'資源化量内訳'!V33-'資源化量内訳'!U33)/(AA33+J33)*100,"-")</f>
        <v>12.224957733178684</v>
      </c>
      <c r="AM33" s="273">
        <f>'ごみ処理量内訳'!AA33</f>
        <v>1631</v>
      </c>
      <c r="AN33" s="273">
        <f>'ごみ処理量内訳'!AB33</f>
        <v>458723</v>
      </c>
      <c r="AO33" s="273">
        <f>'ごみ処理量内訳'!AC33</f>
        <v>7302</v>
      </c>
      <c r="AP33" s="273">
        <f t="shared" si="8"/>
        <v>467656</v>
      </c>
    </row>
    <row r="34" spans="1:44" s="270" customFormat="1" ht="12" customHeight="1">
      <c r="A34" s="271" t="s">
        <v>696</v>
      </c>
      <c r="B34" s="272" t="s">
        <v>697</v>
      </c>
      <c r="C34" s="300" t="s">
        <v>300</v>
      </c>
      <c r="D34" s="273">
        <f t="shared" si="0"/>
        <v>5661502</v>
      </c>
      <c r="E34" s="273">
        <v>5661502</v>
      </c>
      <c r="F34" s="273">
        <v>0</v>
      </c>
      <c r="G34" s="273">
        <v>96302</v>
      </c>
      <c r="H34" s="273">
        <f>SUM('ごみ搬入量内訳'!E34,+'ごみ搬入量内訳'!AD34)</f>
        <v>1679668</v>
      </c>
      <c r="I34" s="273">
        <f>'ごみ搬入量内訳'!BC34</f>
        <v>169739</v>
      </c>
      <c r="J34" s="273">
        <f>'資源化量内訳'!BO34</f>
        <v>184125</v>
      </c>
      <c r="K34" s="273">
        <f t="shared" si="1"/>
        <v>2033532</v>
      </c>
      <c r="L34" s="273">
        <f t="shared" si="2"/>
        <v>984.0711083287094</v>
      </c>
      <c r="M34" s="273">
        <f>IF(D34&lt;&gt;0,('ごみ搬入量内訳'!BR34+'ごみ処理概要'!J34)/'ごみ処理概要'!D34/365*1000000,"-")</f>
        <v>672.8738614467975</v>
      </c>
      <c r="N34" s="273">
        <f>IF(D34&lt;&gt;0,'ごみ搬入量内訳'!CM34/'ごみ処理概要'!D34/365*1000000,"-")</f>
        <v>311.19724688191195</v>
      </c>
      <c r="O34" s="274">
        <f>'ごみ搬入量内訳'!DH34</f>
        <v>0</v>
      </c>
      <c r="P34" s="274">
        <f>'ごみ処理量内訳'!E34</f>
        <v>1577900</v>
      </c>
      <c r="Q34" s="274">
        <f>'ごみ処理量内訳'!N34</f>
        <v>33707</v>
      </c>
      <c r="R34" s="273">
        <f t="shared" si="3"/>
        <v>202201</v>
      </c>
      <c r="S34" s="274">
        <f>'ごみ処理量内訳'!G34</f>
        <v>97865</v>
      </c>
      <c r="T34" s="274">
        <f>'ごみ処理量内訳'!L34</f>
        <v>79536</v>
      </c>
      <c r="U34" s="274">
        <f>'ごみ処理量内訳'!H34</f>
        <v>7492</v>
      </c>
      <c r="V34" s="274">
        <f>'ごみ処理量内訳'!I34</f>
        <v>0</v>
      </c>
      <c r="W34" s="274">
        <f>'ごみ処理量内訳'!J34</f>
        <v>0</v>
      </c>
      <c r="X34" s="274">
        <f>'ごみ処理量内訳'!K34</f>
        <v>15352</v>
      </c>
      <c r="Y34" s="274">
        <f>'ごみ処理量内訳'!M34</f>
        <v>1956</v>
      </c>
      <c r="Z34" s="273">
        <f>'資源化量内訳'!Y34</f>
        <v>45242</v>
      </c>
      <c r="AA34" s="273">
        <f t="shared" si="4"/>
        <v>1859050</v>
      </c>
      <c r="AB34" s="275">
        <f t="shared" si="5"/>
        <v>98.18686963771819</v>
      </c>
      <c r="AC34" s="273">
        <f>'施設資源化量内訳'!Y34</f>
        <v>21105</v>
      </c>
      <c r="AD34" s="273">
        <f>'施設資源化量内訳'!AT34</f>
        <v>15886</v>
      </c>
      <c r="AE34" s="273">
        <f>'施設資源化量内訳'!BO34</f>
        <v>7492</v>
      </c>
      <c r="AF34" s="273">
        <f>'施設資源化量内訳'!CJ34</f>
        <v>0</v>
      </c>
      <c r="AG34" s="273">
        <f>'施設資源化量内訳'!DE34</f>
        <v>0</v>
      </c>
      <c r="AH34" s="273">
        <f>'施設資源化量内訳'!DZ34</f>
        <v>9671</v>
      </c>
      <c r="AI34" s="273">
        <f>'施設資源化量内訳'!EU34</f>
        <v>57761</v>
      </c>
      <c r="AJ34" s="273">
        <f t="shared" si="6"/>
        <v>111915</v>
      </c>
      <c r="AK34" s="275">
        <f t="shared" si="7"/>
        <v>16.703512914948547</v>
      </c>
      <c r="AL34" s="275">
        <f>IF((AA34+J34)&lt;&gt;0,('資源化量内訳'!D34-'資源化量内訳'!R34-'資源化量内訳'!T34-'資源化量内訳'!V34-'資源化量内訳'!U34)/(AA34+J34)*100,"-")</f>
        <v>16.13077685465024</v>
      </c>
      <c r="AM34" s="273">
        <f>'ごみ処理量内訳'!AA34</f>
        <v>33707</v>
      </c>
      <c r="AN34" s="273">
        <f>'ごみ処理量内訳'!AB34</f>
        <v>211352</v>
      </c>
      <c r="AO34" s="273">
        <f>'ごみ処理量内訳'!AC34</f>
        <v>28173</v>
      </c>
      <c r="AP34" s="273">
        <f t="shared" si="8"/>
        <v>273232</v>
      </c>
      <c r="AR34" s="285"/>
    </row>
    <row r="35" spans="1:42" s="270" customFormat="1" ht="12" customHeight="1">
      <c r="A35" s="271" t="s">
        <v>698</v>
      </c>
      <c r="B35" s="272" t="s">
        <v>699</v>
      </c>
      <c r="C35" s="300" t="s">
        <v>700</v>
      </c>
      <c r="D35" s="273">
        <f t="shared" si="0"/>
        <v>1409575</v>
      </c>
      <c r="E35" s="273">
        <v>1409575</v>
      </c>
      <c r="F35" s="273">
        <v>0</v>
      </c>
      <c r="G35" s="273">
        <v>10870</v>
      </c>
      <c r="H35" s="273">
        <f>SUM('ごみ搬入量内訳'!E35,+'ごみ搬入量内訳'!AD35)</f>
        <v>395924</v>
      </c>
      <c r="I35" s="273">
        <f>'ごみ搬入量内訳'!BC35</f>
        <v>52504</v>
      </c>
      <c r="J35" s="273">
        <f>'資源化量内訳'!BO35</f>
        <v>21626</v>
      </c>
      <c r="K35" s="273">
        <f t="shared" si="1"/>
        <v>470054</v>
      </c>
      <c r="L35" s="273">
        <f t="shared" si="2"/>
        <v>913.6223174234729</v>
      </c>
      <c r="M35" s="273">
        <f>IF(D35&lt;&gt;0,('ごみ搬入量内訳'!BR35+'ごみ処理概要'!J35)/'ごみ処理概要'!D35/365*1000000,"-")</f>
        <v>633.0422630546125</v>
      </c>
      <c r="N35" s="273">
        <f>IF(D35&lt;&gt;0,'ごみ搬入量内訳'!CM35/'ごみ処理概要'!D35/365*1000000,"-")</f>
        <v>280.5800543688603</v>
      </c>
      <c r="O35" s="274">
        <f>'ごみ搬入量内訳'!DH35</f>
        <v>8</v>
      </c>
      <c r="P35" s="274">
        <f>'ごみ処理量内訳'!E35</f>
        <v>374340</v>
      </c>
      <c r="Q35" s="274">
        <f>'ごみ処理量内訳'!N35</f>
        <v>2147</v>
      </c>
      <c r="R35" s="273">
        <f t="shared" si="3"/>
        <v>50794</v>
      </c>
      <c r="S35" s="274">
        <f>'ごみ処理量内訳'!G35</f>
        <v>22429</v>
      </c>
      <c r="T35" s="274">
        <f>'ごみ処理量内訳'!L35</f>
        <v>20078</v>
      </c>
      <c r="U35" s="274">
        <f>'ごみ処理量内訳'!H35</f>
        <v>0</v>
      </c>
      <c r="V35" s="274">
        <f>'ごみ処理量内訳'!I35</f>
        <v>0</v>
      </c>
      <c r="W35" s="274">
        <f>'ごみ処理量内訳'!J35</f>
        <v>0</v>
      </c>
      <c r="X35" s="274">
        <f>'ごみ処理量内訳'!K35</f>
        <v>6795</v>
      </c>
      <c r="Y35" s="274">
        <f>'ごみ処理量内訳'!M35</f>
        <v>1492</v>
      </c>
      <c r="Z35" s="273">
        <f>'資源化量内訳'!Y35</f>
        <v>16308</v>
      </c>
      <c r="AA35" s="273">
        <f t="shared" si="4"/>
        <v>443589</v>
      </c>
      <c r="AB35" s="275">
        <f t="shared" si="5"/>
        <v>99.51599340831265</v>
      </c>
      <c r="AC35" s="273">
        <f>'施設資源化量内訳'!Y35</f>
        <v>1164</v>
      </c>
      <c r="AD35" s="273">
        <f>'施設資源化量内訳'!AT35</f>
        <v>5237</v>
      </c>
      <c r="AE35" s="273">
        <f>'施設資源化量内訳'!BO35</f>
        <v>0</v>
      </c>
      <c r="AF35" s="273">
        <f>'施設資源化量内訳'!CJ35</f>
        <v>0</v>
      </c>
      <c r="AG35" s="273">
        <f>'施設資源化量内訳'!DE35</f>
        <v>0</v>
      </c>
      <c r="AH35" s="273">
        <f>'施設資源化量内訳'!DZ35</f>
        <v>1381</v>
      </c>
      <c r="AI35" s="273">
        <f>'施設資源化量内訳'!EU35</f>
        <v>16287</v>
      </c>
      <c r="AJ35" s="273">
        <f t="shared" si="6"/>
        <v>24069</v>
      </c>
      <c r="AK35" s="275">
        <f t="shared" si="7"/>
        <v>13.3278161710177</v>
      </c>
      <c r="AL35" s="275">
        <f>IF((AA35+J35)&lt;&gt;0,('資源化量内訳'!D35-'資源化量内訳'!R35-'資源化量内訳'!T35-'資源化量内訳'!V35-'資源化量内訳'!U35)/(AA35+J35)*100,"-")</f>
        <v>13.241834420644219</v>
      </c>
      <c r="AM35" s="273">
        <f>'ごみ処理量内訳'!AA35</f>
        <v>2147</v>
      </c>
      <c r="AN35" s="273">
        <f>'ごみ処理量内訳'!AB35</f>
        <v>55241</v>
      </c>
      <c r="AO35" s="273">
        <f>'ごみ処理量内訳'!AC35</f>
        <v>7078</v>
      </c>
      <c r="AP35" s="273">
        <f t="shared" si="8"/>
        <v>64466</v>
      </c>
    </row>
    <row r="36" spans="1:42" s="270" customFormat="1" ht="12" customHeight="1">
      <c r="A36" s="271" t="s">
        <v>701</v>
      </c>
      <c r="B36" s="272" t="s">
        <v>702</v>
      </c>
      <c r="C36" s="300" t="s">
        <v>703</v>
      </c>
      <c r="D36" s="273">
        <f t="shared" si="0"/>
        <v>1021473</v>
      </c>
      <c r="E36" s="273">
        <v>1021370</v>
      </c>
      <c r="F36" s="273">
        <v>103</v>
      </c>
      <c r="G36" s="273">
        <v>5631</v>
      </c>
      <c r="H36" s="273">
        <f>SUM('ごみ搬入量内訳'!E36,+'ごみ搬入量内訳'!AD36)</f>
        <v>285306</v>
      </c>
      <c r="I36" s="273">
        <f>'ごみ搬入量内訳'!BC36</f>
        <v>85267</v>
      </c>
      <c r="J36" s="273">
        <f>'資源化量内訳'!BO36</f>
        <v>10446</v>
      </c>
      <c r="K36" s="273">
        <f t="shared" si="1"/>
        <v>381019</v>
      </c>
      <c r="L36" s="273">
        <f t="shared" si="2"/>
        <v>1021.9434789102372</v>
      </c>
      <c r="M36" s="273">
        <f>IF(D36&lt;&gt;0,('ごみ搬入量内訳'!BR36+'ごみ処理概要'!J36)/'ごみ処理概要'!D36/365*1000000,"-")</f>
        <v>726.026471924529</v>
      </c>
      <c r="N36" s="273">
        <f>IF(D36&lt;&gt;0,'ごみ搬入量内訳'!CM36/'ごみ処理概要'!D36/365*1000000,"-")</f>
        <v>295.9170069857082</v>
      </c>
      <c r="O36" s="274">
        <f>'ごみ搬入量内訳'!DH36</f>
        <v>29</v>
      </c>
      <c r="P36" s="274">
        <f>'ごみ処理量内訳'!E36</f>
        <v>306504</v>
      </c>
      <c r="Q36" s="274">
        <f>'ごみ処理量内訳'!N36</f>
        <v>4511</v>
      </c>
      <c r="R36" s="273">
        <f t="shared" si="3"/>
        <v>46336</v>
      </c>
      <c r="S36" s="274">
        <f>'ごみ処理量内訳'!G36</f>
        <v>7739</v>
      </c>
      <c r="T36" s="274">
        <f>'ごみ処理量内訳'!L36</f>
        <v>33850</v>
      </c>
      <c r="U36" s="274">
        <f>'ごみ処理量内訳'!H36</f>
        <v>0</v>
      </c>
      <c r="V36" s="274">
        <f>'ごみ処理量内訳'!I36</f>
        <v>0</v>
      </c>
      <c r="W36" s="274">
        <f>'ごみ処理量内訳'!J36</f>
        <v>0</v>
      </c>
      <c r="X36" s="274">
        <f>'ごみ処理量内訳'!K36</f>
        <v>898</v>
      </c>
      <c r="Y36" s="274">
        <f>'ごみ処理量内訳'!M36</f>
        <v>3849</v>
      </c>
      <c r="Z36" s="273">
        <f>'資源化量内訳'!Y36</f>
        <v>6120</v>
      </c>
      <c r="AA36" s="273">
        <f t="shared" si="4"/>
        <v>363471</v>
      </c>
      <c r="AB36" s="275">
        <f t="shared" si="5"/>
        <v>98.75891061460199</v>
      </c>
      <c r="AC36" s="273">
        <f>'施設資源化量内訳'!Y36</f>
        <v>4724</v>
      </c>
      <c r="AD36" s="273">
        <f>'施設資源化量内訳'!AT36</f>
        <v>2647</v>
      </c>
      <c r="AE36" s="273">
        <f>'施設資源化量内訳'!BO36</f>
        <v>0</v>
      </c>
      <c r="AF36" s="273">
        <f>'施設資源化量内訳'!CJ36</f>
        <v>0</v>
      </c>
      <c r="AG36" s="273">
        <f>'施設資源化量内訳'!DE36</f>
        <v>0</v>
      </c>
      <c r="AH36" s="273">
        <f>'施設資源化量内訳'!DZ36</f>
        <v>444</v>
      </c>
      <c r="AI36" s="273">
        <f>'施設資源化量内訳'!EU36</f>
        <v>29213</v>
      </c>
      <c r="AJ36" s="273">
        <f t="shared" si="6"/>
        <v>37028</v>
      </c>
      <c r="AK36" s="275">
        <f t="shared" si="7"/>
        <v>14.33312740527978</v>
      </c>
      <c r="AL36" s="275">
        <f>IF((AA36+J36)&lt;&gt;0,('資源化量内訳'!D36-'資源化量内訳'!R36-'資源化量内訳'!T36-'資源化量内訳'!V36-'資源化量内訳'!U36)/(AA36+J36)*100,"-")</f>
        <v>14.107408863464352</v>
      </c>
      <c r="AM36" s="273">
        <f>'ごみ処理量内訳'!AA36</f>
        <v>4511</v>
      </c>
      <c r="AN36" s="273">
        <f>'ごみ処理量内訳'!AB36</f>
        <v>38881</v>
      </c>
      <c r="AO36" s="273">
        <f>'ごみ処理量内訳'!AC36</f>
        <v>5673</v>
      </c>
      <c r="AP36" s="273">
        <f t="shared" si="8"/>
        <v>49065</v>
      </c>
    </row>
    <row r="37" spans="1:42" s="270" customFormat="1" ht="12" customHeight="1">
      <c r="A37" s="271" t="s">
        <v>582</v>
      </c>
      <c r="B37" s="272" t="s">
        <v>583</v>
      </c>
      <c r="C37" s="300" t="s">
        <v>703</v>
      </c>
      <c r="D37" s="273">
        <f t="shared" si="0"/>
        <v>591426</v>
      </c>
      <c r="E37" s="273">
        <v>591415</v>
      </c>
      <c r="F37" s="273">
        <v>11</v>
      </c>
      <c r="G37" s="273">
        <v>3905</v>
      </c>
      <c r="H37" s="273">
        <f>SUM('ごみ搬入量内訳'!E37,+'ごみ搬入量内訳'!AD37)</f>
        <v>193582</v>
      </c>
      <c r="I37" s="273">
        <f>'ごみ搬入量内訳'!BC37</f>
        <v>17253</v>
      </c>
      <c r="J37" s="273">
        <f>'資源化量内訳'!BO37</f>
        <v>7044</v>
      </c>
      <c r="K37" s="273">
        <f t="shared" si="1"/>
        <v>217879</v>
      </c>
      <c r="L37" s="273">
        <f t="shared" si="2"/>
        <v>1009.3042360722858</v>
      </c>
      <c r="M37" s="273">
        <f>IF(D37&lt;&gt;0,('ごみ搬入量内訳'!BR37+'ごみ処理概要'!J37)/'ごみ処理概要'!D37/365*1000000,"-")</f>
        <v>615.0030048108938</v>
      </c>
      <c r="N37" s="273">
        <f>IF(D37&lt;&gt;0,'ごみ搬入量内訳'!CM37/'ごみ処理概要'!D37/365*1000000,"-")</f>
        <v>394.30123126139193</v>
      </c>
      <c r="O37" s="274">
        <f>'ごみ搬入量内訳'!DH37</f>
        <v>1</v>
      </c>
      <c r="P37" s="274">
        <f>'ごみ処理量内訳'!E37</f>
        <v>153581</v>
      </c>
      <c r="Q37" s="274">
        <f>'ごみ処理量内訳'!N37</f>
        <v>383</v>
      </c>
      <c r="R37" s="273">
        <f t="shared" si="3"/>
        <v>32415</v>
      </c>
      <c r="S37" s="274">
        <f>'ごみ処理量内訳'!G37</f>
        <v>1443</v>
      </c>
      <c r="T37" s="274">
        <f>'ごみ処理量内訳'!L37</f>
        <v>24230</v>
      </c>
      <c r="U37" s="274">
        <f>'ごみ処理量内訳'!H37</f>
        <v>6045</v>
      </c>
      <c r="V37" s="274">
        <f>'ごみ処理量内訳'!I37</f>
        <v>22</v>
      </c>
      <c r="W37" s="274">
        <f>'ごみ処理量内訳'!J37</f>
        <v>0</v>
      </c>
      <c r="X37" s="274">
        <f>'ごみ処理量内訳'!K37</f>
        <v>675</v>
      </c>
      <c r="Y37" s="274">
        <f>'ごみ処理量内訳'!M37</f>
        <v>0</v>
      </c>
      <c r="Z37" s="273">
        <f>'資源化量内訳'!Y37</f>
        <v>24217</v>
      </c>
      <c r="AA37" s="273">
        <f t="shared" si="4"/>
        <v>210596</v>
      </c>
      <c r="AB37" s="275">
        <f t="shared" si="5"/>
        <v>99.81813519724972</v>
      </c>
      <c r="AC37" s="273">
        <f>'施設資源化量内訳'!Y37</f>
        <v>2982</v>
      </c>
      <c r="AD37" s="273">
        <f>'施設資源化量内訳'!AT37</f>
        <v>508</v>
      </c>
      <c r="AE37" s="273">
        <f>'施設資源化量内訳'!BO37</f>
        <v>4033</v>
      </c>
      <c r="AF37" s="273">
        <f>'施設資源化量内訳'!CJ37</f>
        <v>4</v>
      </c>
      <c r="AG37" s="273">
        <f>'施設資源化量内訳'!DE37</f>
        <v>0</v>
      </c>
      <c r="AH37" s="273">
        <f>'施設資源化量内訳'!DZ37</f>
        <v>579</v>
      </c>
      <c r="AI37" s="273">
        <f>'施設資源化量内訳'!EU37</f>
        <v>17157</v>
      </c>
      <c r="AJ37" s="273">
        <f t="shared" si="6"/>
        <v>25263</v>
      </c>
      <c r="AK37" s="275">
        <f t="shared" si="7"/>
        <v>25.971328799852966</v>
      </c>
      <c r="AL37" s="275">
        <f>IF((AA37+J37)&lt;&gt;0,('資源化量内訳'!D37-'資源化量内訳'!R37-'資源化量内訳'!T37-'資源化量内訳'!V37-'資源化量内訳'!U37)/(AA37+J37)*100,"-")</f>
        <v>25.937327697114497</v>
      </c>
      <c r="AM37" s="273">
        <f>'ごみ処理量内訳'!AA37</f>
        <v>383</v>
      </c>
      <c r="AN37" s="273">
        <f>'ごみ処理量内訳'!AB37</f>
        <v>14920</v>
      </c>
      <c r="AO37" s="273">
        <f>'ごみ処理量内訳'!AC37</f>
        <v>4730</v>
      </c>
      <c r="AP37" s="273">
        <f t="shared" si="8"/>
        <v>20033</v>
      </c>
    </row>
    <row r="38" spans="1:42" s="270" customFormat="1" ht="12" customHeight="1">
      <c r="A38" s="271" t="s">
        <v>707</v>
      </c>
      <c r="B38" s="272" t="s">
        <v>708</v>
      </c>
      <c r="C38" s="300" t="s">
        <v>684</v>
      </c>
      <c r="D38" s="273">
        <f t="shared" si="0"/>
        <v>717289</v>
      </c>
      <c r="E38" s="273">
        <v>717068</v>
      </c>
      <c r="F38" s="273">
        <v>221</v>
      </c>
      <c r="G38" s="273">
        <v>5295</v>
      </c>
      <c r="H38" s="273">
        <f>SUM('ごみ搬入量内訳'!E38,+'ごみ搬入量内訳'!AD38)</f>
        <v>213886</v>
      </c>
      <c r="I38" s="273">
        <f>'ごみ搬入量内訳'!BC38</f>
        <v>29565</v>
      </c>
      <c r="J38" s="273">
        <f>'資源化量内訳'!BO38</f>
        <v>2304</v>
      </c>
      <c r="K38" s="273">
        <f t="shared" si="1"/>
        <v>245755</v>
      </c>
      <c r="L38" s="273">
        <f t="shared" si="2"/>
        <v>938.67516421277</v>
      </c>
      <c r="M38" s="273">
        <f>IF(D38&lt;&gt;0,('ごみ搬入量内訳'!BR38+'ごみ処理概要'!J38)/'ごみ処理概要'!D38/365*1000000,"-")</f>
        <v>664.1712611318833</v>
      </c>
      <c r="N38" s="273">
        <f>IF(D38&lt;&gt;0,'ごみ搬入量内訳'!CM38/'ごみ処理概要'!D38/365*1000000,"-")</f>
        <v>274.5039030808869</v>
      </c>
      <c r="O38" s="274">
        <f>'ごみ搬入量内訳'!DH38</f>
        <v>441</v>
      </c>
      <c r="P38" s="274">
        <f>'ごみ処理量内訳'!E38</f>
        <v>173058</v>
      </c>
      <c r="Q38" s="274">
        <f>'ごみ処理量内訳'!N38</f>
        <v>4569</v>
      </c>
      <c r="R38" s="273">
        <f t="shared" si="3"/>
        <v>55200</v>
      </c>
      <c r="S38" s="274">
        <f>'ごみ処理量内訳'!G38</f>
        <v>11620</v>
      </c>
      <c r="T38" s="274">
        <f>'ごみ処理量内訳'!L38</f>
        <v>29731</v>
      </c>
      <c r="U38" s="274">
        <f>'ごみ処理量内訳'!H38</f>
        <v>3577</v>
      </c>
      <c r="V38" s="274">
        <f>'ごみ処理量内訳'!I38</f>
        <v>0</v>
      </c>
      <c r="W38" s="274">
        <f>'ごみ処理量内訳'!J38</f>
        <v>0</v>
      </c>
      <c r="X38" s="274">
        <f>'ごみ処理量内訳'!K38</f>
        <v>10272</v>
      </c>
      <c r="Y38" s="274">
        <f>'ごみ処理量内訳'!M38</f>
        <v>0</v>
      </c>
      <c r="Z38" s="273">
        <f>'資源化量内訳'!Y38</f>
        <v>10232</v>
      </c>
      <c r="AA38" s="273">
        <f t="shared" si="4"/>
        <v>243059</v>
      </c>
      <c r="AB38" s="275">
        <f t="shared" si="5"/>
        <v>98.12020949645971</v>
      </c>
      <c r="AC38" s="273">
        <f>'施設資源化量内訳'!Y38</f>
        <v>11621</v>
      </c>
      <c r="AD38" s="273">
        <f>'施設資源化量内訳'!AT38</f>
        <v>3734</v>
      </c>
      <c r="AE38" s="273">
        <f>'施設資源化量内訳'!BO38</f>
        <v>2381</v>
      </c>
      <c r="AF38" s="273">
        <f>'施設資源化量内訳'!CJ38</f>
        <v>0</v>
      </c>
      <c r="AG38" s="273">
        <f>'施設資源化量内訳'!DE38</f>
        <v>0</v>
      </c>
      <c r="AH38" s="273">
        <f>'施設資源化量内訳'!DZ38</f>
        <v>6802</v>
      </c>
      <c r="AI38" s="273">
        <f>'施設資源化量内訳'!EU38</f>
        <v>25516</v>
      </c>
      <c r="AJ38" s="273">
        <f t="shared" si="6"/>
        <v>50054</v>
      </c>
      <c r="AK38" s="275">
        <f t="shared" si="7"/>
        <v>25.509143595407618</v>
      </c>
      <c r="AL38" s="275">
        <f>IF((AA38+J38)&lt;&gt;0,('資源化量内訳'!D38-'資源化量内訳'!R38-'資源化量内訳'!T38-'資源化量内訳'!V38-'資源化量内訳'!U38)/(AA38+J38)*100,"-")</f>
        <v>22.512766798580063</v>
      </c>
      <c r="AM38" s="273">
        <f>'ごみ処理量内訳'!AA38</f>
        <v>4569</v>
      </c>
      <c r="AN38" s="273">
        <f>'ごみ処理量内訳'!AB38</f>
        <v>10321</v>
      </c>
      <c r="AO38" s="273">
        <f>'ごみ処理量内訳'!AC38</f>
        <v>7093</v>
      </c>
      <c r="AP38" s="273">
        <f t="shared" si="8"/>
        <v>21983</v>
      </c>
    </row>
    <row r="39" spans="1:42" s="270" customFormat="1" ht="12" customHeight="1">
      <c r="A39" s="271" t="s">
        <v>584</v>
      </c>
      <c r="B39" s="272" t="s">
        <v>585</v>
      </c>
      <c r="C39" s="300" t="s">
        <v>300</v>
      </c>
      <c r="D39" s="273">
        <f t="shared" si="0"/>
        <v>1951060</v>
      </c>
      <c r="E39" s="273">
        <v>1950488</v>
      </c>
      <c r="F39" s="273">
        <v>572</v>
      </c>
      <c r="G39" s="273">
        <v>20545</v>
      </c>
      <c r="H39" s="273">
        <f>SUM('ごみ搬入量内訳'!E39,+'ごみ搬入量内訳'!AD39)</f>
        <v>551739</v>
      </c>
      <c r="I39" s="273">
        <f>'ごみ搬入量内訳'!BC39</f>
        <v>73935</v>
      </c>
      <c r="J39" s="273">
        <f>'資源化量内訳'!BO39</f>
        <v>48547</v>
      </c>
      <c r="K39" s="273">
        <f t="shared" si="1"/>
        <v>674221</v>
      </c>
      <c r="L39" s="273">
        <f t="shared" si="2"/>
        <v>946.757568664115</v>
      </c>
      <c r="M39" s="273">
        <f>IF(D39&lt;&gt;0,('ごみ搬入量内訳'!BR39+'ごみ処理概要'!J39)/'ごみ処理概要'!D39/365*1000000,"-")</f>
        <v>646.6256698676898</v>
      </c>
      <c r="N39" s="273">
        <f>IF(D39&lt;&gt;0,'ごみ搬入量内訳'!CM39/'ごみ処理概要'!D39/365*1000000,"-")</f>
        <v>300.1318987964252</v>
      </c>
      <c r="O39" s="274">
        <f>'ごみ搬入量内訳'!DH39</f>
        <v>192</v>
      </c>
      <c r="P39" s="274">
        <f>'ごみ処理量内訳'!E39</f>
        <v>562684</v>
      </c>
      <c r="Q39" s="274">
        <f>'ごみ処理量内訳'!N39</f>
        <v>10184</v>
      </c>
      <c r="R39" s="273">
        <f t="shared" si="3"/>
        <v>50773</v>
      </c>
      <c r="S39" s="274">
        <f>'ごみ処理量内訳'!G39</f>
        <v>18656</v>
      </c>
      <c r="T39" s="274">
        <f>'ごみ処理量内訳'!L39</f>
        <v>31049</v>
      </c>
      <c r="U39" s="274">
        <f>'ごみ処理量内訳'!H39</f>
        <v>0</v>
      </c>
      <c r="V39" s="274">
        <f>'ごみ処理量内訳'!I39</f>
        <v>0</v>
      </c>
      <c r="W39" s="274">
        <f>'ごみ処理量内訳'!J39</f>
        <v>0</v>
      </c>
      <c r="X39" s="274">
        <f>'ごみ処理量内訳'!K39</f>
        <v>311</v>
      </c>
      <c r="Y39" s="274">
        <f>'ごみ処理量内訳'!M39</f>
        <v>757</v>
      </c>
      <c r="Z39" s="273">
        <f>'資源化量内訳'!Y39</f>
        <v>16200</v>
      </c>
      <c r="AA39" s="273">
        <f t="shared" si="4"/>
        <v>639841</v>
      </c>
      <c r="AB39" s="275">
        <f t="shared" si="5"/>
        <v>98.40835457558987</v>
      </c>
      <c r="AC39" s="273">
        <f>'施設資源化量内訳'!Y39</f>
        <v>86711</v>
      </c>
      <c r="AD39" s="273">
        <f>'施設資源化量内訳'!AT39</f>
        <v>4460</v>
      </c>
      <c r="AE39" s="273">
        <f>'施設資源化量内訳'!BO39</f>
        <v>0</v>
      </c>
      <c r="AF39" s="273">
        <f>'施設資源化量内訳'!CJ39</f>
        <v>0</v>
      </c>
      <c r="AG39" s="273">
        <f>'施設資源化量内訳'!DE39</f>
        <v>0</v>
      </c>
      <c r="AH39" s="273">
        <f>'施設資源化量内訳'!DZ39</f>
        <v>311</v>
      </c>
      <c r="AI39" s="273">
        <f>'施設資源化量内訳'!EU39</f>
        <v>27436</v>
      </c>
      <c r="AJ39" s="273">
        <f t="shared" si="6"/>
        <v>118918</v>
      </c>
      <c r="AK39" s="275">
        <f t="shared" si="7"/>
        <v>26.680447654520417</v>
      </c>
      <c r="AL39" s="275">
        <f>IF((AA39+J39)&lt;&gt;0,('資源化量内訳'!D39-'資源化量内訳'!R39-'資源化量内訳'!T39-'資源化量内訳'!V39-'資源化量内訳'!U39)/(AA39+J39)*100,"-")</f>
        <v>25.12943281986322</v>
      </c>
      <c r="AM39" s="273">
        <f>'ごみ処理量内訳'!AA39</f>
        <v>10184</v>
      </c>
      <c r="AN39" s="273">
        <f>'ごみ処理量内訳'!AB39</f>
        <v>25318</v>
      </c>
      <c r="AO39" s="273">
        <f>'ごみ処理量内訳'!AC39</f>
        <v>7159</v>
      </c>
      <c r="AP39" s="273">
        <f t="shared" si="8"/>
        <v>42661</v>
      </c>
    </row>
    <row r="40" spans="1:42" s="270" customFormat="1" ht="12" customHeight="1">
      <c r="A40" s="271" t="s">
        <v>620</v>
      </c>
      <c r="B40" s="272" t="s">
        <v>621</v>
      </c>
      <c r="C40" s="300" t="s">
        <v>300</v>
      </c>
      <c r="D40" s="273">
        <f t="shared" si="0"/>
        <v>2885847</v>
      </c>
      <c r="E40" s="273">
        <v>2885441</v>
      </c>
      <c r="F40" s="273">
        <v>406</v>
      </c>
      <c r="G40" s="273">
        <v>38078</v>
      </c>
      <c r="H40" s="273">
        <f>SUM('ごみ搬入量内訳'!E40,+'ごみ搬入量内訳'!AD40)</f>
        <v>847512</v>
      </c>
      <c r="I40" s="273">
        <f>'ごみ搬入量内訳'!BC40</f>
        <v>68818</v>
      </c>
      <c r="J40" s="273">
        <f>'資源化量内訳'!BO40</f>
        <v>25211</v>
      </c>
      <c r="K40" s="273">
        <f t="shared" si="1"/>
        <v>941541</v>
      </c>
      <c r="L40" s="273">
        <f t="shared" si="2"/>
        <v>893.8673407015839</v>
      </c>
      <c r="M40" s="273">
        <f>IF(D40&lt;&gt;0,('ごみ搬入量内訳'!BR40+'ごみ処理概要'!J40)/'ごみ処理概要'!D40/365*1000000,"-")</f>
        <v>578.2448020970135</v>
      </c>
      <c r="N40" s="273">
        <f>IF(D40&lt;&gt;0,'ごみ搬入量内訳'!CM40/'ごみ処理概要'!D40/365*1000000,"-")</f>
        <v>315.62253860457037</v>
      </c>
      <c r="O40" s="274">
        <f>'ごみ搬入量内訳'!DH40</f>
        <v>75</v>
      </c>
      <c r="P40" s="274">
        <f>'ごみ処理量内訳'!E40</f>
        <v>605459</v>
      </c>
      <c r="Q40" s="274">
        <f>'ごみ処理量内訳'!N40</f>
        <v>29552</v>
      </c>
      <c r="R40" s="273">
        <f t="shared" si="3"/>
        <v>267116</v>
      </c>
      <c r="S40" s="274">
        <f>'ごみ処理量内訳'!G40</f>
        <v>42683</v>
      </c>
      <c r="T40" s="274">
        <f>'ごみ処理量内訳'!L40</f>
        <v>92066</v>
      </c>
      <c r="U40" s="274">
        <f>'ごみ処理量内訳'!H40</f>
        <v>966</v>
      </c>
      <c r="V40" s="274">
        <f>'ごみ処理量内訳'!I40</f>
        <v>0</v>
      </c>
      <c r="W40" s="274">
        <f>'ごみ処理量内訳'!J40</f>
        <v>0</v>
      </c>
      <c r="X40" s="274">
        <f>'ごみ処理量内訳'!K40</f>
        <v>130842</v>
      </c>
      <c r="Y40" s="274">
        <f>'ごみ処理量内訳'!M40</f>
        <v>559</v>
      </c>
      <c r="Z40" s="273">
        <f>'資源化量内訳'!Y40</f>
        <v>14092</v>
      </c>
      <c r="AA40" s="273">
        <f t="shared" si="4"/>
        <v>916219</v>
      </c>
      <c r="AB40" s="275">
        <f t="shared" si="5"/>
        <v>96.77457027195463</v>
      </c>
      <c r="AC40" s="273">
        <f>'施設資源化量内訳'!Y40</f>
        <v>9124</v>
      </c>
      <c r="AD40" s="273">
        <f>'施設資源化量内訳'!AT40</f>
        <v>14636</v>
      </c>
      <c r="AE40" s="273">
        <f>'施設資源化量内訳'!BO40</f>
        <v>965</v>
      </c>
      <c r="AF40" s="273">
        <f>'施設資源化量内訳'!CJ40</f>
        <v>0</v>
      </c>
      <c r="AG40" s="273">
        <f>'施設資源化量内訳'!DE40</f>
        <v>0</v>
      </c>
      <c r="AH40" s="273">
        <f>'施設資源化量内訳'!DZ40</f>
        <v>73639</v>
      </c>
      <c r="AI40" s="273">
        <f>'施設資源化量内訳'!EU40</f>
        <v>70411</v>
      </c>
      <c r="AJ40" s="273">
        <f t="shared" si="6"/>
        <v>168775</v>
      </c>
      <c r="AK40" s="275">
        <f t="shared" si="7"/>
        <v>22.102333683863908</v>
      </c>
      <c r="AL40" s="275">
        <f>IF((AA40+J40)&lt;&gt;0,('資源化量内訳'!D40-'資源化量内訳'!R40-'資源化量内訳'!T40-'資源化量内訳'!V40-'資源化量内訳'!U40)/(AA40+J40)*100,"-")</f>
        <v>13.48342415261889</v>
      </c>
      <c r="AM40" s="273">
        <f>'ごみ処理量内訳'!AA40</f>
        <v>29552</v>
      </c>
      <c r="AN40" s="273">
        <f>'ごみ処理量内訳'!AB40</f>
        <v>70297</v>
      </c>
      <c r="AO40" s="273">
        <f>'ごみ処理量内訳'!AC40</f>
        <v>17071</v>
      </c>
      <c r="AP40" s="273">
        <f t="shared" si="8"/>
        <v>116920</v>
      </c>
    </row>
    <row r="41" spans="1:42" s="270" customFormat="1" ht="12" customHeight="1">
      <c r="A41" s="271" t="s">
        <v>717</v>
      </c>
      <c r="B41" s="272" t="s">
        <v>587</v>
      </c>
      <c r="C41" s="300" t="s">
        <v>300</v>
      </c>
      <c r="D41" s="273">
        <f t="shared" si="0"/>
        <v>1456169</v>
      </c>
      <c r="E41" s="273">
        <v>1456143</v>
      </c>
      <c r="F41" s="273">
        <v>26</v>
      </c>
      <c r="G41" s="273">
        <v>13496</v>
      </c>
      <c r="H41" s="273">
        <f>SUM('ごみ搬入量内訳'!E41,+'ごみ搬入量内訳'!AD41)</f>
        <v>440388</v>
      </c>
      <c r="I41" s="273">
        <f>'ごみ搬入量内訳'!BC41</f>
        <v>94591</v>
      </c>
      <c r="J41" s="273">
        <f>'資源化量内訳'!BO41</f>
        <v>15516</v>
      </c>
      <c r="K41" s="273">
        <f t="shared" si="1"/>
        <v>550495</v>
      </c>
      <c r="L41" s="273">
        <f t="shared" si="2"/>
        <v>1035.7351924481668</v>
      </c>
      <c r="M41" s="273">
        <f>IF(D41&lt;&gt;0,('ごみ搬入量内訳'!BR41+'ごみ処理概要'!J41)/'ごみ処理概要'!D41/365*1000000,"-")</f>
        <v>712.5922846321739</v>
      </c>
      <c r="N41" s="273">
        <f>IF(D41&lt;&gt;0,'ごみ搬入量内訳'!CM41/'ごみ処理概要'!D41/365*1000000,"-")</f>
        <v>323.14290781599306</v>
      </c>
      <c r="O41" s="274">
        <f>'ごみ搬入量内訳'!DH41</f>
        <v>13</v>
      </c>
      <c r="P41" s="274">
        <f>'ごみ処理量内訳'!E41</f>
        <v>404863</v>
      </c>
      <c r="Q41" s="274">
        <f>'ごみ処理量内訳'!N41</f>
        <v>9123</v>
      </c>
      <c r="R41" s="273">
        <f t="shared" si="3"/>
        <v>84738</v>
      </c>
      <c r="S41" s="274">
        <f>'ごみ処理量内訳'!G41</f>
        <v>21341</v>
      </c>
      <c r="T41" s="274">
        <f>'ごみ処理量内訳'!L41</f>
        <v>47668</v>
      </c>
      <c r="U41" s="274">
        <f>'ごみ処理量内訳'!H41</f>
        <v>163</v>
      </c>
      <c r="V41" s="274">
        <f>'ごみ処理量内訳'!I41</f>
        <v>0</v>
      </c>
      <c r="W41" s="274">
        <f>'ごみ処理量内訳'!J41</f>
        <v>0</v>
      </c>
      <c r="X41" s="274">
        <f>'ごみ処理量内訳'!K41</f>
        <v>15566</v>
      </c>
      <c r="Y41" s="274">
        <f>'ごみ処理量内訳'!M41</f>
        <v>0</v>
      </c>
      <c r="Z41" s="273">
        <f>'資源化量内訳'!Y41</f>
        <v>35022</v>
      </c>
      <c r="AA41" s="273">
        <f t="shared" si="4"/>
        <v>533746</v>
      </c>
      <c r="AB41" s="275">
        <f t="shared" si="5"/>
        <v>98.2907600244311</v>
      </c>
      <c r="AC41" s="273">
        <f>'施設資源化量内訳'!Y41</f>
        <v>50040</v>
      </c>
      <c r="AD41" s="273">
        <f>'施設資源化量内訳'!AT41</f>
        <v>3032</v>
      </c>
      <c r="AE41" s="273">
        <f>'施設資源化量内訳'!BO41</f>
        <v>163</v>
      </c>
      <c r="AF41" s="273">
        <f>'施設資源化量内訳'!CJ41</f>
        <v>0</v>
      </c>
      <c r="AG41" s="273">
        <f>'施設資源化量内訳'!DE41</f>
        <v>0</v>
      </c>
      <c r="AH41" s="273">
        <f>'施設資源化量内訳'!DZ41</f>
        <v>15457</v>
      </c>
      <c r="AI41" s="273">
        <f>'施設資源化量内訳'!EU41</f>
        <v>34985</v>
      </c>
      <c r="AJ41" s="273">
        <f t="shared" si="6"/>
        <v>103677</v>
      </c>
      <c r="AK41" s="275">
        <f t="shared" si="7"/>
        <v>28.07676482261653</v>
      </c>
      <c r="AL41" s="275">
        <f>IF((AA41+J41)&lt;&gt;0,('資源化量内訳'!D41-'資源化量内訳'!R41-'資源化量内訳'!T41-'資源化量内訳'!V41-'資源化量内訳'!U41)/(AA41+J41)*100,"-")</f>
        <v>20.654987965670298</v>
      </c>
      <c r="AM41" s="273">
        <f>'ごみ処理量内訳'!AA41</f>
        <v>9123</v>
      </c>
      <c r="AN41" s="273">
        <f>'ごみ処理量内訳'!AB41</f>
        <v>28185</v>
      </c>
      <c r="AO41" s="273">
        <f>'ごみ処理量内訳'!AC41</f>
        <v>10758</v>
      </c>
      <c r="AP41" s="273">
        <f t="shared" si="8"/>
        <v>48066</v>
      </c>
    </row>
    <row r="42" spans="1:42" s="270" customFormat="1" ht="12" customHeight="1">
      <c r="A42" s="271" t="s">
        <v>588</v>
      </c>
      <c r="B42" s="272" t="s">
        <v>640</v>
      </c>
      <c r="C42" s="300" t="s">
        <v>300</v>
      </c>
      <c r="D42" s="273">
        <f t="shared" si="0"/>
        <v>789473</v>
      </c>
      <c r="E42" s="273">
        <v>789450</v>
      </c>
      <c r="F42" s="273">
        <v>23</v>
      </c>
      <c r="G42" s="273">
        <v>4879</v>
      </c>
      <c r="H42" s="273">
        <f>SUM('ごみ搬入量内訳'!E42,+'ごみ搬入量内訳'!AD42)</f>
        <v>255663</v>
      </c>
      <c r="I42" s="273">
        <f>'ごみ搬入量内訳'!BC42</f>
        <v>12497</v>
      </c>
      <c r="J42" s="273">
        <f>'資源化量内訳'!BO42</f>
        <v>9083</v>
      </c>
      <c r="K42" s="273">
        <f t="shared" si="1"/>
        <v>277243</v>
      </c>
      <c r="L42" s="273">
        <f t="shared" si="2"/>
        <v>962.1226603236572</v>
      </c>
      <c r="M42" s="273">
        <f>IF(D42&lt;&gt;0,('ごみ搬入量内訳'!BR42+'ごみ処理概要'!J42)/'ごみ処理概要'!D42/365*1000000,"-")</f>
        <v>734.2022801442591</v>
      </c>
      <c r="N42" s="273">
        <f>IF(D42&lt;&gt;0,'ごみ搬入量内訳'!CM42/'ごみ処理概要'!D42/365*1000000,"-")</f>
        <v>227.920380179398</v>
      </c>
      <c r="O42" s="274">
        <f>'ごみ搬入量内訳'!DH42</f>
        <v>843</v>
      </c>
      <c r="P42" s="274">
        <f>'ごみ処理量内訳'!E42</f>
        <v>212484</v>
      </c>
      <c r="Q42" s="274">
        <f>'ごみ処理量内訳'!N42</f>
        <v>993</v>
      </c>
      <c r="R42" s="273">
        <f t="shared" si="3"/>
        <v>38353</v>
      </c>
      <c r="S42" s="274">
        <f>'ごみ処理量内訳'!G42</f>
        <v>17949</v>
      </c>
      <c r="T42" s="274">
        <f>'ごみ処理量内訳'!L42</f>
        <v>19132</v>
      </c>
      <c r="U42" s="274">
        <f>'ごみ処理量内訳'!H42</f>
        <v>0</v>
      </c>
      <c r="V42" s="274">
        <f>'ごみ処理量内訳'!I42</f>
        <v>0</v>
      </c>
      <c r="W42" s="274">
        <f>'ごみ処理量内訳'!J42</f>
        <v>0</v>
      </c>
      <c r="X42" s="274">
        <f>'ごみ処理量内訳'!K42</f>
        <v>1167</v>
      </c>
      <c r="Y42" s="274">
        <f>'ごみ処理量内訳'!M42</f>
        <v>105</v>
      </c>
      <c r="Z42" s="273">
        <f>'資源化量内訳'!Y42</f>
        <v>16218</v>
      </c>
      <c r="AA42" s="273">
        <f t="shared" si="4"/>
        <v>268048</v>
      </c>
      <c r="AB42" s="275">
        <f t="shared" si="5"/>
        <v>99.62954396227542</v>
      </c>
      <c r="AC42" s="273">
        <f>'施設資源化量内訳'!Y42</f>
        <v>3365</v>
      </c>
      <c r="AD42" s="273">
        <f>'施設資源化量内訳'!AT42</f>
        <v>4845</v>
      </c>
      <c r="AE42" s="273">
        <f>'施設資源化量内訳'!BO42</f>
        <v>0</v>
      </c>
      <c r="AF42" s="273">
        <f>'施設資源化量内訳'!CJ42</f>
        <v>0</v>
      </c>
      <c r="AG42" s="273">
        <f>'施設資源化量内訳'!DE42</f>
        <v>0</v>
      </c>
      <c r="AH42" s="273">
        <f>'施設資源化量内訳'!DZ42</f>
        <v>1167</v>
      </c>
      <c r="AI42" s="273">
        <f>'施設資源化量内訳'!EU42</f>
        <v>13275.27</v>
      </c>
      <c r="AJ42" s="273">
        <f t="shared" si="6"/>
        <v>22652.27</v>
      </c>
      <c r="AK42" s="275">
        <f t="shared" si="7"/>
        <v>17.30346659161191</v>
      </c>
      <c r="AL42" s="275">
        <f>IF((AA42+J42)&lt;&gt;0,('資源化量内訳'!D42-'資源化量内訳'!R42-'資源化量内訳'!T42-'資源化量内訳'!V42-'資源化量内訳'!U42)/(AA42+J42)*100,"-")</f>
        <v>16.927110283584298</v>
      </c>
      <c r="AM42" s="273">
        <f>'ごみ処理量内訳'!AA42</f>
        <v>993</v>
      </c>
      <c r="AN42" s="273">
        <f>'ごみ処理量内訳'!AB42</f>
        <v>22494</v>
      </c>
      <c r="AO42" s="273">
        <f>'ごみ処理量内訳'!AC42</f>
        <v>10693</v>
      </c>
      <c r="AP42" s="273">
        <f t="shared" si="8"/>
        <v>34180</v>
      </c>
    </row>
    <row r="43" spans="1:42" s="270" customFormat="1" ht="12" customHeight="1">
      <c r="A43" s="271" t="s">
        <v>622</v>
      </c>
      <c r="B43" s="272" t="s">
        <v>724</v>
      </c>
      <c r="C43" s="300" t="s">
        <v>300</v>
      </c>
      <c r="D43" s="273">
        <f t="shared" si="0"/>
        <v>1014715</v>
      </c>
      <c r="E43" s="273">
        <v>1014701</v>
      </c>
      <c r="F43" s="273">
        <v>14</v>
      </c>
      <c r="G43" s="273">
        <v>8184</v>
      </c>
      <c r="H43" s="273">
        <f>SUM('ごみ搬入量内訳'!E43,+'ごみ搬入量内訳'!AD43)</f>
        <v>313505</v>
      </c>
      <c r="I43" s="273">
        <f>'ごみ搬入量内訳'!BC43</f>
        <v>11805</v>
      </c>
      <c r="J43" s="273">
        <f>'資源化量内訳'!BO43</f>
        <v>4604</v>
      </c>
      <c r="K43" s="273">
        <f t="shared" si="1"/>
        <v>329914</v>
      </c>
      <c r="L43" s="273">
        <f t="shared" si="2"/>
        <v>890.7663458239406</v>
      </c>
      <c r="M43" s="273">
        <f>IF(D43&lt;&gt;0,('ごみ搬入量内訳'!BR43+'ごみ処理概要'!J43)/'ごみ処理概要'!D43/365*1000000,"-")</f>
        <v>637.6147590939058</v>
      </c>
      <c r="N43" s="273">
        <f>IF(D43&lt;&gt;0,'ごみ搬入量内訳'!CM43/'ごみ処理概要'!D43/365*1000000,"-")</f>
        <v>253.15158673003464</v>
      </c>
      <c r="O43" s="274">
        <f>'ごみ搬入量内訳'!DH43</f>
        <v>6</v>
      </c>
      <c r="P43" s="274">
        <f>'ごみ処理量内訳'!E43</f>
        <v>244203</v>
      </c>
      <c r="Q43" s="274">
        <f>'ごみ処理量内訳'!N43</f>
        <v>7663</v>
      </c>
      <c r="R43" s="273">
        <f t="shared" si="3"/>
        <v>58955</v>
      </c>
      <c r="S43" s="274">
        <f>'ごみ処理量内訳'!G43</f>
        <v>12143</v>
      </c>
      <c r="T43" s="274">
        <f>'ごみ処理量内訳'!L43</f>
        <v>44815</v>
      </c>
      <c r="U43" s="274">
        <f>'ごみ処理量内訳'!H43</f>
        <v>0</v>
      </c>
      <c r="V43" s="274">
        <f>'ごみ処理量内訳'!I43</f>
        <v>0</v>
      </c>
      <c r="W43" s="274">
        <f>'ごみ処理量内訳'!J43</f>
        <v>0</v>
      </c>
      <c r="X43" s="274">
        <f>'ごみ処理量内訳'!K43</f>
        <v>1983</v>
      </c>
      <c r="Y43" s="274">
        <f>'ごみ処理量内訳'!M43</f>
        <v>14</v>
      </c>
      <c r="Z43" s="273">
        <f>'資源化量内訳'!Y43</f>
        <v>14770</v>
      </c>
      <c r="AA43" s="273">
        <f t="shared" si="4"/>
        <v>325591</v>
      </c>
      <c r="AB43" s="275">
        <f t="shared" si="5"/>
        <v>97.64643371591967</v>
      </c>
      <c r="AC43" s="273">
        <f>'施設資源化量内訳'!Y43</f>
        <v>7304</v>
      </c>
      <c r="AD43" s="273">
        <f>'施設資源化量内訳'!AT43</f>
        <v>1652</v>
      </c>
      <c r="AE43" s="273">
        <f>'施設資源化量内訳'!BO43</f>
        <v>0</v>
      </c>
      <c r="AF43" s="273">
        <f>'施設資源化量内訳'!CJ43</f>
        <v>0</v>
      </c>
      <c r="AG43" s="273">
        <f>'施設資源化量内訳'!DE43</f>
        <v>0</v>
      </c>
      <c r="AH43" s="273">
        <f>'施設資源化量内訳'!DZ43</f>
        <v>1898</v>
      </c>
      <c r="AI43" s="273">
        <f>'施設資源化量内訳'!EU43</f>
        <v>35350</v>
      </c>
      <c r="AJ43" s="273">
        <f t="shared" si="6"/>
        <v>46204</v>
      </c>
      <c r="AK43" s="275">
        <f t="shared" si="7"/>
        <v>19.860385529762716</v>
      </c>
      <c r="AL43" s="275">
        <f>IF((AA43+J43)&lt;&gt;0,('資源化量内訳'!D43-'資源化量内訳'!R43-'資源化量内訳'!T43-'資源化量内訳'!V43-'資源化量内訳'!U43)/(AA43+J43)*100,"-")</f>
        <v>18.341888883841367</v>
      </c>
      <c r="AM43" s="273">
        <f>'ごみ処理量内訳'!AA43</f>
        <v>7663</v>
      </c>
      <c r="AN43" s="273">
        <f>'ごみ処理量内訳'!AB43</f>
        <v>25795</v>
      </c>
      <c r="AO43" s="273">
        <f>'ごみ処理量内訳'!AC43</f>
        <v>5216</v>
      </c>
      <c r="AP43" s="273">
        <f t="shared" si="8"/>
        <v>38674</v>
      </c>
    </row>
    <row r="44" spans="1:42" s="270" customFormat="1" ht="12" customHeight="1">
      <c r="A44" s="271" t="s">
        <v>589</v>
      </c>
      <c r="B44" s="272" t="s">
        <v>590</v>
      </c>
      <c r="C44" s="300" t="s">
        <v>300</v>
      </c>
      <c r="D44" s="273">
        <f t="shared" si="0"/>
        <v>1447894</v>
      </c>
      <c r="E44" s="273">
        <v>1447801</v>
      </c>
      <c r="F44" s="273">
        <v>93</v>
      </c>
      <c r="G44" s="273">
        <v>8819</v>
      </c>
      <c r="H44" s="273">
        <f>SUM('ごみ搬入量内訳'!E44,+'ごみ搬入量内訳'!AD44)</f>
        <v>399560</v>
      </c>
      <c r="I44" s="273">
        <f>'ごみ搬入量内訳'!BC44</f>
        <v>71774</v>
      </c>
      <c r="J44" s="273">
        <f>'資源化量内訳'!BO44</f>
        <v>11770</v>
      </c>
      <c r="K44" s="273">
        <f t="shared" si="1"/>
        <v>483104</v>
      </c>
      <c r="L44" s="273">
        <f t="shared" si="2"/>
        <v>914.136395854756</v>
      </c>
      <c r="M44" s="273">
        <f>IF(D44&lt;&gt;0,('ごみ搬入量内訳'!BR44+'ごみ処理概要'!J44)/'ごみ処理概要'!D44/365*1000000,"-")</f>
        <v>697.7427451502496</v>
      </c>
      <c r="N44" s="273">
        <f>IF(D44&lt;&gt;0,'ごみ搬入量内訳'!CM44/'ごみ処理概要'!D44/365*1000000,"-")</f>
        <v>216.39365070450646</v>
      </c>
      <c r="O44" s="274">
        <f>'ごみ搬入量内訳'!DH44</f>
        <v>360</v>
      </c>
      <c r="P44" s="274">
        <f>'ごみ処理量内訳'!E44</f>
        <v>357993</v>
      </c>
      <c r="Q44" s="274">
        <f>'ごみ処理量内訳'!N44</f>
        <v>12388</v>
      </c>
      <c r="R44" s="273">
        <f t="shared" si="3"/>
        <v>83151</v>
      </c>
      <c r="S44" s="274">
        <f>'ごみ処理量内訳'!G44</f>
        <v>26304</v>
      </c>
      <c r="T44" s="274">
        <f>'ごみ処理量内訳'!L44</f>
        <v>47233</v>
      </c>
      <c r="U44" s="274">
        <f>'ごみ処理量内訳'!H44</f>
        <v>444</v>
      </c>
      <c r="V44" s="274">
        <f>'ごみ処理量内訳'!I44</f>
        <v>0</v>
      </c>
      <c r="W44" s="274">
        <f>'ごみ処理量内訳'!J44</f>
        <v>0</v>
      </c>
      <c r="X44" s="274">
        <f>'ごみ処理量内訳'!K44</f>
        <v>6328</v>
      </c>
      <c r="Y44" s="274">
        <f>'ごみ処理量内訳'!M44</f>
        <v>2842</v>
      </c>
      <c r="Z44" s="273">
        <f>'資源化量内訳'!Y44</f>
        <v>17802</v>
      </c>
      <c r="AA44" s="273">
        <f t="shared" si="4"/>
        <v>471334</v>
      </c>
      <c r="AB44" s="275">
        <f t="shared" si="5"/>
        <v>97.3717151743774</v>
      </c>
      <c r="AC44" s="273">
        <f>'施設資源化量内訳'!Y44</f>
        <v>6777</v>
      </c>
      <c r="AD44" s="273">
        <f>'施設資源化量内訳'!AT44</f>
        <v>5548</v>
      </c>
      <c r="AE44" s="273">
        <f>'施設資源化量内訳'!BO44</f>
        <v>443</v>
      </c>
      <c r="AF44" s="273">
        <f>'施設資源化量内訳'!CJ44</f>
        <v>0</v>
      </c>
      <c r="AG44" s="273">
        <f>'施設資源化量内訳'!DE44</f>
        <v>0</v>
      </c>
      <c r="AH44" s="273">
        <f>'施設資源化量内訳'!DZ44</f>
        <v>3384</v>
      </c>
      <c r="AI44" s="273">
        <f>'施設資源化量内訳'!EU44</f>
        <v>41096</v>
      </c>
      <c r="AJ44" s="273">
        <f t="shared" si="6"/>
        <v>57248</v>
      </c>
      <c r="AK44" s="275">
        <f t="shared" si="7"/>
        <v>17.97128568589786</v>
      </c>
      <c r="AL44" s="275">
        <f>IF((AA44+J44)&lt;&gt;0,('資源化量内訳'!D44-'資源化量内訳'!R44-'資源化量内訳'!T44-'資源化量内訳'!V44-'資源化量内訳'!U44)/(AA44+J44)*100,"-")</f>
        <v>17.129230973041</v>
      </c>
      <c r="AM44" s="273">
        <f>'ごみ処理量内訳'!AA44</f>
        <v>12388</v>
      </c>
      <c r="AN44" s="273">
        <f>'ごみ処理量内訳'!AB44</f>
        <v>31125</v>
      </c>
      <c r="AO44" s="273">
        <f>'ごみ処理量内訳'!AC44</f>
        <v>11268</v>
      </c>
      <c r="AP44" s="273">
        <f t="shared" si="8"/>
        <v>54781</v>
      </c>
    </row>
    <row r="45" spans="1:42" s="270" customFormat="1" ht="12" customHeight="1">
      <c r="A45" s="271" t="s">
        <v>591</v>
      </c>
      <c r="B45" s="272" t="s">
        <v>645</v>
      </c>
      <c r="C45" s="300" t="s">
        <v>300</v>
      </c>
      <c r="D45" s="273">
        <f t="shared" si="0"/>
        <v>762230</v>
      </c>
      <c r="E45" s="273">
        <v>761935</v>
      </c>
      <c r="F45" s="273">
        <v>295</v>
      </c>
      <c r="G45" s="273">
        <v>3349</v>
      </c>
      <c r="H45" s="273">
        <f>SUM('ごみ搬入量内訳'!E45,+'ごみ搬入量内訳'!AD45)</f>
        <v>235469</v>
      </c>
      <c r="I45" s="273">
        <f>'ごみ搬入量内訳'!BC45</f>
        <v>25757</v>
      </c>
      <c r="J45" s="273">
        <f>'資源化量内訳'!BO45</f>
        <v>1510</v>
      </c>
      <c r="K45" s="273">
        <f t="shared" si="1"/>
        <v>262736</v>
      </c>
      <c r="L45" s="273">
        <f t="shared" si="2"/>
        <v>944.3667364630711</v>
      </c>
      <c r="M45" s="273">
        <f>IF(D45&lt;&gt;0,('ごみ搬入量内訳'!BR45+'ごみ処理概要'!J45)/'ごみ処理概要'!D45/365*1000000,"-")</f>
        <v>697.765155198005</v>
      </c>
      <c r="N45" s="273">
        <f>IF(D45&lt;&gt;0,'ごみ搬入量内訳'!CM45/'ごみ処理概要'!D45/365*1000000,"-")</f>
        <v>246.60158126506596</v>
      </c>
      <c r="O45" s="274">
        <f>'ごみ搬入量内訳'!DH45</f>
        <v>375</v>
      </c>
      <c r="P45" s="274">
        <f>'ごみ処理量内訳'!E45</f>
        <v>212047</v>
      </c>
      <c r="Q45" s="274">
        <f>'ごみ処理量内訳'!N45</f>
        <v>3540</v>
      </c>
      <c r="R45" s="273">
        <f t="shared" si="3"/>
        <v>36667</v>
      </c>
      <c r="S45" s="274">
        <f>'ごみ処理量内訳'!G45</f>
        <v>2641</v>
      </c>
      <c r="T45" s="274">
        <f>'ごみ処理量内訳'!L45</f>
        <v>23575</v>
      </c>
      <c r="U45" s="274">
        <f>'ごみ処理量内訳'!H45</f>
        <v>15</v>
      </c>
      <c r="V45" s="274">
        <f>'ごみ処理量内訳'!I45</f>
        <v>0</v>
      </c>
      <c r="W45" s="274">
        <f>'ごみ処理量内訳'!J45</f>
        <v>0</v>
      </c>
      <c r="X45" s="274">
        <f>'ごみ処理量内訳'!K45</f>
        <v>10054</v>
      </c>
      <c r="Y45" s="274">
        <f>'ごみ処理量内訳'!M45</f>
        <v>382</v>
      </c>
      <c r="Z45" s="273">
        <f>'資源化量内訳'!Y45</f>
        <v>9311</v>
      </c>
      <c r="AA45" s="273">
        <f t="shared" si="4"/>
        <v>261565</v>
      </c>
      <c r="AB45" s="275">
        <f t="shared" si="5"/>
        <v>98.64660791772599</v>
      </c>
      <c r="AC45" s="273">
        <f>'施設資源化量内訳'!Y45</f>
        <v>18534</v>
      </c>
      <c r="AD45" s="273">
        <f>'施設資源化量内訳'!AT45</f>
        <v>1016</v>
      </c>
      <c r="AE45" s="273">
        <f>'施設資源化量内訳'!BO45</f>
        <v>15</v>
      </c>
      <c r="AF45" s="273">
        <f>'施設資源化量内訳'!CJ45</f>
        <v>0</v>
      </c>
      <c r="AG45" s="273">
        <f>'施設資源化量内訳'!DE45</f>
        <v>0</v>
      </c>
      <c r="AH45" s="273">
        <f>'施設資源化量内訳'!DZ45</f>
        <v>9238</v>
      </c>
      <c r="AI45" s="273">
        <f>'施設資源化量内訳'!EU45</f>
        <v>21349</v>
      </c>
      <c r="AJ45" s="273">
        <f t="shared" si="6"/>
        <v>50152</v>
      </c>
      <c r="AK45" s="275">
        <f t="shared" si="7"/>
        <v>23.17704076784187</v>
      </c>
      <c r="AL45" s="275">
        <f>IF((AA45+J45)&lt;&gt;0,('資源化量内訳'!D45-'資源化量内訳'!R45-'資源化量内訳'!T45-'資源化量内訳'!V45-'資源化量内訳'!U45)/(AA45+J45)*100,"-")</f>
        <v>15.056162691247742</v>
      </c>
      <c r="AM45" s="273">
        <f>'ごみ処理量内訳'!AA45</f>
        <v>3540</v>
      </c>
      <c r="AN45" s="273">
        <f>'ごみ処理量内訳'!AB45</f>
        <v>7407</v>
      </c>
      <c r="AO45" s="273">
        <f>'ごみ処理量内訳'!AC45</f>
        <v>2108</v>
      </c>
      <c r="AP45" s="273">
        <f t="shared" si="8"/>
        <v>13055</v>
      </c>
    </row>
    <row r="46" spans="1:42" s="270" customFormat="1" ht="12" customHeight="1">
      <c r="A46" s="271" t="s">
        <v>728</v>
      </c>
      <c r="B46" s="272" t="s">
        <v>729</v>
      </c>
      <c r="C46" s="300" t="s">
        <v>300</v>
      </c>
      <c r="D46" s="273">
        <f t="shared" si="0"/>
        <v>5109291</v>
      </c>
      <c r="E46" s="273">
        <v>5106497</v>
      </c>
      <c r="F46" s="273">
        <v>2794</v>
      </c>
      <c r="G46" s="273">
        <v>51683</v>
      </c>
      <c r="H46" s="273">
        <f>SUM('ごみ搬入量内訳'!E46,+'ごみ搬入量内訳'!AD46)</f>
        <v>1428045</v>
      </c>
      <c r="I46" s="273">
        <f>'ごみ搬入量内訳'!BC46</f>
        <v>305388</v>
      </c>
      <c r="J46" s="273">
        <f>'資源化量内訳'!BO46</f>
        <v>112201</v>
      </c>
      <c r="K46" s="273">
        <f t="shared" si="1"/>
        <v>1845634</v>
      </c>
      <c r="L46" s="273">
        <f t="shared" si="2"/>
        <v>989.6738132256148</v>
      </c>
      <c r="M46" s="273">
        <f>IF(D46&lt;&gt;0,('ごみ搬入量内訳'!BR46+'ごみ処理概要'!J46)/'ごみ処理概要'!D46/365*1000000,"-")</f>
        <v>657.9933403783019</v>
      </c>
      <c r="N46" s="273">
        <f>IF(D46&lt;&gt;0,'ごみ搬入量内訳'!CM46/'ごみ処理概要'!D46/365*1000000,"-")</f>
        <v>331.68047284731296</v>
      </c>
      <c r="O46" s="274">
        <f>'ごみ搬入量内訳'!DH46</f>
        <v>1435</v>
      </c>
      <c r="P46" s="274">
        <f>'ごみ処理量内訳'!E46</f>
        <v>1413345</v>
      </c>
      <c r="Q46" s="274">
        <f>'ごみ処理量内訳'!N46</f>
        <v>17662</v>
      </c>
      <c r="R46" s="273">
        <f t="shared" si="3"/>
        <v>271482</v>
      </c>
      <c r="S46" s="274">
        <f>'ごみ処理量内訳'!G46</f>
        <v>58826</v>
      </c>
      <c r="T46" s="274">
        <f>'ごみ処理量内訳'!L46</f>
        <v>80754</v>
      </c>
      <c r="U46" s="274">
        <f>'ごみ処理量内訳'!H46</f>
        <v>4002</v>
      </c>
      <c r="V46" s="274">
        <f>'ごみ処理量内訳'!I46</f>
        <v>0</v>
      </c>
      <c r="W46" s="274">
        <f>'ごみ処理量内訳'!J46</f>
        <v>1209</v>
      </c>
      <c r="X46" s="274">
        <f>'ごみ処理量内訳'!K46</f>
        <v>126691</v>
      </c>
      <c r="Y46" s="274">
        <f>'ごみ処理量内訳'!M46</f>
        <v>0</v>
      </c>
      <c r="Z46" s="273">
        <f>'資源化量内訳'!Y46</f>
        <v>98526</v>
      </c>
      <c r="AA46" s="273">
        <f t="shared" si="4"/>
        <v>1801015</v>
      </c>
      <c r="AB46" s="275">
        <f t="shared" si="5"/>
        <v>99.01933076626236</v>
      </c>
      <c r="AC46" s="273">
        <f>'施設資源化量内訳'!Y46</f>
        <v>56895</v>
      </c>
      <c r="AD46" s="273">
        <f>'施設資源化量内訳'!AT46</f>
        <v>14819</v>
      </c>
      <c r="AE46" s="273">
        <f>'施設資源化量内訳'!BO46</f>
        <v>3004</v>
      </c>
      <c r="AF46" s="273">
        <f>'施設資源化量内訳'!CJ46</f>
        <v>0</v>
      </c>
      <c r="AG46" s="273">
        <f>'施設資源化量内訳'!DE46</f>
        <v>1165</v>
      </c>
      <c r="AH46" s="273">
        <f>'施設資源化量内訳'!DZ46</f>
        <v>75457</v>
      </c>
      <c r="AI46" s="273">
        <f>'施設資源化量内訳'!EU46</f>
        <v>53737</v>
      </c>
      <c r="AJ46" s="273">
        <f t="shared" si="6"/>
        <v>205077</v>
      </c>
      <c r="AK46" s="275">
        <f t="shared" si="7"/>
        <v>21.733249146986015</v>
      </c>
      <c r="AL46" s="275">
        <f>IF((AA46+J46)&lt;&gt;0,('資源化量内訳'!D46-'資源化量内訳'!R46-'資源化量内訳'!T46-'資源化量内訳'!V46-'資源化量内訳'!U46)/(AA46+J46)*100,"-")</f>
        <v>17.766786395263264</v>
      </c>
      <c r="AM46" s="273">
        <f>'ごみ処理量内訳'!AA46</f>
        <v>17662</v>
      </c>
      <c r="AN46" s="273">
        <f>'ごみ処理量内訳'!AB46</f>
        <v>156479</v>
      </c>
      <c r="AO46" s="273">
        <f>'ごみ処理量内訳'!AC46</f>
        <v>25671</v>
      </c>
      <c r="AP46" s="273">
        <f t="shared" si="8"/>
        <v>199812</v>
      </c>
    </row>
    <row r="47" spans="1:42" s="270" customFormat="1" ht="12" customHeight="1">
      <c r="A47" s="271" t="s">
        <v>730</v>
      </c>
      <c r="B47" s="272" t="s">
        <v>594</v>
      </c>
      <c r="C47" s="300" t="s">
        <v>300</v>
      </c>
      <c r="D47" s="273">
        <f t="shared" si="0"/>
        <v>856649</v>
      </c>
      <c r="E47" s="273">
        <v>856649</v>
      </c>
      <c r="F47" s="273">
        <v>0</v>
      </c>
      <c r="G47" s="273">
        <v>4201</v>
      </c>
      <c r="H47" s="273">
        <f>SUM('ごみ搬入量内訳'!E47,+'ごみ搬入量内訳'!AD47)</f>
        <v>242194</v>
      </c>
      <c r="I47" s="273">
        <f>'ごみ搬入量内訳'!BC47</f>
        <v>24251</v>
      </c>
      <c r="J47" s="273">
        <f>'資源化量内訳'!BO47</f>
        <v>6429</v>
      </c>
      <c r="K47" s="273">
        <f t="shared" si="1"/>
        <v>272874</v>
      </c>
      <c r="L47" s="273">
        <f t="shared" si="2"/>
        <v>872.7028222761015</v>
      </c>
      <c r="M47" s="273">
        <f>IF(D47&lt;&gt;0,('ごみ搬入量内訳'!BR47+'ごみ処理概要'!J47)/'ごみ処理概要'!D47/365*1000000,"-")</f>
        <v>625.709828214516</v>
      </c>
      <c r="N47" s="273">
        <f>IF(D47&lt;&gt;0,'ごみ搬入量内訳'!CM47/'ごみ処理概要'!D47/365*1000000,"-")</f>
        <v>246.9929940615853</v>
      </c>
      <c r="O47" s="274">
        <f>'ごみ搬入量内訳'!DH47</f>
        <v>80</v>
      </c>
      <c r="P47" s="274">
        <f>'ごみ処理量内訳'!E47</f>
        <v>222074</v>
      </c>
      <c r="Q47" s="274">
        <f>'ごみ処理量内訳'!N47</f>
        <v>86</v>
      </c>
      <c r="R47" s="273">
        <f t="shared" si="3"/>
        <v>37835</v>
      </c>
      <c r="S47" s="274">
        <f>'ごみ処理量内訳'!G47</f>
        <v>8073</v>
      </c>
      <c r="T47" s="274">
        <f>'ごみ処理量内訳'!L47</f>
        <v>26638</v>
      </c>
      <c r="U47" s="274">
        <f>'ごみ処理量内訳'!H47</f>
        <v>1890</v>
      </c>
      <c r="V47" s="274">
        <f>'ごみ処理量内訳'!I47</f>
        <v>0</v>
      </c>
      <c r="W47" s="274">
        <f>'ごみ処理量内訳'!J47</f>
        <v>222</v>
      </c>
      <c r="X47" s="274">
        <f>'ごみ処理量内訳'!K47</f>
        <v>512</v>
      </c>
      <c r="Y47" s="274">
        <f>'ごみ処理量内訳'!M47</f>
        <v>500</v>
      </c>
      <c r="Z47" s="273">
        <f>'資源化量内訳'!Y47</f>
        <v>6450</v>
      </c>
      <c r="AA47" s="273">
        <f t="shared" si="4"/>
        <v>266445</v>
      </c>
      <c r="AB47" s="275">
        <f t="shared" si="5"/>
        <v>99.96772316988498</v>
      </c>
      <c r="AC47" s="273">
        <f>'施設資源化量内訳'!Y47</f>
        <v>12241</v>
      </c>
      <c r="AD47" s="273">
        <f>'施設資源化量内訳'!AT47</f>
        <v>1639</v>
      </c>
      <c r="AE47" s="273">
        <f>'施設資源化量内訳'!BO47</f>
        <v>1198</v>
      </c>
      <c r="AF47" s="273">
        <f>'施設資源化量内訳'!CJ47</f>
        <v>0</v>
      </c>
      <c r="AG47" s="273">
        <f>'施設資源化量内訳'!DE47</f>
        <v>20</v>
      </c>
      <c r="AH47" s="273">
        <f>'施設資源化量内訳'!DZ47</f>
        <v>512</v>
      </c>
      <c r="AI47" s="273">
        <f>'施設資源化量内訳'!EU47</f>
        <v>20636</v>
      </c>
      <c r="AJ47" s="273">
        <f t="shared" si="6"/>
        <v>36246</v>
      </c>
      <c r="AK47" s="275">
        <f t="shared" si="7"/>
        <v>18.00281448580664</v>
      </c>
      <c r="AL47" s="275">
        <f>IF((AA47+J47)&lt;&gt;0,('資源化量内訳'!D47-'資源化量内訳'!R47-'資源化量内訳'!T47-'資源化量内訳'!V47-'資源化量内訳'!U47)/(AA47+J47)*100,"-")</f>
        <v>16.96350696658531</v>
      </c>
      <c r="AM47" s="273">
        <f>'ごみ処理量内訳'!AA47</f>
        <v>86</v>
      </c>
      <c r="AN47" s="273">
        <f>'ごみ処理量内訳'!AB47</f>
        <v>14145</v>
      </c>
      <c r="AO47" s="273">
        <f>'ごみ処理量内訳'!AC47</f>
        <v>4450</v>
      </c>
      <c r="AP47" s="273">
        <f t="shared" si="8"/>
        <v>18681</v>
      </c>
    </row>
    <row r="48" spans="1:42" s="270" customFormat="1" ht="12" customHeight="1">
      <c r="A48" s="271" t="s">
        <v>731</v>
      </c>
      <c r="B48" s="272" t="s">
        <v>732</v>
      </c>
      <c r="C48" s="300" t="s">
        <v>733</v>
      </c>
      <c r="D48" s="273">
        <f t="shared" si="0"/>
        <v>1430911</v>
      </c>
      <c r="E48" s="273">
        <v>1430781</v>
      </c>
      <c r="F48" s="273">
        <v>130</v>
      </c>
      <c r="G48" s="273">
        <v>7029</v>
      </c>
      <c r="H48" s="273">
        <f>SUM('ごみ搬入量内訳'!E48,+'ごみ搬入量内訳'!AD48)</f>
        <v>402711</v>
      </c>
      <c r="I48" s="273">
        <f>'ごみ搬入量内訳'!BC48</f>
        <v>69535</v>
      </c>
      <c r="J48" s="273">
        <f>'資源化量内訳'!BO48</f>
        <v>20767</v>
      </c>
      <c r="K48" s="273">
        <f t="shared" si="1"/>
        <v>493013</v>
      </c>
      <c r="L48" s="273">
        <f t="shared" si="2"/>
        <v>943.9584627871374</v>
      </c>
      <c r="M48" s="273">
        <f>IF(D48&lt;&gt;0,('ごみ搬入量内訳'!BR48+'ごみ処理概要'!J48)/'ごみ処理概要'!D48/365*1000000,"-")</f>
        <v>650.2687534925421</v>
      </c>
      <c r="N48" s="273">
        <f>IF(D48&lt;&gt;0,'ごみ搬入量内訳'!CM48/'ごみ処理概要'!D48/365*1000000,"-")</f>
        <v>293.6897092945951</v>
      </c>
      <c r="O48" s="274">
        <f>'ごみ搬入量内訳'!DH48</f>
        <v>21</v>
      </c>
      <c r="P48" s="274">
        <f>'ごみ処理量内訳'!E48</f>
        <v>401920</v>
      </c>
      <c r="Q48" s="274">
        <f>'ごみ処理量内訳'!N48</f>
        <v>14548</v>
      </c>
      <c r="R48" s="273">
        <f t="shared" si="3"/>
        <v>49225</v>
      </c>
      <c r="S48" s="274">
        <f>'ごみ処理量内訳'!G48</f>
        <v>4929</v>
      </c>
      <c r="T48" s="274">
        <f>'ごみ処理量内訳'!L48</f>
        <v>41935</v>
      </c>
      <c r="U48" s="274">
        <f>'ごみ処理量内訳'!H48</f>
        <v>1272</v>
      </c>
      <c r="V48" s="274">
        <f>'ごみ処理量内訳'!I48</f>
        <v>0</v>
      </c>
      <c r="W48" s="274">
        <f>'ごみ処理量内訳'!J48</f>
        <v>0</v>
      </c>
      <c r="X48" s="274">
        <f>'ごみ処理量内訳'!K48</f>
        <v>576</v>
      </c>
      <c r="Y48" s="274">
        <f>'ごみ処理量内訳'!M48</f>
        <v>513</v>
      </c>
      <c r="Z48" s="273">
        <f>'資源化量内訳'!Y48</f>
        <v>6553</v>
      </c>
      <c r="AA48" s="273">
        <f t="shared" si="4"/>
        <v>472246</v>
      </c>
      <c r="AB48" s="275">
        <f t="shared" si="5"/>
        <v>96.91940217598454</v>
      </c>
      <c r="AC48" s="273">
        <f>'施設資源化量内訳'!Y48</f>
        <v>13603</v>
      </c>
      <c r="AD48" s="273">
        <f>'施設資源化量内訳'!AT48</f>
        <v>1414</v>
      </c>
      <c r="AE48" s="273">
        <f>'施設資源化量内訳'!BO48</f>
        <v>1272</v>
      </c>
      <c r="AF48" s="273">
        <f>'施設資源化量内訳'!CJ48</f>
        <v>0</v>
      </c>
      <c r="AG48" s="273">
        <f>'施設資源化量内訳'!DE48</f>
        <v>0</v>
      </c>
      <c r="AH48" s="273">
        <f>'施設資源化量内訳'!DZ48</f>
        <v>576</v>
      </c>
      <c r="AI48" s="273">
        <f>'施設資源化量内訳'!EU48</f>
        <v>35466</v>
      </c>
      <c r="AJ48" s="273">
        <f t="shared" si="6"/>
        <v>52331</v>
      </c>
      <c r="AK48" s="275">
        <f t="shared" si="7"/>
        <v>16.155963433012925</v>
      </c>
      <c r="AL48" s="275">
        <f>IF((AA48+J48)&lt;&gt;0,('資源化量内訳'!D48-'資源化量内訳'!R48-'資源化量内訳'!T48-'資源化量内訳'!V48-'資源化量内訳'!U48)/(AA48+J48)*100,"-")</f>
        <v>15.693500982732708</v>
      </c>
      <c r="AM48" s="273">
        <f>'ごみ処理量内訳'!AA48</f>
        <v>14548</v>
      </c>
      <c r="AN48" s="273">
        <f>'ごみ処理量内訳'!AB48</f>
        <v>30167</v>
      </c>
      <c r="AO48" s="273">
        <f>'ごみ処理量内訳'!AC48</f>
        <v>3604</v>
      </c>
      <c r="AP48" s="273">
        <f t="shared" si="8"/>
        <v>48319</v>
      </c>
    </row>
    <row r="49" spans="1:42" s="270" customFormat="1" ht="12" customHeight="1">
      <c r="A49" s="271" t="s">
        <v>624</v>
      </c>
      <c r="B49" s="272" t="s">
        <v>734</v>
      </c>
      <c r="C49" s="300" t="s">
        <v>735</v>
      </c>
      <c r="D49" s="273">
        <f t="shared" si="0"/>
        <v>1831766</v>
      </c>
      <c r="E49" s="273">
        <v>1831676</v>
      </c>
      <c r="F49" s="273">
        <v>90</v>
      </c>
      <c r="G49" s="273">
        <v>8783</v>
      </c>
      <c r="H49" s="273">
        <f>SUM('ごみ搬入量内訳'!E49,+'ごみ搬入量内訳'!AD49)</f>
        <v>499233</v>
      </c>
      <c r="I49" s="273">
        <f>'ごみ搬入量内訳'!BC49</f>
        <v>43448</v>
      </c>
      <c r="J49" s="273">
        <f>'資源化量内訳'!BO49</f>
        <v>22421</v>
      </c>
      <c r="K49" s="273">
        <f t="shared" si="1"/>
        <v>565102</v>
      </c>
      <c r="L49" s="273">
        <f t="shared" si="2"/>
        <v>845.2087534839311</v>
      </c>
      <c r="M49" s="273">
        <f>IF(D49&lt;&gt;0,('ごみ搬入量内訳'!BR49+'ごみ処理概要'!J49)/'ごみ処理概要'!D49/365*1000000,"-")</f>
        <v>593.9772859962866</v>
      </c>
      <c r="N49" s="273">
        <f>IF(D49&lt;&gt;0,'ごみ搬入量内訳'!CM49/'ごみ処理概要'!D49/365*1000000,"-")</f>
        <v>251.2314674876445</v>
      </c>
      <c r="O49" s="274">
        <f>'ごみ搬入量内訳'!DH49</f>
        <v>945</v>
      </c>
      <c r="P49" s="274">
        <f>'ごみ処理量内訳'!E49</f>
        <v>420911</v>
      </c>
      <c r="Q49" s="274">
        <f>'ごみ処理量内訳'!N49</f>
        <v>2521</v>
      </c>
      <c r="R49" s="273">
        <f t="shared" si="3"/>
        <v>104984</v>
      </c>
      <c r="S49" s="274">
        <f>'ごみ処理量内訳'!G49</f>
        <v>13047</v>
      </c>
      <c r="T49" s="274">
        <f>'ごみ処理量内訳'!L49</f>
        <v>50021</v>
      </c>
      <c r="U49" s="274">
        <f>'ごみ処理量内訳'!H49</f>
        <v>2892</v>
      </c>
      <c r="V49" s="274">
        <f>'ごみ処理量内訳'!I49</f>
        <v>0</v>
      </c>
      <c r="W49" s="274">
        <f>'ごみ処理量内訳'!J49</f>
        <v>0</v>
      </c>
      <c r="X49" s="274">
        <f>'ごみ処理量内訳'!K49</f>
        <v>38977</v>
      </c>
      <c r="Y49" s="274">
        <f>'ごみ処理量内訳'!M49</f>
        <v>47</v>
      </c>
      <c r="Z49" s="273">
        <f>'資源化量内訳'!Y49</f>
        <v>14031</v>
      </c>
      <c r="AA49" s="273">
        <f t="shared" si="4"/>
        <v>542447</v>
      </c>
      <c r="AB49" s="275">
        <f t="shared" si="5"/>
        <v>99.53525413542705</v>
      </c>
      <c r="AC49" s="273">
        <f>'施設資源化量内訳'!Y49</f>
        <v>2609</v>
      </c>
      <c r="AD49" s="273">
        <f>'施設資源化量内訳'!AT49</f>
        <v>5802</v>
      </c>
      <c r="AE49" s="273">
        <f>'施設資源化量内訳'!BO49</f>
        <v>3823</v>
      </c>
      <c r="AF49" s="273">
        <f>'施設資源化量内訳'!CJ49</f>
        <v>0</v>
      </c>
      <c r="AG49" s="273">
        <f>'施設資源化量内訳'!DE49</f>
        <v>0</v>
      </c>
      <c r="AH49" s="273">
        <f>'施設資源化量内訳'!DZ49</f>
        <v>20427</v>
      </c>
      <c r="AI49" s="273">
        <f>'施設資源化量内訳'!EU49</f>
        <v>38461</v>
      </c>
      <c r="AJ49" s="273">
        <f t="shared" si="6"/>
        <v>71122</v>
      </c>
      <c r="AK49" s="275">
        <f t="shared" si="7"/>
        <v>19.044095257653115</v>
      </c>
      <c r="AL49" s="275">
        <f>IF((AA49+J49)&lt;&gt;0,('資源化量内訳'!D49-'資源化量内訳'!R49-'資源化量内訳'!T49-'資源化量内訳'!V49-'資源化量内訳'!U49)/(AA49+J49)*100,"-")</f>
        <v>14.92153919145712</v>
      </c>
      <c r="AM49" s="273">
        <f>'ごみ処理量内訳'!AA49</f>
        <v>2521</v>
      </c>
      <c r="AN49" s="273">
        <f>'ごみ処理量内訳'!AB49</f>
        <v>48394</v>
      </c>
      <c r="AO49" s="273">
        <f>'ごみ処理量内訳'!AC49</f>
        <v>8153</v>
      </c>
      <c r="AP49" s="273">
        <f t="shared" si="8"/>
        <v>59068</v>
      </c>
    </row>
    <row r="50" spans="1:42" s="270" customFormat="1" ht="12" customHeight="1">
      <c r="A50" s="271" t="s">
        <v>736</v>
      </c>
      <c r="B50" s="272" t="s">
        <v>737</v>
      </c>
      <c r="C50" s="300" t="s">
        <v>300</v>
      </c>
      <c r="D50" s="273">
        <f t="shared" si="0"/>
        <v>1205534</v>
      </c>
      <c r="E50" s="273">
        <v>1205534</v>
      </c>
      <c r="F50" s="273">
        <v>0</v>
      </c>
      <c r="G50" s="273">
        <v>10115</v>
      </c>
      <c r="H50" s="273">
        <f>SUM('ごみ搬入量内訳'!E50,+'ごみ搬入量内訳'!AD50)</f>
        <v>370993</v>
      </c>
      <c r="I50" s="273">
        <f>'ごみ搬入量内訳'!BC50</f>
        <v>38505</v>
      </c>
      <c r="J50" s="273">
        <f>'資源化量内訳'!BO50</f>
        <v>7172</v>
      </c>
      <c r="K50" s="273">
        <f t="shared" si="1"/>
        <v>416670</v>
      </c>
      <c r="L50" s="273">
        <f t="shared" si="2"/>
        <v>946.9344239445893</v>
      </c>
      <c r="M50" s="273">
        <f>IF(D50&lt;&gt;0,('ごみ搬入量内訳'!BR50+'ごみ処理概要'!J50)/'ごみ処理概要'!D50/365*1000000,"-")</f>
        <v>656.5725628188053</v>
      </c>
      <c r="N50" s="273">
        <f>IF(D50&lt;&gt;0,'ごみ搬入量内訳'!CM50/'ごみ処理概要'!D50/365*1000000,"-")</f>
        <v>290.36186112578406</v>
      </c>
      <c r="O50" s="274">
        <f>'ごみ搬入量内訳'!DH50</f>
        <v>1103</v>
      </c>
      <c r="P50" s="274">
        <f>'ごみ処理量内訳'!E50</f>
        <v>324544</v>
      </c>
      <c r="Q50" s="274">
        <f>'ごみ処理量内訳'!N50</f>
        <v>3115</v>
      </c>
      <c r="R50" s="273">
        <f t="shared" si="3"/>
        <v>66427</v>
      </c>
      <c r="S50" s="274">
        <f>'ごみ処理量内訳'!G50</f>
        <v>11419</v>
      </c>
      <c r="T50" s="274">
        <f>'ごみ処理量内訳'!L50</f>
        <v>43312</v>
      </c>
      <c r="U50" s="274">
        <f>'ごみ処理量内訳'!H50</f>
        <v>878</v>
      </c>
      <c r="V50" s="274">
        <f>'ごみ処理量内訳'!I50</f>
        <v>0</v>
      </c>
      <c r="W50" s="274">
        <f>'ごみ処理量内訳'!J50</f>
        <v>5814</v>
      </c>
      <c r="X50" s="274">
        <f>'ごみ処理量内訳'!K50</f>
        <v>4569</v>
      </c>
      <c r="Y50" s="274">
        <f>'ごみ処理量内訳'!M50</f>
        <v>435</v>
      </c>
      <c r="Z50" s="273">
        <f>'資源化量内訳'!Y50</f>
        <v>13330</v>
      </c>
      <c r="AA50" s="273">
        <f t="shared" si="4"/>
        <v>407416</v>
      </c>
      <c r="AB50" s="275">
        <f t="shared" si="5"/>
        <v>99.23542521648633</v>
      </c>
      <c r="AC50" s="273">
        <f>'施設資源化量内訳'!Y50</f>
        <v>24162</v>
      </c>
      <c r="AD50" s="273">
        <f>'施設資源化量内訳'!AT50</f>
        <v>2417</v>
      </c>
      <c r="AE50" s="273">
        <f>'施設資源化量内訳'!BO50</f>
        <v>878</v>
      </c>
      <c r="AF50" s="273">
        <f>'施設資源化量内訳'!CJ50</f>
        <v>0</v>
      </c>
      <c r="AG50" s="273">
        <f>'施設資源化量内訳'!DE50</f>
        <v>1170</v>
      </c>
      <c r="AH50" s="273">
        <f>'施設資源化量内訳'!DZ50</f>
        <v>3352</v>
      </c>
      <c r="AI50" s="273">
        <f>'施設資源化量内訳'!EU50</f>
        <v>32205</v>
      </c>
      <c r="AJ50" s="273">
        <f t="shared" si="6"/>
        <v>64184</v>
      </c>
      <c r="AK50" s="275">
        <f t="shared" si="7"/>
        <v>20.426543942419944</v>
      </c>
      <c r="AL50" s="275">
        <f>IF((AA50+J50)&lt;&gt;0,('資源化量内訳'!D50-'資源化量内訳'!R50-'資源化量内訳'!T50-'資源化量内訳'!V50-'資源化量内訳'!U50)/(AA50+J50)*100,"-")</f>
        <v>16.726002682180862</v>
      </c>
      <c r="AM50" s="273">
        <f>'ごみ処理量内訳'!AA50</f>
        <v>3115</v>
      </c>
      <c r="AN50" s="273">
        <f>'ごみ処理量内訳'!AB50</f>
        <v>21875</v>
      </c>
      <c r="AO50" s="273">
        <f>'ごみ処理量内訳'!AC50</f>
        <v>7730</v>
      </c>
      <c r="AP50" s="273">
        <f t="shared" si="8"/>
        <v>32720</v>
      </c>
    </row>
    <row r="51" spans="1:42" s="270" customFormat="1" ht="12" customHeight="1">
      <c r="A51" s="271" t="s">
        <v>738</v>
      </c>
      <c r="B51" s="272" t="s">
        <v>626</v>
      </c>
      <c r="C51" s="300" t="s">
        <v>300</v>
      </c>
      <c r="D51" s="273">
        <f t="shared" si="0"/>
        <v>1147248</v>
      </c>
      <c r="E51" s="273">
        <v>1147225</v>
      </c>
      <c r="F51" s="273">
        <v>23</v>
      </c>
      <c r="G51" s="273">
        <v>3963</v>
      </c>
      <c r="H51" s="273">
        <f>SUM('ごみ搬入量内訳'!E51,+'ごみ搬入量内訳'!AD51)</f>
        <v>362570</v>
      </c>
      <c r="I51" s="273">
        <f>'ごみ搬入量内訳'!BC51</f>
        <v>48233</v>
      </c>
      <c r="J51" s="273">
        <f>'資源化量内訳'!BO51</f>
        <v>2052</v>
      </c>
      <c r="K51" s="273">
        <f t="shared" si="1"/>
        <v>412855</v>
      </c>
      <c r="L51" s="273">
        <f t="shared" si="2"/>
        <v>985.9329360705758</v>
      </c>
      <c r="M51" s="273">
        <f>IF(D51&lt;&gt;0,('ごみ搬入量内訳'!BR51+'ごみ処理概要'!J51)/'ごみ処理概要'!D51/365*1000000,"-")</f>
        <v>650.0200885731267</v>
      </c>
      <c r="N51" s="273">
        <f>IF(D51&lt;&gt;0,'ごみ搬入量内訳'!CM51/'ごみ処理概要'!D51/365*1000000,"-")</f>
        <v>335.9128474974491</v>
      </c>
      <c r="O51" s="274">
        <f>'ごみ搬入量内訳'!DH51</f>
        <v>61</v>
      </c>
      <c r="P51" s="274">
        <f>'ごみ処理量内訳'!E51</f>
        <v>295274</v>
      </c>
      <c r="Q51" s="274">
        <f>'ごみ処理量内訳'!N51</f>
        <v>2986</v>
      </c>
      <c r="R51" s="273">
        <f t="shared" si="3"/>
        <v>73811</v>
      </c>
      <c r="S51" s="274">
        <f>'ごみ処理量内訳'!G51</f>
        <v>3640</v>
      </c>
      <c r="T51" s="274">
        <f>'ごみ処理量内訳'!L51</f>
        <v>50272</v>
      </c>
      <c r="U51" s="274">
        <f>'ごみ処理量内訳'!H51</f>
        <v>4706</v>
      </c>
      <c r="V51" s="274">
        <f>'ごみ処理量内訳'!I51</f>
        <v>0</v>
      </c>
      <c r="W51" s="274">
        <f>'ごみ処理量内訳'!J51</f>
        <v>0</v>
      </c>
      <c r="X51" s="274">
        <f>'ごみ処理量内訳'!K51</f>
        <v>1019</v>
      </c>
      <c r="Y51" s="274">
        <f>'ごみ処理量内訳'!M51</f>
        <v>14174</v>
      </c>
      <c r="Z51" s="273">
        <f>'資源化量内訳'!Y51</f>
        <v>40782</v>
      </c>
      <c r="AA51" s="273">
        <f t="shared" si="4"/>
        <v>412853</v>
      </c>
      <c r="AB51" s="275">
        <f t="shared" si="5"/>
        <v>99.27674014721947</v>
      </c>
      <c r="AC51" s="273">
        <f>'施設資源化量内訳'!Y51</f>
        <v>3446</v>
      </c>
      <c r="AD51" s="273">
        <f>'施設資源化量内訳'!AT51</f>
        <v>864</v>
      </c>
      <c r="AE51" s="273">
        <f>'施設資源化量内訳'!BO51</f>
        <v>1246</v>
      </c>
      <c r="AF51" s="273">
        <f>'施設資源化量内訳'!CJ51</f>
        <v>0</v>
      </c>
      <c r="AG51" s="273">
        <f>'施設資源化量内訳'!DE51</f>
        <v>0</v>
      </c>
      <c r="AH51" s="273">
        <f>'施設資源化量内訳'!DZ51</f>
        <v>1019</v>
      </c>
      <c r="AI51" s="273">
        <f>'施設資源化量内訳'!EU51</f>
        <v>30738</v>
      </c>
      <c r="AJ51" s="273">
        <f t="shared" si="6"/>
        <v>37313</v>
      </c>
      <c r="AK51" s="275">
        <f t="shared" si="7"/>
        <v>19.316952073366192</v>
      </c>
      <c r="AL51" s="275">
        <f>IF((AA51+J51)&lt;&gt;0,('資源化量内訳'!D51-'資源化量内訳'!R51-'資源化量内訳'!T51-'資源化量内訳'!V51-'資源化量内訳'!U51)/(AA51+J51)*100,"-")</f>
        <v>18.61655077668382</v>
      </c>
      <c r="AM51" s="273">
        <f>'ごみ処理量内訳'!AA51</f>
        <v>2986</v>
      </c>
      <c r="AN51" s="273">
        <f>'ごみ処理量内訳'!AB51</f>
        <v>30086</v>
      </c>
      <c r="AO51" s="273">
        <f>'ごみ処理量内訳'!AC51</f>
        <v>15870</v>
      </c>
      <c r="AP51" s="273">
        <f t="shared" si="8"/>
        <v>48942</v>
      </c>
    </row>
    <row r="52" spans="1:42" s="270" customFormat="1" ht="12" customHeight="1">
      <c r="A52" s="271" t="s">
        <v>742</v>
      </c>
      <c r="B52" s="272" t="s">
        <v>743</v>
      </c>
      <c r="C52" s="300" t="s">
        <v>300</v>
      </c>
      <c r="D52" s="273">
        <f t="shared" si="0"/>
        <v>1710685</v>
      </c>
      <c r="E52" s="273">
        <v>1709982</v>
      </c>
      <c r="F52" s="273">
        <v>703</v>
      </c>
      <c r="G52" s="273">
        <v>6159</v>
      </c>
      <c r="H52" s="273">
        <f>SUM('ごみ搬入量内訳'!E52,+'ごみ搬入量内訳'!AD52)</f>
        <v>518445</v>
      </c>
      <c r="I52" s="273">
        <f>'ごみ搬入量内訳'!BC52</f>
        <v>63150</v>
      </c>
      <c r="J52" s="273">
        <f>'資源化量内訳'!BO52</f>
        <v>4799</v>
      </c>
      <c r="K52" s="273">
        <f t="shared" si="1"/>
        <v>586394</v>
      </c>
      <c r="L52" s="273">
        <f t="shared" si="2"/>
        <v>939.131929086646</v>
      </c>
      <c r="M52" s="273">
        <f>IF(D52&lt;&gt;0,('ごみ搬入量内訳'!BR52+'ごみ処理概要'!J52)/'ごみ処理概要'!D52/365*1000000,"-")</f>
        <v>665.9448804474343</v>
      </c>
      <c r="N52" s="273">
        <f>IF(D52&lt;&gt;0,'ごみ搬入量内訳'!CM52/'ごみ処理概要'!D52/365*1000000,"-")</f>
        <v>273.1870486392117</v>
      </c>
      <c r="O52" s="274">
        <f>'ごみ搬入量内訳'!DH52</f>
        <v>120</v>
      </c>
      <c r="P52" s="274">
        <f>'ごみ処理量内訳'!E52</f>
        <v>452795</v>
      </c>
      <c r="Q52" s="274">
        <f>'ごみ処理量内訳'!N52</f>
        <v>14835</v>
      </c>
      <c r="R52" s="273">
        <f t="shared" si="3"/>
        <v>94008</v>
      </c>
      <c r="S52" s="274">
        <f>'ごみ処理量内訳'!G52</f>
        <v>25081</v>
      </c>
      <c r="T52" s="274">
        <f>'ごみ処理量内訳'!L52</f>
        <v>55340</v>
      </c>
      <c r="U52" s="274">
        <f>'ごみ処理量内訳'!H52</f>
        <v>12611</v>
      </c>
      <c r="V52" s="274">
        <f>'ごみ処理量内訳'!I52</f>
        <v>139</v>
      </c>
      <c r="W52" s="274">
        <f>'ごみ処理量内訳'!J52</f>
        <v>0</v>
      </c>
      <c r="X52" s="274">
        <f>'ごみ処理量内訳'!K52</f>
        <v>499</v>
      </c>
      <c r="Y52" s="274">
        <f>'ごみ処理量内訳'!M52</f>
        <v>338</v>
      </c>
      <c r="Z52" s="273">
        <f>'資源化量内訳'!Y52</f>
        <v>13885</v>
      </c>
      <c r="AA52" s="273">
        <f t="shared" si="4"/>
        <v>575523</v>
      </c>
      <c r="AB52" s="275">
        <f t="shared" si="5"/>
        <v>97.42234454574361</v>
      </c>
      <c r="AC52" s="273">
        <f>'施設資源化量内訳'!Y52</f>
        <v>7868</v>
      </c>
      <c r="AD52" s="273">
        <f>'施設資源化量内訳'!AT52</f>
        <v>4634</v>
      </c>
      <c r="AE52" s="273">
        <f>'施設資源化量内訳'!BO52</f>
        <v>12446</v>
      </c>
      <c r="AF52" s="273">
        <f>'施設資源化量内訳'!CJ52</f>
        <v>139</v>
      </c>
      <c r="AG52" s="273">
        <f>'施設資源化量内訳'!DE52</f>
        <v>0</v>
      </c>
      <c r="AH52" s="273">
        <f>'施設資源化量内訳'!DZ52</f>
        <v>499</v>
      </c>
      <c r="AI52" s="273">
        <f>'施設資源化量内訳'!EU52</f>
        <v>49413</v>
      </c>
      <c r="AJ52" s="273">
        <f t="shared" si="6"/>
        <v>74999</v>
      </c>
      <c r="AK52" s="275">
        <f t="shared" si="7"/>
        <v>16.14327907609913</v>
      </c>
      <c r="AL52" s="275">
        <f>IF((AA52+J52)&lt;&gt;0,('資源化量内訳'!D52-'資源化量内訳'!R52-'資源化量内訳'!T52-'資源化量内訳'!V52-'資源化量内訳'!U52)/(AA52+J52)*100,"-")</f>
        <v>15.666819455405792</v>
      </c>
      <c r="AM52" s="273">
        <f>'ごみ処理量内訳'!AA52</f>
        <v>14835</v>
      </c>
      <c r="AN52" s="273">
        <f>'ごみ処理量内訳'!AB52</f>
        <v>46323</v>
      </c>
      <c r="AO52" s="273">
        <f>'ごみ処理量内訳'!AC52</f>
        <v>8763</v>
      </c>
      <c r="AP52" s="273">
        <f t="shared" si="8"/>
        <v>69921</v>
      </c>
    </row>
    <row r="53" spans="1:42" s="270" customFormat="1" ht="12" customHeight="1">
      <c r="A53" s="271" t="s">
        <v>744</v>
      </c>
      <c r="B53" s="272" t="s">
        <v>601</v>
      </c>
      <c r="C53" s="300" t="s">
        <v>721</v>
      </c>
      <c r="D53" s="273">
        <f t="shared" si="0"/>
        <v>1436911</v>
      </c>
      <c r="E53" s="273">
        <v>1436886</v>
      </c>
      <c r="F53" s="273">
        <v>25</v>
      </c>
      <c r="G53" s="273">
        <v>9211</v>
      </c>
      <c r="H53" s="273">
        <f>SUM('ごみ搬入量内訳'!E53,+'ごみ搬入量内訳'!AD53)</f>
        <v>426737</v>
      </c>
      <c r="I53" s="273">
        <f>'ごみ搬入量内訳'!BC53</f>
        <v>20348</v>
      </c>
      <c r="J53" s="273">
        <f>'資源化量内訳'!BO53</f>
        <v>436</v>
      </c>
      <c r="K53" s="273">
        <f t="shared" si="1"/>
        <v>447521</v>
      </c>
      <c r="L53" s="273">
        <f t="shared" si="2"/>
        <v>853.278269500929</v>
      </c>
      <c r="M53" s="273">
        <f>IF(D53&lt;&gt;0,('ごみ搬入量内訳'!BR53+'ごみ処理概要'!J53)/'ごみ処理概要'!D53/365*1000000,"-")</f>
        <v>560.2047611589333</v>
      </c>
      <c r="N53" s="273">
        <f>IF(D53&lt;&gt;0,'ごみ搬入量内訳'!CM53/'ごみ処理概要'!D53/365*1000000,"-")</f>
        <v>293.07350834199576</v>
      </c>
      <c r="O53" s="274">
        <f>'ごみ搬入量内訳'!DH53</f>
        <v>6</v>
      </c>
      <c r="P53" s="274">
        <f>'ごみ処理量内訳'!E53</f>
        <v>378930</v>
      </c>
      <c r="Q53" s="274">
        <f>'ごみ処理量内訳'!N53</f>
        <v>2350</v>
      </c>
      <c r="R53" s="273">
        <f t="shared" si="3"/>
        <v>54982</v>
      </c>
      <c r="S53" s="274">
        <f>'ごみ処理量内訳'!G53</f>
        <v>10990</v>
      </c>
      <c r="T53" s="274">
        <f>'ごみ処理量内訳'!L53</f>
        <v>38710</v>
      </c>
      <c r="U53" s="274">
        <f>'ごみ処理量内訳'!H53</f>
        <v>3978</v>
      </c>
      <c r="V53" s="274">
        <f>'ごみ処理量内訳'!I53</f>
        <v>122</v>
      </c>
      <c r="W53" s="274">
        <f>'ごみ処理量内訳'!J53</f>
        <v>0</v>
      </c>
      <c r="X53" s="274">
        <f>'ごみ処理量内訳'!K53</f>
        <v>147</v>
      </c>
      <c r="Y53" s="274">
        <f>'ごみ処理量内訳'!M53</f>
        <v>1035</v>
      </c>
      <c r="Z53" s="273">
        <f>'資源化量内訳'!Y53</f>
        <v>8359</v>
      </c>
      <c r="AA53" s="273">
        <f t="shared" si="4"/>
        <v>444621</v>
      </c>
      <c r="AB53" s="275">
        <f t="shared" si="5"/>
        <v>99.47145996252988</v>
      </c>
      <c r="AC53" s="273">
        <f>'施設資源化量内訳'!Y53</f>
        <v>16278</v>
      </c>
      <c r="AD53" s="273">
        <f>'施設資源化量内訳'!AT53</f>
        <v>2996</v>
      </c>
      <c r="AE53" s="273">
        <f>'施設資源化量内訳'!BO53</f>
        <v>3942</v>
      </c>
      <c r="AF53" s="273">
        <f>'施設資源化量内訳'!CJ53</f>
        <v>122</v>
      </c>
      <c r="AG53" s="273">
        <f>'施設資源化量内訳'!DE53</f>
        <v>0</v>
      </c>
      <c r="AH53" s="273">
        <f>'施設資源化量内訳'!DZ53</f>
        <v>147</v>
      </c>
      <c r="AI53" s="273">
        <f>'施設資源化量内訳'!EU53</f>
        <v>31824</v>
      </c>
      <c r="AJ53" s="273">
        <f t="shared" si="6"/>
        <v>55309</v>
      </c>
      <c r="AK53" s="275">
        <f t="shared" si="7"/>
        <v>14.403548309542375</v>
      </c>
      <c r="AL53" s="275">
        <f>IF((AA53+J53)&lt;&gt;0,('資源化量内訳'!D53-'資源化量内訳'!R53-'資源化量内訳'!T53-'資源化量内訳'!V53-'資源化量内訳'!U53)/(AA53+J53)*100,"-")</f>
        <v>13.667912200010335</v>
      </c>
      <c r="AM53" s="273">
        <f>'ごみ処理量内訳'!AA53</f>
        <v>2350</v>
      </c>
      <c r="AN53" s="273">
        <f>'ごみ処理量内訳'!AB53</f>
        <v>21670</v>
      </c>
      <c r="AO53" s="273">
        <f>'ごみ処理量内訳'!AC53</f>
        <v>3046</v>
      </c>
      <c r="AP53" s="273">
        <f t="shared" si="8"/>
        <v>27066</v>
      </c>
    </row>
    <row r="54" spans="1:42" s="270" customFormat="1" ht="12" customHeight="1">
      <c r="A54" s="311" t="s">
        <v>769</v>
      </c>
      <c r="B54" s="312" t="s">
        <v>770</v>
      </c>
      <c r="C54" s="313" t="s">
        <v>771</v>
      </c>
      <c r="D54" s="314">
        <f aca="true" t="shared" si="9" ref="D54:K54">SUM(D7:D53)</f>
        <v>128622156</v>
      </c>
      <c r="E54" s="314">
        <f t="shared" si="9"/>
        <v>128602388</v>
      </c>
      <c r="F54" s="314">
        <f t="shared" si="9"/>
        <v>19768</v>
      </c>
      <c r="G54" s="314">
        <f t="shared" si="9"/>
        <v>1994497</v>
      </c>
      <c r="H54" s="314">
        <f t="shared" si="9"/>
        <v>38890327</v>
      </c>
      <c r="I54" s="314">
        <f t="shared" si="9"/>
        <v>3697433</v>
      </c>
      <c r="J54" s="314">
        <f t="shared" si="9"/>
        <v>2646356</v>
      </c>
      <c r="K54" s="314">
        <f t="shared" si="9"/>
        <v>45234116</v>
      </c>
      <c r="L54" s="314">
        <f>IF(D54&lt;&gt;0,K54/D54/365*1000000,"-")</f>
        <v>963.5127320638821</v>
      </c>
      <c r="M54" s="314">
        <f>IF(D54&lt;&gt;0,('ごみ搬入量内訳'!BR54+'ごみ処理概要'!J54)/'ごみ処理概要'!D54/365*1000000,"-")</f>
        <v>684.53469841637</v>
      </c>
      <c r="N54" s="314">
        <f>IF(D54&lt;&gt;0,'ごみ搬入量内訳'!CM54/'ごみ処理概要'!D54/365*1000000,"-")</f>
        <v>278.9780336475122</v>
      </c>
      <c r="O54" s="315">
        <f aca="true" t="shared" si="10" ref="O54:AA54">SUM(O7:O53)</f>
        <v>20963</v>
      </c>
      <c r="P54" s="315">
        <f t="shared" si="10"/>
        <v>33991118</v>
      </c>
      <c r="Q54" s="315">
        <f t="shared" si="10"/>
        <v>567295</v>
      </c>
      <c r="R54" s="314">
        <f t="shared" si="10"/>
        <v>5938987</v>
      </c>
      <c r="S54" s="315">
        <f t="shared" si="10"/>
        <v>1905438</v>
      </c>
      <c r="T54" s="315">
        <f t="shared" si="10"/>
        <v>3038723</v>
      </c>
      <c r="U54" s="315">
        <f t="shared" si="10"/>
        <v>156364</v>
      </c>
      <c r="V54" s="315">
        <f t="shared" si="10"/>
        <v>6926</v>
      </c>
      <c r="W54" s="315">
        <f t="shared" si="10"/>
        <v>32526</v>
      </c>
      <c r="X54" s="315">
        <f t="shared" si="10"/>
        <v>704727</v>
      </c>
      <c r="Y54" s="315">
        <f t="shared" si="10"/>
        <v>94283</v>
      </c>
      <c r="Z54" s="314">
        <f t="shared" si="10"/>
        <v>2118430</v>
      </c>
      <c r="AA54" s="314">
        <f t="shared" si="10"/>
        <v>42615830</v>
      </c>
      <c r="AB54" s="416">
        <f t="shared" si="5"/>
        <v>98.6688162591225</v>
      </c>
      <c r="AC54" s="314">
        <f aca="true" t="shared" si="11" ref="AC54:AJ54">SUM(AC7:AC53)</f>
        <v>1099397</v>
      </c>
      <c r="AD54" s="314">
        <f t="shared" si="11"/>
        <v>461156</v>
      </c>
      <c r="AE54" s="314">
        <f t="shared" si="11"/>
        <v>116948</v>
      </c>
      <c r="AF54" s="314">
        <f t="shared" si="11"/>
        <v>3534</v>
      </c>
      <c r="AG54" s="314">
        <f t="shared" si="11"/>
        <v>14826</v>
      </c>
      <c r="AH54" s="314">
        <f t="shared" si="11"/>
        <v>389863.33</v>
      </c>
      <c r="AI54" s="314">
        <f t="shared" si="11"/>
        <v>2412786.27</v>
      </c>
      <c r="AJ54" s="314">
        <f t="shared" si="11"/>
        <v>4498510.6</v>
      </c>
      <c r="AK54" s="416">
        <f>IF((AA54+J54)&lt;&gt;0,(Z54+AJ54+J54)/(AA54+J54)*100,"-")</f>
        <v>20.465862165826458</v>
      </c>
      <c r="AL54" s="416">
        <f>IF((AA54+J54)&lt;&gt;0,('資源化量内訳'!D54-'資源化量内訳'!R54-'資源化量内訳'!T54-'資源化量内訳'!V54-'資源化量内訳'!U54)/(AA54+J54)*100,"-")</f>
        <v>18.957927926857092</v>
      </c>
      <c r="AM54" s="314">
        <f>SUM(AM7:AM53)</f>
        <v>567295</v>
      </c>
      <c r="AN54" s="314">
        <f>SUM(AN7:AN53)</f>
        <v>3456268</v>
      </c>
      <c r="AO54" s="314">
        <f>SUM(AO7:AO53)</f>
        <v>624108</v>
      </c>
      <c r="AP54" s="314">
        <f>SUM(AP7:AP53)</f>
        <v>4647671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9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2" sqref="A2:A6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17" width="11" style="305" customWidth="1"/>
    <col min="118" max="16384" width="9" style="307" customWidth="1"/>
  </cols>
  <sheetData>
    <row r="1" spans="1:112" s="175" customFormat="1" ht="17.25">
      <c r="A1" s="248" t="s">
        <v>604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22" t="s">
        <v>278</v>
      </c>
      <c r="B2" s="322" t="s">
        <v>279</v>
      </c>
      <c r="C2" s="322" t="s">
        <v>280</v>
      </c>
      <c r="D2" s="212" t="s">
        <v>319</v>
      </c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7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209"/>
      <c r="BE2" s="210"/>
      <c r="BF2" s="211"/>
      <c r="BG2" s="211"/>
      <c r="BH2" s="211"/>
      <c r="BI2" s="211"/>
      <c r="BJ2" s="211"/>
      <c r="BK2" s="209"/>
      <c r="BL2" s="210"/>
      <c r="BM2" s="211"/>
      <c r="BN2" s="211"/>
      <c r="BO2" s="211"/>
      <c r="BP2" s="211"/>
      <c r="BQ2" s="211"/>
      <c r="BR2" s="212" t="s">
        <v>321</v>
      </c>
      <c r="BS2" s="211"/>
      <c r="BT2" s="211"/>
      <c r="BU2" s="211"/>
      <c r="BV2" s="211"/>
      <c r="BW2" s="211"/>
      <c r="BX2" s="211"/>
      <c r="BY2" s="213"/>
      <c r="BZ2" s="213"/>
      <c r="CA2" s="213"/>
      <c r="CB2" s="213"/>
      <c r="CC2" s="213"/>
      <c r="CD2" s="213"/>
      <c r="CE2" s="213"/>
      <c r="CF2" s="209"/>
      <c r="CG2" s="211"/>
      <c r="CH2" s="211"/>
      <c r="CI2" s="211"/>
      <c r="CJ2" s="211"/>
      <c r="CK2" s="211"/>
      <c r="CL2" s="211"/>
      <c r="CM2" s="212" t="s">
        <v>323</v>
      </c>
      <c r="CN2" s="211"/>
      <c r="CO2" s="211"/>
      <c r="CP2" s="211"/>
      <c r="CQ2" s="211"/>
      <c r="CR2" s="211"/>
      <c r="CS2" s="211"/>
      <c r="CT2" s="213"/>
      <c r="CU2" s="213"/>
      <c r="CV2" s="213"/>
      <c r="CW2" s="213"/>
      <c r="CX2" s="213"/>
      <c r="CY2" s="213"/>
      <c r="CZ2" s="213"/>
      <c r="DA2" s="209"/>
      <c r="DB2" s="211"/>
      <c r="DC2" s="211"/>
      <c r="DD2" s="211"/>
      <c r="DE2" s="211"/>
      <c r="DF2" s="211"/>
      <c r="DG2" s="211"/>
      <c r="DH2" s="250" t="s">
        <v>287</v>
      </c>
      <c r="DI2" s="212" t="s">
        <v>324</v>
      </c>
      <c r="DJ2" s="214"/>
      <c r="DK2" s="214"/>
      <c r="DL2" s="214"/>
      <c r="DM2" s="215"/>
    </row>
    <row r="3" spans="1:117" s="175" customFormat="1" ht="25.5" customHeight="1">
      <c r="A3" s="323"/>
      <c r="B3" s="323"/>
      <c r="C3" s="325"/>
      <c r="D3" s="216"/>
      <c r="E3" s="219" t="s">
        <v>325</v>
      </c>
      <c r="F3" s="213"/>
      <c r="G3" s="213"/>
      <c r="H3" s="213"/>
      <c r="I3" s="213"/>
      <c r="J3" s="213"/>
      <c r="K3" s="208"/>
      <c r="L3" s="208"/>
      <c r="M3" s="208"/>
      <c r="N3" s="213"/>
      <c r="O3" s="208"/>
      <c r="P3" s="208"/>
      <c r="Q3" s="208"/>
      <c r="R3" s="213"/>
      <c r="S3" s="208"/>
      <c r="T3" s="208"/>
      <c r="U3" s="208"/>
      <c r="V3" s="213"/>
      <c r="W3" s="208"/>
      <c r="X3" s="208"/>
      <c r="Y3" s="208"/>
      <c r="Z3" s="213"/>
      <c r="AA3" s="208"/>
      <c r="AB3" s="208"/>
      <c r="AC3" s="217"/>
      <c r="AD3" s="219" t="s">
        <v>326</v>
      </c>
      <c r="AE3" s="213"/>
      <c r="AF3" s="213"/>
      <c r="AG3" s="213"/>
      <c r="AH3" s="213"/>
      <c r="AI3" s="213"/>
      <c r="AJ3" s="208"/>
      <c r="AK3" s="208"/>
      <c r="AL3" s="208"/>
      <c r="AM3" s="213"/>
      <c r="AN3" s="208"/>
      <c r="AO3" s="208"/>
      <c r="AP3" s="208"/>
      <c r="AQ3" s="213"/>
      <c r="AR3" s="208"/>
      <c r="AS3" s="208"/>
      <c r="AT3" s="208"/>
      <c r="AU3" s="213"/>
      <c r="AV3" s="208"/>
      <c r="AW3" s="208"/>
      <c r="AX3" s="208"/>
      <c r="AY3" s="213"/>
      <c r="AZ3" s="208"/>
      <c r="BA3" s="208"/>
      <c r="BB3" s="217"/>
      <c r="BC3" s="220" t="s">
        <v>258</v>
      </c>
      <c r="BD3" s="209"/>
      <c r="BE3" s="210"/>
      <c r="BF3" s="211"/>
      <c r="BG3" s="211"/>
      <c r="BH3" s="211"/>
      <c r="BI3" s="211"/>
      <c r="BJ3" s="211"/>
      <c r="BK3" s="209"/>
      <c r="BL3" s="210"/>
      <c r="BM3" s="211"/>
      <c r="BN3" s="211"/>
      <c r="BO3" s="211"/>
      <c r="BP3" s="211"/>
      <c r="BQ3" s="211"/>
      <c r="BR3" s="218"/>
      <c r="BS3" s="219" t="s">
        <v>327</v>
      </c>
      <c r="BT3" s="220"/>
      <c r="BU3" s="220"/>
      <c r="BV3" s="220"/>
      <c r="BW3" s="220"/>
      <c r="BX3" s="220"/>
      <c r="BY3" s="208"/>
      <c r="BZ3" s="213"/>
      <c r="CA3" s="213"/>
      <c r="CB3" s="213"/>
      <c r="CC3" s="213"/>
      <c r="CD3" s="213"/>
      <c r="CE3" s="213"/>
      <c r="CF3" s="209"/>
      <c r="CG3" s="211"/>
      <c r="CH3" s="211"/>
      <c r="CI3" s="211"/>
      <c r="CJ3" s="211"/>
      <c r="CK3" s="211"/>
      <c r="CL3" s="211"/>
      <c r="CM3" s="218"/>
      <c r="CN3" s="219" t="s">
        <v>328</v>
      </c>
      <c r="CO3" s="220"/>
      <c r="CP3" s="220"/>
      <c r="CQ3" s="220"/>
      <c r="CR3" s="220"/>
      <c r="CS3" s="220"/>
      <c r="CT3" s="208"/>
      <c r="CU3" s="213"/>
      <c r="CV3" s="213"/>
      <c r="CW3" s="213"/>
      <c r="CX3" s="213"/>
      <c r="CY3" s="213"/>
      <c r="CZ3" s="213"/>
      <c r="DA3" s="209"/>
      <c r="DB3" s="211"/>
      <c r="DC3" s="211"/>
      <c r="DD3" s="211"/>
      <c r="DE3" s="211"/>
      <c r="DF3" s="211"/>
      <c r="DG3" s="211"/>
      <c r="DH3" s="221"/>
      <c r="DI3" s="346" t="s">
        <v>300</v>
      </c>
      <c r="DJ3" s="345" t="s">
        <v>275</v>
      </c>
      <c r="DK3" s="345" t="s">
        <v>276</v>
      </c>
      <c r="DL3" s="345" t="s">
        <v>277</v>
      </c>
      <c r="DM3" s="345" t="s">
        <v>329</v>
      </c>
    </row>
    <row r="4" spans="1:117" s="175" customFormat="1" ht="25.5" customHeight="1">
      <c r="A4" s="323"/>
      <c r="B4" s="323"/>
      <c r="C4" s="325"/>
      <c r="D4" s="198"/>
      <c r="E4" s="216"/>
      <c r="F4" s="347" t="s">
        <v>273</v>
      </c>
      <c r="G4" s="348"/>
      <c r="H4" s="348"/>
      <c r="I4" s="349"/>
      <c r="J4" s="347" t="s">
        <v>330</v>
      </c>
      <c r="K4" s="348"/>
      <c r="L4" s="348"/>
      <c r="M4" s="349"/>
      <c r="N4" s="347" t="s">
        <v>331</v>
      </c>
      <c r="O4" s="348"/>
      <c r="P4" s="348"/>
      <c r="Q4" s="349"/>
      <c r="R4" s="347" t="s">
        <v>332</v>
      </c>
      <c r="S4" s="348"/>
      <c r="T4" s="348"/>
      <c r="U4" s="349"/>
      <c r="V4" s="347" t="s">
        <v>333</v>
      </c>
      <c r="W4" s="348"/>
      <c r="X4" s="348"/>
      <c r="Y4" s="349"/>
      <c r="Z4" s="347" t="s">
        <v>334</v>
      </c>
      <c r="AA4" s="348"/>
      <c r="AB4" s="348"/>
      <c r="AC4" s="349"/>
      <c r="AD4" s="216"/>
      <c r="AE4" s="347" t="s">
        <v>273</v>
      </c>
      <c r="AF4" s="348"/>
      <c r="AG4" s="348"/>
      <c r="AH4" s="349"/>
      <c r="AI4" s="347" t="s">
        <v>330</v>
      </c>
      <c r="AJ4" s="348"/>
      <c r="AK4" s="348"/>
      <c r="AL4" s="349"/>
      <c r="AM4" s="347" t="s">
        <v>331</v>
      </c>
      <c r="AN4" s="348"/>
      <c r="AO4" s="348"/>
      <c r="AP4" s="349"/>
      <c r="AQ4" s="347" t="s">
        <v>332</v>
      </c>
      <c r="AR4" s="348"/>
      <c r="AS4" s="348"/>
      <c r="AT4" s="349"/>
      <c r="AU4" s="347" t="s">
        <v>333</v>
      </c>
      <c r="AV4" s="348"/>
      <c r="AW4" s="348"/>
      <c r="AX4" s="349"/>
      <c r="AY4" s="347" t="s">
        <v>334</v>
      </c>
      <c r="AZ4" s="348"/>
      <c r="BA4" s="348"/>
      <c r="BB4" s="349"/>
      <c r="BC4" s="222"/>
      <c r="BD4" s="219" t="s">
        <v>335</v>
      </c>
      <c r="BE4" s="207"/>
      <c r="BF4" s="207"/>
      <c r="BG4" s="207"/>
      <c r="BH4" s="207"/>
      <c r="BI4" s="207"/>
      <c r="BJ4" s="223"/>
      <c r="BK4" s="213" t="s">
        <v>336</v>
      </c>
      <c r="BL4" s="207"/>
      <c r="BM4" s="207"/>
      <c r="BN4" s="207"/>
      <c r="BO4" s="207"/>
      <c r="BP4" s="207"/>
      <c r="BQ4" s="207"/>
      <c r="BR4" s="222"/>
      <c r="BS4" s="225"/>
      <c r="BT4" s="226"/>
      <c r="BU4" s="226"/>
      <c r="BV4" s="226"/>
      <c r="BW4" s="226"/>
      <c r="BX4" s="227"/>
      <c r="BY4" s="219" t="s">
        <v>325</v>
      </c>
      <c r="BZ4" s="224"/>
      <c r="CA4" s="207"/>
      <c r="CB4" s="207"/>
      <c r="CC4" s="207"/>
      <c r="CD4" s="207"/>
      <c r="CE4" s="223"/>
      <c r="CF4" s="213" t="s">
        <v>274</v>
      </c>
      <c r="CG4" s="207"/>
      <c r="CH4" s="207"/>
      <c r="CI4" s="207"/>
      <c r="CJ4" s="207"/>
      <c r="CK4" s="207"/>
      <c r="CL4" s="223"/>
      <c r="CM4" s="222"/>
      <c r="CN4" s="225"/>
      <c r="CO4" s="226"/>
      <c r="CP4" s="226"/>
      <c r="CQ4" s="226"/>
      <c r="CR4" s="226"/>
      <c r="CS4" s="227"/>
      <c r="CT4" s="219" t="s">
        <v>326</v>
      </c>
      <c r="CU4" s="224"/>
      <c r="CV4" s="207"/>
      <c r="CW4" s="207"/>
      <c r="CX4" s="207"/>
      <c r="CY4" s="207"/>
      <c r="CZ4" s="223"/>
      <c r="DA4" s="213" t="s">
        <v>274</v>
      </c>
      <c r="DB4" s="207"/>
      <c r="DC4" s="207"/>
      <c r="DD4" s="207"/>
      <c r="DE4" s="207"/>
      <c r="DF4" s="207"/>
      <c r="DG4" s="223"/>
      <c r="DH4" s="221"/>
      <c r="DI4" s="346"/>
      <c r="DJ4" s="346"/>
      <c r="DK4" s="346"/>
      <c r="DL4" s="346"/>
      <c r="DM4" s="346"/>
    </row>
    <row r="5" spans="1:117" s="175" customFormat="1" ht="25.5" customHeight="1">
      <c r="A5" s="323"/>
      <c r="B5" s="323"/>
      <c r="C5" s="325"/>
      <c r="D5" s="198" t="s">
        <v>300</v>
      </c>
      <c r="E5" s="216" t="s">
        <v>300</v>
      </c>
      <c r="F5" s="216" t="s">
        <v>300</v>
      </c>
      <c r="G5" s="197" t="s">
        <v>275</v>
      </c>
      <c r="H5" s="197" t="s">
        <v>276</v>
      </c>
      <c r="I5" s="197" t="s">
        <v>277</v>
      </c>
      <c r="J5" s="216" t="s">
        <v>300</v>
      </c>
      <c r="K5" s="197" t="s">
        <v>275</v>
      </c>
      <c r="L5" s="197" t="s">
        <v>276</v>
      </c>
      <c r="M5" s="197" t="s">
        <v>277</v>
      </c>
      <c r="N5" s="216" t="s">
        <v>300</v>
      </c>
      <c r="O5" s="197" t="s">
        <v>275</v>
      </c>
      <c r="P5" s="197" t="s">
        <v>276</v>
      </c>
      <c r="Q5" s="197" t="s">
        <v>277</v>
      </c>
      <c r="R5" s="216" t="s">
        <v>300</v>
      </c>
      <c r="S5" s="197" t="s">
        <v>275</v>
      </c>
      <c r="T5" s="197" t="s">
        <v>276</v>
      </c>
      <c r="U5" s="197" t="s">
        <v>277</v>
      </c>
      <c r="V5" s="216" t="s">
        <v>300</v>
      </c>
      <c r="W5" s="197" t="s">
        <v>275</v>
      </c>
      <c r="X5" s="197" t="s">
        <v>276</v>
      </c>
      <c r="Y5" s="197" t="s">
        <v>277</v>
      </c>
      <c r="Z5" s="216" t="s">
        <v>300</v>
      </c>
      <c r="AA5" s="197" t="s">
        <v>275</v>
      </c>
      <c r="AB5" s="197" t="s">
        <v>276</v>
      </c>
      <c r="AC5" s="197" t="s">
        <v>277</v>
      </c>
      <c r="AD5" s="216" t="s">
        <v>300</v>
      </c>
      <c r="AE5" s="216" t="s">
        <v>300</v>
      </c>
      <c r="AF5" s="197" t="s">
        <v>275</v>
      </c>
      <c r="AG5" s="197" t="s">
        <v>276</v>
      </c>
      <c r="AH5" s="197" t="s">
        <v>277</v>
      </c>
      <c r="AI5" s="216" t="s">
        <v>300</v>
      </c>
      <c r="AJ5" s="197" t="s">
        <v>275</v>
      </c>
      <c r="AK5" s="197" t="s">
        <v>276</v>
      </c>
      <c r="AL5" s="197" t="s">
        <v>277</v>
      </c>
      <c r="AM5" s="216" t="s">
        <v>300</v>
      </c>
      <c r="AN5" s="197" t="s">
        <v>275</v>
      </c>
      <c r="AO5" s="197" t="s">
        <v>276</v>
      </c>
      <c r="AP5" s="197" t="s">
        <v>277</v>
      </c>
      <c r="AQ5" s="216" t="s">
        <v>300</v>
      </c>
      <c r="AR5" s="197" t="s">
        <v>275</v>
      </c>
      <c r="AS5" s="197" t="s">
        <v>276</v>
      </c>
      <c r="AT5" s="197" t="s">
        <v>277</v>
      </c>
      <c r="AU5" s="216" t="s">
        <v>300</v>
      </c>
      <c r="AV5" s="197" t="s">
        <v>275</v>
      </c>
      <c r="AW5" s="197" t="s">
        <v>276</v>
      </c>
      <c r="AX5" s="197" t="s">
        <v>277</v>
      </c>
      <c r="AY5" s="216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2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1"/>
      <c r="DI5" s="216"/>
      <c r="DJ5" s="216"/>
      <c r="DK5" s="216"/>
      <c r="DL5" s="216"/>
      <c r="DM5" s="216"/>
    </row>
    <row r="6" spans="1:117" s="179" customFormat="1" ht="13.5">
      <c r="A6" s="324"/>
      <c r="B6" s="324"/>
      <c r="C6" s="350"/>
      <c r="D6" s="228" t="s">
        <v>270</v>
      </c>
      <c r="E6" s="229" t="s">
        <v>270</v>
      </c>
      <c r="F6" s="229" t="s">
        <v>270</v>
      </c>
      <c r="G6" s="228" t="s">
        <v>270</v>
      </c>
      <c r="H6" s="228" t="s">
        <v>270</v>
      </c>
      <c r="I6" s="228" t="s">
        <v>270</v>
      </c>
      <c r="J6" s="229" t="s">
        <v>270</v>
      </c>
      <c r="K6" s="228" t="s">
        <v>270</v>
      </c>
      <c r="L6" s="228" t="s">
        <v>270</v>
      </c>
      <c r="M6" s="228" t="s">
        <v>270</v>
      </c>
      <c r="N6" s="229" t="s">
        <v>270</v>
      </c>
      <c r="O6" s="228" t="s">
        <v>270</v>
      </c>
      <c r="P6" s="228" t="s">
        <v>270</v>
      </c>
      <c r="Q6" s="228" t="s">
        <v>270</v>
      </c>
      <c r="R6" s="229" t="s">
        <v>270</v>
      </c>
      <c r="S6" s="228" t="s">
        <v>270</v>
      </c>
      <c r="T6" s="228" t="s">
        <v>270</v>
      </c>
      <c r="U6" s="228" t="s">
        <v>270</v>
      </c>
      <c r="V6" s="229" t="s">
        <v>270</v>
      </c>
      <c r="W6" s="228" t="s">
        <v>270</v>
      </c>
      <c r="X6" s="228" t="s">
        <v>270</v>
      </c>
      <c r="Y6" s="228" t="s">
        <v>270</v>
      </c>
      <c r="Z6" s="229" t="s">
        <v>270</v>
      </c>
      <c r="AA6" s="228" t="s">
        <v>270</v>
      </c>
      <c r="AB6" s="228" t="s">
        <v>270</v>
      </c>
      <c r="AC6" s="228" t="s">
        <v>270</v>
      </c>
      <c r="AD6" s="229" t="s">
        <v>270</v>
      </c>
      <c r="AE6" s="229" t="s">
        <v>270</v>
      </c>
      <c r="AF6" s="228" t="s">
        <v>270</v>
      </c>
      <c r="AG6" s="228" t="s">
        <v>270</v>
      </c>
      <c r="AH6" s="228" t="s">
        <v>270</v>
      </c>
      <c r="AI6" s="229" t="s">
        <v>270</v>
      </c>
      <c r="AJ6" s="228" t="s">
        <v>270</v>
      </c>
      <c r="AK6" s="228" t="s">
        <v>270</v>
      </c>
      <c r="AL6" s="228" t="s">
        <v>270</v>
      </c>
      <c r="AM6" s="229" t="s">
        <v>270</v>
      </c>
      <c r="AN6" s="228" t="s">
        <v>270</v>
      </c>
      <c r="AO6" s="228" t="s">
        <v>270</v>
      </c>
      <c r="AP6" s="228" t="s">
        <v>270</v>
      </c>
      <c r="AQ6" s="229" t="s">
        <v>270</v>
      </c>
      <c r="AR6" s="228" t="s">
        <v>270</v>
      </c>
      <c r="AS6" s="228" t="s">
        <v>270</v>
      </c>
      <c r="AT6" s="228" t="s">
        <v>270</v>
      </c>
      <c r="AU6" s="229" t="s">
        <v>270</v>
      </c>
      <c r="AV6" s="228" t="s">
        <v>270</v>
      </c>
      <c r="AW6" s="228" t="s">
        <v>270</v>
      </c>
      <c r="AX6" s="228" t="s">
        <v>270</v>
      </c>
      <c r="AY6" s="229" t="s">
        <v>270</v>
      </c>
      <c r="AZ6" s="228" t="s">
        <v>270</v>
      </c>
      <c r="BA6" s="228" t="s">
        <v>270</v>
      </c>
      <c r="BB6" s="228" t="s">
        <v>270</v>
      </c>
      <c r="BC6" s="228" t="s">
        <v>270</v>
      </c>
      <c r="BD6" s="228" t="s">
        <v>270</v>
      </c>
      <c r="BE6" s="228" t="s">
        <v>270</v>
      </c>
      <c r="BF6" s="228" t="s">
        <v>270</v>
      </c>
      <c r="BG6" s="228" t="s">
        <v>270</v>
      </c>
      <c r="BH6" s="228" t="s">
        <v>270</v>
      </c>
      <c r="BI6" s="228" t="s">
        <v>270</v>
      </c>
      <c r="BJ6" s="228" t="s">
        <v>270</v>
      </c>
      <c r="BK6" s="228" t="s">
        <v>270</v>
      </c>
      <c r="BL6" s="228" t="s">
        <v>270</v>
      </c>
      <c r="BM6" s="228" t="s">
        <v>270</v>
      </c>
      <c r="BN6" s="228" t="s">
        <v>270</v>
      </c>
      <c r="BO6" s="228" t="s">
        <v>270</v>
      </c>
      <c r="BP6" s="228" t="s">
        <v>270</v>
      </c>
      <c r="BQ6" s="230" t="s">
        <v>270</v>
      </c>
      <c r="BR6" s="228" t="s">
        <v>270</v>
      </c>
      <c r="BS6" s="228" t="s">
        <v>270</v>
      </c>
      <c r="BT6" s="228" t="s">
        <v>270</v>
      </c>
      <c r="BU6" s="228" t="s">
        <v>270</v>
      </c>
      <c r="BV6" s="228" t="s">
        <v>270</v>
      </c>
      <c r="BW6" s="228" t="s">
        <v>270</v>
      </c>
      <c r="BX6" s="228" t="s">
        <v>270</v>
      </c>
      <c r="BY6" s="228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8" t="s">
        <v>270</v>
      </c>
      <c r="CG6" s="228" t="s">
        <v>270</v>
      </c>
      <c r="CH6" s="228" t="s">
        <v>270</v>
      </c>
      <c r="CI6" s="228" t="s">
        <v>270</v>
      </c>
      <c r="CJ6" s="228" t="s">
        <v>270</v>
      </c>
      <c r="CK6" s="228" t="s">
        <v>270</v>
      </c>
      <c r="CL6" s="228" t="s">
        <v>270</v>
      </c>
      <c r="CM6" s="228" t="s">
        <v>270</v>
      </c>
      <c r="CN6" s="228" t="s">
        <v>270</v>
      </c>
      <c r="CO6" s="228" t="s">
        <v>270</v>
      </c>
      <c r="CP6" s="228" t="s">
        <v>270</v>
      </c>
      <c r="CQ6" s="228" t="s">
        <v>270</v>
      </c>
      <c r="CR6" s="228" t="s">
        <v>270</v>
      </c>
      <c r="CS6" s="228" t="s">
        <v>270</v>
      </c>
      <c r="CT6" s="228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8" t="s">
        <v>270</v>
      </c>
      <c r="DB6" s="228" t="s">
        <v>270</v>
      </c>
      <c r="DC6" s="228" t="s">
        <v>270</v>
      </c>
      <c r="DD6" s="228" t="s">
        <v>270</v>
      </c>
      <c r="DE6" s="228" t="s">
        <v>270</v>
      </c>
      <c r="DF6" s="228" t="s">
        <v>270</v>
      </c>
      <c r="DG6" s="228" t="s">
        <v>270</v>
      </c>
      <c r="DH6" s="228" t="s">
        <v>270</v>
      </c>
      <c r="DI6" s="229" t="s">
        <v>348</v>
      </c>
      <c r="DJ6" s="228" t="s">
        <v>270</v>
      </c>
      <c r="DK6" s="228" t="s">
        <v>270</v>
      </c>
      <c r="DL6" s="228" t="s">
        <v>270</v>
      </c>
      <c r="DM6" s="228" t="s">
        <v>270</v>
      </c>
    </row>
    <row r="7" spans="1:117" s="276" customFormat="1" ht="12" customHeight="1">
      <c r="A7" s="271" t="s">
        <v>650</v>
      </c>
      <c r="B7" s="272" t="s">
        <v>651</v>
      </c>
      <c r="C7" s="300" t="s">
        <v>652</v>
      </c>
      <c r="D7" s="277">
        <f aca="true" t="shared" si="0" ref="D7:D53">SUM(E7,AD7,BC7)</f>
        <v>1865140</v>
      </c>
      <c r="E7" s="278">
        <f aca="true" t="shared" si="1" ref="E7:E53">SUM(F7,J7,N7,R7,V7,Z7)</f>
        <v>1182449</v>
      </c>
      <c r="F7" s="278">
        <f aca="true" t="shared" si="2" ref="F7:F53">SUM(G7:I7)</f>
        <v>38703</v>
      </c>
      <c r="G7" s="274">
        <v>781</v>
      </c>
      <c r="H7" s="274">
        <v>37429</v>
      </c>
      <c r="I7" s="274">
        <v>493</v>
      </c>
      <c r="J7" s="278">
        <f aca="true" t="shared" si="3" ref="J7:J53">SUM(K7:M7)</f>
        <v>713310</v>
      </c>
      <c r="K7" s="274">
        <v>174286</v>
      </c>
      <c r="L7" s="274">
        <v>538914</v>
      </c>
      <c r="M7" s="274">
        <v>110</v>
      </c>
      <c r="N7" s="278">
        <f aca="true" t="shared" si="4" ref="N7:N53">SUM(O7:Q7)</f>
        <v>105753</v>
      </c>
      <c r="O7" s="274">
        <v>13528</v>
      </c>
      <c r="P7" s="274">
        <v>91552</v>
      </c>
      <c r="Q7" s="274">
        <v>673</v>
      </c>
      <c r="R7" s="278">
        <f aca="true" t="shared" si="5" ref="R7:R53">SUM(S7:U7)</f>
        <v>284238</v>
      </c>
      <c r="S7" s="274">
        <v>23136</v>
      </c>
      <c r="T7" s="274">
        <v>260081</v>
      </c>
      <c r="U7" s="274">
        <v>1021</v>
      </c>
      <c r="V7" s="278">
        <f aca="true" t="shared" si="6" ref="V7:V53">SUM(W7:Y7)</f>
        <v>13737</v>
      </c>
      <c r="W7" s="274">
        <v>5447</v>
      </c>
      <c r="X7" s="274">
        <v>8278</v>
      </c>
      <c r="Y7" s="274">
        <v>12</v>
      </c>
      <c r="Z7" s="278">
        <f aca="true" t="shared" si="7" ref="Z7:Z53">SUM(AA7:AC7)</f>
        <v>26708</v>
      </c>
      <c r="AA7" s="274">
        <v>3284</v>
      </c>
      <c r="AB7" s="284">
        <v>21174</v>
      </c>
      <c r="AC7" s="274">
        <v>2250</v>
      </c>
      <c r="AD7" s="278">
        <f aca="true" t="shared" si="8" ref="AD7:AD53">SUM(AE7,AI7,AM7,AQ7,AU7,AY7)</f>
        <v>427527</v>
      </c>
      <c r="AE7" s="278">
        <f aca="true" t="shared" si="9" ref="AE7:AE53">SUM(AF7:AH7)</f>
        <v>17016</v>
      </c>
      <c r="AF7" s="274">
        <v>0</v>
      </c>
      <c r="AG7" s="274">
        <v>502</v>
      </c>
      <c r="AH7" s="274">
        <v>16514</v>
      </c>
      <c r="AI7" s="278">
        <f aca="true" t="shared" si="10" ref="AI7:AI53">SUM(AJ7:AL7)</f>
        <v>350986</v>
      </c>
      <c r="AJ7" s="274">
        <v>7</v>
      </c>
      <c r="AK7" s="274">
        <v>5198</v>
      </c>
      <c r="AL7" s="274">
        <v>345781</v>
      </c>
      <c r="AM7" s="278">
        <f aca="true" t="shared" si="11" ref="AM7:AM53">SUM(AN7:AP7)</f>
        <v>23299</v>
      </c>
      <c r="AN7" s="274">
        <v>257</v>
      </c>
      <c r="AO7" s="274">
        <v>624</v>
      </c>
      <c r="AP7" s="274">
        <v>22418</v>
      </c>
      <c r="AQ7" s="278">
        <f aca="true" t="shared" si="12" ref="AQ7:AQ53">SUM(AR7:AT7)</f>
        <v>26540</v>
      </c>
      <c r="AR7" s="274">
        <v>80</v>
      </c>
      <c r="AS7" s="274">
        <v>2026</v>
      </c>
      <c r="AT7" s="274">
        <v>24434</v>
      </c>
      <c r="AU7" s="278">
        <f aca="true" t="shared" si="13" ref="AU7:AU53">SUM(AV7:AX7)</f>
        <v>6273</v>
      </c>
      <c r="AV7" s="274">
        <v>7</v>
      </c>
      <c r="AW7" s="274">
        <v>3978</v>
      </c>
      <c r="AX7" s="274">
        <v>2288</v>
      </c>
      <c r="AY7" s="278">
        <f aca="true" t="shared" si="14" ref="AY7:AY53">SUM(AZ7:BB7)</f>
        <v>3413</v>
      </c>
      <c r="AZ7" s="274">
        <v>3</v>
      </c>
      <c r="BA7" s="274">
        <v>73</v>
      </c>
      <c r="BB7" s="274">
        <v>3337</v>
      </c>
      <c r="BC7" s="277">
        <f aca="true" t="shared" si="15" ref="BC7:BC53">SUM(BD7,BK7)</f>
        <v>255164</v>
      </c>
      <c r="BD7" s="277">
        <f aca="true" t="shared" si="16" ref="BD7:BD53">SUM(BE7:BJ7)</f>
        <v>65305</v>
      </c>
      <c r="BE7" s="274">
        <v>7206</v>
      </c>
      <c r="BF7" s="274">
        <v>19833</v>
      </c>
      <c r="BG7" s="274">
        <v>24288</v>
      </c>
      <c r="BH7" s="274">
        <v>4188</v>
      </c>
      <c r="BI7" s="274">
        <v>710</v>
      </c>
      <c r="BJ7" s="274">
        <v>9080</v>
      </c>
      <c r="BK7" s="277">
        <f aca="true" t="shared" si="17" ref="BK7:BK53">SUM(BL7:BQ7)</f>
        <v>189859</v>
      </c>
      <c r="BL7" s="274">
        <v>11860</v>
      </c>
      <c r="BM7" s="274">
        <v>75062</v>
      </c>
      <c r="BN7" s="274">
        <v>54960</v>
      </c>
      <c r="BO7" s="274">
        <v>21190</v>
      </c>
      <c r="BP7" s="274">
        <v>3354</v>
      </c>
      <c r="BQ7" s="274">
        <v>23433</v>
      </c>
      <c r="BR7" s="278">
        <f aca="true" t="shared" si="18" ref="BR7:BX7">SUM(BY7,CF7)</f>
        <v>1247754</v>
      </c>
      <c r="BS7" s="278">
        <f t="shared" si="18"/>
        <v>45909</v>
      </c>
      <c r="BT7" s="278">
        <f t="shared" si="18"/>
        <v>733143</v>
      </c>
      <c r="BU7" s="278">
        <f t="shared" si="18"/>
        <v>130041</v>
      </c>
      <c r="BV7" s="278">
        <f t="shared" si="18"/>
        <v>288426</v>
      </c>
      <c r="BW7" s="278">
        <f t="shared" si="18"/>
        <v>14447</v>
      </c>
      <c r="BX7" s="278">
        <f t="shared" si="18"/>
        <v>35788</v>
      </c>
      <c r="BY7" s="277">
        <f aca="true" t="shared" si="19" ref="BY7:BY53">SUM(BZ7:CE7)</f>
        <v>1182449</v>
      </c>
      <c r="BZ7" s="278">
        <f aca="true" t="shared" si="20" ref="BZ7:BZ53">F7</f>
        <v>38703</v>
      </c>
      <c r="CA7" s="278">
        <f aca="true" t="shared" si="21" ref="CA7:CA53">J7</f>
        <v>713310</v>
      </c>
      <c r="CB7" s="278">
        <f aca="true" t="shared" si="22" ref="CB7:CB53">N7</f>
        <v>105753</v>
      </c>
      <c r="CC7" s="278">
        <f aca="true" t="shared" si="23" ref="CC7:CC53">R7</f>
        <v>284238</v>
      </c>
      <c r="CD7" s="278">
        <f aca="true" t="shared" si="24" ref="CD7:CD53">V7</f>
        <v>13737</v>
      </c>
      <c r="CE7" s="278">
        <f aca="true" t="shared" si="25" ref="CE7:CE53">Z7</f>
        <v>26708</v>
      </c>
      <c r="CF7" s="277">
        <f aca="true" t="shared" si="26" ref="CF7:CF53">SUM(CG7:CL7)</f>
        <v>65305</v>
      </c>
      <c r="CG7" s="278">
        <f aca="true" t="shared" si="27" ref="CG7:CL7">BE7</f>
        <v>7206</v>
      </c>
      <c r="CH7" s="278">
        <f t="shared" si="27"/>
        <v>19833</v>
      </c>
      <c r="CI7" s="278">
        <f t="shared" si="27"/>
        <v>24288</v>
      </c>
      <c r="CJ7" s="278">
        <f t="shared" si="27"/>
        <v>4188</v>
      </c>
      <c r="CK7" s="278">
        <f t="shared" si="27"/>
        <v>710</v>
      </c>
      <c r="CL7" s="278">
        <f t="shared" si="27"/>
        <v>9080</v>
      </c>
      <c r="CM7" s="278">
        <f aca="true" t="shared" si="28" ref="CM7:CS7">SUM(CT7,DA7)</f>
        <v>617386</v>
      </c>
      <c r="CN7" s="278">
        <f t="shared" si="28"/>
        <v>28876</v>
      </c>
      <c r="CO7" s="278">
        <f t="shared" si="28"/>
        <v>426048</v>
      </c>
      <c r="CP7" s="278">
        <f t="shared" si="28"/>
        <v>78259</v>
      </c>
      <c r="CQ7" s="278">
        <f t="shared" si="28"/>
        <v>47730</v>
      </c>
      <c r="CR7" s="278">
        <f t="shared" si="28"/>
        <v>9627</v>
      </c>
      <c r="CS7" s="278">
        <f t="shared" si="28"/>
        <v>26846</v>
      </c>
      <c r="CT7" s="277">
        <f aca="true" t="shared" si="29" ref="CT7:CT53">SUM(CU7:CZ7)</f>
        <v>427527</v>
      </c>
      <c r="CU7" s="278">
        <f aca="true" t="shared" si="30" ref="CU7:CU53">AE7</f>
        <v>17016</v>
      </c>
      <c r="CV7" s="278">
        <f aca="true" t="shared" si="31" ref="CV7:CV53">AI7</f>
        <v>350986</v>
      </c>
      <c r="CW7" s="278">
        <f aca="true" t="shared" si="32" ref="CW7:CW53">AM7</f>
        <v>23299</v>
      </c>
      <c r="CX7" s="278">
        <f aca="true" t="shared" si="33" ref="CX7:CX53">AQ7</f>
        <v>26540</v>
      </c>
      <c r="CY7" s="278">
        <f aca="true" t="shared" si="34" ref="CY7:CY53">AU7</f>
        <v>6273</v>
      </c>
      <c r="CZ7" s="278">
        <f aca="true" t="shared" si="35" ref="CZ7:CZ53">AY7</f>
        <v>3413</v>
      </c>
      <c r="DA7" s="277">
        <f aca="true" t="shared" si="36" ref="DA7:DA53">SUM(DB7:DG7)</f>
        <v>189859</v>
      </c>
      <c r="DB7" s="278">
        <f aca="true" t="shared" si="37" ref="DB7:DG7">BL7</f>
        <v>11860</v>
      </c>
      <c r="DC7" s="278">
        <f t="shared" si="37"/>
        <v>75062</v>
      </c>
      <c r="DD7" s="278">
        <f t="shared" si="37"/>
        <v>54960</v>
      </c>
      <c r="DE7" s="278">
        <f t="shared" si="37"/>
        <v>21190</v>
      </c>
      <c r="DF7" s="278">
        <f t="shared" si="37"/>
        <v>3354</v>
      </c>
      <c r="DG7" s="278">
        <f t="shared" si="37"/>
        <v>23433</v>
      </c>
      <c r="DH7" s="274">
        <v>721</v>
      </c>
      <c r="DI7" s="277">
        <f aca="true" t="shared" si="38" ref="DI7:DI53">SUM(DJ7:DM7)</f>
        <v>175</v>
      </c>
      <c r="DJ7" s="274">
        <v>60</v>
      </c>
      <c r="DK7" s="274">
        <v>62</v>
      </c>
      <c r="DL7" s="274">
        <v>13</v>
      </c>
      <c r="DM7" s="274">
        <v>40</v>
      </c>
    </row>
    <row r="8" spans="1:117" s="276" customFormat="1" ht="12" customHeight="1">
      <c r="A8" s="271" t="s">
        <v>552</v>
      </c>
      <c r="B8" s="272" t="s">
        <v>553</v>
      </c>
      <c r="C8" s="300" t="s">
        <v>300</v>
      </c>
      <c r="D8" s="277">
        <f t="shared" si="0"/>
        <v>524109</v>
      </c>
      <c r="E8" s="278">
        <f t="shared" si="1"/>
        <v>334010</v>
      </c>
      <c r="F8" s="278">
        <f t="shared" si="2"/>
        <v>0</v>
      </c>
      <c r="G8" s="277">
        <v>0</v>
      </c>
      <c r="H8" s="277">
        <v>0</v>
      </c>
      <c r="I8" s="277">
        <v>0</v>
      </c>
      <c r="J8" s="278">
        <f t="shared" si="3"/>
        <v>271467</v>
      </c>
      <c r="K8" s="277">
        <v>20614</v>
      </c>
      <c r="L8" s="277">
        <v>250803</v>
      </c>
      <c r="M8" s="277">
        <v>50</v>
      </c>
      <c r="N8" s="278">
        <f t="shared" si="4"/>
        <v>19450</v>
      </c>
      <c r="O8" s="277">
        <v>4340</v>
      </c>
      <c r="P8" s="277">
        <v>15102</v>
      </c>
      <c r="Q8" s="277">
        <v>8</v>
      </c>
      <c r="R8" s="278">
        <f t="shared" si="5"/>
        <v>38519</v>
      </c>
      <c r="S8" s="277">
        <v>1278</v>
      </c>
      <c r="T8" s="277">
        <v>37190</v>
      </c>
      <c r="U8" s="277">
        <v>51</v>
      </c>
      <c r="V8" s="278">
        <f t="shared" si="6"/>
        <v>83</v>
      </c>
      <c r="W8" s="277">
        <v>66</v>
      </c>
      <c r="X8" s="277">
        <v>17</v>
      </c>
      <c r="Y8" s="277">
        <v>0</v>
      </c>
      <c r="Z8" s="278">
        <f t="shared" si="7"/>
        <v>4491</v>
      </c>
      <c r="AA8" s="277">
        <v>9</v>
      </c>
      <c r="AB8" s="277">
        <v>4482</v>
      </c>
      <c r="AC8" s="277">
        <v>0</v>
      </c>
      <c r="AD8" s="278">
        <f t="shared" si="8"/>
        <v>140439</v>
      </c>
      <c r="AE8" s="278">
        <f t="shared" si="9"/>
        <v>0</v>
      </c>
      <c r="AF8" s="277">
        <v>0</v>
      </c>
      <c r="AG8" s="277">
        <v>0</v>
      </c>
      <c r="AH8" s="277">
        <v>0</v>
      </c>
      <c r="AI8" s="278">
        <f t="shared" si="10"/>
        <v>128259</v>
      </c>
      <c r="AJ8" s="277">
        <v>15</v>
      </c>
      <c r="AK8" s="277">
        <v>151</v>
      </c>
      <c r="AL8" s="277">
        <v>128093</v>
      </c>
      <c r="AM8" s="278">
        <f t="shared" si="11"/>
        <v>8659</v>
      </c>
      <c r="AN8" s="277">
        <v>443</v>
      </c>
      <c r="AO8" s="277">
        <v>9</v>
      </c>
      <c r="AP8" s="277">
        <v>8207</v>
      </c>
      <c r="AQ8" s="278">
        <f t="shared" si="12"/>
        <v>2295</v>
      </c>
      <c r="AR8" s="277">
        <v>0</v>
      </c>
      <c r="AS8" s="277">
        <v>9</v>
      </c>
      <c r="AT8" s="277">
        <v>2286</v>
      </c>
      <c r="AU8" s="278">
        <f t="shared" si="13"/>
        <v>0</v>
      </c>
      <c r="AV8" s="277">
        <v>0</v>
      </c>
      <c r="AW8" s="277">
        <v>0</v>
      </c>
      <c r="AX8" s="277">
        <v>0</v>
      </c>
      <c r="AY8" s="278">
        <f t="shared" si="14"/>
        <v>1226</v>
      </c>
      <c r="AZ8" s="277">
        <v>0</v>
      </c>
      <c r="BA8" s="277">
        <v>0</v>
      </c>
      <c r="BB8" s="277">
        <v>1226</v>
      </c>
      <c r="BC8" s="277">
        <f t="shared" si="15"/>
        <v>49660</v>
      </c>
      <c r="BD8" s="277">
        <f t="shared" si="16"/>
        <v>18268</v>
      </c>
      <c r="BE8" s="277">
        <v>0</v>
      </c>
      <c r="BF8" s="277">
        <v>6665</v>
      </c>
      <c r="BG8" s="277">
        <v>6096</v>
      </c>
      <c r="BH8" s="277">
        <v>885</v>
      </c>
      <c r="BI8" s="277">
        <v>462</v>
      </c>
      <c r="BJ8" s="277">
        <v>4160</v>
      </c>
      <c r="BK8" s="277">
        <f t="shared" si="17"/>
        <v>31392</v>
      </c>
      <c r="BL8" s="277">
        <v>0</v>
      </c>
      <c r="BM8" s="277">
        <v>22028</v>
      </c>
      <c r="BN8" s="277">
        <v>7150</v>
      </c>
      <c r="BO8" s="277">
        <v>619</v>
      </c>
      <c r="BP8" s="277">
        <v>16</v>
      </c>
      <c r="BQ8" s="277">
        <v>1579</v>
      </c>
      <c r="BR8" s="278">
        <f aca="true" t="shared" si="39" ref="BR8:BX8">SUM(BY8,CF8)</f>
        <v>352278</v>
      </c>
      <c r="BS8" s="278">
        <f t="shared" si="39"/>
        <v>0</v>
      </c>
      <c r="BT8" s="278">
        <f t="shared" si="39"/>
        <v>278132</v>
      </c>
      <c r="BU8" s="278">
        <f t="shared" si="39"/>
        <v>25546</v>
      </c>
      <c r="BV8" s="278">
        <f t="shared" si="39"/>
        <v>39404</v>
      </c>
      <c r="BW8" s="278">
        <f t="shared" si="39"/>
        <v>545</v>
      </c>
      <c r="BX8" s="278">
        <f t="shared" si="39"/>
        <v>8651</v>
      </c>
      <c r="BY8" s="277">
        <f t="shared" si="19"/>
        <v>334010</v>
      </c>
      <c r="BZ8" s="278">
        <f t="shared" si="20"/>
        <v>0</v>
      </c>
      <c r="CA8" s="278">
        <f t="shared" si="21"/>
        <v>271467</v>
      </c>
      <c r="CB8" s="278">
        <f t="shared" si="22"/>
        <v>19450</v>
      </c>
      <c r="CC8" s="278">
        <f t="shared" si="23"/>
        <v>38519</v>
      </c>
      <c r="CD8" s="278">
        <f t="shared" si="24"/>
        <v>83</v>
      </c>
      <c r="CE8" s="278">
        <f t="shared" si="25"/>
        <v>4491</v>
      </c>
      <c r="CF8" s="277">
        <f t="shared" si="26"/>
        <v>18268</v>
      </c>
      <c r="CG8" s="278">
        <f aca="true" t="shared" si="40" ref="CG8:CL8">BE8</f>
        <v>0</v>
      </c>
      <c r="CH8" s="278">
        <f t="shared" si="40"/>
        <v>6665</v>
      </c>
      <c r="CI8" s="278">
        <f t="shared" si="40"/>
        <v>6096</v>
      </c>
      <c r="CJ8" s="278">
        <f t="shared" si="40"/>
        <v>885</v>
      </c>
      <c r="CK8" s="278">
        <f t="shared" si="40"/>
        <v>462</v>
      </c>
      <c r="CL8" s="278">
        <f t="shared" si="40"/>
        <v>4160</v>
      </c>
      <c r="CM8" s="278">
        <f aca="true" t="shared" si="41" ref="CM8:CS8">SUM(CT8,DA8)</f>
        <v>171831</v>
      </c>
      <c r="CN8" s="278">
        <f t="shared" si="41"/>
        <v>0</v>
      </c>
      <c r="CO8" s="278">
        <f t="shared" si="41"/>
        <v>150287</v>
      </c>
      <c r="CP8" s="278">
        <f t="shared" si="41"/>
        <v>15809</v>
      </c>
      <c r="CQ8" s="278">
        <f t="shared" si="41"/>
        <v>2914</v>
      </c>
      <c r="CR8" s="278">
        <f t="shared" si="41"/>
        <v>16</v>
      </c>
      <c r="CS8" s="278">
        <f t="shared" si="41"/>
        <v>2805</v>
      </c>
      <c r="CT8" s="277">
        <f t="shared" si="29"/>
        <v>140439</v>
      </c>
      <c r="CU8" s="278">
        <f t="shared" si="30"/>
        <v>0</v>
      </c>
      <c r="CV8" s="278">
        <f t="shared" si="31"/>
        <v>128259</v>
      </c>
      <c r="CW8" s="278">
        <f t="shared" si="32"/>
        <v>8659</v>
      </c>
      <c r="CX8" s="278">
        <f t="shared" si="33"/>
        <v>2295</v>
      </c>
      <c r="CY8" s="278">
        <f t="shared" si="34"/>
        <v>0</v>
      </c>
      <c r="CZ8" s="278">
        <f t="shared" si="35"/>
        <v>1226</v>
      </c>
      <c r="DA8" s="277">
        <f t="shared" si="36"/>
        <v>31392</v>
      </c>
      <c r="DB8" s="278">
        <f aca="true" t="shared" si="42" ref="DB8:DG8">BL8</f>
        <v>0</v>
      </c>
      <c r="DC8" s="278">
        <f t="shared" si="42"/>
        <v>22028</v>
      </c>
      <c r="DD8" s="278">
        <f t="shared" si="42"/>
        <v>7150</v>
      </c>
      <c r="DE8" s="278">
        <f t="shared" si="42"/>
        <v>619</v>
      </c>
      <c r="DF8" s="278">
        <f t="shared" si="42"/>
        <v>16</v>
      </c>
      <c r="DG8" s="278">
        <f t="shared" si="42"/>
        <v>1579</v>
      </c>
      <c r="DH8" s="277">
        <v>0</v>
      </c>
      <c r="DI8" s="277">
        <f t="shared" si="38"/>
        <v>36</v>
      </c>
      <c r="DJ8" s="277">
        <v>28</v>
      </c>
      <c r="DK8" s="277">
        <v>8</v>
      </c>
      <c r="DL8" s="277">
        <v>0</v>
      </c>
      <c r="DM8" s="277">
        <v>0</v>
      </c>
    </row>
    <row r="9" spans="1:117" s="276" customFormat="1" ht="12" customHeight="1">
      <c r="A9" s="271" t="s">
        <v>609</v>
      </c>
      <c r="B9" s="272" t="s">
        <v>610</v>
      </c>
      <c r="C9" s="300" t="s">
        <v>300</v>
      </c>
      <c r="D9" s="277">
        <f t="shared" si="0"/>
        <v>430707</v>
      </c>
      <c r="E9" s="278">
        <f t="shared" si="1"/>
        <v>271822</v>
      </c>
      <c r="F9" s="278">
        <f t="shared" si="2"/>
        <v>7451</v>
      </c>
      <c r="G9" s="277">
        <v>0</v>
      </c>
      <c r="H9" s="277">
        <v>7451</v>
      </c>
      <c r="I9" s="277">
        <v>0</v>
      </c>
      <c r="J9" s="278">
        <f t="shared" si="3"/>
        <v>204994</v>
      </c>
      <c r="K9" s="277">
        <v>18046</v>
      </c>
      <c r="L9" s="281">
        <v>186843</v>
      </c>
      <c r="M9" s="277">
        <v>105</v>
      </c>
      <c r="N9" s="278">
        <f t="shared" si="4"/>
        <v>11570</v>
      </c>
      <c r="O9" s="281">
        <v>100</v>
      </c>
      <c r="P9" s="281">
        <v>11426</v>
      </c>
      <c r="Q9" s="277">
        <v>44</v>
      </c>
      <c r="R9" s="278">
        <f t="shared" si="5"/>
        <v>44913</v>
      </c>
      <c r="S9" s="277">
        <v>3812</v>
      </c>
      <c r="T9" s="281">
        <v>41051</v>
      </c>
      <c r="U9" s="277">
        <v>50</v>
      </c>
      <c r="V9" s="278">
        <f t="shared" si="6"/>
        <v>11</v>
      </c>
      <c r="W9" s="277">
        <v>0</v>
      </c>
      <c r="X9" s="277">
        <v>11</v>
      </c>
      <c r="Y9" s="277">
        <v>0</v>
      </c>
      <c r="Z9" s="278">
        <f t="shared" si="7"/>
        <v>2883</v>
      </c>
      <c r="AA9" s="277">
        <v>312</v>
      </c>
      <c r="AB9" s="277">
        <v>2403</v>
      </c>
      <c r="AC9" s="277">
        <v>168</v>
      </c>
      <c r="AD9" s="278">
        <f t="shared" si="8"/>
        <v>117000</v>
      </c>
      <c r="AE9" s="278">
        <f t="shared" si="9"/>
        <v>4394</v>
      </c>
      <c r="AF9" s="277">
        <v>89</v>
      </c>
      <c r="AG9" s="277">
        <v>0</v>
      </c>
      <c r="AH9" s="277">
        <v>4305</v>
      </c>
      <c r="AI9" s="278">
        <f t="shared" si="10"/>
        <v>106764</v>
      </c>
      <c r="AJ9" s="277">
        <v>34</v>
      </c>
      <c r="AK9" s="277">
        <v>69</v>
      </c>
      <c r="AL9" s="281">
        <v>106661</v>
      </c>
      <c r="AM9" s="278">
        <f t="shared" si="11"/>
        <v>3137</v>
      </c>
      <c r="AN9" s="277">
        <v>0</v>
      </c>
      <c r="AO9" s="277">
        <v>20</v>
      </c>
      <c r="AP9" s="277">
        <v>3117</v>
      </c>
      <c r="AQ9" s="278">
        <f t="shared" si="12"/>
        <v>2050</v>
      </c>
      <c r="AR9" s="277">
        <v>5</v>
      </c>
      <c r="AS9" s="277">
        <v>1</v>
      </c>
      <c r="AT9" s="281">
        <v>2044</v>
      </c>
      <c r="AU9" s="278">
        <f t="shared" si="13"/>
        <v>2</v>
      </c>
      <c r="AV9" s="277">
        <v>0</v>
      </c>
      <c r="AW9" s="277">
        <v>0</v>
      </c>
      <c r="AX9" s="277">
        <v>2</v>
      </c>
      <c r="AY9" s="278">
        <f t="shared" si="14"/>
        <v>653</v>
      </c>
      <c r="AZ9" s="277">
        <v>36</v>
      </c>
      <c r="BA9" s="277">
        <v>80</v>
      </c>
      <c r="BB9" s="277">
        <v>537</v>
      </c>
      <c r="BC9" s="277">
        <f t="shared" si="15"/>
        <v>41885</v>
      </c>
      <c r="BD9" s="277">
        <f t="shared" si="16"/>
        <v>14120</v>
      </c>
      <c r="BE9" s="277">
        <v>0</v>
      </c>
      <c r="BF9" s="277">
        <v>8920</v>
      </c>
      <c r="BG9" s="277">
        <v>1787</v>
      </c>
      <c r="BH9" s="277">
        <v>1285</v>
      </c>
      <c r="BI9" s="277">
        <v>39</v>
      </c>
      <c r="BJ9" s="277">
        <v>2089</v>
      </c>
      <c r="BK9" s="277">
        <f t="shared" si="17"/>
        <v>27765</v>
      </c>
      <c r="BL9" s="277">
        <v>0</v>
      </c>
      <c r="BM9" s="281">
        <v>23430</v>
      </c>
      <c r="BN9" s="277">
        <v>2612</v>
      </c>
      <c r="BO9" s="281">
        <v>952</v>
      </c>
      <c r="BP9" s="277">
        <v>61</v>
      </c>
      <c r="BQ9" s="277">
        <v>710</v>
      </c>
      <c r="BR9" s="278">
        <f aca="true" t="shared" si="43" ref="BR9:BX9">SUM(BY9,CF9)</f>
        <v>285942</v>
      </c>
      <c r="BS9" s="278">
        <f t="shared" si="43"/>
        <v>7451</v>
      </c>
      <c r="BT9" s="278">
        <f t="shared" si="43"/>
        <v>213914</v>
      </c>
      <c r="BU9" s="278">
        <f t="shared" si="43"/>
        <v>13357</v>
      </c>
      <c r="BV9" s="278">
        <f t="shared" si="43"/>
        <v>46198</v>
      </c>
      <c r="BW9" s="278">
        <f t="shared" si="43"/>
        <v>50</v>
      </c>
      <c r="BX9" s="278">
        <f t="shared" si="43"/>
        <v>4972</v>
      </c>
      <c r="BY9" s="277">
        <f t="shared" si="19"/>
        <v>271822</v>
      </c>
      <c r="BZ9" s="278">
        <f t="shared" si="20"/>
        <v>7451</v>
      </c>
      <c r="CA9" s="278">
        <f t="shared" si="21"/>
        <v>204994</v>
      </c>
      <c r="CB9" s="278">
        <f t="shared" si="22"/>
        <v>11570</v>
      </c>
      <c r="CC9" s="278">
        <f t="shared" si="23"/>
        <v>44913</v>
      </c>
      <c r="CD9" s="278">
        <f t="shared" si="24"/>
        <v>11</v>
      </c>
      <c r="CE9" s="278">
        <f t="shared" si="25"/>
        <v>2883</v>
      </c>
      <c r="CF9" s="277">
        <f t="shared" si="26"/>
        <v>14120</v>
      </c>
      <c r="CG9" s="278">
        <f aca="true" t="shared" si="44" ref="CG9:CL9">BE9</f>
        <v>0</v>
      </c>
      <c r="CH9" s="278">
        <f t="shared" si="44"/>
        <v>8920</v>
      </c>
      <c r="CI9" s="278">
        <f t="shared" si="44"/>
        <v>1787</v>
      </c>
      <c r="CJ9" s="278">
        <f t="shared" si="44"/>
        <v>1285</v>
      </c>
      <c r="CK9" s="278">
        <f t="shared" si="44"/>
        <v>39</v>
      </c>
      <c r="CL9" s="278">
        <f t="shared" si="44"/>
        <v>2089</v>
      </c>
      <c r="CM9" s="278">
        <f aca="true" t="shared" si="45" ref="CM9:CS9">SUM(CT9,DA9)</f>
        <v>144765</v>
      </c>
      <c r="CN9" s="278">
        <f t="shared" si="45"/>
        <v>4394</v>
      </c>
      <c r="CO9" s="278">
        <f t="shared" si="45"/>
        <v>130194</v>
      </c>
      <c r="CP9" s="278">
        <f t="shared" si="45"/>
        <v>5749</v>
      </c>
      <c r="CQ9" s="278">
        <f t="shared" si="45"/>
        <v>3002</v>
      </c>
      <c r="CR9" s="278">
        <f t="shared" si="45"/>
        <v>63</v>
      </c>
      <c r="CS9" s="278">
        <f t="shared" si="45"/>
        <v>1363</v>
      </c>
      <c r="CT9" s="277">
        <f t="shared" si="29"/>
        <v>117000</v>
      </c>
      <c r="CU9" s="278">
        <f t="shared" si="30"/>
        <v>4394</v>
      </c>
      <c r="CV9" s="278">
        <f t="shared" si="31"/>
        <v>106764</v>
      </c>
      <c r="CW9" s="278">
        <f t="shared" si="32"/>
        <v>3137</v>
      </c>
      <c r="CX9" s="278">
        <f t="shared" si="33"/>
        <v>2050</v>
      </c>
      <c r="CY9" s="278">
        <f t="shared" si="34"/>
        <v>2</v>
      </c>
      <c r="CZ9" s="278">
        <f t="shared" si="35"/>
        <v>653</v>
      </c>
      <c r="DA9" s="277">
        <f t="shared" si="36"/>
        <v>27765</v>
      </c>
      <c r="DB9" s="278">
        <f aca="true" t="shared" si="46" ref="DB9:DG9">BL9</f>
        <v>0</v>
      </c>
      <c r="DC9" s="278">
        <f t="shared" si="46"/>
        <v>23430</v>
      </c>
      <c r="DD9" s="278">
        <f t="shared" si="46"/>
        <v>2612</v>
      </c>
      <c r="DE9" s="278">
        <f t="shared" si="46"/>
        <v>952</v>
      </c>
      <c r="DF9" s="278">
        <f t="shared" si="46"/>
        <v>61</v>
      </c>
      <c r="DG9" s="278">
        <f t="shared" si="46"/>
        <v>710</v>
      </c>
      <c r="DH9" s="277">
        <v>90</v>
      </c>
      <c r="DI9" s="277">
        <f t="shared" si="38"/>
        <v>4</v>
      </c>
      <c r="DJ9" s="277">
        <v>0</v>
      </c>
      <c r="DK9" s="277">
        <v>4</v>
      </c>
      <c r="DL9" s="277">
        <v>0</v>
      </c>
      <c r="DM9" s="277">
        <v>0</v>
      </c>
    </row>
    <row r="10" spans="1:117" s="276" customFormat="1" ht="12" customHeight="1">
      <c r="A10" s="271" t="s">
        <v>611</v>
      </c>
      <c r="B10" s="272" t="s">
        <v>637</v>
      </c>
      <c r="C10" s="300" t="s">
        <v>300</v>
      </c>
      <c r="D10" s="277">
        <f t="shared" si="0"/>
        <v>826923</v>
      </c>
      <c r="E10" s="278">
        <f t="shared" si="1"/>
        <v>554449</v>
      </c>
      <c r="F10" s="278">
        <f t="shared" si="2"/>
        <v>0</v>
      </c>
      <c r="G10" s="277">
        <v>0</v>
      </c>
      <c r="H10" s="277">
        <v>0</v>
      </c>
      <c r="I10" s="277">
        <v>0</v>
      </c>
      <c r="J10" s="278">
        <f t="shared" si="3"/>
        <v>437868</v>
      </c>
      <c r="K10" s="277">
        <v>2588</v>
      </c>
      <c r="L10" s="277">
        <v>435280</v>
      </c>
      <c r="M10" s="277">
        <v>0</v>
      </c>
      <c r="N10" s="278">
        <f t="shared" si="4"/>
        <v>8791</v>
      </c>
      <c r="O10" s="277">
        <v>419</v>
      </c>
      <c r="P10" s="277">
        <v>8372</v>
      </c>
      <c r="Q10" s="277">
        <v>0</v>
      </c>
      <c r="R10" s="278">
        <f t="shared" si="5"/>
        <v>99767</v>
      </c>
      <c r="S10" s="277">
        <v>514</v>
      </c>
      <c r="T10" s="277">
        <v>99186</v>
      </c>
      <c r="U10" s="277">
        <v>67</v>
      </c>
      <c r="V10" s="278">
        <f t="shared" si="6"/>
        <v>582</v>
      </c>
      <c r="W10" s="277">
        <v>0</v>
      </c>
      <c r="X10" s="277">
        <v>582</v>
      </c>
      <c r="Y10" s="277">
        <v>0</v>
      </c>
      <c r="Z10" s="278">
        <f t="shared" si="7"/>
        <v>7441</v>
      </c>
      <c r="AA10" s="277">
        <v>1184</v>
      </c>
      <c r="AB10" s="277">
        <v>6211</v>
      </c>
      <c r="AC10" s="277">
        <v>46</v>
      </c>
      <c r="AD10" s="278">
        <f t="shared" si="8"/>
        <v>206165</v>
      </c>
      <c r="AE10" s="278">
        <f t="shared" si="9"/>
        <v>0</v>
      </c>
      <c r="AF10" s="277">
        <v>0</v>
      </c>
      <c r="AG10" s="277">
        <v>0</v>
      </c>
      <c r="AH10" s="277">
        <v>0</v>
      </c>
      <c r="AI10" s="278">
        <f t="shared" si="10"/>
        <v>193437</v>
      </c>
      <c r="AJ10" s="277">
        <v>0</v>
      </c>
      <c r="AK10" s="277">
        <v>417</v>
      </c>
      <c r="AL10" s="277">
        <v>193020</v>
      </c>
      <c r="AM10" s="278">
        <f t="shared" si="11"/>
        <v>2554</v>
      </c>
      <c r="AN10" s="277">
        <v>0</v>
      </c>
      <c r="AO10" s="277">
        <v>17</v>
      </c>
      <c r="AP10" s="277">
        <v>2537</v>
      </c>
      <c r="AQ10" s="278">
        <f t="shared" si="12"/>
        <v>5275</v>
      </c>
      <c r="AR10" s="277">
        <v>0</v>
      </c>
      <c r="AS10" s="277">
        <v>43</v>
      </c>
      <c r="AT10" s="277">
        <v>5232</v>
      </c>
      <c r="AU10" s="278">
        <f t="shared" si="13"/>
        <v>125</v>
      </c>
      <c r="AV10" s="277">
        <v>0</v>
      </c>
      <c r="AW10" s="277">
        <v>0</v>
      </c>
      <c r="AX10" s="277">
        <v>125</v>
      </c>
      <c r="AY10" s="278">
        <f t="shared" si="14"/>
        <v>4774</v>
      </c>
      <c r="AZ10" s="277">
        <v>0</v>
      </c>
      <c r="BA10" s="277">
        <v>0</v>
      </c>
      <c r="BB10" s="277">
        <v>4774</v>
      </c>
      <c r="BC10" s="277">
        <f t="shared" si="15"/>
        <v>66309</v>
      </c>
      <c r="BD10" s="277">
        <f t="shared" si="16"/>
        <v>9911</v>
      </c>
      <c r="BE10" s="277">
        <v>0</v>
      </c>
      <c r="BF10" s="277">
        <v>5395</v>
      </c>
      <c r="BG10" s="277">
        <v>607</v>
      </c>
      <c r="BH10" s="277">
        <v>391</v>
      </c>
      <c r="BI10" s="277">
        <v>17</v>
      </c>
      <c r="BJ10" s="277">
        <v>3501</v>
      </c>
      <c r="BK10" s="277">
        <f t="shared" si="17"/>
        <v>56398</v>
      </c>
      <c r="BL10" s="277">
        <v>0</v>
      </c>
      <c r="BM10" s="277">
        <v>26154</v>
      </c>
      <c r="BN10" s="277">
        <v>4835</v>
      </c>
      <c r="BO10" s="277">
        <v>320</v>
      </c>
      <c r="BP10" s="277">
        <v>336</v>
      </c>
      <c r="BQ10" s="277">
        <v>24753</v>
      </c>
      <c r="BR10" s="278">
        <f aca="true" t="shared" si="47" ref="BR10:BX10">SUM(BY10,CF10)</f>
        <v>564360</v>
      </c>
      <c r="BS10" s="278">
        <f t="shared" si="47"/>
        <v>0</v>
      </c>
      <c r="BT10" s="278">
        <f t="shared" si="47"/>
        <v>443263</v>
      </c>
      <c r="BU10" s="278">
        <f t="shared" si="47"/>
        <v>9398</v>
      </c>
      <c r="BV10" s="278">
        <f t="shared" si="47"/>
        <v>100158</v>
      </c>
      <c r="BW10" s="278">
        <f t="shared" si="47"/>
        <v>599</v>
      </c>
      <c r="BX10" s="278">
        <f t="shared" si="47"/>
        <v>10942</v>
      </c>
      <c r="BY10" s="277">
        <f t="shared" si="19"/>
        <v>554449</v>
      </c>
      <c r="BZ10" s="278">
        <f t="shared" si="20"/>
        <v>0</v>
      </c>
      <c r="CA10" s="278">
        <f t="shared" si="21"/>
        <v>437868</v>
      </c>
      <c r="CB10" s="278">
        <f t="shared" si="22"/>
        <v>8791</v>
      </c>
      <c r="CC10" s="278">
        <f t="shared" si="23"/>
        <v>99767</v>
      </c>
      <c r="CD10" s="278">
        <f t="shared" si="24"/>
        <v>582</v>
      </c>
      <c r="CE10" s="278">
        <f t="shared" si="25"/>
        <v>7441</v>
      </c>
      <c r="CF10" s="277">
        <f t="shared" si="26"/>
        <v>9911</v>
      </c>
      <c r="CG10" s="278">
        <f aca="true" t="shared" si="48" ref="CG10:CL10">BE10</f>
        <v>0</v>
      </c>
      <c r="CH10" s="278">
        <f t="shared" si="48"/>
        <v>5395</v>
      </c>
      <c r="CI10" s="278">
        <f t="shared" si="48"/>
        <v>607</v>
      </c>
      <c r="CJ10" s="278">
        <f t="shared" si="48"/>
        <v>391</v>
      </c>
      <c r="CK10" s="278">
        <f t="shared" si="48"/>
        <v>17</v>
      </c>
      <c r="CL10" s="278">
        <f t="shared" si="48"/>
        <v>3501</v>
      </c>
      <c r="CM10" s="278">
        <f aca="true" t="shared" si="49" ref="CM10:CS10">SUM(CT10,DA10)</f>
        <v>262563</v>
      </c>
      <c r="CN10" s="278">
        <f t="shared" si="49"/>
        <v>0</v>
      </c>
      <c r="CO10" s="278">
        <f t="shared" si="49"/>
        <v>219591</v>
      </c>
      <c r="CP10" s="278">
        <f t="shared" si="49"/>
        <v>7389</v>
      </c>
      <c r="CQ10" s="278">
        <f t="shared" si="49"/>
        <v>5595</v>
      </c>
      <c r="CR10" s="278">
        <f t="shared" si="49"/>
        <v>461</v>
      </c>
      <c r="CS10" s="278">
        <f t="shared" si="49"/>
        <v>29527</v>
      </c>
      <c r="CT10" s="277">
        <f t="shared" si="29"/>
        <v>206165</v>
      </c>
      <c r="CU10" s="278">
        <f t="shared" si="30"/>
        <v>0</v>
      </c>
      <c r="CV10" s="278">
        <f t="shared" si="31"/>
        <v>193437</v>
      </c>
      <c r="CW10" s="278">
        <f t="shared" si="32"/>
        <v>2554</v>
      </c>
      <c r="CX10" s="278">
        <f t="shared" si="33"/>
        <v>5275</v>
      </c>
      <c r="CY10" s="278">
        <f t="shared" si="34"/>
        <v>125</v>
      </c>
      <c r="CZ10" s="278">
        <f t="shared" si="35"/>
        <v>4774</v>
      </c>
      <c r="DA10" s="277">
        <f t="shared" si="36"/>
        <v>56398</v>
      </c>
      <c r="DB10" s="278">
        <f aca="true" t="shared" si="50" ref="DB10:DG10">BL10</f>
        <v>0</v>
      </c>
      <c r="DC10" s="278">
        <f t="shared" si="50"/>
        <v>26154</v>
      </c>
      <c r="DD10" s="278">
        <f t="shared" si="50"/>
        <v>4835</v>
      </c>
      <c r="DE10" s="278">
        <f t="shared" si="50"/>
        <v>320</v>
      </c>
      <c r="DF10" s="278">
        <f t="shared" si="50"/>
        <v>336</v>
      </c>
      <c r="DG10" s="278">
        <f t="shared" si="50"/>
        <v>24753</v>
      </c>
      <c r="DH10" s="281">
        <v>0</v>
      </c>
      <c r="DI10" s="277">
        <f t="shared" si="38"/>
        <v>91</v>
      </c>
      <c r="DJ10" s="277">
        <v>19</v>
      </c>
      <c r="DK10" s="277">
        <v>10</v>
      </c>
      <c r="DL10" s="277">
        <v>2</v>
      </c>
      <c r="DM10" s="277">
        <v>60</v>
      </c>
    </row>
    <row r="11" spans="1:117" s="276" customFormat="1" ht="12" customHeight="1">
      <c r="A11" s="271" t="s">
        <v>554</v>
      </c>
      <c r="B11" s="272" t="s">
        <v>670</v>
      </c>
      <c r="C11" s="300" t="s">
        <v>300</v>
      </c>
      <c r="D11" s="277">
        <f t="shared" si="0"/>
        <v>390633</v>
      </c>
      <c r="E11" s="278">
        <f t="shared" si="1"/>
        <v>260078</v>
      </c>
      <c r="F11" s="278">
        <f t="shared" si="2"/>
        <v>65671</v>
      </c>
      <c r="G11" s="277">
        <v>0</v>
      </c>
      <c r="H11" s="277">
        <v>65671</v>
      </c>
      <c r="I11" s="277">
        <v>0</v>
      </c>
      <c r="J11" s="278">
        <f t="shared" si="3"/>
        <v>143762</v>
      </c>
      <c r="K11" s="277">
        <v>2713</v>
      </c>
      <c r="L11" s="277">
        <v>141049</v>
      </c>
      <c r="M11" s="277">
        <v>0</v>
      </c>
      <c r="N11" s="278">
        <f t="shared" si="4"/>
        <v>6569</v>
      </c>
      <c r="O11" s="277">
        <v>455</v>
      </c>
      <c r="P11" s="277">
        <v>6114</v>
      </c>
      <c r="Q11" s="277">
        <v>0</v>
      </c>
      <c r="R11" s="278">
        <f t="shared" si="5"/>
        <v>42083</v>
      </c>
      <c r="S11" s="277">
        <v>894</v>
      </c>
      <c r="T11" s="277">
        <v>40449</v>
      </c>
      <c r="U11" s="277">
        <v>740</v>
      </c>
      <c r="V11" s="278">
        <f t="shared" si="6"/>
        <v>58</v>
      </c>
      <c r="W11" s="277">
        <v>0</v>
      </c>
      <c r="X11" s="277">
        <v>58</v>
      </c>
      <c r="Y11" s="277">
        <v>0</v>
      </c>
      <c r="Z11" s="278">
        <f t="shared" si="7"/>
        <v>1935</v>
      </c>
      <c r="AA11" s="277">
        <v>37</v>
      </c>
      <c r="AB11" s="277">
        <v>1863</v>
      </c>
      <c r="AC11" s="277">
        <v>35</v>
      </c>
      <c r="AD11" s="278">
        <f t="shared" si="8"/>
        <v>95708</v>
      </c>
      <c r="AE11" s="278">
        <f t="shared" si="9"/>
        <v>38192</v>
      </c>
      <c r="AF11" s="277">
        <v>0</v>
      </c>
      <c r="AG11" s="277">
        <v>0</v>
      </c>
      <c r="AH11" s="277">
        <v>38192</v>
      </c>
      <c r="AI11" s="278">
        <f t="shared" si="10"/>
        <v>50919</v>
      </c>
      <c r="AJ11" s="277">
        <v>666</v>
      </c>
      <c r="AK11" s="277">
        <v>105</v>
      </c>
      <c r="AL11" s="277">
        <v>50148</v>
      </c>
      <c r="AM11" s="278">
        <f t="shared" si="11"/>
        <v>2633</v>
      </c>
      <c r="AN11" s="277">
        <v>61</v>
      </c>
      <c r="AO11" s="277">
        <v>486</v>
      </c>
      <c r="AP11" s="277">
        <v>2086</v>
      </c>
      <c r="AQ11" s="278">
        <f t="shared" si="12"/>
        <v>2133</v>
      </c>
      <c r="AR11" s="277">
        <v>0</v>
      </c>
      <c r="AS11" s="277">
        <v>0</v>
      </c>
      <c r="AT11" s="277">
        <v>2133</v>
      </c>
      <c r="AU11" s="278">
        <f t="shared" si="13"/>
        <v>134</v>
      </c>
      <c r="AV11" s="277">
        <v>0</v>
      </c>
      <c r="AW11" s="277">
        <v>0</v>
      </c>
      <c r="AX11" s="277">
        <v>134</v>
      </c>
      <c r="AY11" s="278">
        <f t="shared" si="14"/>
        <v>1697</v>
      </c>
      <c r="AZ11" s="277">
        <v>176</v>
      </c>
      <c r="BA11" s="277">
        <v>0</v>
      </c>
      <c r="BB11" s="277">
        <v>1521</v>
      </c>
      <c r="BC11" s="277">
        <f t="shared" si="15"/>
        <v>34847</v>
      </c>
      <c r="BD11" s="277">
        <f t="shared" si="16"/>
        <v>7718</v>
      </c>
      <c r="BE11" s="277">
        <v>0</v>
      </c>
      <c r="BF11" s="277">
        <v>4305</v>
      </c>
      <c r="BG11" s="277">
        <v>1174</v>
      </c>
      <c r="BH11" s="277">
        <v>108</v>
      </c>
      <c r="BI11" s="277">
        <v>81</v>
      </c>
      <c r="BJ11" s="277">
        <v>2050</v>
      </c>
      <c r="BK11" s="277">
        <f t="shared" si="17"/>
        <v>27129</v>
      </c>
      <c r="BL11" s="277">
        <v>3261</v>
      </c>
      <c r="BM11" s="277">
        <v>14811</v>
      </c>
      <c r="BN11" s="277">
        <v>3268</v>
      </c>
      <c r="BO11" s="277">
        <v>601</v>
      </c>
      <c r="BP11" s="277">
        <v>1374</v>
      </c>
      <c r="BQ11" s="277">
        <v>3814</v>
      </c>
      <c r="BR11" s="278">
        <f aca="true" t="shared" si="51" ref="BR11:BX11">SUM(BY11,CF11)</f>
        <v>267796</v>
      </c>
      <c r="BS11" s="278">
        <f t="shared" si="51"/>
        <v>65671</v>
      </c>
      <c r="BT11" s="278">
        <f t="shared" si="51"/>
        <v>148067</v>
      </c>
      <c r="BU11" s="278">
        <f t="shared" si="51"/>
        <v>7743</v>
      </c>
      <c r="BV11" s="278">
        <f t="shared" si="51"/>
        <v>42191</v>
      </c>
      <c r="BW11" s="278">
        <f t="shared" si="51"/>
        <v>139</v>
      </c>
      <c r="BX11" s="278">
        <f t="shared" si="51"/>
        <v>3985</v>
      </c>
      <c r="BY11" s="277">
        <f t="shared" si="19"/>
        <v>260078</v>
      </c>
      <c r="BZ11" s="278">
        <f t="shared" si="20"/>
        <v>65671</v>
      </c>
      <c r="CA11" s="278">
        <f t="shared" si="21"/>
        <v>143762</v>
      </c>
      <c r="CB11" s="278">
        <f t="shared" si="22"/>
        <v>6569</v>
      </c>
      <c r="CC11" s="278">
        <f t="shared" si="23"/>
        <v>42083</v>
      </c>
      <c r="CD11" s="278">
        <f t="shared" si="24"/>
        <v>58</v>
      </c>
      <c r="CE11" s="278">
        <f t="shared" si="25"/>
        <v>1935</v>
      </c>
      <c r="CF11" s="277">
        <f t="shared" si="26"/>
        <v>7718</v>
      </c>
      <c r="CG11" s="278">
        <f aca="true" t="shared" si="52" ref="CG11:CL11">BE11</f>
        <v>0</v>
      </c>
      <c r="CH11" s="278">
        <f t="shared" si="52"/>
        <v>4305</v>
      </c>
      <c r="CI11" s="278">
        <f t="shared" si="52"/>
        <v>1174</v>
      </c>
      <c r="CJ11" s="278">
        <f t="shared" si="52"/>
        <v>108</v>
      </c>
      <c r="CK11" s="278">
        <f t="shared" si="52"/>
        <v>81</v>
      </c>
      <c r="CL11" s="278">
        <f t="shared" si="52"/>
        <v>2050</v>
      </c>
      <c r="CM11" s="278">
        <f aca="true" t="shared" si="53" ref="CM11:CS11">SUM(CT11,DA11)</f>
        <v>122837</v>
      </c>
      <c r="CN11" s="278">
        <f t="shared" si="53"/>
        <v>41453</v>
      </c>
      <c r="CO11" s="278">
        <f t="shared" si="53"/>
        <v>65730</v>
      </c>
      <c r="CP11" s="278">
        <f t="shared" si="53"/>
        <v>5901</v>
      </c>
      <c r="CQ11" s="278">
        <f t="shared" si="53"/>
        <v>2734</v>
      </c>
      <c r="CR11" s="278">
        <f t="shared" si="53"/>
        <v>1508</v>
      </c>
      <c r="CS11" s="278">
        <f t="shared" si="53"/>
        <v>5511</v>
      </c>
      <c r="CT11" s="277">
        <f t="shared" si="29"/>
        <v>95708</v>
      </c>
      <c r="CU11" s="278">
        <f t="shared" si="30"/>
        <v>38192</v>
      </c>
      <c r="CV11" s="278">
        <f t="shared" si="31"/>
        <v>50919</v>
      </c>
      <c r="CW11" s="278">
        <f t="shared" si="32"/>
        <v>2633</v>
      </c>
      <c r="CX11" s="278">
        <f t="shared" si="33"/>
        <v>2133</v>
      </c>
      <c r="CY11" s="278">
        <f t="shared" si="34"/>
        <v>134</v>
      </c>
      <c r="CZ11" s="278">
        <f t="shared" si="35"/>
        <v>1697</v>
      </c>
      <c r="DA11" s="277">
        <f t="shared" si="36"/>
        <v>27129</v>
      </c>
      <c r="DB11" s="278">
        <f aca="true" t="shared" si="54" ref="DB11:DG11">BL11</f>
        <v>3261</v>
      </c>
      <c r="DC11" s="278">
        <f t="shared" si="54"/>
        <v>14811</v>
      </c>
      <c r="DD11" s="278">
        <f t="shared" si="54"/>
        <v>3268</v>
      </c>
      <c r="DE11" s="278">
        <f t="shared" si="54"/>
        <v>601</v>
      </c>
      <c r="DF11" s="278">
        <f t="shared" si="54"/>
        <v>1374</v>
      </c>
      <c r="DG11" s="278">
        <f t="shared" si="54"/>
        <v>3814</v>
      </c>
      <c r="DH11" s="277">
        <v>609</v>
      </c>
      <c r="DI11" s="277">
        <f t="shared" si="38"/>
        <v>5</v>
      </c>
      <c r="DJ11" s="277">
        <v>2</v>
      </c>
      <c r="DK11" s="277">
        <v>0</v>
      </c>
      <c r="DL11" s="277">
        <v>0</v>
      </c>
      <c r="DM11" s="277">
        <v>3</v>
      </c>
    </row>
    <row r="12" spans="1:117" s="276" customFormat="1" ht="12" customHeight="1">
      <c r="A12" s="271" t="s">
        <v>612</v>
      </c>
      <c r="B12" s="272" t="s">
        <v>613</v>
      </c>
      <c r="C12" s="300" t="s">
        <v>300</v>
      </c>
      <c r="D12" s="277">
        <f t="shared" si="0"/>
        <v>353531</v>
      </c>
      <c r="E12" s="278">
        <f t="shared" si="1"/>
        <v>236557</v>
      </c>
      <c r="F12" s="278">
        <f t="shared" si="2"/>
        <v>0</v>
      </c>
      <c r="G12" s="277">
        <v>0</v>
      </c>
      <c r="H12" s="277">
        <v>0</v>
      </c>
      <c r="I12" s="277">
        <v>0</v>
      </c>
      <c r="J12" s="278">
        <f t="shared" si="3"/>
        <v>199627</v>
      </c>
      <c r="K12" s="277">
        <v>457</v>
      </c>
      <c r="L12" s="277">
        <v>199170</v>
      </c>
      <c r="M12" s="277">
        <v>0</v>
      </c>
      <c r="N12" s="278">
        <f t="shared" si="4"/>
        <v>10928</v>
      </c>
      <c r="O12" s="277">
        <v>42</v>
      </c>
      <c r="P12" s="277">
        <v>10886</v>
      </c>
      <c r="Q12" s="277">
        <v>0</v>
      </c>
      <c r="R12" s="278">
        <f t="shared" si="5"/>
        <v>24392</v>
      </c>
      <c r="S12" s="277">
        <v>214</v>
      </c>
      <c r="T12" s="277">
        <v>24178</v>
      </c>
      <c r="U12" s="277">
        <v>0</v>
      </c>
      <c r="V12" s="278">
        <f t="shared" si="6"/>
        <v>273</v>
      </c>
      <c r="W12" s="277">
        <v>3</v>
      </c>
      <c r="X12" s="277">
        <v>270</v>
      </c>
      <c r="Y12" s="277">
        <v>0</v>
      </c>
      <c r="Z12" s="278">
        <f t="shared" si="7"/>
        <v>1337</v>
      </c>
      <c r="AA12" s="277">
        <v>1</v>
      </c>
      <c r="AB12" s="277">
        <v>1336</v>
      </c>
      <c r="AC12" s="277">
        <v>0</v>
      </c>
      <c r="AD12" s="278">
        <f t="shared" si="8"/>
        <v>85582</v>
      </c>
      <c r="AE12" s="278">
        <f t="shared" si="9"/>
        <v>0</v>
      </c>
      <c r="AF12" s="277">
        <v>0</v>
      </c>
      <c r="AG12" s="277">
        <v>0</v>
      </c>
      <c r="AH12" s="277">
        <v>0</v>
      </c>
      <c r="AI12" s="278">
        <f t="shared" si="10"/>
        <v>82943</v>
      </c>
      <c r="AJ12" s="277">
        <v>0</v>
      </c>
      <c r="AK12" s="277">
        <v>158</v>
      </c>
      <c r="AL12" s="277">
        <v>82785</v>
      </c>
      <c r="AM12" s="278">
        <f t="shared" si="11"/>
        <v>1008</v>
      </c>
      <c r="AN12" s="277">
        <v>0</v>
      </c>
      <c r="AO12" s="277">
        <v>0</v>
      </c>
      <c r="AP12" s="277">
        <v>1008</v>
      </c>
      <c r="AQ12" s="278">
        <f t="shared" si="12"/>
        <v>1360</v>
      </c>
      <c r="AR12" s="277">
        <v>0</v>
      </c>
      <c r="AS12" s="277">
        <v>41</v>
      </c>
      <c r="AT12" s="277">
        <v>1319</v>
      </c>
      <c r="AU12" s="278">
        <f t="shared" si="13"/>
        <v>17</v>
      </c>
      <c r="AV12" s="277">
        <v>0</v>
      </c>
      <c r="AW12" s="277">
        <v>0</v>
      </c>
      <c r="AX12" s="277">
        <v>17</v>
      </c>
      <c r="AY12" s="278">
        <f t="shared" si="14"/>
        <v>254</v>
      </c>
      <c r="AZ12" s="277">
        <v>0</v>
      </c>
      <c r="BA12" s="277">
        <v>0</v>
      </c>
      <c r="BB12" s="277">
        <v>254</v>
      </c>
      <c r="BC12" s="277">
        <f t="shared" si="15"/>
        <v>31392</v>
      </c>
      <c r="BD12" s="277">
        <f t="shared" si="16"/>
        <v>9190</v>
      </c>
      <c r="BE12" s="277">
        <v>0</v>
      </c>
      <c r="BF12" s="277">
        <v>6118</v>
      </c>
      <c r="BG12" s="277">
        <v>1438</v>
      </c>
      <c r="BH12" s="277">
        <v>461</v>
      </c>
      <c r="BI12" s="277">
        <v>0</v>
      </c>
      <c r="BJ12" s="277">
        <v>1173</v>
      </c>
      <c r="BK12" s="277">
        <f t="shared" si="17"/>
        <v>22202</v>
      </c>
      <c r="BL12" s="277">
        <v>0</v>
      </c>
      <c r="BM12" s="277">
        <v>15919</v>
      </c>
      <c r="BN12" s="277">
        <v>2034</v>
      </c>
      <c r="BO12" s="277">
        <v>1915</v>
      </c>
      <c r="BP12" s="277">
        <v>331</v>
      </c>
      <c r="BQ12" s="277">
        <v>2003</v>
      </c>
      <c r="BR12" s="278">
        <f aca="true" t="shared" si="55" ref="BR12:BX12">SUM(BY12,CF12)</f>
        <v>245747</v>
      </c>
      <c r="BS12" s="278">
        <f t="shared" si="55"/>
        <v>0</v>
      </c>
      <c r="BT12" s="278">
        <f t="shared" si="55"/>
        <v>205745</v>
      </c>
      <c r="BU12" s="278">
        <f t="shared" si="55"/>
        <v>12366</v>
      </c>
      <c r="BV12" s="278">
        <f t="shared" si="55"/>
        <v>24853</v>
      </c>
      <c r="BW12" s="278">
        <f t="shared" si="55"/>
        <v>273</v>
      </c>
      <c r="BX12" s="278">
        <f t="shared" si="55"/>
        <v>2510</v>
      </c>
      <c r="BY12" s="277">
        <f t="shared" si="19"/>
        <v>236557</v>
      </c>
      <c r="BZ12" s="278">
        <f t="shared" si="20"/>
        <v>0</v>
      </c>
      <c r="CA12" s="278">
        <f t="shared" si="21"/>
        <v>199627</v>
      </c>
      <c r="CB12" s="278">
        <f t="shared" si="22"/>
        <v>10928</v>
      </c>
      <c r="CC12" s="278">
        <f t="shared" si="23"/>
        <v>24392</v>
      </c>
      <c r="CD12" s="278">
        <f t="shared" si="24"/>
        <v>273</v>
      </c>
      <c r="CE12" s="278">
        <f t="shared" si="25"/>
        <v>1337</v>
      </c>
      <c r="CF12" s="277">
        <f t="shared" si="26"/>
        <v>9190</v>
      </c>
      <c r="CG12" s="278">
        <f aca="true" t="shared" si="56" ref="CG12:CL12">BE12</f>
        <v>0</v>
      </c>
      <c r="CH12" s="278">
        <f t="shared" si="56"/>
        <v>6118</v>
      </c>
      <c r="CI12" s="278">
        <f t="shared" si="56"/>
        <v>1438</v>
      </c>
      <c r="CJ12" s="278">
        <f t="shared" si="56"/>
        <v>461</v>
      </c>
      <c r="CK12" s="278">
        <f t="shared" si="56"/>
        <v>0</v>
      </c>
      <c r="CL12" s="278">
        <f t="shared" si="56"/>
        <v>1173</v>
      </c>
      <c r="CM12" s="278">
        <f aca="true" t="shared" si="57" ref="CM12:CS12">SUM(CT12,DA12)</f>
        <v>107784</v>
      </c>
      <c r="CN12" s="278">
        <f t="shared" si="57"/>
        <v>0</v>
      </c>
      <c r="CO12" s="278">
        <f t="shared" si="57"/>
        <v>98862</v>
      </c>
      <c r="CP12" s="278">
        <f t="shared" si="57"/>
        <v>3042</v>
      </c>
      <c r="CQ12" s="278">
        <f t="shared" si="57"/>
        <v>3275</v>
      </c>
      <c r="CR12" s="278">
        <f t="shared" si="57"/>
        <v>348</v>
      </c>
      <c r="CS12" s="278">
        <f t="shared" si="57"/>
        <v>2257</v>
      </c>
      <c r="CT12" s="277">
        <f t="shared" si="29"/>
        <v>85582</v>
      </c>
      <c r="CU12" s="278">
        <f t="shared" si="30"/>
        <v>0</v>
      </c>
      <c r="CV12" s="278">
        <f t="shared" si="31"/>
        <v>82943</v>
      </c>
      <c r="CW12" s="278">
        <f t="shared" si="32"/>
        <v>1008</v>
      </c>
      <c r="CX12" s="278">
        <f t="shared" si="33"/>
        <v>1360</v>
      </c>
      <c r="CY12" s="278">
        <f t="shared" si="34"/>
        <v>17</v>
      </c>
      <c r="CZ12" s="278">
        <f t="shared" si="35"/>
        <v>254</v>
      </c>
      <c r="DA12" s="277">
        <f t="shared" si="36"/>
        <v>22202</v>
      </c>
      <c r="DB12" s="278">
        <f aca="true" t="shared" si="58" ref="DB12:DG12">BL12</f>
        <v>0</v>
      </c>
      <c r="DC12" s="278">
        <f t="shared" si="58"/>
        <v>15919</v>
      </c>
      <c r="DD12" s="278">
        <f t="shared" si="58"/>
        <v>2034</v>
      </c>
      <c r="DE12" s="278">
        <f t="shared" si="58"/>
        <v>1915</v>
      </c>
      <c r="DF12" s="278">
        <f t="shared" si="58"/>
        <v>331</v>
      </c>
      <c r="DG12" s="278">
        <f t="shared" si="58"/>
        <v>2003</v>
      </c>
      <c r="DH12" s="277">
        <v>1290</v>
      </c>
      <c r="DI12" s="277">
        <f t="shared" si="38"/>
        <v>2702</v>
      </c>
      <c r="DJ12" s="277">
        <v>0</v>
      </c>
      <c r="DK12" s="277">
        <v>2686</v>
      </c>
      <c r="DL12" s="277">
        <v>16</v>
      </c>
      <c r="DM12" s="277">
        <v>0</v>
      </c>
    </row>
    <row r="13" spans="1:117" s="276" customFormat="1" ht="12" customHeight="1">
      <c r="A13" s="271" t="s">
        <v>671</v>
      </c>
      <c r="B13" s="272" t="s">
        <v>672</v>
      </c>
      <c r="C13" s="300" t="s">
        <v>673</v>
      </c>
      <c r="D13" s="277">
        <f t="shared" si="0"/>
        <v>759257</v>
      </c>
      <c r="E13" s="278">
        <f t="shared" si="1"/>
        <v>495468</v>
      </c>
      <c r="F13" s="278">
        <f t="shared" si="2"/>
        <v>0</v>
      </c>
      <c r="G13" s="277">
        <v>0</v>
      </c>
      <c r="H13" s="277">
        <v>0</v>
      </c>
      <c r="I13" s="277">
        <v>0</v>
      </c>
      <c r="J13" s="278">
        <f t="shared" si="3"/>
        <v>397685</v>
      </c>
      <c r="K13" s="277">
        <v>3559</v>
      </c>
      <c r="L13" s="277">
        <v>394126</v>
      </c>
      <c r="M13" s="277">
        <v>0</v>
      </c>
      <c r="N13" s="278">
        <f t="shared" si="4"/>
        <v>22940</v>
      </c>
      <c r="O13" s="277">
        <v>2146</v>
      </c>
      <c r="P13" s="277">
        <v>20794</v>
      </c>
      <c r="Q13" s="277">
        <v>0</v>
      </c>
      <c r="R13" s="278">
        <f t="shared" si="5"/>
        <v>67190</v>
      </c>
      <c r="S13" s="277">
        <v>321</v>
      </c>
      <c r="T13" s="277">
        <v>66869</v>
      </c>
      <c r="U13" s="277">
        <v>0</v>
      </c>
      <c r="V13" s="278">
        <f t="shared" si="6"/>
        <v>106</v>
      </c>
      <c r="W13" s="277">
        <v>15</v>
      </c>
      <c r="X13" s="277">
        <v>91</v>
      </c>
      <c r="Y13" s="277">
        <v>0</v>
      </c>
      <c r="Z13" s="278">
        <f t="shared" si="7"/>
        <v>7547</v>
      </c>
      <c r="AA13" s="277">
        <v>341</v>
      </c>
      <c r="AB13" s="277">
        <v>7206</v>
      </c>
      <c r="AC13" s="277">
        <v>0</v>
      </c>
      <c r="AD13" s="278">
        <f t="shared" si="8"/>
        <v>166600</v>
      </c>
      <c r="AE13" s="278">
        <f t="shared" si="9"/>
        <v>0</v>
      </c>
      <c r="AF13" s="277">
        <v>0</v>
      </c>
      <c r="AG13" s="277">
        <v>0</v>
      </c>
      <c r="AH13" s="277">
        <v>0</v>
      </c>
      <c r="AI13" s="278">
        <f t="shared" si="10"/>
        <v>163382</v>
      </c>
      <c r="AJ13" s="277">
        <v>5</v>
      </c>
      <c r="AK13" s="277">
        <v>118</v>
      </c>
      <c r="AL13" s="277">
        <v>163259</v>
      </c>
      <c r="AM13" s="278">
        <f t="shared" si="11"/>
        <v>1273</v>
      </c>
      <c r="AN13" s="277">
        <v>2</v>
      </c>
      <c r="AO13" s="277">
        <v>0</v>
      </c>
      <c r="AP13" s="277">
        <v>1271</v>
      </c>
      <c r="AQ13" s="278">
        <f t="shared" si="12"/>
        <v>1234</v>
      </c>
      <c r="AR13" s="277">
        <v>0</v>
      </c>
      <c r="AS13" s="277">
        <v>0</v>
      </c>
      <c r="AT13" s="277">
        <v>1234</v>
      </c>
      <c r="AU13" s="278">
        <f t="shared" si="13"/>
        <v>4</v>
      </c>
      <c r="AV13" s="277">
        <v>0</v>
      </c>
      <c r="AW13" s="277">
        <v>0</v>
      </c>
      <c r="AX13" s="277">
        <v>4</v>
      </c>
      <c r="AY13" s="278">
        <f t="shared" si="14"/>
        <v>707</v>
      </c>
      <c r="AZ13" s="277">
        <v>0</v>
      </c>
      <c r="BA13" s="277">
        <v>0</v>
      </c>
      <c r="BB13" s="277">
        <v>707</v>
      </c>
      <c r="BC13" s="277">
        <f t="shared" si="15"/>
        <v>97189</v>
      </c>
      <c r="BD13" s="277">
        <f t="shared" si="16"/>
        <v>41362</v>
      </c>
      <c r="BE13" s="277">
        <v>0</v>
      </c>
      <c r="BF13" s="277">
        <v>30467</v>
      </c>
      <c r="BG13" s="277">
        <v>8324</v>
      </c>
      <c r="BH13" s="277">
        <v>703</v>
      </c>
      <c r="BI13" s="277">
        <v>6</v>
      </c>
      <c r="BJ13" s="277">
        <v>1862</v>
      </c>
      <c r="BK13" s="277">
        <f t="shared" si="17"/>
        <v>55827</v>
      </c>
      <c r="BL13" s="277">
        <v>0</v>
      </c>
      <c r="BM13" s="277">
        <v>49482</v>
      </c>
      <c r="BN13" s="277">
        <v>2903</v>
      </c>
      <c r="BO13" s="277">
        <v>616</v>
      </c>
      <c r="BP13" s="277">
        <v>2</v>
      </c>
      <c r="BQ13" s="277">
        <v>2824</v>
      </c>
      <c r="BR13" s="278">
        <f aca="true" t="shared" si="59" ref="BR13:BX13">SUM(BY13,CF13)</f>
        <v>536830</v>
      </c>
      <c r="BS13" s="278">
        <f t="shared" si="59"/>
        <v>0</v>
      </c>
      <c r="BT13" s="278">
        <f t="shared" si="59"/>
        <v>428152</v>
      </c>
      <c r="BU13" s="278">
        <f t="shared" si="59"/>
        <v>31264</v>
      </c>
      <c r="BV13" s="278">
        <f t="shared" si="59"/>
        <v>67893</v>
      </c>
      <c r="BW13" s="278">
        <f t="shared" si="59"/>
        <v>112</v>
      </c>
      <c r="BX13" s="278">
        <f t="shared" si="59"/>
        <v>9409</v>
      </c>
      <c r="BY13" s="277">
        <f t="shared" si="19"/>
        <v>495468</v>
      </c>
      <c r="BZ13" s="278">
        <f t="shared" si="20"/>
        <v>0</v>
      </c>
      <c r="CA13" s="278">
        <f t="shared" si="21"/>
        <v>397685</v>
      </c>
      <c r="CB13" s="278">
        <f t="shared" si="22"/>
        <v>22940</v>
      </c>
      <c r="CC13" s="278">
        <f t="shared" si="23"/>
        <v>67190</v>
      </c>
      <c r="CD13" s="278">
        <f t="shared" si="24"/>
        <v>106</v>
      </c>
      <c r="CE13" s="278">
        <f t="shared" si="25"/>
        <v>7547</v>
      </c>
      <c r="CF13" s="277">
        <f t="shared" si="26"/>
        <v>41362</v>
      </c>
      <c r="CG13" s="278">
        <f aca="true" t="shared" si="60" ref="CG13:CL13">BE13</f>
        <v>0</v>
      </c>
      <c r="CH13" s="278">
        <f t="shared" si="60"/>
        <v>30467</v>
      </c>
      <c r="CI13" s="278">
        <f t="shared" si="60"/>
        <v>8324</v>
      </c>
      <c r="CJ13" s="278">
        <f t="shared" si="60"/>
        <v>703</v>
      </c>
      <c r="CK13" s="278">
        <f t="shared" si="60"/>
        <v>6</v>
      </c>
      <c r="CL13" s="278">
        <f t="shared" si="60"/>
        <v>1862</v>
      </c>
      <c r="CM13" s="278">
        <f aca="true" t="shared" si="61" ref="CM13:CS13">SUM(CT13,DA13)</f>
        <v>222427</v>
      </c>
      <c r="CN13" s="278">
        <f t="shared" si="61"/>
        <v>0</v>
      </c>
      <c r="CO13" s="278">
        <f t="shared" si="61"/>
        <v>212864</v>
      </c>
      <c r="CP13" s="278">
        <f t="shared" si="61"/>
        <v>4176</v>
      </c>
      <c r="CQ13" s="278">
        <f t="shared" si="61"/>
        <v>1850</v>
      </c>
      <c r="CR13" s="278">
        <f t="shared" si="61"/>
        <v>6</v>
      </c>
      <c r="CS13" s="278">
        <f t="shared" si="61"/>
        <v>3531</v>
      </c>
      <c r="CT13" s="277">
        <f t="shared" si="29"/>
        <v>166600</v>
      </c>
      <c r="CU13" s="278">
        <f t="shared" si="30"/>
        <v>0</v>
      </c>
      <c r="CV13" s="278">
        <f t="shared" si="31"/>
        <v>163382</v>
      </c>
      <c r="CW13" s="278">
        <f t="shared" si="32"/>
        <v>1273</v>
      </c>
      <c r="CX13" s="278">
        <f t="shared" si="33"/>
        <v>1234</v>
      </c>
      <c r="CY13" s="278">
        <f t="shared" si="34"/>
        <v>4</v>
      </c>
      <c r="CZ13" s="278">
        <f t="shared" si="35"/>
        <v>707</v>
      </c>
      <c r="DA13" s="277">
        <f t="shared" si="36"/>
        <v>55827</v>
      </c>
      <c r="DB13" s="278">
        <f aca="true" t="shared" si="62" ref="DB13:DG13">BL13</f>
        <v>0</v>
      </c>
      <c r="DC13" s="278">
        <f t="shared" si="62"/>
        <v>49482</v>
      </c>
      <c r="DD13" s="278">
        <f t="shared" si="62"/>
        <v>2903</v>
      </c>
      <c r="DE13" s="278">
        <f t="shared" si="62"/>
        <v>616</v>
      </c>
      <c r="DF13" s="278">
        <f t="shared" si="62"/>
        <v>2</v>
      </c>
      <c r="DG13" s="278">
        <f t="shared" si="62"/>
        <v>2824</v>
      </c>
      <c r="DH13" s="277">
        <v>0</v>
      </c>
      <c r="DI13" s="277">
        <f t="shared" si="38"/>
        <v>1497</v>
      </c>
      <c r="DJ13" s="277">
        <v>13</v>
      </c>
      <c r="DK13" s="277">
        <v>9</v>
      </c>
      <c r="DL13" s="277">
        <v>14</v>
      </c>
      <c r="DM13" s="277">
        <v>1461</v>
      </c>
    </row>
    <row r="14" spans="1:117" s="276" customFormat="1" ht="12" customHeight="1">
      <c r="A14" s="271" t="s">
        <v>556</v>
      </c>
      <c r="B14" s="272" t="s">
        <v>557</v>
      </c>
      <c r="C14" s="300" t="s">
        <v>300</v>
      </c>
      <c r="D14" s="277">
        <f t="shared" si="0"/>
        <v>1050430</v>
      </c>
      <c r="E14" s="278">
        <f t="shared" si="1"/>
        <v>707553</v>
      </c>
      <c r="F14" s="278">
        <f t="shared" si="2"/>
        <v>65</v>
      </c>
      <c r="G14" s="277">
        <v>57</v>
      </c>
      <c r="H14" s="277">
        <v>8</v>
      </c>
      <c r="I14" s="277">
        <v>0</v>
      </c>
      <c r="J14" s="278">
        <f t="shared" si="3"/>
        <v>591144</v>
      </c>
      <c r="K14" s="277">
        <v>67630</v>
      </c>
      <c r="L14" s="277">
        <v>523514</v>
      </c>
      <c r="M14" s="277">
        <v>0</v>
      </c>
      <c r="N14" s="278">
        <f t="shared" si="4"/>
        <v>41046</v>
      </c>
      <c r="O14" s="277">
        <v>5073</v>
      </c>
      <c r="P14" s="277">
        <v>35973</v>
      </c>
      <c r="Q14" s="277">
        <v>0</v>
      </c>
      <c r="R14" s="278">
        <f t="shared" si="5"/>
        <v>67628</v>
      </c>
      <c r="S14" s="277">
        <v>4510</v>
      </c>
      <c r="T14" s="277">
        <v>63118</v>
      </c>
      <c r="U14" s="277">
        <v>0</v>
      </c>
      <c r="V14" s="278">
        <f t="shared" si="6"/>
        <v>515</v>
      </c>
      <c r="W14" s="277">
        <v>107</v>
      </c>
      <c r="X14" s="277">
        <v>408</v>
      </c>
      <c r="Y14" s="277">
        <v>0</v>
      </c>
      <c r="Z14" s="278">
        <f t="shared" si="7"/>
        <v>7155</v>
      </c>
      <c r="AA14" s="277">
        <v>1306</v>
      </c>
      <c r="AB14" s="277">
        <v>5849</v>
      </c>
      <c r="AC14" s="277">
        <v>0</v>
      </c>
      <c r="AD14" s="278">
        <f t="shared" si="8"/>
        <v>251085</v>
      </c>
      <c r="AE14" s="278">
        <f t="shared" si="9"/>
        <v>14138</v>
      </c>
      <c r="AF14" s="277">
        <v>0</v>
      </c>
      <c r="AG14" s="277">
        <v>840</v>
      </c>
      <c r="AH14" s="277">
        <v>13298</v>
      </c>
      <c r="AI14" s="278">
        <f t="shared" si="10"/>
        <v>187353</v>
      </c>
      <c r="AJ14" s="277">
        <v>939</v>
      </c>
      <c r="AK14" s="277">
        <v>282</v>
      </c>
      <c r="AL14" s="277">
        <v>186132</v>
      </c>
      <c r="AM14" s="278">
        <f t="shared" si="11"/>
        <v>5671</v>
      </c>
      <c r="AN14" s="277">
        <v>69</v>
      </c>
      <c r="AO14" s="277">
        <v>159</v>
      </c>
      <c r="AP14" s="277">
        <v>5443</v>
      </c>
      <c r="AQ14" s="278">
        <f t="shared" si="12"/>
        <v>42994</v>
      </c>
      <c r="AR14" s="277">
        <v>112</v>
      </c>
      <c r="AS14" s="277">
        <v>28</v>
      </c>
      <c r="AT14" s="277">
        <v>42854</v>
      </c>
      <c r="AU14" s="278">
        <f t="shared" si="13"/>
        <v>3</v>
      </c>
      <c r="AV14" s="277">
        <v>1</v>
      </c>
      <c r="AW14" s="277">
        <v>0</v>
      </c>
      <c r="AX14" s="277">
        <v>2</v>
      </c>
      <c r="AY14" s="278">
        <f t="shared" si="14"/>
        <v>926</v>
      </c>
      <c r="AZ14" s="277">
        <v>19</v>
      </c>
      <c r="BA14" s="277">
        <v>0</v>
      </c>
      <c r="BB14" s="277">
        <v>907</v>
      </c>
      <c r="BC14" s="277">
        <f t="shared" si="15"/>
        <v>91792</v>
      </c>
      <c r="BD14" s="277">
        <f t="shared" si="16"/>
        <v>53663</v>
      </c>
      <c r="BE14" s="277">
        <v>6232</v>
      </c>
      <c r="BF14" s="277">
        <v>27046</v>
      </c>
      <c r="BG14" s="277">
        <v>5002</v>
      </c>
      <c r="BH14" s="277">
        <v>4621</v>
      </c>
      <c r="BI14" s="277">
        <v>69</v>
      </c>
      <c r="BJ14" s="277">
        <v>10693</v>
      </c>
      <c r="BK14" s="277">
        <f t="shared" si="17"/>
        <v>38129</v>
      </c>
      <c r="BL14" s="277">
        <v>1986</v>
      </c>
      <c r="BM14" s="277">
        <v>24996</v>
      </c>
      <c r="BN14" s="277">
        <v>1672</v>
      </c>
      <c r="BO14" s="277">
        <v>7904</v>
      </c>
      <c r="BP14" s="277">
        <v>391</v>
      </c>
      <c r="BQ14" s="277">
        <v>1180</v>
      </c>
      <c r="BR14" s="278">
        <f aca="true" t="shared" si="63" ref="BR14:BX14">SUM(BY14,CF14)</f>
        <v>761216</v>
      </c>
      <c r="BS14" s="278">
        <f t="shared" si="63"/>
        <v>6297</v>
      </c>
      <c r="BT14" s="278">
        <f t="shared" si="63"/>
        <v>618190</v>
      </c>
      <c r="BU14" s="278">
        <f t="shared" si="63"/>
        <v>46048</v>
      </c>
      <c r="BV14" s="278">
        <f t="shared" si="63"/>
        <v>72249</v>
      </c>
      <c r="BW14" s="278">
        <f t="shared" si="63"/>
        <v>584</v>
      </c>
      <c r="BX14" s="278">
        <f t="shared" si="63"/>
        <v>17848</v>
      </c>
      <c r="BY14" s="277">
        <f t="shared" si="19"/>
        <v>707553</v>
      </c>
      <c r="BZ14" s="278">
        <f t="shared" si="20"/>
        <v>65</v>
      </c>
      <c r="CA14" s="278">
        <f t="shared" si="21"/>
        <v>591144</v>
      </c>
      <c r="CB14" s="278">
        <f t="shared" si="22"/>
        <v>41046</v>
      </c>
      <c r="CC14" s="278">
        <f t="shared" si="23"/>
        <v>67628</v>
      </c>
      <c r="CD14" s="278">
        <f t="shared" si="24"/>
        <v>515</v>
      </c>
      <c r="CE14" s="278">
        <f t="shared" si="25"/>
        <v>7155</v>
      </c>
      <c r="CF14" s="277">
        <f t="shared" si="26"/>
        <v>53663</v>
      </c>
      <c r="CG14" s="278">
        <f aca="true" t="shared" si="64" ref="CG14:CL14">BE14</f>
        <v>6232</v>
      </c>
      <c r="CH14" s="278">
        <f t="shared" si="64"/>
        <v>27046</v>
      </c>
      <c r="CI14" s="278">
        <f t="shared" si="64"/>
        <v>5002</v>
      </c>
      <c r="CJ14" s="278">
        <f t="shared" si="64"/>
        <v>4621</v>
      </c>
      <c r="CK14" s="278">
        <f t="shared" si="64"/>
        <v>69</v>
      </c>
      <c r="CL14" s="278">
        <f t="shared" si="64"/>
        <v>10693</v>
      </c>
      <c r="CM14" s="278">
        <f aca="true" t="shared" si="65" ref="CM14:CS14">SUM(CT14,DA14)</f>
        <v>289214</v>
      </c>
      <c r="CN14" s="278">
        <f t="shared" si="65"/>
        <v>16124</v>
      </c>
      <c r="CO14" s="278">
        <f t="shared" si="65"/>
        <v>212349</v>
      </c>
      <c r="CP14" s="278">
        <f t="shared" si="65"/>
        <v>7343</v>
      </c>
      <c r="CQ14" s="278">
        <f t="shared" si="65"/>
        <v>50898</v>
      </c>
      <c r="CR14" s="278">
        <f t="shared" si="65"/>
        <v>394</v>
      </c>
      <c r="CS14" s="278">
        <f t="shared" si="65"/>
        <v>2106</v>
      </c>
      <c r="CT14" s="277">
        <f t="shared" si="29"/>
        <v>251085</v>
      </c>
      <c r="CU14" s="278">
        <f t="shared" si="30"/>
        <v>14138</v>
      </c>
      <c r="CV14" s="278">
        <f t="shared" si="31"/>
        <v>187353</v>
      </c>
      <c r="CW14" s="278">
        <f t="shared" si="32"/>
        <v>5671</v>
      </c>
      <c r="CX14" s="278">
        <f t="shared" si="33"/>
        <v>42994</v>
      </c>
      <c r="CY14" s="278">
        <f t="shared" si="34"/>
        <v>3</v>
      </c>
      <c r="CZ14" s="278">
        <f t="shared" si="35"/>
        <v>926</v>
      </c>
      <c r="DA14" s="277">
        <f t="shared" si="36"/>
        <v>38129</v>
      </c>
      <c r="DB14" s="278">
        <f aca="true" t="shared" si="66" ref="DB14:DG14">BL14</f>
        <v>1986</v>
      </c>
      <c r="DC14" s="278">
        <f t="shared" si="66"/>
        <v>24996</v>
      </c>
      <c r="DD14" s="278">
        <f t="shared" si="66"/>
        <v>1672</v>
      </c>
      <c r="DE14" s="278">
        <f t="shared" si="66"/>
        <v>7904</v>
      </c>
      <c r="DF14" s="278">
        <f t="shared" si="66"/>
        <v>391</v>
      </c>
      <c r="DG14" s="278">
        <f t="shared" si="66"/>
        <v>1180</v>
      </c>
      <c r="DH14" s="277">
        <v>0</v>
      </c>
      <c r="DI14" s="277">
        <f t="shared" si="38"/>
        <v>79</v>
      </c>
      <c r="DJ14" s="277">
        <v>21</v>
      </c>
      <c r="DK14" s="277">
        <v>36</v>
      </c>
      <c r="DL14" s="277">
        <v>7</v>
      </c>
      <c r="DM14" s="277">
        <v>15</v>
      </c>
    </row>
    <row r="15" spans="1:117" s="276" customFormat="1" ht="12" customHeight="1">
      <c r="A15" s="271" t="s">
        <v>558</v>
      </c>
      <c r="B15" s="272" t="s">
        <v>559</v>
      </c>
      <c r="C15" s="300" t="s">
        <v>300</v>
      </c>
      <c r="D15" s="277">
        <f t="shared" si="0"/>
        <v>677716</v>
      </c>
      <c r="E15" s="278">
        <f t="shared" si="1"/>
        <v>469045</v>
      </c>
      <c r="F15" s="278">
        <f t="shared" si="2"/>
        <v>0</v>
      </c>
      <c r="G15" s="277">
        <v>0</v>
      </c>
      <c r="H15" s="277">
        <v>0</v>
      </c>
      <c r="I15" s="277">
        <v>0</v>
      </c>
      <c r="J15" s="278">
        <f t="shared" si="3"/>
        <v>369825</v>
      </c>
      <c r="K15" s="277">
        <v>25538</v>
      </c>
      <c r="L15" s="277">
        <v>344287</v>
      </c>
      <c r="M15" s="277">
        <v>0</v>
      </c>
      <c r="N15" s="278">
        <f t="shared" si="4"/>
        <v>20514</v>
      </c>
      <c r="O15" s="277">
        <v>2318</v>
      </c>
      <c r="P15" s="277">
        <v>18196</v>
      </c>
      <c r="Q15" s="277">
        <v>0</v>
      </c>
      <c r="R15" s="278">
        <f t="shared" si="5"/>
        <v>75426</v>
      </c>
      <c r="S15" s="277">
        <v>3928</v>
      </c>
      <c r="T15" s="277">
        <v>71498</v>
      </c>
      <c r="U15" s="277">
        <v>0</v>
      </c>
      <c r="V15" s="278">
        <f t="shared" si="6"/>
        <v>1256</v>
      </c>
      <c r="W15" s="277">
        <v>64</v>
      </c>
      <c r="X15" s="277">
        <v>1192</v>
      </c>
      <c r="Y15" s="277">
        <v>0</v>
      </c>
      <c r="Z15" s="278">
        <f t="shared" si="7"/>
        <v>2024</v>
      </c>
      <c r="AA15" s="277">
        <v>397</v>
      </c>
      <c r="AB15" s="277">
        <v>1627</v>
      </c>
      <c r="AC15" s="277">
        <v>0</v>
      </c>
      <c r="AD15" s="278">
        <f t="shared" si="8"/>
        <v>144537</v>
      </c>
      <c r="AE15" s="278">
        <f t="shared" si="9"/>
        <v>0</v>
      </c>
      <c r="AF15" s="277">
        <v>0</v>
      </c>
      <c r="AG15" s="277">
        <v>0</v>
      </c>
      <c r="AH15" s="277">
        <v>0</v>
      </c>
      <c r="AI15" s="278">
        <f t="shared" si="10"/>
        <v>139478</v>
      </c>
      <c r="AJ15" s="277">
        <v>0</v>
      </c>
      <c r="AK15" s="281">
        <v>0</v>
      </c>
      <c r="AL15" s="281">
        <v>139478</v>
      </c>
      <c r="AM15" s="278">
        <f t="shared" si="11"/>
        <v>2281</v>
      </c>
      <c r="AN15" s="277">
        <v>0</v>
      </c>
      <c r="AO15" s="277">
        <v>0</v>
      </c>
      <c r="AP15" s="277">
        <v>2281</v>
      </c>
      <c r="AQ15" s="278">
        <f t="shared" si="12"/>
        <v>2188</v>
      </c>
      <c r="AR15" s="277">
        <v>0</v>
      </c>
      <c r="AS15" s="277">
        <v>0</v>
      </c>
      <c r="AT15" s="277">
        <v>2188</v>
      </c>
      <c r="AU15" s="278">
        <f t="shared" si="13"/>
        <v>128</v>
      </c>
      <c r="AV15" s="277">
        <v>0</v>
      </c>
      <c r="AW15" s="277">
        <v>0</v>
      </c>
      <c r="AX15" s="277">
        <v>128</v>
      </c>
      <c r="AY15" s="278">
        <f t="shared" si="14"/>
        <v>462</v>
      </c>
      <c r="AZ15" s="277">
        <v>0</v>
      </c>
      <c r="BA15" s="277">
        <v>0</v>
      </c>
      <c r="BB15" s="277">
        <v>462</v>
      </c>
      <c r="BC15" s="277">
        <f t="shared" si="15"/>
        <v>64134</v>
      </c>
      <c r="BD15" s="277">
        <f t="shared" si="16"/>
        <v>30791</v>
      </c>
      <c r="BE15" s="277">
        <v>0</v>
      </c>
      <c r="BF15" s="277">
        <v>17327</v>
      </c>
      <c r="BG15" s="277">
        <v>4120</v>
      </c>
      <c r="BH15" s="277">
        <v>2968</v>
      </c>
      <c r="BI15" s="277">
        <v>254</v>
      </c>
      <c r="BJ15" s="277">
        <v>6122</v>
      </c>
      <c r="BK15" s="277">
        <f t="shared" si="17"/>
        <v>33343</v>
      </c>
      <c r="BL15" s="277">
        <v>0</v>
      </c>
      <c r="BM15" s="277">
        <v>29276</v>
      </c>
      <c r="BN15" s="277">
        <v>992</v>
      </c>
      <c r="BO15" s="277">
        <v>1168</v>
      </c>
      <c r="BP15" s="277">
        <v>3</v>
      </c>
      <c r="BQ15" s="277">
        <v>1904</v>
      </c>
      <c r="BR15" s="278">
        <f aca="true" t="shared" si="67" ref="BR15:BX15">SUM(BY15,CF15)</f>
        <v>499836</v>
      </c>
      <c r="BS15" s="278">
        <f t="shared" si="67"/>
        <v>0</v>
      </c>
      <c r="BT15" s="278">
        <f t="shared" si="67"/>
        <v>387152</v>
      </c>
      <c r="BU15" s="278">
        <f t="shared" si="67"/>
        <v>24634</v>
      </c>
      <c r="BV15" s="278">
        <f t="shared" si="67"/>
        <v>78394</v>
      </c>
      <c r="BW15" s="278">
        <f t="shared" si="67"/>
        <v>1510</v>
      </c>
      <c r="BX15" s="278">
        <f t="shared" si="67"/>
        <v>8146</v>
      </c>
      <c r="BY15" s="277">
        <f t="shared" si="19"/>
        <v>469045</v>
      </c>
      <c r="BZ15" s="278">
        <f t="shared" si="20"/>
        <v>0</v>
      </c>
      <c r="CA15" s="278">
        <f t="shared" si="21"/>
        <v>369825</v>
      </c>
      <c r="CB15" s="278">
        <f t="shared" si="22"/>
        <v>20514</v>
      </c>
      <c r="CC15" s="278">
        <f t="shared" si="23"/>
        <v>75426</v>
      </c>
      <c r="CD15" s="278">
        <f t="shared" si="24"/>
        <v>1256</v>
      </c>
      <c r="CE15" s="278">
        <f t="shared" si="25"/>
        <v>2024</v>
      </c>
      <c r="CF15" s="277">
        <f t="shared" si="26"/>
        <v>30791</v>
      </c>
      <c r="CG15" s="278">
        <f aca="true" t="shared" si="68" ref="CG15:CL15">BE15</f>
        <v>0</v>
      </c>
      <c r="CH15" s="278">
        <f t="shared" si="68"/>
        <v>17327</v>
      </c>
      <c r="CI15" s="278">
        <f t="shared" si="68"/>
        <v>4120</v>
      </c>
      <c r="CJ15" s="278">
        <f t="shared" si="68"/>
        <v>2968</v>
      </c>
      <c r="CK15" s="278">
        <f t="shared" si="68"/>
        <v>254</v>
      </c>
      <c r="CL15" s="278">
        <f t="shared" si="68"/>
        <v>6122</v>
      </c>
      <c r="CM15" s="278">
        <f aca="true" t="shared" si="69" ref="CM15:CS15">SUM(CT15,DA15)</f>
        <v>177880</v>
      </c>
      <c r="CN15" s="278">
        <f t="shared" si="69"/>
        <v>0</v>
      </c>
      <c r="CO15" s="278">
        <f t="shared" si="69"/>
        <v>168754</v>
      </c>
      <c r="CP15" s="278">
        <f t="shared" si="69"/>
        <v>3273</v>
      </c>
      <c r="CQ15" s="278">
        <f t="shared" si="69"/>
        <v>3356</v>
      </c>
      <c r="CR15" s="278">
        <f t="shared" si="69"/>
        <v>131</v>
      </c>
      <c r="CS15" s="278">
        <f t="shared" si="69"/>
        <v>2366</v>
      </c>
      <c r="CT15" s="277">
        <f t="shared" si="29"/>
        <v>144537</v>
      </c>
      <c r="CU15" s="278">
        <f t="shared" si="30"/>
        <v>0</v>
      </c>
      <c r="CV15" s="278">
        <f t="shared" si="31"/>
        <v>139478</v>
      </c>
      <c r="CW15" s="278">
        <f t="shared" si="32"/>
        <v>2281</v>
      </c>
      <c r="CX15" s="278">
        <f t="shared" si="33"/>
        <v>2188</v>
      </c>
      <c r="CY15" s="278">
        <f t="shared" si="34"/>
        <v>128</v>
      </c>
      <c r="CZ15" s="278">
        <f t="shared" si="35"/>
        <v>462</v>
      </c>
      <c r="DA15" s="277">
        <f t="shared" si="36"/>
        <v>33343</v>
      </c>
      <c r="DB15" s="278">
        <f aca="true" t="shared" si="70" ref="DB15:DG15">BL15</f>
        <v>0</v>
      </c>
      <c r="DC15" s="278">
        <f t="shared" si="70"/>
        <v>29276</v>
      </c>
      <c r="DD15" s="278">
        <f t="shared" si="70"/>
        <v>992</v>
      </c>
      <c r="DE15" s="278">
        <f t="shared" si="70"/>
        <v>1168</v>
      </c>
      <c r="DF15" s="278">
        <f t="shared" si="70"/>
        <v>3</v>
      </c>
      <c r="DG15" s="278">
        <f t="shared" si="70"/>
        <v>1904</v>
      </c>
      <c r="DH15" s="277">
        <v>1928</v>
      </c>
      <c r="DI15" s="277">
        <f t="shared" si="38"/>
        <v>95</v>
      </c>
      <c r="DJ15" s="277">
        <v>28</v>
      </c>
      <c r="DK15" s="277">
        <v>0</v>
      </c>
      <c r="DL15" s="277">
        <v>0</v>
      </c>
      <c r="DM15" s="277">
        <v>67</v>
      </c>
    </row>
    <row r="16" spans="1:117" s="276" customFormat="1" ht="12" customHeight="1">
      <c r="A16" s="271" t="s">
        <v>676</v>
      </c>
      <c r="B16" s="272" t="s">
        <v>677</v>
      </c>
      <c r="C16" s="300" t="s">
        <v>662</v>
      </c>
      <c r="D16" s="277">
        <f t="shared" si="0"/>
        <v>740580</v>
      </c>
      <c r="E16" s="278">
        <f t="shared" si="1"/>
        <v>513665</v>
      </c>
      <c r="F16" s="278">
        <f t="shared" si="2"/>
        <v>0</v>
      </c>
      <c r="G16" s="277">
        <v>0</v>
      </c>
      <c r="H16" s="277">
        <v>0</v>
      </c>
      <c r="I16" s="277">
        <v>0</v>
      </c>
      <c r="J16" s="278">
        <f t="shared" si="3"/>
        <v>440881</v>
      </c>
      <c r="K16" s="277">
        <v>28924</v>
      </c>
      <c r="L16" s="277">
        <v>411714</v>
      </c>
      <c r="M16" s="277">
        <v>243</v>
      </c>
      <c r="N16" s="278">
        <f t="shared" si="4"/>
        <v>20044</v>
      </c>
      <c r="O16" s="277">
        <v>1052</v>
      </c>
      <c r="P16" s="277">
        <v>18992</v>
      </c>
      <c r="Q16" s="277">
        <v>0</v>
      </c>
      <c r="R16" s="278">
        <f t="shared" si="5"/>
        <v>45446</v>
      </c>
      <c r="S16" s="277">
        <v>3059</v>
      </c>
      <c r="T16" s="277">
        <v>42372</v>
      </c>
      <c r="U16" s="277">
        <v>15</v>
      </c>
      <c r="V16" s="278">
        <f t="shared" si="6"/>
        <v>710</v>
      </c>
      <c r="W16" s="277">
        <v>54</v>
      </c>
      <c r="X16" s="277">
        <v>656</v>
      </c>
      <c r="Y16" s="277">
        <v>0</v>
      </c>
      <c r="Z16" s="278">
        <f t="shared" si="7"/>
        <v>6584</v>
      </c>
      <c r="AA16" s="277">
        <v>500</v>
      </c>
      <c r="AB16" s="277">
        <v>6079</v>
      </c>
      <c r="AC16" s="277">
        <v>5</v>
      </c>
      <c r="AD16" s="278">
        <f t="shared" si="8"/>
        <v>135431</v>
      </c>
      <c r="AE16" s="278">
        <f t="shared" si="9"/>
        <v>0</v>
      </c>
      <c r="AF16" s="277">
        <v>0</v>
      </c>
      <c r="AG16" s="277">
        <v>0</v>
      </c>
      <c r="AH16" s="277">
        <v>0</v>
      </c>
      <c r="AI16" s="278">
        <f t="shared" si="10"/>
        <v>131298</v>
      </c>
      <c r="AJ16" s="277">
        <v>0</v>
      </c>
      <c r="AK16" s="277">
        <v>291</v>
      </c>
      <c r="AL16" s="277">
        <v>131007</v>
      </c>
      <c r="AM16" s="278">
        <f t="shared" si="11"/>
        <v>2700</v>
      </c>
      <c r="AN16" s="277">
        <v>0</v>
      </c>
      <c r="AO16" s="277">
        <v>0</v>
      </c>
      <c r="AP16" s="277">
        <v>2700</v>
      </c>
      <c r="AQ16" s="278">
        <f t="shared" si="12"/>
        <v>1206</v>
      </c>
      <c r="AR16" s="277">
        <v>0</v>
      </c>
      <c r="AS16" s="277">
        <v>0</v>
      </c>
      <c r="AT16" s="277">
        <v>1206</v>
      </c>
      <c r="AU16" s="278">
        <f t="shared" si="13"/>
        <v>0</v>
      </c>
      <c r="AV16" s="277">
        <v>0</v>
      </c>
      <c r="AW16" s="277">
        <v>0</v>
      </c>
      <c r="AX16" s="277">
        <v>0</v>
      </c>
      <c r="AY16" s="278">
        <f t="shared" si="14"/>
        <v>227</v>
      </c>
      <c r="AZ16" s="277">
        <v>0</v>
      </c>
      <c r="BA16" s="277">
        <v>0</v>
      </c>
      <c r="BB16" s="277">
        <v>227</v>
      </c>
      <c r="BC16" s="277">
        <f t="shared" si="15"/>
        <v>91484</v>
      </c>
      <c r="BD16" s="277">
        <f t="shared" si="16"/>
        <v>31255</v>
      </c>
      <c r="BE16" s="277">
        <v>0</v>
      </c>
      <c r="BF16" s="277">
        <v>17637</v>
      </c>
      <c r="BG16" s="277">
        <v>2490</v>
      </c>
      <c r="BH16" s="277">
        <v>5102</v>
      </c>
      <c r="BI16" s="277">
        <v>1872</v>
      </c>
      <c r="BJ16" s="277">
        <v>4154</v>
      </c>
      <c r="BK16" s="277">
        <f t="shared" si="17"/>
        <v>60229</v>
      </c>
      <c r="BL16" s="277">
        <v>0</v>
      </c>
      <c r="BM16" s="277">
        <v>51220</v>
      </c>
      <c r="BN16" s="277">
        <v>3509</v>
      </c>
      <c r="BO16" s="277">
        <v>3635</v>
      </c>
      <c r="BP16" s="277">
        <v>56</v>
      </c>
      <c r="BQ16" s="277">
        <v>1809</v>
      </c>
      <c r="BR16" s="278">
        <f aca="true" t="shared" si="71" ref="BR16:BX16">SUM(BY16,CF16)</f>
        <v>544920</v>
      </c>
      <c r="BS16" s="278">
        <f t="shared" si="71"/>
        <v>0</v>
      </c>
      <c r="BT16" s="278">
        <f t="shared" si="71"/>
        <v>458518</v>
      </c>
      <c r="BU16" s="278">
        <f t="shared" si="71"/>
        <v>22534</v>
      </c>
      <c r="BV16" s="278">
        <f t="shared" si="71"/>
        <v>50548</v>
      </c>
      <c r="BW16" s="278">
        <f t="shared" si="71"/>
        <v>2582</v>
      </c>
      <c r="BX16" s="278">
        <f t="shared" si="71"/>
        <v>10738</v>
      </c>
      <c r="BY16" s="277">
        <f t="shared" si="19"/>
        <v>513665</v>
      </c>
      <c r="BZ16" s="278">
        <f t="shared" si="20"/>
        <v>0</v>
      </c>
      <c r="CA16" s="278">
        <f t="shared" si="21"/>
        <v>440881</v>
      </c>
      <c r="CB16" s="278">
        <f t="shared" si="22"/>
        <v>20044</v>
      </c>
      <c r="CC16" s="278">
        <f t="shared" si="23"/>
        <v>45446</v>
      </c>
      <c r="CD16" s="278">
        <f t="shared" si="24"/>
        <v>710</v>
      </c>
      <c r="CE16" s="278">
        <f t="shared" si="25"/>
        <v>6584</v>
      </c>
      <c r="CF16" s="277">
        <f t="shared" si="26"/>
        <v>31255</v>
      </c>
      <c r="CG16" s="278">
        <f aca="true" t="shared" si="72" ref="CG16:CL16">BE16</f>
        <v>0</v>
      </c>
      <c r="CH16" s="278">
        <f t="shared" si="72"/>
        <v>17637</v>
      </c>
      <c r="CI16" s="278">
        <f t="shared" si="72"/>
        <v>2490</v>
      </c>
      <c r="CJ16" s="278">
        <f t="shared" si="72"/>
        <v>5102</v>
      </c>
      <c r="CK16" s="278">
        <f t="shared" si="72"/>
        <v>1872</v>
      </c>
      <c r="CL16" s="278">
        <f t="shared" si="72"/>
        <v>4154</v>
      </c>
      <c r="CM16" s="278">
        <f aca="true" t="shared" si="73" ref="CM16:CS16">SUM(CT16,DA16)</f>
        <v>195660</v>
      </c>
      <c r="CN16" s="278">
        <f t="shared" si="73"/>
        <v>0</v>
      </c>
      <c r="CO16" s="278">
        <f t="shared" si="73"/>
        <v>182518</v>
      </c>
      <c r="CP16" s="278">
        <f t="shared" si="73"/>
        <v>6209</v>
      </c>
      <c r="CQ16" s="278">
        <f t="shared" si="73"/>
        <v>4841</v>
      </c>
      <c r="CR16" s="278">
        <f t="shared" si="73"/>
        <v>56</v>
      </c>
      <c r="CS16" s="278">
        <f t="shared" si="73"/>
        <v>2036</v>
      </c>
      <c r="CT16" s="277">
        <f t="shared" si="29"/>
        <v>135431</v>
      </c>
      <c r="CU16" s="278">
        <f t="shared" si="30"/>
        <v>0</v>
      </c>
      <c r="CV16" s="278">
        <f t="shared" si="31"/>
        <v>131298</v>
      </c>
      <c r="CW16" s="278">
        <f t="shared" si="32"/>
        <v>2700</v>
      </c>
      <c r="CX16" s="278">
        <f t="shared" si="33"/>
        <v>1206</v>
      </c>
      <c r="CY16" s="278">
        <f t="shared" si="34"/>
        <v>0</v>
      </c>
      <c r="CZ16" s="278">
        <f t="shared" si="35"/>
        <v>227</v>
      </c>
      <c r="DA16" s="277">
        <f t="shared" si="36"/>
        <v>60229</v>
      </c>
      <c r="DB16" s="278">
        <f aca="true" t="shared" si="74" ref="DB16:DG16">BL16</f>
        <v>0</v>
      </c>
      <c r="DC16" s="278">
        <f t="shared" si="74"/>
        <v>51220</v>
      </c>
      <c r="DD16" s="278">
        <f t="shared" si="74"/>
        <v>3509</v>
      </c>
      <c r="DE16" s="278">
        <f t="shared" si="74"/>
        <v>3635</v>
      </c>
      <c r="DF16" s="278">
        <f t="shared" si="74"/>
        <v>56</v>
      </c>
      <c r="DG16" s="278">
        <f t="shared" si="74"/>
        <v>1809</v>
      </c>
      <c r="DH16" s="277">
        <v>445</v>
      </c>
      <c r="DI16" s="277">
        <f t="shared" si="38"/>
        <v>91</v>
      </c>
      <c r="DJ16" s="277">
        <v>69</v>
      </c>
      <c r="DK16" s="277">
        <v>14</v>
      </c>
      <c r="DL16" s="277">
        <v>0</v>
      </c>
      <c r="DM16" s="277">
        <v>8</v>
      </c>
    </row>
    <row r="17" spans="1:117" s="276" customFormat="1" ht="12" customHeight="1">
      <c r="A17" s="271" t="s">
        <v>560</v>
      </c>
      <c r="B17" s="272" t="s">
        <v>561</v>
      </c>
      <c r="C17" s="300" t="s">
        <v>300</v>
      </c>
      <c r="D17" s="277">
        <f t="shared" si="0"/>
        <v>2287301</v>
      </c>
      <c r="E17" s="278">
        <f t="shared" si="1"/>
        <v>1677610</v>
      </c>
      <c r="F17" s="278">
        <f t="shared" si="2"/>
        <v>112793</v>
      </c>
      <c r="G17" s="277">
        <v>37793</v>
      </c>
      <c r="H17" s="277">
        <v>75000</v>
      </c>
      <c r="I17" s="277">
        <v>0</v>
      </c>
      <c r="J17" s="278">
        <f t="shared" si="3"/>
        <v>1182243</v>
      </c>
      <c r="K17" s="277">
        <v>191479</v>
      </c>
      <c r="L17" s="277">
        <v>990764</v>
      </c>
      <c r="M17" s="277">
        <v>0</v>
      </c>
      <c r="N17" s="278">
        <f t="shared" si="4"/>
        <v>78888</v>
      </c>
      <c r="O17" s="277">
        <v>8037</v>
      </c>
      <c r="P17" s="277">
        <v>70851</v>
      </c>
      <c r="Q17" s="277">
        <v>0</v>
      </c>
      <c r="R17" s="278">
        <f t="shared" si="5"/>
        <v>283154</v>
      </c>
      <c r="S17" s="277">
        <v>23555</v>
      </c>
      <c r="T17" s="277">
        <v>259599</v>
      </c>
      <c r="U17" s="277">
        <v>0</v>
      </c>
      <c r="V17" s="278">
        <f t="shared" si="6"/>
        <v>1605</v>
      </c>
      <c r="W17" s="277">
        <v>481</v>
      </c>
      <c r="X17" s="277">
        <v>1124</v>
      </c>
      <c r="Y17" s="277">
        <v>0</v>
      </c>
      <c r="Z17" s="278">
        <f t="shared" si="7"/>
        <v>18927</v>
      </c>
      <c r="AA17" s="277">
        <v>3710</v>
      </c>
      <c r="AB17" s="277">
        <v>15095</v>
      </c>
      <c r="AC17" s="277">
        <v>122</v>
      </c>
      <c r="AD17" s="278">
        <f t="shared" si="8"/>
        <v>470925</v>
      </c>
      <c r="AE17" s="278">
        <f t="shared" si="9"/>
        <v>42734</v>
      </c>
      <c r="AF17" s="277">
        <v>0</v>
      </c>
      <c r="AG17" s="277">
        <v>0</v>
      </c>
      <c r="AH17" s="277">
        <v>42734</v>
      </c>
      <c r="AI17" s="278">
        <f t="shared" si="10"/>
        <v>419579</v>
      </c>
      <c r="AJ17" s="277">
        <v>716</v>
      </c>
      <c r="AK17" s="277">
        <v>1996</v>
      </c>
      <c r="AL17" s="277">
        <v>416867</v>
      </c>
      <c r="AM17" s="278">
        <f t="shared" si="11"/>
        <v>2777</v>
      </c>
      <c r="AN17" s="277">
        <v>103</v>
      </c>
      <c r="AO17" s="277">
        <v>98</v>
      </c>
      <c r="AP17" s="277">
        <v>2576</v>
      </c>
      <c r="AQ17" s="278">
        <f t="shared" si="12"/>
        <v>5442</v>
      </c>
      <c r="AR17" s="277">
        <v>24</v>
      </c>
      <c r="AS17" s="277">
        <v>111</v>
      </c>
      <c r="AT17" s="277">
        <v>5307</v>
      </c>
      <c r="AU17" s="278">
        <f t="shared" si="13"/>
        <v>34</v>
      </c>
      <c r="AV17" s="277">
        <v>24</v>
      </c>
      <c r="AW17" s="277">
        <v>0</v>
      </c>
      <c r="AX17" s="277">
        <v>10</v>
      </c>
      <c r="AY17" s="278">
        <f t="shared" si="14"/>
        <v>359</v>
      </c>
      <c r="AZ17" s="277">
        <v>19</v>
      </c>
      <c r="BA17" s="277">
        <v>13</v>
      </c>
      <c r="BB17" s="277">
        <v>327</v>
      </c>
      <c r="BC17" s="277">
        <f t="shared" si="15"/>
        <v>138766</v>
      </c>
      <c r="BD17" s="277">
        <f t="shared" si="16"/>
        <v>72856</v>
      </c>
      <c r="BE17" s="277">
        <v>2770</v>
      </c>
      <c r="BF17" s="277">
        <v>34246</v>
      </c>
      <c r="BG17" s="277">
        <v>10632</v>
      </c>
      <c r="BH17" s="277">
        <v>8053</v>
      </c>
      <c r="BI17" s="277">
        <v>202</v>
      </c>
      <c r="BJ17" s="277">
        <v>16953</v>
      </c>
      <c r="BK17" s="277">
        <f t="shared" si="17"/>
        <v>65910</v>
      </c>
      <c r="BL17" s="277">
        <v>6432</v>
      </c>
      <c r="BM17" s="277">
        <v>54928</v>
      </c>
      <c r="BN17" s="277">
        <v>2290</v>
      </c>
      <c r="BO17" s="277">
        <v>1332</v>
      </c>
      <c r="BP17" s="277">
        <v>5</v>
      </c>
      <c r="BQ17" s="277">
        <v>923</v>
      </c>
      <c r="BR17" s="278">
        <f aca="true" t="shared" si="75" ref="BR17:BX17">SUM(BY17,CF17)</f>
        <v>1750466</v>
      </c>
      <c r="BS17" s="278">
        <f t="shared" si="75"/>
        <v>115563</v>
      </c>
      <c r="BT17" s="278">
        <f t="shared" si="75"/>
        <v>1216489</v>
      </c>
      <c r="BU17" s="278">
        <f t="shared" si="75"/>
        <v>89520</v>
      </c>
      <c r="BV17" s="278">
        <f t="shared" si="75"/>
        <v>291207</v>
      </c>
      <c r="BW17" s="278">
        <f t="shared" si="75"/>
        <v>1807</v>
      </c>
      <c r="BX17" s="278">
        <f t="shared" si="75"/>
        <v>35880</v>
      </c>
      <c r="BY17" s="277">
        <f t="shared" si="19"/>
        <v>1677610</v>
      </c>
      <c r="BZ17" s="278">
        <f t="shared" si="20"/>
        <v>112793</v>
      </c>
      <c r="CA17" s="278">
        <f t="shared" si="21"/>
        <v>1182243</v>
      </c>
      <c r="CB17" s="278">
        <f t="shared" si="22"/>
        <v>78888</v>
      </c>
      <c r="CC17" s="278">
        <f t="shared" si="23"/>
        <v>283154</v>
      </c>
      <c r="CD17" s="278">
        <f t="shared" si="24"/>
        <v>1605</v>
      </c>
      <c r="CE17" s="278">
        <f t="shared" si="25"/>
        <v>18927</v>
      </c>
      <c r="CF17" s="277">
        <f t="shared" si="26"/>
        <v>72856</v>
      </c>
      <c r="CG17" s="278">
        <f aca="true" t="shared" si="76" ref="CG17:CL17">BE17</f>
        <v>2770</v>
      </c>
      <c r="CH17" s="278">
        <f t="shared" si="76"/>
        <v>34246</v>
      </c>
      <c r="CI17" s="278">
        <f t="shared" si="76"/>
        <v>10632</v>
      </c>
      <c r="CJ17" s="278">
        <f t="shared" si="76"/>
        <v>8053</v>
      </c>
      <c r="CK17" s="278">
        <f t="shared" si="76"/>
        <v>202</v>
      </c>
      <c r="CL17" s="278">
        <f t="shared" si="76"/>
        <v>16953</v>
      </c>
      <c r="CM17" s="278">
        <f aca="true" t="shared" si="77" ref="CM17:CS17">SUM(CT17,DA17)</f>
        <v>536835</v>
      </c>
      <c r="CN17" s="278">
        <f t="shared" si="77"/>
        <v>49166</v>
      </c>
      <c r="CO17" s="278">
        <f t="shared" si="77"/>
        <v>474507</v>
      </c>
      <c r="CP17" s="278">
        <f t="shared" si="77"/>
        <v>5067</v>
      </c>
      <c r="CQ17" s="278">
        <f t="shared" si="77"/>
        <v>6774</v>
      </c>
      <c r="CR17" s="278">
        <f t="shared" si="77"/>
        <v>39</v>
      </c>
      <c r="CS17" s="278">
        <f t="shared" si="77"/>
        <v>1282</v>
      </c>
      <c r="CT17" s="277">
        <f t="shared" si="29"/>
        <v>470925</v>
      </c>
      <c r="CU17" s="278">
        <f t="shared" si="30"/>
        <v>42734</v>
      </c>
      <c r="CV17" s="278">
        <f t="shared" si="31"/>
        <v>419579</v>
      </c>
      <c r="CW17" s="278">
        <f t="shared" si="32"/>
        <v>2777</v>
      </c>
      <c r="CX17" s="278">
        <f t="shared" si="33"/>
        <v>5442</v>
      </c>
      <c r="CY17" s="278">
        <f t="shared" si="34"/>
        <v>34</v>
      </c>
      <c r="CZ17" s="278">
        <f t="shared" si="35"/>
        <v>359</v>
      </c>
      <c r="DA17" s="277">
        <f t="shared" si="36"/>
        <v>65910</v>
      </c>
      <c r="DB17" s="278">
        <f aca="true" t="shared" si="78" ref="DB17:DG17">BL17</f>
        <v>6432</v>
      </c>
      <c r="DC17" s="278">
        <f t="shared" si="78"/>
        <v>54928</v>
      </c>
      <c r="DD17" s="278">
        <f t="shared" si="78"/>
        <v>2290</v>
      </c>
      <c r="DE17" s="278">
        <f t="shared" si="78"/>
        <v>1332</v>
      </c>
      <c r="DF17" s="278">
        <f t="shared" si="78"/>
        <v>5</v>
      </c>
      <c r="DG17" s="278">
        <f t="shared" si="78"/>
        <v>923</v>
      </c>
      <c r="DH17" s="277">
        <v>0</v>
      </c>
      <c r="DI17" s="277">
        <f t="shared" si="38"/>
        <v>137</v>
      </c>
      <c r="DJ17" s="277">
        <v>54</v>
      </c>
      <c r="DK17" s="277">
        <v>54</v>
      </c>
      <c r="DL17" s="277">
        <v>10</v>
      </c>
      <c r="DM17" s="277">
        <v>19</v>
      </c>
    </row>
    <row r="18" spans="1:117" s="276" customFormat="1" ht="12" customHeight="1">
      <c r="A18" s="271" t="s">
        <v>562</v>
      </c>
      <c r="B18" s="272" t="s">
        <v>563</v>
      </c>
      <c r="C18" s="300" t="s">
        <v>300</v>
      </c>
      <c r="D18" s="277">
        <f t="shared" si="0"/>
        <v>2047303</v>
      </c>
      <c r="E18" s="278">
        <f t="shared" si="1"/>
        <v>1389071</v>
      </c>
      <c r="F18" s="278">
        <f t="shared" si="2"/>
        <v>0</v>
      </c>
      <c r="G18" s="277">
        <v>0</v>
      </c>
      <c r="H18" s="277">
        <v>0</v>
      </c>
      <c r="I18" s="277">
        <v>0</v>
      </c>
      <c r="J18" s="278">
        <f t="shared" si="3"/>
        <v>1090196</v>
      </c>
      <c r="K18" s="277">
        <v>148205</v>
      </c>
      <c r="L18" s="277">
        <v>941991</v>
      </c>
      <c r="M18" s="277">
        <v>0</v>
      </c>
      <c r="N18" s="278">
        <f t="shared" si="4"/>
        <v>70428</v>
      </c>
      <c r="O18" s="277">
        <v>16313</v>
      </c>
      <c r="P18" s="277">
        <v>54115</v>
      </c>
      <c r="Q18" s="277">
        <v>0</v>
      </c>
      <c r="R18" s="278">
        <f t="shared" si="5"/>
        <v>202103</v>
      </c>
      <c r="S18" s="277">
        <v>14473</v>
      </c>
      <c r="T18" s="277">
        <v>187630</v>
      </c>
      <c r="U18" s="277">
        <v>0</v>
      </c>
      <c r="V18" s="278">
        <f t="shared" si="6"/>
        <v>3499</v>
      </c>
      <c r="W18" s="277">
        <v>496</v>
      </c>
      <c r="X18" s="277">
        <v>3003</v>
      </c>
      <c r="Y18" s="277">
        <v>0</v>
      </c>
      <c r="Z18" s="278">
        <f t="shared" si="7"/>
        <v>22845</v>
      </c>
      <c r="AA18" s="277">
        <v>5235</v>
      </c>
      <c r="AB18" s="277">
        <v>17549</v>
      </c>
      <c r="AC18" s="277">
        <v>61</v>
      </c>
      <c r="AD18" s="278">
        <f t="shared" si="8"/>
        <v>523771</v>
      </c>
      <c r="AE18" s="278">
        <f t="shared" si="9"/>
        <v>0</v>
      </c>
      <c r="AF18" s="277">
        <v>0</v>
      </c>
      <c r="AG18" s="277">
        <v>0</v>
      </c>
      <c r="AH18" s="277">
        <v>0</v>
      </c>
      <c r="AI18" s="278">
        <f t="shared" si="10"/>
        <v>448061</v>
      </c>
      <c r="AJ18" s="277">
        <v>2301</v>
      </c>
      <c r="AK18" s="277">
        <v>1314</v>
      </c>
      <c r="AL18" s="277">
        <v>444446</v>
      </c>
      <c r="AM18" s="278">
        <f t="shared" si="11"/>
        <v>3481</v>
      </c>
      <c r="AN18" s="277">
        <v>188</v>
      </c>
      <c r="AO18" s="277">
        <v>33</v>
      </c>
      <c r="AP18" s="277">
        <v>3260</v>
      </c>
      <c r="AQ18" s="278">
        <f t="shared" si="12"/>
        <v>68588</v>
      </c>
      <c r="AR18" s="277">
        <v>22</v>
      </c>
      <c r="AS18" s="277">
        <v>583</v>
      </c>
      <c r="AT18" s="277">
        <v>67983</v>
      </c>
      <c r="AU18" s="278">
        <f t="shared" si="13"/>
        <v>612</v>
      </c>
      <c r="AV18" s="277">
        <v>303</v>
      </c>
      <c r="AW18" s="277">
        <v>0</v>
      </c>
      <c r="AX18" s="277">
        <v>309</v>
      </c>
      <c r="AY18" s="278">
        <f t="shared" si="14"/>
        <v>3029</v>
      </c>
      <c r="AZ18" s="277">
        <v>788</v>
      </c>
      <c r="BA18" s="277">
        <v>0</v>
      </c>
      <c r="BB18" s="277">
        <v>2241</v>
      </c>
      <c r="BC18" s="277">
        <f t="shared" si="15"/>
        <v>134461</v>
      </c>
      <c r="BD18" s="277">
        <f t="shared" si="16"/>
        <v>68076</v>
      </c>
      <c r="BE18" s="277">
        <v>0</v>
      </c>
      <c r="BF18" s="277">
        <v>24996</v>
      </c>
      <c r="BG18" s="277">
        <v>11251</v>
      </c>
      <c r="BH18" s="277">
        <v>4761</v>
      </c>
      <c r="BI18" s="277">
        <v>5310</v>
      </c>
      <c r="BJ18" s="277">
        <v>21758</v>
      </c>
      <c r="BK18" s="277">
        <f t="shared" si="17"/>
        <v>66385</v>
      </c>
      <c r="BL18" s="277">
        <v>0</v>
      </c>
      <c r="BM18" s="281">
        <v>48755</v>
      </c>
      <c r="BN18" s="281">
        <v>3125</v>
      </c>
      <c r="BO18" s="281">
        <v>2203</v>
      </c>
      <c r="BP18" s="277">
        <v>5307</v>
      </c>
      <c r="BQ18" s="281">
        <v>6995</v>
      </c>
      <c r="BR18" s="278">
        <f aca="true" t="shared" si="79" ref="BR18:BX18">SUM(BY18,CF18)</f>
        <v>1457147</v>
      </c>
      <c r="BS18" s="278">
        <f t="shared" si="79"/>
        <v>0</v>
      </c>
      <c r="BT18" s="278">
        <f t="shared" si="79"/>
        <v>1115192</v>
      </c>
      <c r="BU18" s="278">
        <f t="shared" si="79"/>
        <v>81679</v>
      </c>
      <c r="BV18" s="278">
        <f t="shared" si="79"/>
        <v>206864</v>
      </c>
      <c r="BW18" s="278">
        <f t="shared" si="79"/>
        <v>8809</v>
      </c>
      <c r="BX18" s="278">
        <f t="shared" si="79"/>
        <v>44603</v>
      </c>
      <c r="BY18" s="277">
        <f t="shared" si="19"/>
        <v>1389071</v>
      </c>
      <c r="BZ18" s="278">
        <f t="shared" si="20"/>
        <v>0</v>
      </c>
      <c r="CA18" s="278">
        <f t="shared" si="21"/>
        <v>1090196</v>
      </c>
      <c r="CB18" s="278">
        <f t="shared" si="22"/>
        <v>70428</v>
      </c>
      <c r="CC18" s="278">
        <f t="shared" si="23"/>
        <v>202103</v>
      </c>
      <c r="CD18" s="278">
        <f t="shared" si="24"/>
        <v>3499</v>
      </c>
      <c r="CE18" s="278">
        <f t="shared" si="25"/>
        <v>22845</v>
      </c>
      <c r="CF18" s="277">
        <f t="shared" si="26"/>
        <v>68076</v>
      </c>
      <c r="CG18" s="278">
        <f aca="true" t="shared" si="80" ref="CG18:CL18">BE18</f>
        <v>0</v>
      </c>
      <c r="CH18" s="278">
        <f t="shared" si="80"/>
        <v>24996</v>
      </c>
      <c r="CI18" s="278">
        <f t="shared" si="80"/>
        <v>11251</v>
      </c>
      <c r="CJ18" s="278">
        <f t="shared" si="80"/>
        <v>4761</v>
      </c>
      <c r="CK18" s="278">
        <f t="shared" si="80"/>
        <v>5310</v>
      </c>
      <c r="CL18" s="278">
        <f t="shared" si="80"/>
        <v>21758</v>
      </c>
      <c r="CM18" s="278">
        <f aca="true" t="shared" si="81" ref="CM18:CS18">SUM(CT18,DA18)</f>
        <v>590156</v>
      </c>
      <c r="CN18" s="278">
        <f t="shared" si="81"/>
        <v>0</v>
      </c>
      <c r="CO18" s="278">
        <f t="shared" si="81"/>
        <v>496816</v>
      </c>
      <c r="CP18" s="278">
        <f t="shared" si="81"/>
        <v>6606</v>
      </c>
      <c r="CQ18" s="278">
        <f t="shared" si="81"/>
        <v>70791</v>
      </c>
      <c r="CR18" s="278">
        <f t="shared" si="81"/>
        <v>5919</v>
      </c>
      <c r="CS18" s="278">
        <f t="shared" si="81"/>
        <v>10024</v>
      </c>
      <c r="CT18" s="277">
        <f t="shared" si="29"/>
        <v>523771</v>
      </c>
      <c r="CU18" s="278">
        <f t="shared" si="30"/>
        <v>0</v>
      </c>
      <c r="CV18" s="278">
        <f t="shared" si="31"/>
        <v>448061</v>
      </c>
      <c r="CW18" s="278">
        <f t="shared" si="32"/>
        <v>3481</v>
      </c>
      <c r="CX18" s="278">
        <f t="shared" si="33"/>
        <v>68588</v>
      </c>
      <c r="CY18" s="278">
        <f t="shared" si="34"/>
        <v>612</v>
      </c>
      <c r="CZ18" s="278">
        <f t="shared" si="35"/>
        <v>3029</v>
      </c>
      <c r="DA18" s="277">
        <f t="shared" si="36"/>
        <v>66385</v>
      </c>
      <c r="DB18" s="278">
        <f aca="true" t="shared" si="82" ref="DB18:DG18">BL18</f>
        <v>0</v>
      </c>
      <c r="DC18" s="278">
        <f t="shared" si="82"/>
        <v>48755</v>
      </c>
      <c r="DD18" s="278">
        <f t="shared" si="82"/>
        <v>3125</v>
      </c>
      <c r="DE18" s="278">
        <f t="shared" si="82"/>
        <v>2203</v>
      </c>
      <c r="DF18" s="278">
        <f t="shared" si="82"/>
        <v>5307</v>
      </c>
      <c r="DG18" s="278">
        <f t="shared" si="82"/>
        <v>6995</v>
      </c>
      <c r="DH18" s="277">
        <v>322</v>
      </c>
      <c r="DI18" s="277">
        <f t="shared" si="38"/>
        <v>191</v>
      </c>
      <c r="DJ18" s="277">
        <v>56</v>
      </c>
      <c r="DK18" s="277">
        <v>68</v>
      </c>
      <c r="DL18" s="277">
        <v>21</v>
      </c>
      <c r="DM18" s="277">
        <v>46</v>
      </c>
    </row>
    <row r="19" spans="1:117" s="276" customFormat="1" ht="12" customHeight="1">
      <c r="A19" s="271" t="s">
        <v>564</v>
      </c>
      <c r="B19" s="272" t="s">
        <v>633</v>
      </c>
      <c r="C19" s="300" t="s">
        <v>300</v>
      </c>
      <c r="D19" s="277">
        <f t="shared" si="0"/>
        <v>4288947</v>
      </c>
      <c r="E19" s="278">
        <f t="shared" si="1"/>
        <v>3158219</v>
      </c>
      <c r="F19" s="278">
        <f t="shared" si="2"/>
        <v>0</v>
      </c>
      <c r="G19" s="277">
        <v>0</v>
      </c>
      <c r="H19" s="277">
        <v>0</v>
      </c>
      <c r="I19" s="277">
        <v>0</v>
      </c>
      <c r="J19" s="278">
        <f t="shared" si="3"/>
        <v>2354975</v>
      </c>
      <c r="K19" s="277">
        <v>1827667</v>
      </c>
      <c r="L19" s="277">
        <v>527308</v>
      </c>
      <c r="M19" s="277">
        <v>0</v>
      </c>
      <c r="N19" s="278">
        <f t="shared" si="4"/>
        <v>143512</v>
      </c>
      <c r="O19" s="277">
        <v>78904</v>
      </c>
      <c r="P19" s="277">
        <v>64607</v>
      </c>
      <c r="Q19" s="277">
        <v>1</v>
      </c>
      <c r="R19" s="278">
        <f t="shared" si="5"/>
        <v>577169</v>
      </c>
      <c r="S19" s="277">
        <v>355216</v>
      </c>
      <c r="T19" s="277">
        <v>221953</v>
      </c>
      <c r="U19" s="277">
        <v>0</v>
      </c>
      <c r="V19" s="278">
        <f t="shared" si="6"/>
        <v>1459</v>
      </c>
      <c r="W19" s="277">
        <v>118</v>
      </c>
      <c r="X19" s="277">
        <v>1341</v>
      </c>
      <c r="Y19" s="277">
        <v>0</v>
      </c>
      <c r="Z19" s="278">
        <f t="shared" si="7"/>
        <v>81104</v>
      </c>
      <c r="AA19" s="277">
        <v>64292</v>
      </c>
      <c r="AB19" s="277">
        <v>16792</v>
      </c>
      <c r="AC19" s="277">
        <v>20</v>
      </c>
      <c r="AD19" s="278">
        <f t="shared" si="8"/>
        <v>1017693</v>
      </c>
      <c r="AE19" s="278">
        <f t="shared" si="9"/>
        <v>0</v>
      </c>
      <c r="AF19" s="277">
        <v>0</v>
      </c>
      <c r="AG19" s="277">
        <v>0</v>
      </c>
      <c r="AH19" s="277">
        <v>0</v>
      </c>
      <c r="AI19" s="278">
        <f t="shared" si="10"/>
        <v>1015355</v>
      </c>
      <c r="AJ19" s="277">
        <v>336</v>
      </c>
      <c r="AK19" s="277">
        <v>4529</v>
      </c>
      <c r="AL19" s="277">
        <v>1010490</v>
      </c>
      <c r="AM19" s="278">
        <f t="shared" si="11"/>
        <v>1174</v>
      </c>
      <c r="AN19" s="277">
        <v>17</v>
      </c>
      <c r="AO19" s="277">
        <v>650</v>
      </c>
      <c r="AP19" s="277">
        <v>507</v>
      </c>
      <c r="AQ19" s="278">
        <f t="shared" si="12"/>
        <v>823</v>
      </c>
      <c r="AR19" s="277">
        <v>31</v>
      </c>
      <c r="AS19" s="277">
        <v>467</v>
      </c>
      <c r="AT19" s="277">
        <v>325</v>
      </c>
      <c r="AU19" s="278">
        <f t="shared" si="13"/>
        <v>6</v>
      </c>
      <c r="AV19" s="277">
        <v>0</v>
      </c>
      <c r="AW19" s="277">
        <v>6</v>
      </c>
      <c r="AX19" s="277">
        <v>0</v>
      </c>
      <c r="AY19" s="278">
        <f t="shared" si="14"/>
        <v>335</v>
      </c>
      <c r="AZ19" s="277">
        <v>0</v>
      </c>
      <c r="BA19" s="277">
        <v>117</v>
      </c>
      <c r="BB19" s="277">
        <v>218</v>
      </c>
      <c r="BC19" s="277">
        <f t="shared" si="15"/>
        <v>113035</v>
      </c>
      <c r="BD19" s="277">
        <f t="shared" si="16"/>
        <v>31757</v>
      </c>
      <c r="BE19" s="277">
        <v>0</v>
      </c>
      <c r="BF19" s="277">
        <v>15230</v>
      </c>
      <c r="BG19" s="277">
        <v>3857</v>
      </c>
      <c r="BH19" s="277">
        <v>2371</v>
      </c>
      <c r="BI19" s="277">
        <v>13</v>
      </c>
      <c r="BJ19" s="277">
        <v>10286</v>
      </c>
      <c r="BK19" s="277">
        <f t="shared" si="17"/>
        <v>81278</v>
      </c>
      <c r="BL19" s="277">
        <v>0</v>
      </c>
      <c r="BM19" s="277">
        <v>80257</v>
      </c>
      <c r="BN19" s="277">
        <v>180</v>
      </c>
      <c r="BO19" s="277">
        <v>734</v>
      </c>
      <c r="BP19" s="277">
        <v>8</v>
      </c>
      <c r="BQ19" s="277">
        <v>99</v>
      </c>
      <c r="BR19" s="278">
        <f aca="true" t="shared" si="83" ref="BR19:BX19">SUM(BY19,CF19)</f>
        <v>3189976</v>
      </c>
      <c r="BS19" s="278">
        <f t="shared" si="83"/>
        <v>0</v>
      </c>
      <c r="BT19" s="278">
        <f t="shared" si="83"/>
        <v>2370205</v>
      </c>
      <c r="BU19" s="278">
        <f t="shared" si="83"/>
        <v>147369</v>
      </c>
      <c r="BV19" s="278">
        <f t="shared" si="83"/>
        <v>579540</v>
      </c>
      <c r="BW19" s="278">
        <f t="shared" si="83"/>
        <v>1472</v>
      </c>
      <c r="BX19" s="278">
        <f t="shared" si="83"/>
        <v>91390</v>
      </c>
      <c r="BY19" s="277">
        <f t="shared" si="19"/>
        <v>3158219</v>
      </c>
      <c r="BZ19" s="278">
        <f t="shared" si="20"/>
        <v>0</v>
      </c>
      <c r="CA19" s="278">
        <f t="shared" si="21"/>
        <v>2354975</v>
      </c>
      <c r="CB19" s="278">
        <f t="shared" si="22"/>
        <v>143512</v>
      </c>
      <c r="CC19" s="278">
        <f t="shared" si="23"/>
        <v>577169</v>
      </c>
      <c r="CD19" s="278">
        <f t="shared" si="24"/>
        <v>1459</v>
      </c>
      <c r="CE19" s="278">
        <f t="shared" si="25"/>
        <v>81104</v>
      </c>
      <c r="CF19" s="277">
        <f t="shared" si="26"/>
        <v>31757</v>
      </c>
      <c r="CG19" s="278">
        <f aca="true" t="shared" si="84" ref="CG19:CL19">BE19</f>
        <v>0</v>
      </c>
      <c r="CH19" s="278">
        <f t="shared" si="84"/>
        <v>15230</v>
      </c>
      <c r="CI19" s="278">
        <f t="shared" si="84"/>
        <v>3857</v>
      </c>
      <c r="CJ19" s="278">
        <f t="shared" si="84"/>
        <v>2371</v>
      </c>
      <c r="CK19" s="278">
        <f t="shared" si="84"/>
        <v>13</v>
      </c>
      <c r="CL19" s="278">
        <f t="shared" si="84"/>
        <v>10286</v>
      </c>
      <c r="CM19" s="278">
        <f aca="true" t="shared" si="85" ref="CM19:CS19">SUM(CT19,DA19)</f>
        <v>1098971</v>
      </c>
      <c r="CN19" s="278">
        <f t="shared" si="85"/>
        <v>0</v>
      </c>
      <c r="CO19" s="278">
        <f t="shared" si="85"/>
        <v>1095612</v>
      </c>
      <c r="CP19" s="278">
        <f t="shared" si="85"/>
        <v>1354</v>
      </c>
      <c r="CQ19" s="278">
        <f t="shared" si="85"/>
        <v>1557</v>
      </c>
      <c r="CR19" s="278">
        <f t="shared" si="85"/>
        <v>14</v>
      </c>
      <c r="CS19" s="278">
        <f t="shared" si="85"/>
        <v>434</v>
      </c>
      <c r="CT19" s="277">
        <f t="shared" si="29"/>
        <v>1017693</v>
      </c>
      <c r="CU19" s="278">
        <f t="shared" si="30"/>
        <v>0</v>
      </c>
      <c r="CV19" s="278">
        <f t="shared" si="31"/>
        <v>1015355</v>
      </c>
      <c r="CW19" s="278">
        <f t="shared" si="32"/>
        <v>1174</v>
      </c>
      <c r="CX19" s="278">
        <f t="shared" si="33"/>
        <v>823</v>
      </c>
      <c r="CY19" s="278">
        <f t="shared" si="34"/>
        <v>6</v>
      </c>
      <c r="CZ19" s="278">
        <f t="shared" si="35"/>
        <v>335</v>
      </c>
      <c r="DA19" s="277">
        <f t="shared" si="36"/>
        <v>81278</v>
      </c>
      <c r="DB19" s="278">
        <f aca="true" t="shared" si="86" ref="DB19:DG19">BL19</f>
        <v>0</v>
      </c>
      <c r="DC19" s="278">
        <f t="shared" si="86"/>
        <v>80257</v>
      </c>
      <c r="DD19" s="278">
        <f t="shared" si="86"/>
        <v>180</v>
      </c>
      <c r="DE19" s="278">
        <f t="shared" si="86"/>
        <v>734</v>
      </c>
      <c r="DF19" s="278">
        <f t="shared" si="86"/>
        <v>8</v>
      </c>
      <c r="DG19" s="278">
        <f t="shared" si="86"/>
        <v>99</v>
      </c>
      <c r="DH19" s="277">
        <v>57</v>
      </c>
      <c r="DI19" s="277">
        <f t="shared" si="38"/>
        <v>159</v>
      </c>
      <c r="DJ19" s="277">
        <v>21</v>
      </c>
      <c r="DK19" s="277">
        <v>47</v>
      </c>
      <c r="DL19" s="277">
        <v>35</v>
      </c>
      <c r="DM19" s="277">
        <v>56</v>
      </c>
    </row>
    <row r="20" spans="1:117" s="276" customFormat="1" ht="12" customHeight="1">
      <c r="A20" s="271" t="s">
        <v>565</v>
      </c>
      <c r="B20" s="272" t="s">
        <v>634</v>
      </c>
      <c r="C20" s="300" t="s">
        <v>300</v>
      </c>
      <c r="D20" s="277">
        <f t="shared" si="0"/>
        <v>2732916</v>
      </c>
      <c r="E20" s="278">
        <f t="shared" si="1"/>
        <v>1977073</v>
      </c>
      <c r="F20" s="278">
        <f t="shared" si="2"/>
        <v>400389</v>
      </c>
      <c r="G20" s="277">
        <v>372386</v>
      </c>
      <c r="H20" s="277">
        <v>28003</v>
      </c>
      <c r="I20" s="277">
        <v>0</v>
      </c>
      <c r="J20" s="278">
        <f t="shared" si="3"/>
        <v>1115641</v>
      </c>
      <c r="K20" s="277">
        <v>892136</v>
      </c>
      <c r="L20" s="277">
        <v>223497</v>
      </c>
      <c r="M20" s="277">
        <v>8</v>
      </c>
      <c r="N20" s="278">
        <f t="shared" si="4"/>
        <v>38016</v>
      </c>
      <c r="O20" s="277">
        <v>18341</v>
      </c>
      <c r="P20" s="277">
        <v>19675</v>
      </c>
      <c r="Q20" s="277">
        <v>0</v>
      </c>
      <c r="R20" s="278">
        <f t="shared" si="5"/>
        <v>384820</v>
      </c>
      <c r="S20" s="277">
        <v>87900</v>
      </c>
      <c r="T20" s="277">
        <v>296920</v>
      </c>
      <c r="U20" s="277">
        <v>0</v>
      </c>
      <c r="V20" s="278">
        <f t="shared" si="6"/>
        <v>806</v>
      </c>
      <c r="W20" s="277">
        <v>251</v>
      </c>
      <c r="X20" s="277">
        <v>555</v>
      </c>
      <c r="Y20" s="277">
        <v>0</v>
      </c>
      <c r="Z20" s="278">
        <f t="shared" si="7"/>
        <v>37401</v>
      </c>
      <c r="AA20" s="277">
        <v>4707</v>
      </c>
      <c r="AB20" s="277">
        <v>32689</v>
      </c>
      <c r="AC20" s="277">
        <v>5</v>
      </c>
      <c r="AD20" s="278">
        <f t="shared" si="8"/>
        <v>616517</v>
      </c>
      <c r="AE20" s="278">
        <f t="shared" si="9"/>
        <v>108652</v>
      </c>
      <c r="AF20" s="277">
        <v>0</v>
      </c>
      <c r="AG20" s="277">
        <v>0</v>
      </c>
      <c r="AH20" s="277">
        <v>108652</v>
      </c>
      <c r="AI20" s="278">
        <f t="shared" si="10"/>
        <v>503574</v>
      </c>
      <c r="AJ20" s="277">
        <v>1255</v>
      </c>
      <c r="AK20" s="277">
        <v>562</v>
      </c>
      <c r="AL20" s="277">
        <v>501757</v>
      </c>
      <c r="AM20" s="278">
        <f t="shared" si="11"/>
        <v>1579</v>
      </c>
      <c r="AN20" s="277">
        <v>0</v>
      </c>
      <c r="AO20" s="277">
        <v>278</v>
      </c>
      <c r="AP20" s="277">
        <v>1301</v>
      </c>
      <c r="AQ20" s="278">
        <f t="shared" si="12"/>
        <v>2543</v>
      </c>
      <c r="AR20" s="277">
        <v>215</v>
      </c>
      <c r="AS20" s="277">
        <v>303</v>
      </c>
      <c r="AT20" s="277">
        <v>2025</v>
      </c>
      <c r="AU20" s="278">
        <f t="shared" si="13"/>
        <v>21</v>
      </c>
      <c r="AV20" s="277">
        <v>0</v>
      </c>
      <c r="AW20" s="277">
        <v>0</v>
      </c>
      <c r="AX20" s="277">
        <v>21</v>
      </c>
      <c r="AY20" s="278">
        <f t="shared" si="14"/>
        <v>148</v>
      </c>
      <c r="AZ20" s="277">
        <v>16</v>
      </c>
      <c r="BA20" s="277">
        <v>1</v>
      </c>
      <c r="BB20" s="277">
        <v>131</v>
      </c>
      <c r="BC20" s="277">
        <f t="shared" si="15"/>
        <v>139326</v>
      </c>
      <c r="BD20" s="277">
        <f t="shared" si="16"/>
        <v>42039</v>
      </c>
      <c r="BE20" s="277">
        <v>658</v>
      </c>
      <c r="BF20" s="277">
        <v>18867</v>
      </c>
      <c r="BG20" s="277">
        <v>6910</v>
      </c>
      <c r="BH20" s="277">
        <v>3526</v>
      </c>
      <c r="BI20" s="277">
        <v>0</v>
      </c>
      <c r="BJ20" s="277">
        <v>12078</v>
      </c>
      <c r="BK20" s="277">
        <f t="shared" si="17"/>
        <v>97287</v>
      </c>
      <c r="BL20" s="277">
        <v>7139</v>
      </c>
      <c r="BM20" s="277">
        <v>74929</v>
      </c>
      <c r="BN20" s="277">
        <v>6268</v>
      </c>
      <c r="BO20" s="277">
        <v>6970</v>
      </c>
      <c r="BP20" s="277">
        <v>525</v>
      </c>
      <c r="BQ20" s="277">
        <v>1456</v>
      </c>
      <c r="BR20" s="278">
        <f aca="true" t="shared" si="87" ref="BR20:BX20">SUM(BY20,CF20)</f>
        <v>2019112</v>
      </c>
      <c r="BS20" s="278">
        <f t="shared" si="87"/>
        <v>401047</v>
      </c>
      <c r="BT20" s="278">
        <f t="shared" si="87"/>
        <v>1134508</v>
      </c>
      <c r="BU20" s="278">
        <f t="shared" si="87"/>
        <v>44926</v>
      </c>
      <c r="BV20" s="278">
        <f t="shared" si="87"/>
        <v>388346</v>
      </c>
      <c r="BW20" s="278">
        <f t="shared" si="87"/>
        <v>806</v>
      </c>
      <c r="BX20" s="278">
        <f t="shared" si="87"/>
        <v>49479</v>
      </c>
      <c r="BY20" s="277">
        <f t="shared" si="19"/>
        <v>1977073</v>
      </c>
      <c r="BZ20" s="278">
        <f t="shared" si="20"/>
        <v>400389</v>
      </c>
      <c r="CA20" s="278">
        <f t="shared" si="21"/>
        <v>1115641</v>
      </c>
      <c r="CB20" s="278">
        <f t="shared" si="22"/>
        <v>38016</v>
      </c>
      <c r="CC20" s="278">
        <f t="shared" si="23"/>
        <v>384820</v>
      </c>
      <c r="CD20" s="278">
        <f t="shared" si="24"/>
        <v>806</v>
      </c>
      <c r="CE20" s="278">
        <f t="shared" si="25"/>
        <v>37401</v>
      </c>
      <c r="CF20" s="277">
        <f t="shared" si="26"/>
        <v>42039</v>
      </c>
      <c r="CG20" s="278">
        <f aca="true" t="shared" si="88" ref="CG20:CL20">BE20</f>
        <v>658</v>
      </c>
      <c r="CH20" s="278">
        <f t="shared" si="88"/>
        <v>18867</v>
      </c>
      <c r="CI20" s="278">
        <f t="shared" si="88"/>
        <v>6910</v>
      </c>
      <c r="CJ20" s="278">
        <f t="shared" si="88"/>
        <v>3526</v>
      </c>
      <c r="CK20" s="278">
        <f t="shared" si="88"/>
        <v>0</v>
      </c>
      <c r="CL20" s="278">
        <f t="shared" si="88"/>
        <v>12078</v>
      </c>
      <c r="CM20" s="278">
        <f aca="true" t="shared" si="89" ref="CM20:CS20">SUM(CT20,DA20)</f>
        <v>713804</v>
      </c>
      <c r="CN20" s="278">
        <f t="shared" si="89"/>
        <v>115791</v>
      </c>
      <c r="CO20" s="278">
        <f t="shared" si="89"/>
        <v>578503</v>
      </c>
      <c r="CP20" s="278">
        <f t="shared" si="89"/>
        <v>7847</v>
      </c>
      <c r="CQ20" s="278">
        <f t="shared" si="89"/>
        <v>9513</v>
      </c>
      <c r="CR20" s="278">
        <f t="shared" si="89"/>
        <v>546</v>
      </c>
      <c r="CS20" s="278">
        <f t="shared" si="89"/>
        <v>1604</v>
      </c>
      <c r="CT20" s="277">
        <f t="shared" si="29"/>
        <v>616517</v>
      </c>
      <c r="CU20" s="278">
        <f t="shared" si="30"/>
        <v>108652</v>
      </c>
      <c r="CV20" s="278">
        <f t="shared" si="31"/>
        <v>503574</v>
      </c>
      <c r="CW20" s="278">
        <f t="shared" si="32"/>
        <v>1579</v>
      </c>
      <c r="CX20" s="278">
        <f t="shared" si="33"/>
        <v>2543</v>
      </c>
      <c r="CY20" s="278">
        <f t="shared" si="34"/>
        <v>21</v>
      </c>
      <c r="CZ20" s="278">
        <f t="shared" si="35"/>
        <v>148</v>
      </c>
      <c r="DA20" s="277">
        <f t="shared" si="36"/>
        <v>97287</v>
      </c>
      <c r="DB20" s="278">
        <f aca="true" t="shared" si="90" ref="DB20:DG20">BL20</f>
        <v>7139</v>
      </c>
      <c r="DC20" s="278">
        <f t="shared" si="90"/>
        <v>74929</v>
      </c>
      <c r="DD20" s="278">
        <f t="shared" si="90"/>
        <v>6268</v>
      </c>
      <c r="DE20" s="278">
        <f t="shared" si="90"/>
        <v>6970</v>
      </c>
      <c r="DF20" s="278">
        <f t="shared" si="90"/>
        <v>525</v>
      </c>
      <c r="DG20" s="278">
        <f t="shared" si="90"/>
        <v>1456</v>
      </c>
      <c r="DH20" s="277">
        <v>0</v>
      </c>
      <c r="DI20" s="277">
        <f t="shared" si="38"/>
        <v>223</v>
      </c>
      <c r="DJ20" s="277">
        <v>178</v>
      </c>
      <c r="DK20" s="277">
        <v>12</v>
      </c>
      <c r="DL20" s="277">
        <v>0</v>
      </c>
      <c r="DM20" s="277">
        <v>33</v>
      </c>
    </row>
    <row r="21" spans="1:117" s="276" customFormat="1" ht="12" customHeight="1">
      <c r="A21" s="271" t="s">
        <v>566</v>
      </c>
      <c r="B21" s="272" t="s">
        <v>635</v>
      </c>
      <c r="C21" s="300" t="s">
        <v>300</v>
      </c>
      <c r="D21" s="277">
        <f t="shared" si="0"/>
        <v>865076</v>
      </c>
      <c r="E21" s="278">
        <f t="shared" si="1"/>
        <v>559050</v>
      </c>
      <c r="F21" s="278">
        <f t="shared" si="2"/>
        <v>20</v>
      </c>
      <c r="G21" s="277">
        <v>10</v>
      </c>
      <c r="H21" s="277">
        <v>10</v>
      </c>
      <c r="I21" s="277">
        <v>0</v>
      </c>
      <c r="J21" s="278">
        <f t="shared" si="3"/>
        <v>388862</v>
      </c>
      <c r="K21" s="277">
        <v>5962</v>
      </c>
      <c r="L21" s="277">
        <v>382534</v>
      </c>
      <c r="M21" s="277">
        <v>366</v>
      </c>
      <c r="N21" s="278">
        <f t="shared" si="4"/>
        <v>26053</v>
      </c>
      <c r="O21" s="277">
        <v>72</v>
      </c>
      <c r="P21" s="277">
        <v>25964</v>
      </c>
      <c r="Q21" s="277">
        <v>17</v>
      </c>
      <c r="R21" s="278">
        <f t="shared" si="5"/>
        <v>137466</v>
      </c>
      <c r="S21" s="277">
        <v>167</v>
      </c>
      <c r="T21" s="277">
        <v>137299</v>
      </c>
      <c r="U21" s="277">
        <v>0</v>
      </c>
      <c r="V21" s="278">
        <f t="shared" si="6"/>
        <v>321</v>
      </c>
      <c r="W21" s="277">
        <v>36</v>
      </c>
      <c r="X21" s="277">
        <v>285</v>
      </c>
      <c r="Y21" s="277">
        <v>0</v>
      </c>
      <c r="Z21" s="278">
        <f t="shared" si="7"/>
        <v>6328</v>
      </c>
      <c r="AA21" s="277">
        <v>821</v>
      </c>
      <c r="AB21" s="277">
        <v>5468</v>
      </c>
      <c r="AC21" s="277">
        <v>39</v>
      </c>
      <c r="AD21" s="278">
        <f t="shared" si="8"/>
        <v>231189</v>
      </c>
      <c r="AE21" s="278">
        <f t="shared" si="9"/>
        <v>0</v>
      </c>
      <c r="AF21" s="277">
        <v>0</v>
      </c>
      <c r="AG21" s="277">
        <v>0</v>
      </c>
      <c r="AH21" s="277">
        <v>0</v>
      </c>
      <c r="AI21" s="278">
        <f t="shared" si="10"/>
        <v>214234</v>
      </c>
      <c r="AJ21" s="277">
        <v>1477</v>
      </c>
      <c r="AK21" s="277">
        <v>971</v>
      </c>
      <c r="AL21" s="277">
        <v>211786</v>
      </c>
      <c r="AM21" s="278">
        <f t="shared" si="11"/>
        <v>11133</v>
      </c>
      <c r="AN21" s="277">
        <v>0</v>
      </c>
      <c r="AO21" s="277">
        <v>19</v>
      </c>
      <c r="AP21" s="277">
        <v>11114</v>
      </c>
      <c r="AQ21" s="278">
        <f t="shared" si="12"/>
        <v>4801</v>
      </c>
      <c r="AR21" s="277">
        <v>14</v>
      </c>
      <c r="AS21" s="277">
        <v>774</v>
      </c>
      <c r="AT21" s="277">
        <v>4013</v>
      </c>
      <c r="AU21" s="278">
        <f t="shared" si="13"/>
        <v>10</v>
      </c>
      <c r="AV21" s="277">
        <v>0</v>
      </c>
      <c r="AW21" s="277">
        <v>0</v>
      </c>
      <c r="AX21" s="277">
        <v>10</v>
      </c>
      <c r="AY21" s="278">
        <f t="shared" si="14"/>
        <v>1011</v>
      </c>
      <c r="AZ21" s="277">
        <v>0</v>
      </c>
      <c r="BA21" s="277">
        <v>0</v>
      </c>
      <c r="BB21" s="277">
        <v>1011</v>
      </c>
      <c r="BC21" s="277">
        <f t="shared" si="15"/>
        <v>74837</v>
      </c>
      <c r="BD21" s="277">
        <f t="shared" si="16"/>
        <v>31153</v>
      </c>
      <c r="BE21" s="277">
        <v>0</v>
      </c>
      <c r="BF21" s="277">
        <v>16554</v>
      </c>
      <c r="BG21" s="277">
        <v>2404</v>
      </c>
      <c r="BH21" s="277">
        <v>5158</v>
      </c>
      <c r="BI21" s="277">
        <v>544</v>
      </c>
      <c r="BJ21" s="277">
        <v>6493</v>
      </c>
      <c r="BK21" s="277">
        <f t="shared" si="17"/>
        <v>43684</v>
      </c>
      <c r="BL21" s="277">
        <v>0</v>
      </c>
      <c r="BM21" s="277">
        <v>34095</v>
      </c>
      <c r="BN21" s="277">
        <v>5484</v>
      </c>
      <c r="BO21" s="277">
        <v>3530</v>
      </c>
      <c r="BP21" s="277">
        <v>1</v>
      </c>
      <c r="BQ21" s="277">
        <v>574</v>
      </c>
      <c r="BR21" s="278">
        <f aca="true" t="shared" si="91" ref="BR21:BX21">SUM(BY21,CF21)</f>
        <v>590203</v>
      </c>
      <c r="BS21" s="278">
        <f t="shared" si="91"/>
        <v>20</v>
      </c>
      <c r="BT21" s="278">
        <f t="shared" si="91"/>
        <v>405416</v>
      </c>
      <c r="BU21" s="278">
        <f t="shared" si="91"/>
        <v>28457</v>
      </c>
      <c r="BV21" s="278">
        <f t="shared" si="91"/>
        <v>142624</v>
      </c>
      <c r="BW21" s="278">
        <f t="shared" si="91"/>
        <v>865</v>
      </c>
      <c r="BX21" s="278">
        <f t="shared" si="91"/>
        <v>12821</v>
      </c>
      <c r="BY21" s="277">
        <f t="shared" si="19"/>
        <v>559050</v>
      </c>
      <c r="BZ21" s="278">
        <f t="shared" si="20"/>
        <v>20</v>
      </c>
      <c r="CA21" s="278">
        <f t="shared" si="21"/>
        <v>388862</v>
      </c>
      <c r="CB21" s="278">
        <f t="shared" si="22"/>
        <v>26053</v>
      </c>
      <c r="CC21" s="278">
        <f t="shared" si="23"/>
        <v>137466</v>
      </c>
      <c r="CD21" s="278">
        <f t="shared" si="24"/>
        <v>321</v>
      </c>
      <c r="CE21" s="278">
        <f t="shared" si="25"/>
        <v>6328</v>
      </c>
      <c r="CF21" s="277">
        <f t="shared" si="26"/>
        <v>31153</v>
      </c>
      <c r="CG21" s="278">
        <f aca="true" t="shared" si="92" ref="CG21:CL21">BE21</f>
        <v>0</v>
      </c>
      <c r="CH21" s="278">
        <f t="shared" si="92"/>
        <v>16554</v>
      </c>
      <c r="CI21" s="278">
        <f t="shared" si="92"/>
        <v>2404</v>
      </c>
      <c r="CJ21" s="278">
        <f t="shared" si="92"/>
        <v>5158</v>
      </c>
      <c r="CK21" s="278">
        <f t="shared" si="92"/>
        <v>544</v>
      </c>
      <c r="CL21" s="278">
        <f t="shared" si="92"/>
        <v>6493</v>
      </c>
      <c r="CM21" s="278">
        <f aca="true" t="shared" si="93" ref="CM21:CS21">SUM(CT21,DA21)</f>
        <v>274873</v>
      </c>
      <c r="CN21" s="278">
        <f t="shared" si="93"/>
        <v>0</v>
      </c>
      <c r="CO21" s="278">
        <f t="shared" si="93"/>
        <v>248329</v>
      </c>
      <c r="CP21" s="278">
        <f t="shared" si="93"/>
        <v>16617</v>
      </c>
      <c r="CQ21" s="278">
        <f t="shared" si="93"/>
        <v>8331</v>
      </c>
      <c r="CR21" s="278">
        <f t="shared" si="93"/>
        <v>11</v>
      </c>
      <c r="CS21" s="278">
        <f t="shared" si="93"/>
        <v>1585</v>
      </c>
      <c r="CT21" s="277">
        <f t="shared" si="29"/>
        <v>231189</v>
      </c>
      <c r="CU21" s="278">
        <f t="shared" si="30"/>
        <v>0</v>
      </c>
      <c r="CV21" s="278">
        <f t="shared" si="31"/>
        <v>214234</v>
      </c>
      <c r="CW21" s="278">
        <f t="shared" si="32"/>
        <v>11133</v>
      </c>
      <c r="CX21" s="278">
        <f t="shared" si="33"/>
        <v>4801</v>
      </c>
      <c r="CY21" s="278">
        <f t="shared" si="34"/>
        <v>10</v>
      </c>
      <c r="CZ21" s="278">
        <f t="shared" si="35"/>
        <v>1011</v>
      </c>
      <c r="DA21" s="277">
        <f t="shared" si="36"/>
        <v>43684</v>
      </c>
      <c r="DB21" s="278">
        <f aca="true" t="shared" si="94" ref="DB21:DG21">BL21</f>
        <v>0</v>
      </c>
      <c r="DC21" s="278">
        <f t="shared" si="94"/>
        <v>34095</v>
      </c>
      <c r="DD21" s="278">
        <f t="shared" si="94"/>
        <v>5484</v>
      </c>
      <c r="DE21" s="278">
        <f t="shared" si="94"/>
        <v>3530</v>
      </c>
      <c r="DF21" s="278">
        <f t="shared" si="94"/>
        <v>1</v>
      </c>
      <c r="DG21" s="278">
        <f t="shared" si="94"/>
        <v>574</v>
      </c>
      <c r="DH21" s="277">
        <v>0</v>
      </c>
      <c r="DI21" s="277">
        <f t="shared" si="38"/>
        <v>97</v>
      </c>
      <c r="DJ21" s="277">
        <v>16</v>
      </c>
      <c r="DK21" s="277">
        <v>6</v>
      </c>
      <c r="DL21" s="277">
        <v>6</v>
      </c>
      <c r="DM21" s="277">
        <v>69</v>
      </c>
    </row>
    <row r="22" spans="1:117" s="276" customFormat="1" ht="12" customHeight="1">
      <c r="A22" s="271" t="s">
        <v>638</v>
      </c>
      <c r="B22" s="272" t="s">
        <v>639</v>
      </c>
      <c r="C22" s="300" t="s">
        <v>300</v>
      </c>
      <c r="D22" s="277">
        <f t="shared" si="0"/>
        <v>376666</v>
      </c>
      <c r="E22" s="278">
        <f t="shared" si="1"/>
        <v>249132</v>
      </c>
      <c r="F22" s="278">
        <f t="shared" si="2"/>
        <v>0</v>
      </c>
      <c r="G22" s="277">
        <v>0</v>
      </c>
      <c r="H22" s="277">
        <v>0</v>
      </c>
      <c r="I22" s="277">
        <v>0</v>
      </c>
      <c r="J22" s="278">
        <f t="shared" si="3"/>
        <v>204172</v>
      </c>
      <c r="K22" s="277">
        <v>70595</v>
      </c>
      <c r="L22" s="277">
        <v>132332</v>
      </c>
      <c r="M22" s="277">
        <v>1245</v>
      </c>
      <c r="N22" s="278">
        <f t="shared" si="4"/>
        <v>15972</v>
      </c>
      <c r="O22" s="277">
        <v>4089</v>
      </c>
      <c r="P22" s="277">
        <v>11877</v>
      </c>
      <c r="Q22" s="277">
        <v>6</v>
      </c>
      <c r="R22" s="278">
        <f t="shared" si="5"/>
        <v>27630</v>
      </c>
      <c r="S22" s="277">
        <v>4278</v>
      </c>
      <c r="T22" s="277">
        <v>23352</v>
      </c>
      <c r="U22" s="277">
        <v>0</v>
      </c>
      <c r="V22" s="278">
        <f t="shared" si="6"/>
        <v>401</v>
      </c>
      <c r="W22" s="277">
        <v>368</v>
      </c>
      <c r="X22" s="277">
        <v>33</v>
      </c>
      <c r="Y22" s="277">
        <v>0</v>
      </c>
      <c r="Z22" s="278">
        <f t="shared" si="7"/>
        <v>957</v>
      </c>
      <c r="AA22" s="277">
        <v>0</v>
      </c>
      <c r="AB22" s="277">
        <v>957</v>
      </c>
      <c r="AC22" s="277">
        <v>0</v>
      </c>
      <c r="AD22" s="278">
        <f t="shared" si="8"/>
        <v>94953</v>
      </c>
      <c r="AE22" s="278">
        <f t="shared" si="9"/>
        <v>0</v>
      </c>
      <c r="AF22" s="277">
        <v>0</v>
      </c>
      <c r="AG22" s="277">
        <v>0</v>
      </c>
      <c r="AH22" s="277">
        <v>0</v>
      </c>
      <c r="AI22" s="278">
        <f t="shared" si="10"/>
        <v>81174</v>
      </c>
      <c r="AJ22" s="277">
        <v>0</v>
      </c>
      <c r="AK22" s="277">
        <v>0</v>
      </c>
      <c r="AL22" s="277">
        <v>81174</v>
      </c>
      <c r="AM22" s="278">
        <f t="shared" si="11"/>
        <v>1428</v>
      </c>
      <c r="AN22" s="277">
        <v>0</v>
      </c>
      <c r="AO22" s="277">
        <v>0</v>
      </c>
      <c r="AP22" s="277">
        <v>1428</v>
      </c>
      <c r="AQ22" s="278">
        <f t="shared" si="12"/>
        <v>12200</v>
      </c>
      <c r="AR22" s="277">
        <v>0</v>
      </c>
      <c r="AS22" s="277">
        <v>0</v>
      </c>
      <c r="AT22" s="277">
        <v>12200</v>
      </c>
      <c r="AU22" s="278">
        <f t="shared" si="13"/>
        <v>62</v>
      </c>
      <c r="AV22" s="277">
        <v>0</v>
      </c>
      <c r="AW22" s="277">
        <v>62</v>
      </c>
      <c r="AX22" s="277">
        <v>0</v>
      </c>
      <c r="AY22" s="278">
        <f t="shared" si="14"/>
        <v>89</v>
      </c>
      <c r="AZ22" s="277">
        <v>0</v>
      </c>
      <c r="BA22" s="277">
        <v>0</v>
      </c>
      <c r="BB22" s="277">
        <v>89</v>
      </c>
      <c r="BC22" s="277">
        <f t="shared" si="15"/>
        <v>32581</v>
      </c>
      <c r="BD22" s="277">
        <f t="shared" si="16"/>
        <v>5887</v>
      </c>
      <c r="BE22" s="277">
        <v>0</v>
      </c>
      <c r="BF22" s="277">
        <v>4288</v>
      </c>
      <c r="BG22" s="277">
        <v>572</v>
      </c>
      <c r="BH22" s="277">
        <v>318</v>
      </c>
      <c r="BI22" s="277">
        <v>0</v>
      </c>
      <c r="BJ22" s="277">
        <v>709</v>
      </c>
      <c r="BK22" s="277">
        <f t="shared" si="17"/>
        <v>26694</v>
      </c>
      <c r="BL22" s="277">
        <v>0</v>
      </c>
      <c r="BM22" s="277">
        <v>16302</v>
      </c>
      <c r="BN22" s="277">
        <v>1441</v>
      </c>
      <c r="BO22" s="277">
        <v>7052</v>
      </c>
      <c r="BP22" s="277">
        <v>0</v>
      </c>
      <c r="BQ22" s="277">
        <v>1899</v>
      </c>
      <c r="BR22" s="278">
        <f aca="true" t="shared" si="95" ref="BR22:BX22">SUM(BY22,CF22)</f>
        <v>255019</v>
      </c>
      <c r="BS22" s="278">
        <f t="shared" si="95"/>
        <v>0</v>
      </c>
      <c r="BT22" s="278">
        <f t="shared" si="95"/>
        <v>208460</v>
      </c>
      <c r="BU22" s="278">
        <f t="shared" si="95"/>
        <v>16544</v>
      </c>
      <c r="BV22" s="278">
        <f t="shared" si="95"/>
        <v>27948</v>
      </c>
      <c r="BW22" s="278">
        <f t="shared" si="95"/>
        <v>401</v>
      </c>
      <c r="BX22" s="278">
        <f t="shared" si="95"/>
        <v>1666</v>
      </c>
      <c r="BY22" s="277">
        <f t="shared" si="19"/>
        <v>249132</v>
      </c>
      <c r="BZ22" s="278">
        <f t="shared" si="20"/>
        <v>0</v>
      </c>
      <c r="CA22" s="278">
        <f t="shared" si="21"/>
        <v>204172</v>
      </c>
      <c r="CB22" s="278">
        <f t="shared" si="22"/>
        <v>15972</v>
      </c>
      <c r="CC22" s="278">
        <f t="shared" si="23"/>
        <v>27630</v>
      </c>
      <c r="CD22" s="278">
        <f t="shared" si="24"/>
        <v>401</v>
      </c>
      <c r="CE22" s="278">
        <f t="shared" si="25"/>
        <v>957</v>
      </c>
      <c r="CF22" s="277">
        <f t="shared" si="26"/>
        <v>5887</v>
      </c>
      <c r="CG22" s="278">
        <f aca="true" t="shared" si="96" ref="CG22:CL22">BE22</f>
        <v>0</v>
      </c>
      <c r="CH22" s="278">
        <f t="shared" si="96"/>
        <v>4288</v>
      </c>
      <c r="CI22" s="278">
        <f t="shared" si="96"/>
        <v>572</v>
      </c>
      <c r="CJ22" s="278">
        <f t="shared" si="96"/>
        <v>318</v>
      </c>
      <c r="CK22" s="278">
        <f t="shared" si="96"/>
        <v>0</v>
      </c>
      <c r="CL22" s="278">
        <f t="shared" si="96"/>
        <v>709</v>
      </c>
      <c r="CM22" s="278">
        <f aca="true" t="shared" si="97" ref="CM22:CS22">SUM(CT22,DA22)</f>
        <v>121647</v>
      </c>
      <c r="CN22" s="278">
        <f t="shared" si="97"/>
        <v>0</v>
      </c>
      <c r="CO22" s="278">
        <f t="shared" si="97"/>
        <v>97476</v>
      </c>
      <c r="CP22" s="278">
        <f t="shared" si="97"/>
        <v>2869</v>
      </c>
      <c r="CQ22" s="278">
        <f t="shared" si="97"/>
        <v>19252</v>
      </c>
      <c r="CR22" s="278">
        <f t="shared" si="97"/>
        <v>62</v>
      </c>
      <c r="CS22" s="278">
        <f t="shared" si="97"/>
        <v>1988</v>
      </c>
      <c r="CT22" s="277">
        <f t="shared" si="29"/>
        <v>94953</v>
      </c>
      <c r="CU22" s="278">
        <f t="shared" si="30"/>
        <v>0</v>
      </c>
      <c r="CV22" s="278">
        <f t="shared" si="31"/>
        <v>81174</v>
      </c>
      <c r="CW22" s="278">
        <f t="shared" si="32"/>
        <v>1428</v>
      </c>
      <c r="CX22" s="278">
        <f t="shared" si="33"/>
        <v>12200</v>
      </c>
      <c r="CY22" s="278">
        <f t="shared" si="34"/>
        <v>62</v>
      </c>
      <c r="CZ22" s="278">
        <f t="shared" si="35"/>
        <v>89</v>
      </c>
      <c r="DA22" s="277">
        <f t="shared" si="36"/>
        <v>26694</v>
      </c>
      <c r="DB22" s="278">
        <f aca="true" t="shared" si="98" ref="DB22:DG22">BL22</f>
        <v>0</v>
      </c>
      <c r="DC22" s="278">
        <f t="shared" si="98"/>
        <v>16302</v>
      </c>
      <c r="DD22" s="278">
        <f t="shared" si="98"/>
        <v>1441</v>
      </c>
      <c r="DE22" s="278">
        <f t="shared" si="98"/>
        <v>7052</v>
      </c>
      <c r="DF22" s="278">
        <f t="shared" si="98"/>
        <v>0</v>
      </c>
      <c r="DG22" s="278">
        <f t="shared" si="98"/>
        <v>1899</v>
      </c>
      <c r="DH22" s="277">
        <v>0</v>
      </c>
      <c r="DI22" s="277">
        <f t="shared" si="38"/>
        <v>48</v>
      </c>
      <c r="DJ22" s="277">
        <v>4</v>
      </c>
      <c r="DK22" s="277">
        <v>4</v>
      </c>
      <c r="DL22" s="277">
        <v>36</v>
      </c>
      <c r="DM22" s="277">
        <v>4</v>
      </c>
    </row>
    <row r="23" spans="1:117" s="276" customFormat="1" ht="12" customHeight="1">
      <c r="A23" s="271" t="s">
        <v>616</v>
      </c>
      <c r="B23" s="272" t="s">
        <v>636</v>
      </c>
      <c r="C23" s="300" t="s">
        <v>300</v>
      </c>
      <c r="D23" s="277">
        <f t="shared" si="0"/>
        <v>410768</v>
      </c>
      <c r="E23" s="278">
        <f t="shared" si="1"/>
        <v>249259</v>
      </c>
      <c r="F23" s="278">
        <f t="shared" si="2"/>
        <v>0</v>
      </c>
      <c r="G23" s="277">
        <v>0</v>
      </c>
      <c r="H23" s="277">
        <v>0</v>
      </c>
      <c r="I23" s="277">
        <v>0</v>
      </c>
      <c r="J23" s="278">
        <f t="shared" si="3"/>
        <v>203107</v>
      </c>
      <c r="K23" s="277">
        <v>45194</v>
      </c>
      <c r="L23" s="277">
        <v>157913</v>
      </c>
      <c r="M23" s="277">
        <v>0</v>
      </c>
      <c r="N23" s="278">
        <f t="shared" si="4"/>
        <v>8984</v>
      </c>
      <c r="O23" s="277">
        <v>2205</v>
      </c>
      <c r="P23" s="277">
        <v>6779</v>
      </c>
      <c r="Q23" s="277">
        <v>0</v>
      </c>
      <c r="R23" s="278">
        <f t="shared" si="5"/>
        <v>33342</v>
      </c>
      <c r="S23" s="277">
        <v>6636</v>
      </c>
      <c r="T23" s="277">
        <v>26706</v>
      </c>
      <c r="U23" s="277">
        <v>0</v>
      </c>
      <c r="V23" s="278">
        <f t="shared" si="6"/>
        <v>26</v>
      </c>
      <c r="W23" s="277">
        <v>0</v>
      </c>
      <c r="X23" s="281">
        <v>26</v>
      </c>
      <c r="Y23" s="277">
        <v>0</v>
      </c>
      <c r="Z23" s="278">
        <f t="shared" si="7"/>
        <v>3800</v>
      </c>
      <c r="AA23" s="277">
        <v>1416</v>
      </c>
      <c r="AB23" s="277">
        <v>2336</v>
      </c>
      <c r="AC23" s="277">
        <v>48</v>
      </c>
      <c r="AD23" s="278">
        <f t="shared" si="8"/>
        <v>121074</v>
      </c>
      <c r="AE23" s="278">
        <f t="shared" si="9"/>
        <v>0</v>
      </c>
      <c r="AF23" s="277">
        <v>0</v>
      </c>
      <c r="AG23" s="277">
        <v>0</v>
      </c>
      <c r="AH23" s="277">
        <v>0</v>
      </c>
      <c r="AI23" s="278">
        <f t="shared" si="10"/>
        <v>106418</v>
      </c>
      <c r="AJ23" s="277">
        <v>0</v>
      </c>
      <c r="AK23" s="277">
        <v>2896</v>
      </c>
      <c r="AL23" s="281">
        <v>103522</v>
      </c>
      <c r="AM23" s="278">
        <f t="shared" si="11"/>
        <v>5204</v>
      </c>
      <c r="AN23" s="277">
        <v>0</v>
      </c>
      <c r="AO23" s="277">
        <v>211</v>
      </c>
      <c r="AP23" s="281">
        <v>4993</v>
      </c>
      <c r="AQ23" s="278">
        <f t="shared" si="12"/>
        <v>7881</v>
      </c>
      <c r="AR23" s="277">
        <v>0</v>
      </c>
      <c r="AS23" s="277">
        <v>767</v>
      </c>
      <c r="AT23" s="281">
        <v>7114</v>
      </c>
      <c r="AU23" s="278">
        <f t="shared" si="13"/>
        <v>327</v>
      </c>
      <c r="AV23" s="277">
        <v>0</v>
      </c>
      <c r="AW23" s="277">
        <v>182</v>
      </c>
      <c r="AX23" s="281">
        <v>145</v>
      </c>
      <c r="AY23" s="278">
        <f t="shared" si="14"/>
        <v>1244</v>
      </c>
      <c r="AZ23" s="277">
        <v>0</v>
      </c>
      <c r="BA23" s="277">
        <v>9</v>
      </c>
      <c r="BB23" s="281">
        <v>1235</v>
      </c>
      <c r="BC23" s="277">
        <f t="shared" si="15"/>
        <v>40435</v>
      </c>
      <c r="BD23" s="277">
        <f t="shared" si="16"/>
        <v>15382</v>
      </c>
      <c r="BE23" s="277">
        <v>0</v>
      </c>
      <c r="BF23" s="277">
        <v>3248</v>
      </c>
      <c r="BG23" s="277">
        <v>2441</v>
      </c>
      <c r="BH23" s="277">
        <v>1531</v>
      </c>
      <c r="BI23" s="277">
        <v>2062</v>
      </c>
      <c r="BJ23" s="277">
        <v>6100</v>
      </c>
      <c r="BK23" s="277">
        <f t="shared" si="17"/>
        <v>25053</v>
      </c>
      <c r="BL23" s="277">
        <v>0</v>
      </c>
      <c r="BM23" s="281">
        <v>8364</v>
      </c>
      <c r="BN23" s="281">
        <v>10592</v>
      </c>
      <c r="BO23" s="281">
        <v>1599</v>
      </c>
      <c r="BP23" s="281">
        <v>186</v>
      </c>
      <c r="BQ23" s="281">
        <v>4312</v>
      </c>
      <c r="BR23" s="278">
        <f aca="true" t="shared" si="99" ref="BR23:BX23">SUM(BY23,CF23)</f>
        <v>264641</v>
      </c>
      <c r="BS23" s="278">
        <f t="shared" si="99"/>
        <v>0</v>
      </c>
      <c r="BT23" s="278">
        <f t="shared" si="99"/>
        <v>206355</v>
      </c>
      <c r="BU23" s="278">
        <f t="shared" si="99"/>
        <v>11425</v>
      </c>
      <c r="BV23" s="278">
        <f t="shared" si="99"/>
        <v>34873</v>
      </c>
      <c r="BW23" s="278">
        <f t="shared" si="99"/>
        <v>2088</v>
      </c>
      <c r="BX23" s="278">
        <f t="shared" si="99"/>
        <v>9900</v>
      </c>
      <c r="BY23" s="277">
        <f t="shared" si="19"/>
        <v>249259</v>
      </c>
      <c r="BZ23" s="278">
        <f t="shared" si="20"/>
        <v>0</v>
      </c>
      <c r="CA23" s="278">
        <f t="shared" si="21"/>
        <v>203107</v>
      </c>
      <c r="CB23" s="278">
        <f t="shared" si="22"/>
        <v>8984</v>
      </c>
      <c r="CC23" s="278">
        <f t="shared" si="23"/>
        <v>33342</v>
      </c>
      <c r="CD23" s="278">
        <f t="shared" si="24"/>
        <v>26</v>
      </c>
      <c r="CE23" s="278">
        <f t="shared" si="25"/>
        <v>3800</v>
      </c>
      <c r="CF23" s="277">
        <f t="shared" si="26"/>
        <v>15382</v>
      </c>
      <c r="CG23" s="278">
        <f aca="true" t="shared" si="100" ref="CG23:CL23">BE23</f>
        <v>0</v>
      </c>
      <c r="CH23" s="278">
        <f t="shared" si="100"/>
        <v>3248</v>
      </c>
      <c r="CI23" s="278">
        <f t="shared" si="100"/>
        <v>2441</v>
      </c>
      <c r="CJ23" s="278">
        <f t="shared" si="100"/>
        <v>1531</v>
      </c>
      <c r="CK23" s="278">
        <f t="shared" si="100"/>
        <v>2062</v>
      </c>
      <c r="CL23" s="278">
        <f t="shared" si="100"/>
        <v>6100</v>
      </c>
      <c r="CM23" s="278">
        <f aca="true" t="shared" si="101" ref="CM23:CS23">SUM(CT23,DA23)</f>
        <v>146127</v>
      </c>
      <c r="CN23" s="278">
        <f t="shared" si="101"/>
        <v>0</v>
      </c>
      <c r="CO23" s="278">
        <f t="shared" si="101"/>
        <v>114782</v>
      </c>
      <c r="CP23" s="278">
        <f t="shared" si="101"/>
        <v>15796</v>
      </c>
      <c r="CQ23" s="278">
        <f t="shared" si="101"/>
        <v>9480</v>
      </c>
      <c r="CR23" s="278">
        <f t="shared" si="101"/>
        <v>513</v>
      </c>
      <c r="CS23" s="278">
        <f t="shared" si="101"/>
        <v>5556</v>
      </c>
      <c r="CT23" s="277">
        <f t="shared" si="29"/>
        <v>121074</v>
      </c>
      <c r="CU23" s="278">
        <f t="shared" si="30"/>
        <v>0</v>
      </c>
      <c r="CV23" s="278">
        <f t="shared" si="31"/>
        <v>106418</v>
      </c>
      <c r="CW23" s="278">
        <f t="shared" si="32"/>
        <v>5204</v>
      </c>
      <c r="CX23" s="278">
        <f t="shared" si="33"/>
        <v>7881</v>
      </c>
      <c r="CY23" s="278">
        <f t="shared" si="34"/>
        <v>327</v>
      </c>
      <c r="CZ23" s="278">
        <f t="shared" si="35"/>
        <v>1244</v>
      </c>
      <c r="DA23" s="277">
        <f t="shared" si="36"/>
        <v>25053</v>
      </c>
      <c r="DB23" s="278">
        <f aca="true" t="shared" si="102" ref="DB23:DG23">BL23</f>
        <v>0</v>
      </c>
      <c r="DC23" s="278">
        <f t="shared" si="102"/>
        <v>8364</v>
      </c>
      <c r="DD23" s="278">
        <f t="shared" si="102"/>
        <v>10592</v>
      </c>
      <c r="DE23" s="278">
        <f t="shared" si="102"/>
        <v>1599</v>
      </c>
      <c r="DF23" s="278">
        <f t="shared" si="102"/>
        <v>186</v>
      </c>
      <c r="DG23" s="278">
        <f t="shared" si="102"/>
        <v>4312</v>
      </c>
      <c r="DH23" s="277">
        <v>1</v>
      </c>
      <c r="DI23" s="277">
        <f t="shared" si="38"/>
        <v>6</v>
      </c>
      <c r="DJ23" s="277">
        <v>3</v>
      </c>
      <c r="DK23" s="277">
        <v>1</v>
      </c>
      <c r="DL23" s="277">
        <v>1</v>
      </c>
      <c r="DM23" s="277">
        <v>1</v>
      </c>
    </row>
    <row r="24" spans="1:117" s="276" customFormat="1" ht="12" customHeight="1">
      <c r="A24" s="271" t="s">
        <v>567</v>
      </c>
      <c r="B24" s="272" t="s">
        <v>632</v>
      </c>
      <c r="C24" s="300" t="s">
        <v>300</v>
      </c>
      <c r="D24" s="277">
        <f t="shared" si="0"/>
        <v>269709</v>
      </c>
      <c r="E24" s="278">
        <f t="shared" si="1"/>
        <v>178766</v>
      </c>
      <c r="F24" s="278">
        <f t="shared" si="2"/>
        <v>0</v>
      </c>
      <c r="G24" s="277">
        <v>0</v>
      </c>
      <c r="H24" s="277">
        <v>0</v>
      </c>
      <c r="I24" s="277">
        <v>0</v>
      </c>
      <c r="J24" s="278">
        <f t="shared" si="3"/>
        <v>142046</v>
      </c>
      <c r="K24" s="277">
        <v>14612</v>
      </c>
      <c r="L24" s="277">
        <v>127134</v>
      </c>
      <c r="M24" s="277">
        <v>300</v>
      </c>
      <c r="N24" s="278">
        <f t="shared" si="4"/>
        <v>12864</v>
      </c>
      <c r="O24" s="277">
        <v>38</v>
      </c>
      <c r="P24" s="277">
        <v>12813</v>
      </c>
      <c r="Q24" s="277">
        <v>13</v>
      </c>
      <c r="R24" s="278">
        <f t="shared" si="5"/>
        <v>21979</v>
      </c>
      <c r="S24" s="277">
        <v>381</v>
      </c>
      <c r="T24" s="277">
        <v>21598</v>
      </c>
      <c r="U24" s="277">
        <v>0</v>
      </c>
      <c r="V24" s="278">
        <f t="shared" si="6"/>
        <v>203</v>
      </c>
      <c r="W24" s="277">
        <v>0</v>
      </c>
      <c r="X24" s="277">
        <v>203</v>
      </c>
      <c r="Y24" s="277">
        <v>0</v>
      </c>
      <c r="Z24" s="278">
        <f t="shared" si="7"/>
        <v>1674</v>
      </c>
      <c r="AA24" s="277">
        <v>304</v>
      </c>
      <c r="AB24" s="277">
        <v>1368</v>
      </c>
      <c r="AC24" s="277">
        <v>2</v>
      </c>
      <c r="AD24" s="278">
        <f t="shared" si="8"/>
        <v>53713</v>
      </c>
      <c r="AE24" s="278">
        <f t="shared" si="9"/>
        <v>0</v>
      </c>
      <c r="AF24" s="277">
        <v>0</v>
      </c>
      <c r="AG24" s="277">
        <v>0</v>
      </c>
      <c r="AH24" s="277">
        <v>0</v>
      </c>
      <c r="AI24" s="278">
        <f t="shared" si="10"/>
        <v>49724</v>
      </c>
      <c r="AJ24" s="277">
        <v>0</v>
      </c>
      <c r="AK24" s="277">
        <v>2702</v>
      </c>
      <c r="AL24" s="277">
        <v>47022</v>
      </c>
      <c r="AM24" s="278">
        <f t="shared" si="11"/>
        <v>2663</v>
      </c>
      <c r="AN24" s="277">
        <v>0</v>
      </c>
      <c r="AO24" s="277">
        <v>51</v>
      </c>
      <c r="AP24" s="277">
        <v>2612</v>
      </c>
      <c r="AQ24" s="278">
        <f t="shared" si="12"/>
        <v>835</v>
      </c>
      <c r="AR24" s="277">
        <v>0</v>
      </c>
      <c r="AS24" s="277">
        <v>45</v>
      </c>
      <c r="AT24" s="277">
        <v>790</v>
      </c>
      <c r="AU24" s="278">
        <f t="shared" si="13"/>
        <v>294</v>
      </c>
      <c r="AV24" s="277">
        <v>0</v>
      </c>
      <c r="AW24" s="277">
        <v>285</v>
      </c>
      <c r="AX24" s="277">
        <v>9</v>
      </c>
      <c r="AY24" s="278">
        <f t="shared" si="14"/>
        <v>197</v>
      </c>
      <c r="AZ24" s="277">
        <v>0</v>
      </c>
      <c r="BA24" s="277">
        <v>0</v>
      </c>
      <c r="BB24" s="277">
        <v>197</v>
      </c>
      <c r="BC24" s="277">
        <f t="shared" si="15"/>
        <v>37230</v>
      </c>
      <c r="BD24" s="277">
        <f t="shared" si="16"/>
        <v>15088</v>
      </c>
      <c r="BE24" s="277">
        <v>0</v>
      </c>
      <c r="BF24" s="277">
        <v>5257</v>
      </c>
      <c r="BG24" s="277">
        <v>3943</v>
      </c>
      <c r="BH24" s="277">
        <v>321</v>
      </c>
      <c r="BI24" s="277">
        <v>1</v>
      </c>
      <c r="BJ24" s="277">
        <v>5566</v>
      </c>
      <c r="BK24" s="277">
        <f t="shared" si="17"/>
        <v>22142</v>
      </c>
      <c r="BL24" s="277">
        <v>0</v>
      </c>
      <c r="BM24" s="277">
        <v>18784</v>
      </c>
      <c r="BN24" s="277">
        <v>1806</v>
      </c>
      <c r="BO24" s="277">
        <v>171</v>
      </c>
      <c r="BP24" s="277">
        <v>26</v>
      </c>
      <c r="BQ24" s="277">
        <v>1355</v>
      </c>
      <c r="BR24" s="278">
        <f aca="true" t="shared" si="103" ref="BR24:BX24">SUM(BY24,CF24)</f>
        <v>193854</v>
      </c>
      <c r="BS24" s="278">
        <f t="shared" si="103"/>
        <v>0</v>
      </c>
      <c r="BT24" s="278">
        <f t="shared" si="103"/>
        <v>147303</v>
      </c>
      <c r="BU24" s="278">
        <f t="shared" si="103"/>
        <v>16807</v>
      </c>
      <c r="BV24" s="278">
        <f t="shared" si="103"/>
        <v>22300</v>
      </c>
      <c r="BW24" s="278">
        <f t="shared" si="103"/>
        <v>204</v>
      </c>
      <c r="BX24" s="278">
        <f t="shared" si="103"/>
        <v>7240</v>
      </c>
      <c r="BY24" s="277">
        <f t="shared" si="19"/>
        <v>178766</v>
      </c>
      <c r="BZ24" s="278">
        <f t="shared" si="20"/>
        <v>0</v>
      </c>
      <c r="CA24" s="278">
        <f t="shared" si="21"/>
        <v>142046</v>
      </c>
      <c r="CB24" s="278">
        <f t="shared" si="22"/>
        <v>12864</v>
      </c>
      <c r="CC24" s="278">
        <f t="shared" si="23"/>
        <v>21979</v>
      </c>
      <c r="CD24" s="278">
        <f t="shared" si="24"/>
        <v>203</v>
      </c>
      <c r="CE24" s="278">
        <f t="shared" si="25"/>
        <v>1674</v>
      </c>
      <c r="CF24" s="277">
        <f t="shared" si="26"/>
        <v>15088</v>
      </c>
      <c r="CG24" s="278">
        <f aca="true" t="shared" si="104" ref="CG24:CL24">BE24</f>
        <v>0</v>
      </c>
      <c r="CH24" s="278">
        <f t="shared" si="104"/>
        <v>5257</v>
      </c>
      <c r="CI24" s="278">
        <f t="shared" si="104"/>
        <v>3943</v>
      </c>
      <c r="CJ24" s="278">
        <f t="shared" si="104"/>
        <v>321</v>
      </c>
      <c r="CK24" s="278">
        <f t="shared" si="104"/>
        <v>1</v>
      </c>
      <c r="CL24" s="278">
        <f t="shared" si="104"/>
        <v>5566</v>
      </c>
      <c r="CM24" s="278">
        <f aca="true" t="shared" si="105" ref="CM24:CS24">SUM(CT24,DA24)</f>
        <v>75855</v>
      </c>
      <c r="CN24" s="278">
        <f t="shared" si="105"/>
        <v>0</v>
      </c>
      <c r="CO24" s="278">
        <f t="shared" si="105"/>
        <v>68508</v>
      </c>
      <c r="CP24" s="278">
        <f t="shared" si="105"/>
        <v>4469</v>
      </c>
      <c r="CQ24" s="278">
        <f t="shared" si="105"/>
        <v>1006</v>
      </c>
      <c r="CR24" s="278">
        <f t="shared" si="105"/>
        <v>320</v>
      </c>
      <c r="CS24" s="278">
        <f t="shared" si="105"/>
        <v>1552</v>
      </c>
      <c r="CT24" s="277">
        <f t="shared" si="29"/>
        <v>53713</v>
      </c>
      <c r="CU24" s="278">
        <f t="shared" si="30"/>
        <v>0</v>
      </c>
      <c r="CV24" s="278">
        <f t="shared" si="31"/>
        <v>49724</v>
      </c>
      <c r="CW24" s="278">
        <f t="shared" si="32"/>
        <v>2663</v>
      </c>
      <c r="CX24" s="278">
        <f t="shared" si="33"/>
        <v>835</v>
      </c>
      <c r="CY24" s="278">
        <f t="shared" si="34"/>
        <v>294</v>
      </c>
      <c r="CZ24" s="278">
        <f t="shared" si="35"/>
        <v>197</v>
      </c>
      <c r="DA24" s="277">
        <f t="shared" si="36"/>
        <v>22142</v>
      </c>
      <c r="DB24" s="278">
        <f aca="true" t="shared" si="106" ref="DB24:DG24">BL24</f>
        <v>0</v>
      </c>
      <c r="DC24" s="278">
        <f t="shared" si="106"/>
        <v>18784</v>
      </c>
      <c r="DD24" s="278">
        <f t="shared" si="106"/>
        <v>1806</v>
      </c>
      <c r="DE24" s="278">
        <f t="shared" si="106"/>
        <v>171</v>
      </c>
      <c r="DF24" s="278">
        <f t="shared" si="106"/>
        <v>26</v>
      </c>
      <c r="DG24" s="278">
        <f t="shared" si="106"/>
        <v>1355</v>
      </c>
      <c r="DH24" s="277">
        <v>0</v>
      </c>
      <c r="DI24" s="277">
        <f t="shared" si="38"/>
        <v>2</v>
      </c>
      <c r="DJ24" s="277">
        <v>1</v>
      </c>
      <c r="DK24" s="277">
        <v>1</v>
      </c>
      <c r="DL24" s="277">
        <v>0</v>
      </c>
      <c r="DM24" s="277">
        <v>0</v>
      </c>
    </row>
    <row r="25" spans="1:117" s="276" customFormat="1" ht="12" customHeight="1">
      <c r="A25" s="271" t="s">
        <v>617</v>
      </c>
      <c r="B25" s="272" t="s">
        <v>618</v>
      </c>
      <c r="C25" s="300" t="s">
        <v>300</v>
      </c>
      <c r="D25" s="277">
        <f t="shared" si="0"/>
        <v>300776</v>
      </c>
      <c r="E25" s="278">
        <f t="shared" si="1"/>
        <v>203281</v>
      </c>
      <c r="F25" s="278">
        <f t="shared" si="2"/>
        <v>0</v>
      </c>
      <c r="G25" s="277">
        <v>0</v>
      </c>
      <c r="H25" s="277">
        <v>0</v>
      </c>
      <c r="I25" s="277">
        <v>0</v>
      </c>
      <c r="J25" s="278">
        <f t="shared" si="3"/>
        <v>160897</v>
      </c>
      <c r="K25" s="277">
        <v>13407</v>
      </c>
      <c r="L25" s="277">
        <v>147490</v>
      </c>
      <c r="M25" s="277">
        <v>0</v>
      </c>
      <c r="N25" s="278">
        <f t="shared" si="4"/>
        <v>12089</v>
      </c>
      <c r="O25" s="277">
        <v>417</v>
      </c>
      <c r="P25" s="277">
        <v>11672</v>
      </c>
      <c r="Q25" s="277">
        <v>0</v>
      </c>
      <c r="R25" s="278">
        <f t="shared" si="5"/>
        <v>26924</v>
      </c>
      <c r="S25" s="277">
        <v>1949</v>
      </c>
      <c r="T25" s="277">
        <v>24975</v>
      </c>
      <c r="U25" s="277">
        <v>0</v>
      </c>
      <c r="V25" s="278">
        <f t="shared" si="6"/>
        <v>83</v>
      </c>
      <c r="W25" s="277">
        <v>8</v>
      </c>
      <c r="X25" s="277">
        <v>75</v>
      </c>
      <c r="Y25" s="277">
        <v>0</v>
      </c>
      <c r="Z25" s="278">
        <f t="shared" si="7"/>
        <v>3288</v>
      </c>
      <c r="AA25" s="277">
        <v>90</v>
      </c>
      <c r="AB25" s="277">
        <v>3198</v>
      </c>
      <c r="AC25" s="277">
        <v>0</v>
      </c>
      <c r="AD25" s="278">
        <f t="shared" si="8"/>
        <v>69098</v>
      </c>
      <c r="AE25" s="278">
        <f t="shared" si="9"/>
        <v>0</v>
      </c>
      <c r="AF25" s="277">
        <v>0</v>
      </c>
      <c r="AG25" s="277">
        <v>0</v>
      </c>
      <c r="AH25" s="277">
        <v>0</v>
      </c>
      <c r="AI25" s="278">
        <f t="shared" si="10"/>
        <v>64840</v>
      </c>
      <c r="AJ25" s="277">
        <v>0</v>
      </c>
      <c r="AK25" s="277">
        <v>5</v>
      </c>
      <c r="AL25" s="277">
        <v>64835</v>
      </c>
      <c r="AM25" s="278">
        <f t="shared" si="11"/>
        <v>1266</v>
      </c>
      <c r="AN25" s="277">
        <v>0</v>
      </c>
      <c r="AO25" s="277">
        <v>27</v>
      </c>
      <c r="AP25" s="277">
        <v>1239</v>
      </c>
      <c r="AQ25" s="278">
        <f t="shared" si="12"/>
        <v>2901</v>
      </c>
      <c r="AR25" s="277">
        <v>92</v>
      </c>
      <c r="AS25" s="277">
        <v>3</v>
      </c>
      <c r="AT25" s="277">
        <v>2806</v>
      </c>
      <c r="AU25" s="278">
        <f t="shared" si="13"/>
        <v>0</v>
      </c>
      <c r="AV25" s="277">
        <v>0</v>
      </c>
      <c r="AW25" s="277">
        <v>0</v>
      </c>
      <c r="AX25" s="277">
        <v>0</v>
      </c>
      <c r="AY25" s="278">
        <f t="shared" si="14"/>
        <v>91</v>
      </c>
      <c r="AZ25" s="277">
        <v>0</v>
      </c>
      <c r="BA25" s="277">
        <v>11</v>
      </c>
      <c r="BB25" s="277">
        <v>80</v>
      </c>
      <c r="BC25" s="277">
        <f t="shared" si="15"/>
        <v>28397</v>
      </c>
      <c r="BD25" s="277">
        <f t="shared" si="16"/>
        <v>11206</v>
      </c>
      <c r="BE25" s="277">
        <v>0</v>
      </c>
      <c r="BF25" s="277">
        <v>6122</v>
      </c>
      <c r="BG25" s="277">
        <v>1349</v>
      </c>
      <c r="BH25" s="277">
        <v>1463</v>
      </c>
      <c r="BI25" s="277">
        <v>0</v>
      </c>
      <c r="BJ25" s="277">
        <v>2272</v>
      </c>
      <c r="BK25" s="277">
        <f t="shared" si="17"/>
        <v>17191</v>
      </c>
      <c r="BL25" s="277">
        <v>0</v>
      </c>
      <c r="BM25" s="277">
        <v>14709</v>
      </c>
      <c r="BN25" s="277">
        <v>925</v>
      </c>
      <c r="BO25" s="277">
        <v>868</v>
      </c>
      <c r="BP25" s="277">
        <v>0</v>
      </c>
      <c r="BQ25" s="277">
        <v>689</v>
      </c>
      <c r="BR25" s="278">
        <f aca="true" t="shared" si="107" ref="BR25:BX25">SUM(BY25,CF25)</f>
        <v>214487</v>
      </c>
      <c r="BS25" s="278">
        <f t="shared" si="107"/>
        <v>0</v>
      </c>
      <c r="BT25" s="278">
        <f t="shared" si="107"/>
        <v>167019</v>
      </c>
      <c r="BU25" s="278">
        <f t="shared" si="107"/>
        <v>13438</v>
      </c>
      <c r="BV25" s="278">
        <f t="shared" si="107"/>
        <v>28387</v>
      </c>
      <c r="BW25" s="278">
        <f t="shared" si="107"/>
        <v>83</v>
      </c>
      <c r="BX25" s="278">
        <f t="shared" si="107"/>
        <v>5560</v>
      </c>
      <c r="BY25" s="277">
        <f t="shared" si="19"/>
        <v>203281</v>
      </c>
      <c r="BZ25" s="278">
        <f t="shared" si="20"/>
        <v>0</v>
      </c>
      <c r="CA25" s="278">
        <f t="shared" si="21"/>
        <v>160897</v>
      </c>
      <c r="CB25" s="278">
        <f t="shared" si="22"/>
        <v>12089</v>
      </c>
      <c r="CC25" s="278">
        <f t="shared" si="23"/>
        <v>26924</v>
      </c>
      <c r="CD25" s="278">
        <f t="shared" si="24"/>
        <v>83</v>
      </c>
      <c r="CE25" s="278">
        <f t="shared" si="25"/>
        <v>3288</v>
      </c>
      <c r="CF25" s="277">
        <f t="shared" si="26"/>
        <v>11206</v>
      </c>
      <c r="CG25" s="278">
        <f aca="true" t="shared" si="108" ref="CG25:CL25">BE25</f>
        <v>0</v>
      </c>
      <c r="CH25" s="278">
        <f t="shared" si="108"/>
        <v>6122</v>
      </c>
      <c r="CI25" s="278">
        <f t="shared" si="108"/>
        <v>1349</v>
      </c>
      <c r="CJ25" s="278">
        <f t="shared" si="108"/>
        <v>1463</v>
      </c>
      <c r="CK25" s="278">
        <f t="shared" si="108"/>
        <v>0</v>
      </c>
      <c r="CL25" s="278">
        <f t="shared" si="108"/>
        <v>2272</v>
      </c>
      <c r="CM25" s="278">
        <f aca="true" t="shared" si="109" ref="CM25:CS25">SUM(CT25,DA25)</f>
        <v>86289</v>
      </c>
      <c r="CN25" s="278">
        <f t="shared" si="109"/>
        <v>0</v>
      </c>
      <c r="CO25" s="278">
        <f t="shared" si="109"/>
        <v>79549</v>
      </c>
      <c r="CP25" s="278">
        <f t="shared" si="109"/>
        <v>2191</v>
      </c>
      <c r="CQ25" s="278">
        <f t="shared" si="109"/>
        <v>3769</v>
      </c>
      <c r="CR25" s="278">
        <f t="shared" si="109"/>
        <v>0</v>
      </c>
      <c r="CS25" s="278">
        <f t="shared" si="109"/>
        <v>780</v>
      </c>
      <c r="CT25" s="277">
        <f t="shared" si="29"/>
        <v>69098</v>
      </c>
      <c r="CU25" s="278">
        <f t="shared" si="30"/>
        <v>0</v>
      </c>
      <c r="CV25" s="278">
        <f t="shared" si="31"/>
        <v>64840</v>
      </c>
      <c r="CW25" s="278">
        <f t="shared" si="32"/>
        <v>1266</v>
      </c>
      <c r="CX25" s="278">
        <f t="shared" si="33"/>
        <v>2901</v>
      </c>
      <c r="CY25" s="278">
        <f t="shared" si="34"/>
        <v>0</v>
      </c>
      <c r="CZ25" s="278">
        <f t="shared" si="35"/>
        <v>91</v>
      </c>
      <c r="DA25" s="277">
        <f t="shared" si="36"/>
        <v>17191</v>
      </c>
      <c r="DB25" s="278">
        <f aca="true" t="shared" si="110" ref="DB25:DG25">BL25</f>
        <v>0</v>
      </c>
      <c r="DC25" s="278">
        <f t="shared" si="110"/>
        <v>14709</v>
      </c>
      <c r="DD25" s="278">
        <f t="shared" si="110"/>
        <v>925</v>
      </c>
      <c r="DE25" s="278">
        <f t="shared" si="110"/>
        <v>868</v>
      </c>
      <c r="DF25" s="278">
        <f t="shared" si="110"/>
        <v>0</v>
      </c>
      <c r="DG25" s="278">
        <f t="shared" si="110"/>
        <v>689</v>
      </c>
      <c r="DH25" s="277">
        <v>15</v>
      </c>
      <c r="DI25" s="277">
        <f t="shared" si="38"/>
        <v>46</v>
      </c>
      <c r="DJ25" s="277">
        <v>22</v>
      </c>
      <c r="DK25" s="277">
        <v>20</v>
      </c>
      <c r="DL25" s="277">
        <v>0</v>
      </c>
      <c r="DM25" s="277">
        <v>4</v>
      </c>
    </row>
    <row r="26" spans="1:117" s="276" customFormat="1" ht="12" customHeight="1">
      <c r="A26" s="271" t="s">
        <v>568</v>
      </c>
      <c r="B26" s="272" t="s">
        <v>569</v>
      </c>
      <c r="C26" s="300" t="s">
        <v>300</v>
      </c>
      <c r="D26" s="277">
        <f t="shared" si="0"/>
        <v>654536</v>
      </c>
      <c r="E26" s="278">
        <f t="shared" si="1"/>
        <v>443389</v>
      </c>
      <c r="F26" s="278">
        <f t="shared" si="2"/>
        <v>0</v>
      </c>
      <c r="G26" s="277">
        <v>0</v>
      </c>
      <c r="H26" s="277">
        <v>0</v>
      </c>
      <c r="I26" s="277">
        <v>0</v>
      </c>
      <c r="J26" s="278">
        <f t="shared" si="3"/>
        <v>298306</v>
      </c>
      <c r="K26" s="277">
        <v>9457</v>
      </c>
      <c r="L26" s="281">
        <v>288426</v>
      </c>
      <c r="M26" s="277">
        <v>423</v>
      </c>
      <c r="N26" s="278">
        <f t="shared" si="4"/>
        <v>20858</v>
      </c>
      <c r="O26" s="277">
        <v>1243</v>
      </c>
      <c r="P26" s="281">
        <v>19615</v>
      </c>
      <c r="Q26" s="277">
        <v>0</v>
      </c>
      <c r="R26" s="278">
        <f t="shared" si="5"/>
        <v>122871</v>
      </c>
      <c r="S26" s="277">
        <v>2425</v>
      </c>
      <c r="T26" s="281">
        <v>117327</v>
      </c>
      <c r="U26" s="277">
        <v>3119</v>
      </c>
      <c r="V26" s="278">
        <f t="shared" si="6"/>
        <v>529</v>
      </c>
      <c r="W26" s="277">
        <v>92</v>
      </c>
      <c r="X26" s="277">
        <v>437</v>
      </c>
      <c r="Y26" s="277">
        <v>0</v>
      </c>
      <c r="Z26" s="278">
        <f t="shared" si="7"/>
        <v>825</v>
      </c>
      <c r="AA26" s="277">
        <v>104</v>
      </c>
      <c r="AB26" s="277">
        <v>607</v>
      </c>
      <c r="AC26" s="277">
        <v>114</v>
      </c>
      <c r="AD26" s="278">
        <f t="shared" si="8"/>
        <v>157053</v>
      </c>
      <c r="AE26" s="278">
        <f t="shared" si="9"/>
        <v>0</v>
      </c>
      <c r="AF26" s="277">
        <v>0</v>
      </c>
      <c r="AG26" s="277">
        <v>0</v>
      </c>
      <c r="AH26" s="277">
        <v>0</v>
      </c>
      <c r="AI26" s="278">
        <f t="shared" si="10"/>
        <v>151998</v>
      </c>
      <c r="AJ26" s="277">
        <v>1273</v>
      </c>
      <c r="AK26" s="277">
        <v>758</v>
      </c>
      <c r="AL26" s="281">
        <v>149967</v>
      </c>
      <c r="AM26" s="278">
        <f t="shared" si="11"/>
        <v>1158</v>
      </c>
      <c r="AN26" s="277">
        <v>0</v>
      </c>
      <c r="AO26" s="277">
        <v>8</v>
      </c>
      <c r="AP26" s="277">
        <v>1150</v>
      </c>
      <c r="AQ26" s="278">
        <f t="shared" si="12"/>
        <v>3809</v>
      </c>
      <c r="AR26" s="277">
        <v>7</v>
      </c>
      <c r="AS26" s="277">
        <v>328</v>
      </c>
      <c r="AT26" s="277">
        <v>3474</v>
      </c>
      <c r="AU26" s="278">
        <f t="shared" si="13"/>
        <v>49</v>
      </c>
      <c r="AV26" s="277">
        <v>47</v>
      </c>
      <c r="AW26" s="277">
        <v>0</v>
      </c>
      <c r="AX26" s="277">
        <v>2</v>
      </c>
      <c r="AY26" s="278">
        <f t="shared" si="14"/>
        <v>39</v>
      </c>
      <c r="AZ26" s="277">
        <v>0</v>
      </c>
      <c r="BA26" s="277">
        <v>3</v>
      </c>
      <c r="BB26" s="277">
        <v>36</v>
      </c>
      <c r="BC26" s="277">
        <f t="shared" si="15"/>
        <v>54094</v>
      </c>
      <c r="BD26" s="277">
        <f t="shared" si="16"/>
        <v>18978</v>
      </c>
      <c r="BE26" s="277">
        <v>0</v>
      </c>
      <c r="BF26" s="281">
        <v>9307</v>
      </c>
      <c r="BG26" s="281">
        <v>2186</v>
      </c>
      <c r="BH26" s="277">
        <v>6002</v>
      </c>
      <c r="BI26" s="277">
        <v>33</v>
      </c>
      <c r="BJ26" s="281">
        <v>1450</v>
      </c>
      <c r="BK26" s="277">
        <f t="shared" si="17"/>
        <v>35116</v>
      </c>
      <c r="BL26" s="277">
        <v>0</v>
      </c>
      <c r="BM26" s="281">
        <v>30929</v>
      </c>
      <c r="BN26" s="277">
        <v>2083</v>
      </c>
      <c r="BO26" s="277">
        <v>1502</v>
      </c>
      <c r="BP26" s="277">
        <v>369</v>
      </c>
      <c r="BQ26" s="277">
        <v>233</v>
      </c>
      <c r="BR26" s="278">
        <f aca="true" t="shared" si="111" ref="BR26:BX26">SUM(BY26,CF26)</f>
        <v>462367</v>
      </c>
      <c r="BS26" s="278">
        <f t="shared" si="111"/>
        <v>0</v>
      </c>
      <c r="BT26" s="278">
        <f t="shared" si="111"/>
        <v>307613</v>
      </c>
      <c r="BU26" s="278">
        <f t="shared" si="111"/>
        <v>23044</v>
      </c>
      <c r="BV26" s="278">
        <f t="shared" si="111"/>
        <v>128873</v>
      </c>
      <c r="BW26" s="278">
        <f t="shared" si="111"/>
        <v>562</v>
      </c>
      <c r="BX26" s="278">
        <f t="shared" si="111"/>
        <v>2275</v>
      </c>
      <c r="BY26" s="277">
        <f t="shared" si="19"/>
        <v>443389</v>
      </c>
      <c r="BZ26" s="278">
        <f t="shared" si="20"/>
        <v>0</v>
      </c>
      <c r="CA26" s="278">
        <f t="shared" si="21"/>
        <v>298306</v>
      </c>
      <c r="CB26" s="278">
        <f t="shared" si="22"/>
        <v>20858</v>
      </c>
      <c r="CC26" s="278">
        <f t="shared" si="23"/>
        <v>122871</v>
      </c>
      <c r="CD26" s="278">
        <f t="shared" si="24"/>
        <v>529</v>
      </c>
      <c r="CE26" s="278">
        <f t="shared" si="25"/>
        <v>825</v>
      </c>
      <c r="CF26" s="277">
        <f t="shared" si="26"/>
        <v>18978</v>
      </c>
      <c r="CG26" s="278">
        <f aca="true" t="shared" si="112" ref="CG26:CL26">BE26</f>
        <v>0</v>
      </c>
      <c r="CH26" s="278">
        <f t="shared" si="112"/>
        <v>9307</v>
      </c>
      <c r="CI26" s="278">
        <f t="shared" si="112"/>
        <v>2186</v>
      </c>
      <c r="CJ26" s="278">
        <f t="shared" si="112"/>
        <v>6002</v>
      </c>
      <c r="CK26" s="278">
        <f t="shared" si="112"/>
        <v>33</v>
      </c>
      <c r="CL26" s="278">
        <f t="shared" si="112"/>
        <v>1450</v>
      </c>
      <c r="CM26" s="278">
        <f aca="true" t="shared" si="113" ref="CM26:CS26">SUM(CT26,DA26)</f>
        <v>192169</v>
      </c>
      <c r="CN26" s="278">
        <f t="shared" si="113"/>
        <v>0</v>
      </c>
      <c r="CO26" s="278">
        <f t="shared" si="113"/>
        <v>182927</v>
      </c>
      <c r="CP26" s="278">
        <f t="shared" si="113"/>
        <v>3241</v>
      </c>
      <c r="CQ26" s="278">
        <f t="shared" si="113"/>
        <v>5311</v>
      </c>
      <c r="CR26" s="278">
        <f t="shared" si="113"/>
        <v>418</v>
      </c>
      <c r="CS26" s="278">
        <f t="shared" si="113"/>
        <v>272</v>
      </c>
      <c r="CT26" s="277">
        <f t="shared" si="29"/>
        <v>157053</v>
      </c>
      <c r="CU26" s="278">
        <f t="shared" si="30"/>
        <v>0</v>
      </c>
      <c r="CV26" s="278">
        <f t="shared" si="31"/>
        <v>151998</v>
      </c>
      <c r="CW26" s="278">
        <f t="shared" si="32"/>
        <v>1158</v>
      </c>
      <c r="CX26" s="278">
        <f t="shared" si="33"/>
        <v>3809</v>
      </c>
      <c r="CY26" s="278">
        <f t="shared" si="34"/>
        <v>49</v>
      </c>
      <c r="CZ26" s="278">
        <f t="shared" si="35"/>
        <v>39</v>
      </c>
      <c r="DA26" s="277">
        <f t="shared" si="36"/>
        <v>35116</v>
      </c>
      <c r="DB26" s="278">
        <f aca="true" t="shared" si="114" ref="DB26:DG26">BL26</f>
        <v>0</v>
      </c>
      <c r="DC26" s="278">
        <f t="shared" si="114"/>
        <v>30929</v>
      </c>
      <c r="DD26" s="278">
        <f t="shared" si="114"/>
        <v>2083</v>
      </c>
      <c r="DE26" s="278">
        <f t="shared" si="114"/>
        <v>1502</v>
      </c>
      <c r="DF26" s="278">
        <f t="shared" si="114"/>
        <v>369</v>
      </c>
      <c r="DG26" s="278">
        <f t="shared" si="114"/>
        <v>233</v>
      </c>
      <c r="DH26" s="277">
        <v>5969</v>
      </c>
      <c r="DI26" s="277">
        <f t="shared" si="38"/>
        <v>102</v>
      </c>
      <c r="DJ26" s="277">
        <v>32</v>
      </c>
      <c r="DK26" s="277">
        <v>16</v>
      </c>
      <c r="DL26" s="277">
        <v>53</v>
      </c>
      <c r="DM26" s="277">
        <v>1</v>
      </c>
    </row>
    <row r="27" spans="1:117" s="276" customFormat="1" ht="12" customHeight="1">
      <c r="A27" s="271" t="s">
        <v>642</v>
      </c>
      <c r="B27" s="272" t="s">
        <v>570</v>
      </c>
      <c r="C27" s="300" t="s">
        <v>300</v>
      </c>
      <c r="D27" s="277">
        <f t="shared" si="0"/>
        <v>639783</v>
      </c>
      <c r="E27" s="278">
        <f t="shared" si="1"/>
        <v>415483</v>
      </c>
      <c r="F27" s="278">
        <f t="shared" si="2"/>
        <v>187</v>
      </c>
      <c r="G27" s="277">
        <v>187</v>
      </c>
      <c r="H27" s="277">
        <v>0</v>
      </c>
      <c r="I27" s="277">
        <v>0</v>
      </c>
      <c r="J27" s="278">
        <f t="shared" si="3"/>
        <v>354823</v>
      </c>
      <c r="K27" s="277">
        <v>134646</v>
      </c>
      <c r="L27" s="277">
        <v>220160</v>
      </c>
      <c r="M27" s="277">
        <v>17</v>
      </c>
      <c r="N27" s="278">
        <f t="shared" si="4"/>
        <v>12269</v>
      </c>
      <c r="O27" s="277">
        <v>4526</v>
      </c>
      <c r="P27" s="277">
        <v>7735</v>
      </c>
      <c r="Q27" s="277">
        <v>8</v>
      </c>
      <c r="R27" s="278">
        <f t="shared" si="5"/>
        <v>41623</v>
      </c>
      <c r="S27" s="277">
        <v>11909</v>
      </c>
      <c r="T27" s="277">
        <v>29714</v>
      </c>
      <c r="U27" s="277">
        <v>0</v>
      </c>
      <c r="V27" s="278">
        <f t="shared" si="6"/>
        <v>1233</v>
      </c>
      <c r="W27" s="277">
        <v>234</v>
      </c>
      <c r="X27" s="277">
        <v>999</v>
      </c>
      <c r="Y27" s="277">
        <v>0</v>
      </c>
      <c r="Z27" s="278">
        <f t="shared" si="7"/>
        <v>5348</v>
      </c>
      <c r="AA27" s="277">
        <v>860</v>
      </c>
      <c r="AB27" s="277">
        <v>4461</v>
      </c>
      <c r="AC27" s="277">
        <v>27</v>
      </c>
      <c r="AD27" s="278">
        <f t="shared" si="8"/>
        <v>158680</v>
      </c>
      <c r="AE27" s="278">
        <f t="shared" si="9"/>
        <v>6</v>
      </c>
      <c r="AF27" s="277">
        <v>0</v>
      </c>
      <c r="AG27" s="277">
        <v>0</v>
      </c>
      <c r="AH27" s="277">
        <v>6</v>
      </c>
      <c r="AI27" s="278">
        <f t="shared" si="10"/>
        <v>148049</v>
      </c>
      <c r="AJ27" s="277">
        <v>102</v>
      </c>
      <c r="AK27" s="277">
        <v>1006</v>
      </c>
      <c r="AL27" s="277">
        <v>146941</v>
      </c>
      <c r="AM27" s="278">
        <f t="shared" si="11"/>
        <v>2374</v>
      </c>
      <c r="AN27" s="277">
        <v>0</v>
      </c>
      <c r="AO27" s="277">
        <v>0</v>
      </c>
      <c r="AP27" s="277">
        <v>2374</v>
      </c>
      <c r="AQ27" s="278">
        <f t="shared" si="12"/>
        <v>6384</v>
      </c>
      <c r="AR27" s="277">
        <v>0</v>
      </c>
      <c r="AS27" s="277">
        <v>192</v>
      </c>
      <c r="AT27" s="277">
        <v>6192</v>
      </c>
      <c r="AU27" s="278">
        <f t="shared" si="13"/>
        <v>12</v>
      </c>
      <c r="AV27" s="277">
        <v>0</v>
      </c>
      <c r="AW27" s="277">
        <v>0</v>
      </c>
      <c r="AX27" s="277">
        <v>12</v>
      </c>
      <c r="AY27" s="278">
        <f t="shared" si="14"/>
        <v>1855</v>
      </c>
      <c r="AZ27" s="277">
        <v>0</v>
      </c>
      <c r="BA27" s="277">
        <v>0</v>
      </c>
      <c r="BB27" s="277">
        <v>1855</v>
      </c>
      <c r="BC27" s="277">
        <f t="shared" si="15"/>
        <v>65620</v>
      </c>
      <c r="BD27" s="277">
        <f t="shared" si="16"/>
        <v>30461</v>
      </c>
      <c r="BE27" s="277">
        <v>0</v>
      </c>
      <c r="BF27" s="277">
        <v>7868</v>
      </c>
      <c r="BG27" s="277">
        <v>7793</v>
      </c>
      <c r="BH27" s="277">
        <v>4487</v>
      </c>
      <c r="BI27" s="277">
        <v>2424</v>
      </c>
      <c r="BJ27" s="277">
        <v>7889</v>
      </c>
      <c r="BK27" s="277">
        <f t="shared" si="17"/>
        <v>35159</v>
      </c>
      <c r="BL27" s="277">
        <v>114</v>
      </c>
      <c r="BM27" s="277">
        <v>26754</v>
      </c>
      <c r="BN27" s="277">
        <v>3844</v>
      </c>
      <c r="BO27" s="277">
        <v>3189</v>
      </c>
      <c r="BP27" s="277">
        <v>30</v>
      </c>
      <c r="BQ27" s="277">
        <v>1228</v>
      </c>
      <c r="BR27" s="278">
        <f aca="true" t="shared" si="115" ref="BR27:BX27">SUM(BY27,CF27)</f>
        <v>445944</v>
      </c>
      <c r="BS27" s="278">
        <f t="shared" si="115"/>
        <v>187</v>
      </c>
      <c r="BT27" s="278">
        <f t="shared" si="115"/>
        <v>362691</v>
      </c>
      <c r="BU27" s="278">
        <f t="shared" si="115"/>
        <v>20062</v>
      </c>
      <c r="BV27" s="278">
        <f t="shared" si="115"/>
        <v>46110</v>
      </c>
      <c r="BW27" s="278">
        <f t="shared" si="115"/>
        <v>3657</v>
      </c>
      <c r="BX27" s="278">
        <f t="shared" si="115"/>
        <v>13237</v>
      </c>
      <c r="BY27" s="277">
        <f t="shared" si="19"/>
        <v>415483</v>
      </c>
      <c r="BZ27" s="278">
        <f t="shared" si="20"/>
        <v>187</v>
      </c>
      <c r="CA27" s="278">
        <f t="shared" si="21"/>
        <v>354823</v>
      </c>
      <c r="CB27" s="278">
        <f t="shared" si="22"/>
        <v>12269</v>
      </c>
      <c r="CC27" s="278">
        <f t="shared" si="23"/>
        <v>41623</v>
      </c>
      <c r="CD27" s="278">
        <f t="shared" si="24"/>
        <v>1233</v>
      </c>
      <c r="CE27" s="278">
        <f t="shared" si="25"/>
        <v>5348</v>
      </c>
      <c r="CF27" s="277">
        <f t="shared" si="26"/>
        <v>30461</v>
      </c>
      <c r="CG27" s="278">
        <f aca="true" t="shared" si="116" ref="CG27:CL27">BE27</f>
        <v>0</v>
      </c>
      <c r="CH27" s="278">
        <f t="shared" si="116"/>
        <v>7868</v>
      </c>
      <c r="CI27" s="278">
        <f t="shared" si="116"/>
        <v>7793</v>
      </c>
      <c r="CJ27" s="278">
        <f t="shared" si="116"/>
        <v>4487</v>
      </c>
      <c r="CK27" s="278">
        <f t="shared" si="116"/>
        <v>2424</v>
      </c>
      <c r="CL27" s="278">
        <f t="shared" si="116"/>
        <v>7889</v>
      </c>
      <c r="CM27" s="278">
        <f aca="true" t="shared" si="117" ref="CM27:CS27">SUM(CT27,DA27)</f>
        <v>193839</v>
      </c>
      <c r="CN27" s="278">
        <f t="shared" si="117"/>
        <v>120</v>
      </c>
      <c r="CO27" s="278">
        <f t="shared" si="117"/>
        <v>174803</v>
      </c>
      <c r="CP27" s="278">
        <f t="shared" si="117"/>
        <v>6218</v>
      </c>
      <c r="CQ27" s="278">
        <f t="shared" si="117"/>
        <v>9573</v>
      </c>
      <c r="CR27" s="278">
        <f t="shared" si="117"/>
        <v>42</v>
      </c>
      <c r="CS27" s="278">
        <f t="shared" si="117"/>
        <v>3083</v>
      </c>
      <c r="CT27" s="277">
        <f t="shared" si="29"/>
        <v>158680</v>
      </c>
      <c r="CU27" s="278">
        <f t="shared" si="30"/>
        <v>6</v>
      </c>
      <c r="CV27" s="278">
        <f t="shared" si="31"/>
        <v>148049</v>
      </c>
      <c r="CW27" s="278">
        <f t="shared" si="32"/>
        <v>2374</v>
      </c>
      <c r="CX27" s="278">
        <f t="shared" si="33"/>
        <v>6384</v>
      </c>
      <c r="CY27" s="278">
        <f t="shared" si="34"/>
        <v>12</v>
      </c>
      <c r="CZ27" s="278">
        <f t="shared" si="35"/>
        <v>1855</v>
      </c>
      <c r="DA27" s="277">
        <f t="shared" si="36"/>
        <v>35159</v>
      </c>
      <c r="DB27" s="278">
        <f aca="true" t="shared" si="118" ref="DB27:DG27">BL27</f>
        <v>114</v>
      </c>
      <c r="DC27" s="278">
        <f t="shared" si="118"/>
        <v>26754</v>
      </c>
      <c r="DD27" s="278">
        <f t="shared" si="118"/>
        <v>3844</v>
      </c>
      <c r="DE27" s="278">
        <f t="shared" si="118"/>
        <v>3189</v>
      </c>
      <c r="DF27" s="278">
        <f t="shared" si="118"/>
        <v>30</v>
      </c>
      <c r="DG27" s="278">
        <f t="shared" si="118"/>
        <v>1228</v>
      </c>
      <c r="DH27" s="277">
        <v>2017</v>
      </c>
      <c r="DI27" s="277">
        <f t="shared" si="38"/>
        <v>195</v>
      </c>
      <c r="DJ27" s="277">
        <v>47</v>
      </c>
      <c r="DK27" s="277">
        <v>5</v>
      </c>
      <c r="DL27" s="277">
        <v>9</v>
      </c>
      <c r="DM27" s="277">
        <v>134</v>
      </c>
    </row>
    <row r="28" spans="1:117" s="276" customFormat="1" ht="12" customHeight="1">
      <c r="A28" s="271" t="s">
        <v>571</v>
      </c>
      <c r="B28" s="272" t="s">
        <v>572</v>
      </c>
      <c r="C28" s="300" t="s">
        <v>300</v>
      </c>
      <c r="D28" s="277">
        <f t="shared" si="0"/>
        <v>1249467</v>
      </c>
      <c r="E28" s="278">
        <f t="shared" si="1"/>
        <v>826483</v>
      </c>
      <c r="F28" s="278">
        <f t="shared" si="2"/>
        <v>0</v>
      </c>
      <c r="G28" s="277">
        <v>0</v>
      </c>
      <c r="H28" s="277">
        <v>0</v>
      </c>
      <c r="I28" s="277">
        <v>0</v>
      </c>
      <c r="J28" s="278">
        <f t="shared" si="3"/>
        <v>687405</v>
      </c>
      <c r="K28" s="277">
        <v>175253</v>
      </c>
      <c r="L28" s="277">
        <v>508831</v>
      </c>
      <c r="M28" s="277">
        <v>3321</v>
      </c>
      <c r="N28" s="278">
        <f t="shared" si="4"/>
        <v>25359</v>
      </c>
      <c r="O28" s="277">
        <v>7132</v>
      </c>
      <c r="P28" s="277">
        <v>18227</v>
      </c>
      <c r="Q28" s="277">
        <v>0</v>
      </c>
      <c r="R28" s="278">
        <f t="shared" si="5"/>
        <v>105388</v>
      </c>
      <c r="S28" s="277">
        <v>21198</v>
      </c>
      <c r="T28" s="277">
        <v>82836</v>
      </c>
      <c r="U28" s="277">
        <v>1354</v>
      </c>
      <c r="V28" s="278">
        <f t="shared" si="6"/>
        <v>1116</v>
      </c>
      <c r="W28" s="277">
        <v>34</v>
      </c>
      <c r="X28" s="277">
        <v>1082</v>
      </c>
      <c r="Y28" s="277">
        <v>0</v>
      </c>
      <c r="Z28" s="278">
        <f t="shared" si="7"/>
        <v>7215</v>
      </c>
      <c r="AA28" s="277">
        <v>5236</v>
      </c>
      <c r="AB28" s="277">
        <v>1979</v>
      </c>
      <c r="AC28" s="277">
        <v>0</v>
      </c>
      <c r="AD28" s="278">
        <f t="shared" si="8"/>
        <v>296668</v>
      </c>
      <c r="AE28" s="278">
        <f t="shared" si="9"/>
        <v>0</v>
      </c>
      <c r="AF28" s="277">
        <v>0</v>
      </c>
      <c r="AG28" s="277">
        <v>0</v>
      </c>
      <c r="AH28" s="277">
        <v>0</v>
      </c>
      <c r="AI28" s="278">
        <f t="shared" si="10"/>
        <v>283034</v>
      </c>
      <c r="AJ28" s="277">
        <v>158</v>
      </c>
      <c r="AK28" s="277">
        <v>0</v>
      </c>
      <c r="AL28" s="277">
        <v>282876</v>
      </c>
      <c r="AM28" s="278">
        <f t="shared" si="11"/>
        <v>1277</v>
      </c>
      <c r="AN28" s="277">
        <v>0</v>
      </c>
      <c r="AO28" s="277">
        <v>0</v>
      </c>
      <c r="AP28" s="277">
        <v>1277</v>
      </c>
      <c r="AQ28" s="278">
        <f t="shared" si="12"/>
        <v>10464</v>
      </c>
      <c r="AR28" s="277">
        <v>0</v>
      </c>
      <c r="AS28" s="277">
        <v>0</v>
      </c>
      <c r="AT28" s="277">
        <v>10464</v>
      </c>
      <c r="AU28" s="278">
        <f t="shared" si="13"/>
        <v>0</v>
      </c>
      <c r="AV28" s="277">
        <v>0</v>
      </c>
      <c r="AW28" s="277">
        <v>0</v>
      </c>
      <c r="AX28" s="277">
        <v>0</v>
      </c>
      <c r="AY28" s="278">
        <f t="shared" si="14"/>
        <v>1893</v>
      </c>
      <c r="AZ28" s="277">
        <v>0</v>
      </c>
      <c r="BA28" s="277">
        <v>0</v>
      </c>
      <c r="BB28" s="277">
        <v>1893</v>
      </c>
      <c r="BC28" s="277">
        <f t="shared" si="15"/>
        <v>126316</v>
      </c>
      <c r="BD28" s="277">
        <f t="shared" si="16"/>
        <v>67783</v>
      </c>
      <c r="BE28" s="277">
        <v>0</v>
      </c>
      <c r="BF28" s="277">
        <v>32763</v>
      </c>
      <c r="BG28" s="277">
        <v>10611</v>
      </c>
      <c r="BH28" s="277">
        <v>7366</v>
      </c>
      <c r="BI28" s="277">
        <v>2522</v>
      </c>
      <c r="BJ28" s="277">
        <v>14521</v>
      </c>
      <c r="BK28" s="277">
        <f t="shared" si="17"/>
        <v>58533</v>
      </c>
      <c r="BL28" s="277">
        <v>0</v>
      </c>
      <c r="BM28" s="277">
        <v>47462</v>
      </c>
      <c r="BN28" s="277">
        <v>1794</v>
      </c>
      <c r="BO28" s="277">
        <v>5521</v>
      </c>
      <c r="BP28" s="277">
        <v>1882</v>
      </c>
      <c r="BQ28" s="277">
        <v>1874</v>
      </c>
      <c r="BR28" s="278">
        <f aca="true" t="shared" si="119" ref="BR28:BX28">SUM(BY28,CF28)</f>
        <v>894266</v>
      </c>
      <c r="BS28" s="278">
        <f t="shared" si="119"/>
        <v>0</v>
      </c>
      <c r="BT28" s="278">
        <f t="shared" si="119"/>
        <v>720168</v>
      </c>
      <c r="BU28" s="278">
        <f t="shared" si="119"/>
        <v>35970</v>
      </c>
      <c r="BV28" s="278">
        <f t="shared" si="119"/>
        <v>112754</v>
      </c>
      <c r="BW28" s="278">
        <f t="shared" si="119"/>
        <v>3638</v>
      </c>
      <c r="BX28" s="278">
        <f t="shared" si="119"/>
        <v>21736</v>
      </c>
      <c r="BY28" s="277">
        <f t="shared" si="19"/>
        <v>826483</v>
      </c>
      <c r="BZ28" s="278">
        <f t="shared" si="20"/>
        <v>0</v>
      </c>
      <c r="CA28" s="278">
        <f t="shared" si="21"/>
        <v>687405</v>
      </c>
      <c r="CB28" s="278">
        <f t="shared" si="22"/>
        <v>25359</v>
      </c>
      <c r="CC28" s="278">
        <f t="shared" si="23"/>
        <v>105388</v>
      </c>
      <c r="CD28" s="278">
        <f t="shared" si="24"/>
        <v>1116</v>
      </c>
      <c r="CE28" s="278">
        <f t="shared" si="25"/>
        <v>7215</v>
      </c>
      <c r="CF28" s="277">
        <f t="shared" si="26"/>
        <v>67783</v>
      </c>
      <c r="CG28" s="278">
        <f aca="true" t="shared" si="120" ref="CG28:CL28">BE28</f>
        <v>0</v>
      </c>
      <c r="CH28" s="278">
        <f t="shared" si="120"/>
        <v>32763</v>
      </c>
      <c r="CI28" s="278">
        <f t="shared" si="120"/>
        <v>10611</v>
      </c>
      <c r="CJ28" s="278">
        <f t="shared" si="120"/>
        <v>7366</v>
      </c>
      <c r="CK28" s="278">
        <f t="shared" si="120"/>
        <v>2522</v>
      </c>
      <c r="CL28" s="278">
        <f t="shared" si="120"/>
        <v>14521</v>
      </c>
      <c r="CM28" s="278">
        <f aca="true" t="shared" si="121" ref="CM28:CS28">SUM(CT28,DA28)</f>
        <v>355201</v>
      </c>
      <c r="CN28" s="278">
        <f t="shared" si="121"/>
        <v>0</v>
      </c>
      <c r="CO28" s="278">
        <f t="shared" si="121"/>
        <v>330496</v>
      </c>
      <c r="CP28" s="278">
        <f t="shared" si="121"/>
        <v>3071</v>
      </c>
      <c r="CQ28" s="278">
        <f t="shared" si="121"/>
        <v>15985</v>
      </c>
      <c r="CR28" s="278">
        <f t="shared" si="121"/>
        <v>1882</v>
      </c>
      <c r="CS28" s="278">
        <f t="shared" si="121"/>
        <v>3767</v>
      </c>
      <c r="CT28" s="277">
        <f t="shared" si="29"/>
        <v>296668</v>
      </c>
      <c r="CU28" s="278">
        <f t="shared" si="30"/>
        <v>0</v>
      </c>
      <c r="CV28" s="278">
        <f t="shared" si="31"/>
        <v>283034</v>
      </c>
      <c r="CW28" s="278">
        <f t="shared" si="32"/>
        <v>1277</v>
      </c>
      <c r="CX28" s="278">
        <f t="shared" si="33"/>
        <v>10464</v>
      </c>
      <c r="CY28" s="278">
        <f t="shared" si="34"/>
        <v>0</v>
      </c>
      <c r="CZ28" s="278">
        <f t="shared" si="35"/>
        <v>1893</v>
      </c>
      <c r="DA28" s="277">
        <f t="shared" si="36"/>
        <v>58533</v>
      </c>
      <c r="DB28" s="278">
        <f aca="true" t="shared" si="122" ref="DB28:DG28">BL28</f>
        <v>0</v>
      </c>
      <c r="DC28" s="278">
        <f t="shared" si="122"/>
        <v>47462</v>
      </c>
      <c r="DD28" s="278">
        <f t="shared" si="122"/>
        <v>1794</v>
      </c>
      <c r="DE28" s="278">
        <f t="shared" si="122"/>
        <v>5521</v>
      </c>
      <c r="DF28" s="278">
        <f t="shared" si="122"/>
        <v>1882</v>
      </c>
      <c r="DG28" s="278">
        <f t="shared" si="122"/>
        <v>1874</v>
      </c>
      <c r="DH28" s="277">
        <v>0</v>
      </c>
      <c r="DI28" s="277">
        <f t="shared" si="38"/>
        <v>111</v>
      </c>
      <c r="DJ28" s="277">
        <v>25</v>
      </c>
      <c r="DK28" s="277">
        <v>6</v>
      </c>
      <c r="DL28" s="277">
        <v>70</v>
      </c>
      <c r="DM28" s="277">
        <v>10</v>
      </c>
    </row>
    <row r="29" spans="1:117" s="276" customFormat="1" ht="12" customHeight="1">
      <c r="A29" s="271" t="s">
        <v>628</v>
      </c>
      <c r="B29" s="272" t="s">
        <v>629</v>
      </c>
      <c r="C29" s="300" t="s">
        <v>300</v>
      </c>
      <c r="D29" s="277">
        <f t="shared" si="0"/>
        <v>2386195</v>
      </c>
      <c r="E29" s="278">
        <f t="shared" si="1"/>
        <v>1696079</v>
      </c>
      <c r="F29" s="278">
        <f t="shared" si="2"/>
        <v>0</v>
      </c>
      <c r="G29" s="277">
        <v>0</v>
      </c>
      <c r="H29" s="277">
        <v>0</v>
      </c>
      <c r="I29" s="277">
        <v>0</v>
      </c>
      <c r="J29" s="278">
        <f t="shared" si="3"/>
        <v>1316850</v>
      </c>
      <c r="K29" s="277">
        <v>727228</v>
      </c>
      <c r="L29" s="277">
        <v>588730</v>
      </c>
      <c r="M29" s="277">
        <v>892</v>
      </c>
      <c r="N29" s="278">
        <f t="shared" si="4"/>
        <v>82145</v>
      </c>
      <c r="O29" s="277">
        <v>36936</v>
      </c>
      <c r="P29" s="277">
        <v>45048</v>
      </c>
      <c r="Q29" s="277">
        <v>161</v>
      </c>
      <c r="R29" s="278">
        <f t="shared" si="5"/>
        <v>266969</v>
      </c>
      <c r="S29" s="277">
        <v>38046</v>
      </c>
      <c r="T29" s="277">
        <v>227612</v>
      </c>
      <c r="U29" s="277">
        <v>1311</v>
      </c>
      <c r="V29" s="278">
        <f t="shared" si="6"/>
        <v>11068</v>
      </c>
      <c r="W29" s="277">
        <v>2875</v>
      </c>
      <c r="X29" s="277">
        <v>8193</v>
      </c>
      <c r="Y29" s="277">
        <v>0</v>
      </c>
      <c r="Z29" s="278">
        <f t="shared" si="7"/>
        <v>19047</v>
      </c>
      <c r="AA29" s="277">
        <v>10577</v>
      </c>
      <c r="AB29" s="277">
        <v>8440</v>
      </c>
      <c r="AC29" s="277">
        <v>30</v>
      </c>
      <c r="AD29" s="278">
        <f t="shared" si="8"/>
        <v>505179</v>
      </c>
      <c r="AE29" s="278">
        <f t="shared" si="9"/>
        <v>0</v>
      </c>
      <c r="AF29" s="277">
        <v>0</v>
      </c>
      <c r="AG29" s="277">
        <v>0</v>
      </c>
      <c r="AH29" s="277">
        <v>0</v>
      </c>
      <c r="AI29" s="278">
        <f t="shared" si="10"/>
        <v>493784</v>
      </c>
      <c r="AJ29" s="277">
        <v>299</v>
      </c>
      <c r="AK29" s="277">
        <v>875</v>
      </c>
      <c r="AL29" s="281">
        <v>492610</v>
      </c>
      <c r="AM29" s="278">
        <f t="shared" si="11"/>
        <v>3131</v>
      </c>
      <c r="AN29" s="277">
        <v>19</v>
      </c>
      <c r="AO29" s="277">
        <v>53</v>
      </c>
      <c r="AP29" s="277">
        <v>3059</v>
      </c>
      <c r="AQ29" s="278">
        <f t="shared" si="12"/>
        <v>5558</v>
      </c>
      <c r="AR29" s="277">
        <v>57</v>
      </c>
      <c r="AS29" s="277">
        <v>163</v>
      </c>
      <c r="AT29" s="277">
        <v>5338</v>
      </c>
      <c r="AU29" s="278">
        <f t="shared" si="13"/>
        <v>1247</v>
      </c>
      <c r="AV29" s="277">
        <v>0</v>
      </c>
      <c r="AW29" s="277">
        <v>0</v>
      </c>
      <c r="AX29" s="277">
        <v>1247</v>
      </c>
      <c r="AY29" s="278">
        <f t="shared" si="14"/>
        <v>1459</v>
      </c>
      <c r="AZ29" s="277">
        <v>0</v>
      </c>
      <c r="BA29" s="277">
        <v>0</v>
      </c>
      <c r="BB29" s="277">
        <v>1459</v>
      </c>
      <c r="BC29" s="277">
        <f t="shared" si="15"/>
        <v>184937</v>
      </c>
      <c r="BD29" s="277">
        <f t="shared" si="16"/>
        <v>79791</v>
      </c>
      <c r="BE29" s="277">
        <v>31</v>
      </c>
      <c r="BF29" s="277">
        <v>26633</v>
      </c>
      <c r="BG29" s="277">
        <v>15748</v>
      </c>
      <c r="BH29" s="277">
        <v>10732</v>
      </c>
      <c r="BI29" s="277">
        <v>1096</v>
      </c>
      <c r="BJ29" s="277">
        <v>25551</v>
      </c>
      <c r="BK29" s="277">
        <f t="shared" si="17"/>
        <v>105146</v>
      </c>
      <c r="BL29" s="277">
        <v>0</v>
      </c>
      <c r="BM29" s="277">
        <v>79733</v>
      </c>
      <c r="BN29" s="277">
        <v>12938</v>
      </c>
      <c r="BO29" s="277">
        <v>6759</v>
      </c>
      <c r="BP29" s="277">
        <v>934</v>
      </c>
      <c r="BQ29" s="277">
        <v>4782</v>
      </c>
      <c r="BR29" s="278">
        <f aca="true" t="shared" si="123" ref="BR29:BX29">SUM(BY29,CF29)</f>
        <v>1775870</v>
      </c>
      <c r="BS29" s="278">
        <f t="shared" si="123"/>
        <v>31</v>
      </c>
      <c r="BT29" s="278">
        <f t="shared" si="123"/>
        <v>1343483</v>
      </c>
      <c r="BU29" s="278">
        <f t="shared" si="123"/>
        <v>97893</v>
      </c>
      <c r="BV29" s="278">
        <f t="shared" si="123"/>
        <v>277701</v>
      </c>
      <c r="BW29" s="278">
        <f t="shared" si="123"/>
        <v>12164</v>
      </c>
      <c r="BX29" s="278">
        <f t="shared" si="123"/>
        <v>44598</v>
      </c>
      <c r="BY29" s="277">
        <f t="shared" si="19"/>
        <v>1696079</v>
      </c>
      <c r="BZ29" s="278">
        <f t="shared" si="20"/>
        <v>0</v>
      </c>
      <c r="CA29" s="278">
        <f t="shared" si="21"/>
        <v>1316850</v>
      </c>
      <c r="CB29" s="278">
        <f t="shared" si="22"/>
        <v>82145</v>
      </c>
      <c r="CC29" s="278">
        <f t="shared" si="23"/>
        <v>266969</v>
      </c>
      <c r="CD29" s="278">
        <f t="shared" si="24"/>
        <v>11068</v>
      </c>
      <c r="CE29" s="278">
        <f t="shared" si="25"/>
        <v>19047</v>
      </c>
      <c r="CF29" s="277">
        <f t="shared" si="26"/>
        <v>79791</v>
      </c>
      <c r="CG29" s="278">
        <f aca="true" t="shared" si="124" ref="CG29:CL29">BE29</f>
        <v>31</v>
      </c>
      <c r="CH29" s="278">
        <f t="shared" si="124"/>
        <v>26633</v>
      </c>
      <c r="CI29" s="278">
        <f t="shared" si="124"/>
        <v>15748</v>
      </c>
      <c r="CJ29" s="278">
        <f t="shared" si="124"/>
        <v>10732</v>
      </c>
      <c r="CK29" s="278">
        <f t="shared" si="124"/>
        <v>1096</v>
      </c>
      <c r="CL29" s="278">
        <f t="shared" si="124"/>
        <v>25551</v>
      </c>
      <c r="CM29" s="278">
        <f aca="true" t="shared" si="125" ref="CM29:CS29">SUM(CT29,DA29)</f>
        <v>610325</v>
      </c>
      <c r="CN29" s="278">
        <f t="shared" si="125"/>
        <v>0</v>
      </c>
      <c r="CO29" s="278">
        <f t="shared" si="125"/>
        <v>573517</v>
      </c>
      <c r="CP29" s="278">
        <f t="shared" si="125"/>
        <v>16069</v>
      </c>
      <c r="CQ29" s="278">
        <f t="shared" si="125"/>
        <v>12317</v>
      </c>
      <c r="CR29" s="278">
        <f t="shared" si="125"/>
        <v>2181</v>
      </c>
      <c r="CS29" s="278">
        <f t="shared" si="125"/>
        <v>6241</v>
      </c>
      <c r="CT29" s="277">
        <f t="shared" si="29"/>
        <v>505179</v>
      </c>
      <c r="CU29" s="278">
        <f t="shared" si="30"/>
        <v>0</v>
      </c>
      <c r="CV29" s="278">
        <f t="shared" si="31"/>
        <v>493784</v>
      </c>
      <c r="CW29" s="278">
        <f t="shared" si="32"/>
        <v>3131</v>
      </c>
      <c r="CX29" s="278">
        <f t="shared" si="33"/>
        <v>5558</v>
      </c>
      <c r="CY29" s="278">
        <f t="shared" si="34"/>
        <v>1247</v>
      </c>
      <c r="CZ29" s="278">
        <f t="shared" si="35"/>
        <v>1459</v>
      </c>
      <c r="DA29" s="277">
        <f t="shared" si="36"/>
        <v>105146</v>
      </c>
      <c r="DB29" s="278">
        <f aca="true" t="shared" si="126" ref="DB29:DG29">BL29</f>
        <v>0</v>
      </c>
      <c r="DC29" s="278">
        <f t="shared" si="126"/>
        <v>79733</v>
      </c>
      <c r="DD29" s="278">
        <f t="shared" si="126"/>
        <v>12938</v>
      </c>
      <c r="DE29" s="278">
        <f t="shared" si="126"/>
        <v>6759</v>
      </c>
      <c r="DF29" s="278">
        <f t="shared" si="126"/>
        <v>934</v>
      </c>
      <c r="DG29" s="278">
        <f t="shared" si="126"/>
        <v>4782</v>
      </c>
      <c r="DH29" s="277">
        <v>229</v>
      </c>
      <c r="DI29" s="277">
        <f t="shared" si="38"/>
        <v>479</v>
      </c>
      <c r="DJ29" s="277">
        <v>169</v>
      </c>
      <c r="DK29" s="277">
        <v>93</v>
      </c>
      <c r="DL29" s="277">
        <v>40</v>
      </c>
      <c r="DM29" s="277">
        <v>177</v>
      </c>
    </row>
    <row r="30" spans="1:117" s="276" customFormat="1" ht="12" customHeight="1">
      <c r="A30" s="271" t="s">
        <v>573</v>
      </c>
      <c r="B30" s="272" t="s">
        <v>619</v>
      </c>
      <c r="C30" s="300" t="s">
        <v>300</v>
      </c>
      <c r="D30" s="277">
        <f t="shared" si="0"/>
        <v>634872</v>
      </c>
      <c r="E30" s="278">
        <f t="shared" si="1"/>
        <v>427112</v>
      </c>
      <c r="F30" s="278">
        <f t="shared" si="2"/>
        <v>0</v>
      </c>
      <c r="G30" s="277">
        <v>0</v>
      </c>
      <c r="H30" s="277">
        <v>0</v>
      </c>
      <c r="I30" s="277">
        <v>0</v>
      </c>
      <c r="J30" s="278">
        <f t="shared" si="3"/>
        <v>326202</v>
      </c>
      <c r="K30" s="277">
        <v>170472</v>
      </c>
      <c r="L30" s="277">
        <v>155029</v>
      </c>
      <c r="M30" s="277">
        <v>701</v>
      </c>
      <c r="N30" s="278">
        <f t="shared" si="4"/>
        <v>23458</v>
      </c>
      <c r="O30" s="277">
        <v>10791</v>
      </c>
      <c r="P30" s="277">
        <v>12662</v>
      </c>
      <c r="Q30" s="277">
        <v>5</v>
      </c>
      <c r="R30" s="278">
        <f t="shared" si="5"/>
        <v>73750</v>
      </c>
      <c r="S30" s="277">
        <v>13208</v>
      </c>
      <c r="T30" s="277">
        <v>60538</v>
      </c>
      <c r="U30" s="277">
        <v>4</v>
      </c>
      <c r="V30" s="278">
        <f t="shared" si="6"/>
        <v>803</v>
      </c>
      <c r="W30" s="277">
        <v>544</v>
      </c>
      <c r="X30" s="277">
        <v>259</v>
      </c>
      <c r="Y30" s="277">
        <v>0</v>
      </c>
      <c r="Z30" s="278">
        <f t="shared" si="7"/>
        <v>2899</v>
      </c>
      <c r="AA30" s="277">
        <v>949</v>
      </c>
      <c r="AB30" s="277">
        <v>1949</v>
      </c>
      <c r="AC30" s="277">
        <v>1</v>
      </c>
      <c r="AD30" s="278">
        <f t="shared" si="8"/>
        <v>144903</v>
      </c>
      <c r="AE30" s="278">
        <f t="shared" si="9"/>
        <v>0</v>
      </c>
      <c r="AF30" s="277">
        <v>0</v>
      </c>
      <c r="AG30" s="277">
        <v>0</v>
      </c>
      <c r="AH30" s="277">
        <v>0</v>
      </c>
      <c r="AI30" s="278">
        <f t="shared" si="10"/>
        <v>139510</v>
      </c>
      <c r="AJ30" s="277">
        <v>0</v>
      </c>
      <c r="AK30" s="277">
        <v>0</v>
      </c>
      <c r="AL30" s="277">
        <v>139510</v>
      </c>
      <c r="AM30" s="278">
        <f t="shared" si="11"/>
        <v>4133</v>
      </c>
      <c r="AN30" s="277">
        <v>0</v>
      </c>
      <c r="AO30" s="277">
        <v>0</v>
      </c>
      <c r="AP30" s="277">
        <v>4133</v>
      </c>
      <c r="AQ30" s="278">
        <f t="shared" si="12"/>
        <v>633</v>
      </c>
      <c r="AR30" s="277">
        <v>3</v>
      </c>
      <c r="AS30" s="277">
        <v>16</v>
      </c>
      <c r="AT30" s="277">
        <v>614</v>
      </c>
      <c r="AU30" s="278">
        <f t="shared" si="13"/>
        <v>3</v>
      </c>
      <c r="AV30" s="277">
        <v>0</v>
      </c>
      <c r="AW30" s="277">
        <v>0</v>
      </c>
      <c r="AX30" s="277">
        <v>3</v>
      </c>
      <c r="AY30" s="278">
        <f t="shared" si="14"/>
        <v>624</v>
      </c>
      <c r="AZ30" s="277">
        <v>0</v>
      </c>
      <c r="BA30" s="277">
        <v>0</v>
      </c>
      <c r="BB30" s="277">
        <v>624</v>
      </c>
      <c r="BC30" s="277">
        <f t="shared" si="15"/>
        <v>62857</v>
      </c>
      <c r="BD30" s="277">
        <f t="shared" si="16"/>
        <v>29635</v>
      </c>
      <c r="BE30" s="277">
        <v>0</v>
      </c>
      <c r="BF30" s="277">
        <v>11982</v>
      </c>
      <c r="BG30" s="277">
        <v>7698</v>
      </c>
      <c r="BH30" s="277">
        <v>3149</v>
      </c>
      <c r="BI30" s="277">
        <v>1740</v>
      </c>
      <c r="BJ30" s="277">
        <v>5066</v>
      </c>
      <c r="BK30" s="277">
        <f t="shared" si="17"/>
        <v>33222</v>
      </c>
      <c r="BL30" s="277">
        <v>0</v>
      </c>
      <c r="BM30" s="277">
        <v>23518</v>
      </c>
      <c r="BN30" s="277">
        <v>4773</v>
      </c>
      <c r="BO30" s="277">
        <v>1350</v>
      </c>
      <c r="BP30" s="277">
        <v>1912</v>
      </c>
      <c r="BQ30" s="277">
        <v>1669</v>
      </c>
      <c r="BR30" s="278">
        <f aca="true" t="shared" si="127" ref="BR30:BX30">SUM(BY30,CF30)</f>
        <v>456747</v>
      </c>
      <c r="BS30" s="278">
        <f t="shared" si="127"/>
        <v>0</v>
      </c>
      <c r="BT30" s="278">
        <f t="shared" si="127"/>
        <v>338184</v>
      </c>
      <c r="BU30" s="278">
        <f t="shared" si="127"/>
        <v>31156</v>
      </c>
      <c r="BV30" s="278">
        <f t="shared" si="127"/>
        <v>76899</v>
      </c>
      <c r="BW30" s="278">
        <f t="shared" si="127"/>
        <v>2543</v>
      </c>
      <c r="BX30" s="278">
        <f t="shared" si="127"/>
        <v>7965</v>
      </c>
      <c r="BY30" s="277">
        <f t="shared" si="19"/>
        <v>427112</v>
      </c>
      <c r="BZ30" s="278">
        <f t="shared" si="20"/>
        <v>0</v>
      </c>
      <c r="CA30" s="278">
        <f t="shared" si="21"/>
        <v>326202</v>
      </c>
      <c r="CB30" s="278">
        <f t="shared" si="22"/>
        <v>23458</v>
      </c>
      <c r="CC30" s="278">
        <f t="shared" si="23"/>
        <v>73750</v>
      </c>
      <c r="CD30" s="278">
        <f t="shared" si="24"/>
        <v>803</v>
      </c>
      <c r="CE30" s="278">
        <f t="shared" si="25"/>
        <v>2899</v>
      </c>
      <c r="CF30" s="277">
        <f t="shared" si="26"/>
        <v>29635</v>
      </c>
      <c r="CG30" s="278">
        <f aca="true" t="shared" si="128" ref="CG30:CL30">BE30</f>
        <v>0</v>
      </c>
      <c r="CH30" s="278">
        <f t="shared" si="128"/>
        <v>11982</v>
      </c>
      <c r="CI30" s="278">
        <f t="shared" si="128"/>
        <v>7698</v>
      </c>
      <c r="CJ30" s="278">
        <f t="shared" si="128"/>
        <v>3149</v>
      </c>
      <c r="CK30" s="278">
        <f t="shared" si="128"/>
        <v>1740</v>
      </c>
      <c r="CL30" s="278">
        <f t="shared" si="128"/>
        <v>5066</v>
      </c>
      <c r="CM30" s="278">
        <f aca="true" t="shared" si="129" ref="CM30:CS30">SUM(CT30,DA30)</f>
        <v>178125</v>
      </c>
      <c r="CN30" s="278">
        <f t="shared" si="129"/>
        <v>0</v>
      </c>
      <c r="CO30" s="278">
        <f t="shared" si="129"/>
        <v>163028</v>
      </c>
      <c r="CP30" s="278">
        <f t="shared" si="129"/>
        <v>8906</v>
      </c>
      <c r="CQ30" s="278">
        <f t="shared" si="129"/>
        <v>1983</v>
      </c>
      <c r="CR30" s="278">
        <f t="shared" si="129"/>
        <v>1915</v>
      </c>
      <c r="CS30" s="278">
        <f t="shared" si="129"/>
        <v>2293</v>
      </c>
      <c r="CT30" s="277">
        <f t="shared" si="29"/>
        <v>144903</v>
      </c>
      <c r="CU30" s="278">
        <f t="shared" si="30"/>
        <v>0</v>
      </c>
      <c r="CV30" s="278">
        <f t="shared" si="31"/>
        <v>139510</v>
      </c>
      <c r="CW30" s="278">
        <f t="shared" si="32"/>
        <v>4133</v>
      </c>
      <c r="CX30" s="278">
        <f t="shared" si="33"/>
        <v>633</v>
      </c>
      <c r="CY30" s="278">
        <f t="shared" si="34"/>
        <v>3</v>
      </c>
      <c r="CZ30" s="278">
        <f t="shared" si="35"/>
        <v>624</v>
      </c>
      <c r="DA30" s="277">
        <f t="shared" si="36"/>
        <v>33222</v>
      </c>
      <c r="DB30" s="278">
        <f aca="true" t="shared" si="130" ref="DB30:DG30">BL30</f>
        <v>0</v>
      </c>
      <c r="DC30" s="278">
        <f t="shared" si="130"/>
        <v>23518</v>
      </c>
      <c r="DD30" s="278">
        <f t="shared" si="130"/>
        <v>4773</v>
      </c>
      <c r="DE30" s="278">
        <f t="shared" si="130"/>
        <v>1350</v>
      </c>
      <c r="DF30" s="278">
        <f t="shared" si="130"/>
        <v>1912</v>
      </c>
      <c r="DG30" s="278">
        <f t="shared" si="130"/>
        <v>1669</v>
      </c>
      <c r="DH30" s="277">
        <v>406</v>
      </c>
      <c r="DI30" s="277">
        <f t="shared" si="38"/>
        <v>182</v>
      </c>
      <c r="DJ30" s="277">
        <v>61</v>
      </c>
      <c r="DK30" s="277">
        <v>21</v>
      </c>
      <c r="DL30" s="277">
        <v>0</v>
      </c>
      <c r="DM30" s="277">
        <v>100</v>
      </c>
    </row>
    <row r="31" spans="1:117" s="276" customFormat="1" ht="12" customHeight="1">
      <c r="A31" s="271" t="s">
        <v>574</v>
      </c>
      <c r="B31" s="272" t="s">
        <v>575</v>
      </c>
      <c r="C31" s="300" t="s">
        <v>300</v>
      </c>
      <c r="D31" s="277">
        <f t="shared" si="0"/>
        <v>427957</v>
      </c>
      <c r="E31" s="278">
        <f t="shared" si="1"/>
        <v>286847</v>
      </c>
      <c r="F31" s="278">
        <f t="shared" si="2"/>
        <v>392</v>
      </c>
      <c r="G31" s="277">
        <v>0</v>
      </c>
      <c r="H31" s="277">
        <v>392</v>
      </c>
      <c r="I31" s="277">
        <v>0</v>
      </c>
      <c r="J31" s="278">
        <f t="shared" si="3"/>
        <v>224463</v>
      </c>
      <c r="K31" s="277">
        <v>14289</v>
      </c>
      <c r="L31" s="277">
        <v>210174</v>
      </c>
      <c r="M31" s="277">
        <v>0</v>
      </c>
      <c r="N31" s="278">
        <f t="shared" si="4"/>
        <v>12087</v>
      </c>
      <c r="O31" s="277">
        <v>1005</v>
      </c>
      <c r="P31" s="277">
        <v>11082</v>
      </c>
      <c r="Q31" s="277">
        <v>0</v>
      </c>
      <c r="R31" s="278">
        <f t="shared" si="5"/>
        <v>44735</v>
      </c>
      <c r="S31" s="277">
        <v>2555</v>
      </c>
      <c r="T31" s="277">
        <v>42180</v>
      </c>
      <c r="U31" s="277">
        <v>0</v>
      </c>
      <c r="V31" s="278">
        <f t="shared" si="6"/>
        <v>367</v>
      </c>
      <c r="W31" s="277">
        <v>168</v>
      </c>
      <c r="X31" s="277">
        <v>199</v>
      </c>
      <c r="Y31" s="277">
        <v>0</v>
      </c>
      <c r="Z31" s="278">
        <f t="shared" si="7"/>
        <v>4803</v>
      </c>
      <c r="AA31" s="277">
        <v>1316</v>
      </c>
      <c r="AB31" s="277">
        <v>3487</v>
      </c>
      <c r="AC31" s="277">
        <v>0</v>
      </c>
      <c r="AD31" s="278">
        <f t="shared" si="8"/>
        <v>110181</v>
      </c>
      <c r="AE31" s="278">
        <f t="shared" si="9"/>
        <v>0</v>
      </c>
      <c r="AF31" s="277">
        <v>0</v>
      </c>
      <c r="AG31" s="277">
        <v>0</v>
      </c>
      <c r="AH31" s="277">
        <v>0</v>
      </c>
      <c r="AI31" s="278">
        <f t="shared" si="10"/>
        <v>105947</v>
      </c>
      <c r="AJ31" s="277">
        <v>0</v>
      </c>
      <c r="AK31" s="277">
        <v>5070</v>
      </c>
      <c r="AL31" s="277">
        <v>100877</v>
      </c>
      <c r="AM31" s="278">
        <f t="shared" si="11"/>
        <v>1259</v>
      </c>
      <c r="AN31" s="277">
        <v>0</v>
      </c>
      <c r="AO31" s="277">
        <v>3</v>
      </c>
      <c r="AP31" s="277">
        <v>1256</v>
      </c>
      <c r="AQ31" s="278">
        <f t="shared" si="12"/>
        <v>630</v>
      </c>
      <c r="AR31" s="277">
        <v>0</v>
      </c>
      <c r="AS31" s="277">
        <v>76</v>
      </c>
      <c r="AT31" s="277">
        <v>554</v>
      </c>
      <c r="AU31" s="278">
        <f t="shared" si="13"/>
        <v>7</v>
      </c>
      <c r="AV31" s="277">
        <v>0</v>
      </c>
      <c r="AW31" s="277">
        <v>0</v>
      </c>
      <c r="AX31" s="277">
        <v>7</v>
      </c>
      <c r="AY31" s="278">
        <f t="shared" si="14"/>
        <v>2338</v>
      </c>
      <c r="AZ31" s="277">
        <v>0</v>
      </c>
      <c r="BA31" s="277">
        <v>18</v>
      </c>
      <c r="BB31" s="277">
        <v>2320</v>
      </c>
      <c r="BC31" s="277">
        <f t="shared" si="15"/>
        <v>30929</v>
      </c>
      <c r="BD31" s="277">
        <f t="shared" si="16"/>
        <v>19804</v>
      </c>
      <c r="BE31" s="277">
        <v>19</v>
      </c>
      <c r="BF31" s="277">
        <v>6340</v>
      </c>
      <c r="BG31" s="277">
        <v>4989</v>
      </c>
      <c r="BH31" s="277">
        <v>691</v>
      </c>
      <c r="BI31" s="277">
        <v>1544</v>
      </c>
      <c r="BJ31" s="277">
        <v>6221</v>
      </c>
      <c r="BK31" s="277">
        <f t="shared" si="17"/>
        <v>11125</v>
      </c>
      <c r="BL31" s="277">
        <v>0</v>
      </c>
      <c r="BM31" s="277">
        <v>9714</v>
      </c>
      <c r="BN31" s="277">
        <v>660</v>
      </c>
      <c r="BO31" s="277">
        <v>162</v>
      </c>
      <c r="BP31" s="277">
        <v>29</v>
      </c>
      <c r="BQ31" s="277">
        <v>560</v>
      </c>
      <c r="BR31" s="278">
        <f aca="true" t="shared" si="131" ref="BR31:BX31">SUM(BY31,CF31)</f>
        <v>306651</v>
      </c>
      <c r="BS31" s="278">
        <f t="shared" si="131"/>
        <v>411</v>
      </c>
      <c r="BT31" s="278">
        <f t="shared" si="131"/>
        <v>230803</v>
      </c>
      <c r="BU31" s="278">
        <f t="shared" si="131"/>
        <v>17076</v>
      </c>
      <c r="BV31" s="278">
        <f t="shared" si="131"/>
        <v>45426</v>
      </c>
      <c r="BW31" s="278">
        <f t="shared" si="131"/>
        <v>1911</v>
      </c>
      <c r="BX31" s="278">
        <f t="shared" si="131"/>
        <v>11024</v>
      </c>
      <c r="BY31" s="277">
        <f t="shared" si="19"/>
        <v>286847</v>
      </c>
      <c r="BZ31" s="278">
        <f t="shared" si="20"/>
        <v>392</v>
      </c>
      <c r="CA31" s="278">
        <f t="shared" si="21"/>
        <v>224463</v>
      </c>
      <c r="CB31" s="278">
        <f t="shared" si="22"/>
        <v>12087</v>
      </c>
      <c r="CC31" s="278">
        <f t="shared" si="23"/>
        <v>44735</v>
      </c>
      <c r="CD31" s="278">
        <f t="shared" si="24"/>
        <v>367</v>
      </c>
      <c r="CE31" s="278">
        <f t="shared" si="25"/>
        <v>4803</v>
      </c>
      <c r="CF31" s="277">
        <f t="shared" si="26"/>
        <v>19804</v>
      </c>
      <c r="CG31" s="278">
        <f aca="true" t="shared" si="132" ref="CG31:CL31">BE31</f>
        <v>19</v>
      </c>
      <c r="CH31" s="278">
        <f t="shared" si="132"/>
        <v>6340</v>
      </c>
      <c r="CI31" s="278">
        <f t="shared" si="132"/>
        <v>4989</v>
      </c>
      <c r="CJ31" s="278">
        <f t="shared" si="132"/>
        <v>691</v>
      </c>
      <c r="CK31" s="278">
        <f t="shared" si="132"/>
        <v>1544</v>
      </c>
      <c r="CL31" s="278">
        <f t="shared" si="132"/>
        <v>6221</v>
      </c>
      <c r="CM31" s="278">
        <f aca="true" t="shared" si="133" ref="CM31:CS31">SUM(CT31,DA31)</f>
        <v>121306</v>
      </c>
      <c r="CN31" s="278">
        <f t="shared" si="133"/>
        <v>0</v>
      </c>
      <c r="CO31" s="278">
        <f t="shared" si="133"/>
        <v>115661</v>
      </c>
      <c r="CP31" s="278">
        <f t="shared" si="133"/>
        <v>1919</v>
      </c>
      <c r="CQ31" s="278">
        <f t="shared" si="133"/>
        <v>792</v>
      </c>
      <c r="CR31" s="278">
        <f t="shared" si="133"/>
        <v>36</v>
      </c>
      <c r="CS31" s="278">
        <f t="shared" si="133"/>
        <v>2898</v>
      </c>
      <c r="CT31" s="277">
        <f t="shared" si="29"/>
        <v>110181</v>
      </c>
      <c r="CU31" s="278">
        <f t="shared" si="30"/>
        <v>0</v>
      </c>
      <c r="CV31" s="278">
        <f t="shared" si="31"/>
        <v>105947</v>
      </c>
      <c r="CW31" s="278">
        <f t="shared" si="32"/>
        <v>1259</v>
      </c>
      <c r="CX31" s="278">
        <f t="shared" si="33"/>
        <v>630</v>
      </c>
      <c r="CY31" s="278">
        <f t="shared" si="34"/>
        <v>7</v>
      </c>
      <c r="CZ31" s="278">
        <f t="shared" si="35"/>
        <v>2338</v>
      </c>
      <c r="DA31" s="277">
        <f t="shared" si="36"/>
        <v>11125</v>
      </c>
      <c r="DB31" s="278">
        <f aca="true" t="shared" si="134" ref="DB31:DG31">BL31</f>
        <v>0</v>
      </c>
      <c r="DC31" s="278">
        <f t="shared" si="134"/>
        <v>9714</v>
      </c>
      <c r="DD31" s="278">
        <f t="shared" si="134"/>
        <v>660</v>
      </c>
      <c r="DE31" s="278">
        <f t="shared" si="134"/>
        <v>162</v>
      </c>
      <c r="DF31" s="278">
        <f t="shared" si="134"/>
        <v>29</v>
      </c>
      <c r="DG31" s="278">
        <f t="shared" si="134"/>
        <v>560</v>
      </c>
      <c r="DH31" s="277">
        <v>0</v>
      </c>
      <c r="DI31" s="277">
        <f t="shared" si="38"/>
        <v>57</v>
      </c>
      <c r="DJ31" s="277">
        <v>18</v>
      </c>
      <c r="DK31" s="277">
        <v>26</v>
      </c>
      <c r="DL31" s="277">
        <v>0</v>
      </c>
      <c r="DM31" s="277">
        <v>13</v>
      </c>
    </row>
    <row r="32" spans="1:117" s="276" customFormat="1" ht="12" customHeight="1">
      <c r="A32" s="271" t="s">
        <v>576</v>
      </c>
      <c r="B32" s="272" t="s">
        <v>631</v>
      </c>
      <c r="C32" s="300" t="s">
        <v>300</v>
      </c>
      <c r="D32" s="277">
        <f t="shared" si="0"/>
        <v>833762</v>
      </c>
      <c r="E32" s="278">
        <f t="shared" si="1"/>
        <v>477558</v>
      </c>
      <c r="F32" s="278">
        <f t="shared" si="2"/>
        <v>209141</v>
      </c>
      <c r="G32" s="277">
        <v>145980</v>
      </c>
      <c r="H32" s="277">
        <v>63161</v>
      </c>
      <c r="I32" s="277">
        <v>0</v>
      </c>
      <c r="J32" s="278">
        <f t="shared" si="3"/>
        <v>187275</v>
      </c>
      <c r="K32" s="277">
        <v>54447</v>
      </c>
      <c r="L32" s="277">
        <v>116223</v>
      </c>
      <c r="M32" s="277">
        <v>16605</v>
      </c>
      <c r="N32" s="278">
        <f t="shared" si="4"/>
        <v>27348</v>
      </c>
      <c r="O32" s="277">
        <v>2109</v>
      </c>
      <c r="P32" s="277">
        <v>25197</v>
      </c>
      <c r="Q32" s="277">
        <v>42</v>
      </c>
      <c r="R32" s="278">
        <f t="shared" si="5"/>
        <v>44381</v>
      </c>
      <c r="S32" s="277">
        <v>23963</v>
      </c>
      <c r="T32" s="277">
        <v>20374</v>
      </c>
      <c r="U32" s="277">
        <v>44</v>
      </c>
      <c r="V32" s="278">
        <f t="shared" si="6"/>
        <v>2793</v>
      </c>
      <c r="W32" s="277">
        <v>1757</v>
      </c>
      <c r="X32" s="277">
        <v>1036</v>
      </c>
      <c r="Y32" s="277">
        <v>0</v>
      </c>
      <c r="Z32" s="278">
        <f t="shared" si="7"/>
        <v>6620</v>
      </c>
      <c r="AA32" s="277">
        <v>752</v>
      </c>
      <c r="AB32" s="277">
        <v>5864</v>
      </c>
      <c r="AC32" s="277">
        <v>4</v>
      </c>
      <c r="AD32" s="278">
        <f t="shared" si="8"/>
        <v>241135</v>
      </c>
      <c r="AE32" s="278">
        <f t="shared" si="9"/>
        <v>0</v>
      </c>
      <c r="AF32" s="277">
        <v>0</v>
      </c>
      <c r="AG32" s="277">
        <v>0</v>
      </c>
      <c r="AH32" s="277">
        <v>0</v>
      </c>
      <c r="AI32" s="278">
        <f t="shared" si="10"/>
        <v>229816</v>
      </c>
      <c r="AJ32" s="277">
        <v>1669</v>
      </c>
      <c r="AK32" s="277">
        <v>2699</v>
      </c>
      <c r="AL32" s="277">
        <v>225448</v>
      </c>
      <c r="AM32" s="278">
        <f t="shared" si="11"/>
        <v>553</v>
      </c>
      <c r="AN32" s="277">
        <v>175</v>
      </c>
      <c r="AO32" s="277">
        <v>313</v>
      </c>
      <c r="AP32" s="277">
        <v>65</v>
      </c>
      <c r="AQ32" s="278">
        <f t="shared" si="12"/>
        <v>10593</v>
      </c>
      <c r="AR32" s="277">
        <v>0</v>
      </c>
      <c r="AS32" s="277">
        <v>517</v>
      </c>
      <c r="AT32" s="277">
        <v>10076</v>
      </c>
      <c r="AU32" s="278">
        <f t="shared" si="13"/>
        <v>36</v>
      </c>
      <c r="AV32" s="277">
        <v>0</v>
      </c>
      <c r="AW32" s="277">
        <v>5</v>
      </c>
      <c r="AX32" s="277">
        <v>31</v>
      </c>
      <c r="AY32" s="278">
        <f t="shared" si="14"/>
        <v>137</v>
      </c>
      <c r="AZ32" s="277">
        <v>0</v>
      </c>
      <c r="BA32" s="277">
        <v>15</v>
      </c>
      <c r="BB32" s="277">
        <v>122</v>
      </c>
      <c r="BC32" s="277">
        <f t="shared" si="15"/>
        <v>115069</v>
      </c>
      <c r="BD32" s="277">
        <f t="shared" si="16"/>
        <v>12757</v>
      </c>
      <c r="BE32" s="277">
        <v>0</v>
      </c>
      <c r="BF32" s="277">
        <v>4992</v>
      </c>
      <c r="BG32" s="277">
        <v>3893</v>
      </c>
      <c r="BH32" s="277">
        <v>1324</v>
      </c>
      <c r="BI32" s="277">
        <v>232</v>
      </c>
      <c r="BJ32" s="277">
        <v>2316</v>
      </c>
      <c r="BK32" s="277">
        <f t="shared" si="17"/>
        <v>102312</v>
      </c>
      <c r="BL32" s="277">
        <v>0</v>
      </c>
      <c r="BM32" s="277">
        <v>59719</v>
      </c>
      <c r="BN32" s="277">
        <v>8657</v>
      </c>
      <c r="BO32" s="277">
        <v>11998</v>
      </c>
      <c r="BP32" s="277">
        <v>119</v>
      </c>
      <c r="BQ32" s="277">
        <v>21819</v>
      </c>
      <c r="BR32" s="278">
        <f aca="true" t="shared" si="135" ref="BR32:BX32">SUM(BY32,CF32)</f>
        <v>490315</v>
      </c>
      <c r="BS32" s="278">
        <f t="shared" si="135"/>
        <v>209141</v>
      </c>
      <c r="BT32" s="278">
        <f t="shared" si="135"/>
        <v>192267</v>
      </c>
      <c r="BU32" s="278">
        <f t="shared" si="135"/>
        <v>31241</v>
      </c>
      <c r="BV32" s="278">
        <f t="shared" si="135"/>
        <v>45705</v>
      </c>
      <c r="BW32" s="278">
        <f t="shared" si="135"/>
        <v>3025</v>
      </c>
      <c r="BX32" s="278">
        <f t="shared" si="135"/>
        <v>8936</v>
      </c>
      <c r="BY32" s="277">
        <f t="shared" si="19"/>
        <v>477558</v>
      </c>
      <c r="BZ32" s="278">
        <f t="shared" si="20"/>
        <v>209141</v>
      </c>
      <c r="CA32" s="278">
        <f t="shared" si="21"/>
        <v>187275</v>
      </c>
      <c r="CB32" s="278">
        <f t="shared" si="22"/>
        <v>27348</v>
      </c>
      <c r="CC32" s="278">
        <f t="shared" si="23"/>
        <v>44381</v>
      </c>
      <c r="CD32" s="278">
        <f t="shared" si="24"/>
        <v>2793</v>
      </c>
      <c r="CE32" s="278">
        <f t="shared" si="25"/>
        <v>6620</v>
      </c>
      <c r="CF32" s="277">
        <f t="shared" si="26"/>
        <v>12757</v>
      </c>
      <c r="CG32" s="278">
        <f aca="true" t="shared" si="136" ref="CG32:CL32">BE32</f>
        <v>0</v>
      </c>
      <c r="CH32" s="278">
        <f t="shared" si="136"/>
        <v>4992</v>
      </c>
      <c r="CI32" s="278">
        <f t="shared" si="136"/>
        <v>3893</v>
      </c>
      <c r="CJ32" s="278">
        <f t="shared" si="136"/>
        <v>1324</v>
      </c>
      <c r="CK32" s="278">
        <f t="shared" si="136"/>
        <v>232</v>
      </c>
      <c r="CL32" s="278">
        <f t="shared" si="136"/>
        <v>2316</v>
      </c>
      <c r="CM32" s="278">
        <f aca="true" t="shared" si="137" ref="CM32:CS32">SUM(CT32,DA32)</f>
        <v>343447</v>
      </c>
      <c r="CN32" s="278">
        <f t="shared" si="137"/>
        <v>0</v>
      </c>
      <c r="CO32" s="278">
        <f t="shared" si="137"/>
        <v>289535</v>
      </c>
      <c r="CP32" s="278">
        <f t="shared" si="137"/>
        <v>9210</v>
      </c>
      <c r="CQ32" s="278">
        <f t="shared" si="137"/>
        <v>22591</v>
      </c>
      <c r="CR32" s="278">
        <f t="shared" si="137"/>
        <v>155</v>
      </c>
      <c r="CS32" s="278">
        <f t="shared" si="137"/>
        <v>21956</v>
      </c>
      <c r="CT32" s="277">
        <f t="shared" si="29"/>
        <v>241135</v>
      </c>
      <c r="CU32" s="278">
        <f t="shared" si="30"/>
        <v>0</v>
      </c>
      <c r="CV32" s="278">
        <f t="shared" si="31"/>
        <v>229816</v>
      </c>
      <c r="CW32" s="278">
        <f t="shared" si="32"/>
        <v>553</v>
      </c>
      <c r="CX32" s="278">
        <f t="shared" si="33"/>
        <v>10593</v>
      </c>
      <c r="CY32" s="278">
        <f t="shared" si="34"/>
        <v>36</v>
      </c>
      <c r="CZ32" s="278">
        <f t="shared" si="35"/>
        <v>137</v>
      </c>
      <c r="DA32" s="277">
        <f t="shared" si="36"/>
        <v>102312</v>
      </c>
      <c r="DB32" s="278">
        <f aca="true" t="shared" si="138" ref="DB32:DG32">BL32</f>
        <v>0</v>
      </c>
      <c r="DC32" s="278">
        <f t="shared" si="138"/>
        <v>59719</v>
      </c>
      <c r="DD32" s="278">
        <f t="shared" si="138"/>
        <v>8657</v>
      </c>
      <c r="DE32" s="278">
        <f t="shared" si="138"/>
        <v>11998</v>
      </c>
      <c r="DF32" s="278">
        <f t="shared" si="138"/>
        <v>119</v>
      </c>
      <c r="DG32" s="278">
        <f t="shared" si="138"/>
        <v>21819</v>
      </c>
      <c r="DH32" s="277">
        <v>750</v>
      </c>
      <c r="DI32" s="277">
        <f t="shared" si="38"/>
        <v>18</v>
      </c>
      <c r="DJ32" s="277">
        <v>5</v>
      </c>
      <c r="DK32" s="277">
        <v>5</v>
      </c>
      <c r="DL32" s="277">
        <v>4</v>
      </c>
      <c r="DM32" s="277">
        <v>4</v>
      </c>
    </row>
    <row r="33" spans="1:117" s="276" customFormat="1" ht="12" customHeight="1">
      <c r="A33" s="271" t="s">
        <v>577</v>
      </c>
      <c r="B33" s="272" t="s">
        <v>578</v>
      </c>
      <c r="C33" s="300" t="s">
        <v>300</v>
      </c>
      <c r="D33" s="277">
        <f t="shared" si="0"/>
        <v>3173207</v>
      </c>
      <c r="E33" s="278">
        <f t="shared" si="1"/>
        <v>1717392</v>
      </c>
      <c r="F33" s="278">
        <f t="shared" si="2"/>
        <v>713447</v>
      </c>
      <c r="G33" s="277">
        <v>462851</v>
      </c>
      <c r="H33" s="277">
        <v>250596</v>
      </c>
      <c r="I33" s="277">
        <v>0</v>
      </c>
      <c r="J33" s="278">
        <f t="shared" si="3"/>
        <v>746844</v>
      </c>
      <c r="K33" s="277">
        <v>277573</v>
      </c>
      <c r="L33" s="277">
        <v>469271</v>
      </c>
      <c r="M33" s="277">
        <v>0</v>
      </c>
      <c r="N33" s="278">
        <f t="shared" si="4"/>
        <v>20587</v>
      </c>
      <c r="O33" s="277">
        <v>8751</v>
      </c>
      <c r="P33" s="277">
        <v>11818</v>
      </c>
      <c r="Q33" s="277">
        <v>18</v>
      </c>
      <c r="R33" s="278">
        <f t="shared" si="5"/>
        <v>164271</v>
      </c>
      <c r="S33" s="277">
        <v>92421</v>
      </c>
      <c r="T33" s="277">
        <v>71850</v>
      </c>
      <c r="U33" s="277">
        <v>0</v>
      </c>
      <c r="V33" s="278">
        <f t="shared" si="6"/>
        <v>491</v>
      </c>
      <c r="W33" s="277">
        <v>173</v>
      </c>
      <c r="X33" s="277">
        <v>318</v>
      </c>
      <c r="Y33" s="277">
        <v>0</v>
      </c>
      <c r="Z33" s="278">
        <f t="shared" si="7"/>
        <v>71752</v>
      </c>
      <c r="AA33" s="277">
        <v>29600</v>
      </c>
      <c r="AB33" s="277">
        <v>41969</v>
      </c>
      <c r="AC33" s="277">
        <v>183</v>
      </c>
      <c r="AD33" s="278">
        <f t="shared" si="8"/>
        <v>1287491</v>
      </c>
      <c r="AE33" s="278">
        <f t="shared" si="9"/>
        <v>886403</v>
      </c>
      <c r="AF33" s="277">
        <v>1386</v>
      </c>
      <c r="AG33" s="277">
        <v>18862</v>
      </c>
      <c r="AH33" s="277">
        <v>866155</v>
      </c>
      <c r="AI33" s="278">
        <f t="shared" si="10"/>
        <v>393091</v>
      </c>
      <c r="AJ33" s="277">
        <v>1532</v>
      </c>
      <c r="AK33" s="277">
        <v>23859</v>
      </c>
      <c r="AL33" s="277">
        <v>367700</v>
      </c>
      <c r="AM33" s="278">
        <f t="shared" si="11"/>
        <v>1554</v>
      </c>
      <c r="AN33" s="277">
        <v>66</v>
      </c>
      <c r="AO33" s="277">
        <v>0</v>
      </c>
      <c r="AP33" s="277">
        <v>1488</v>
      </c>
      <c r="AQ33" s="278">
        <f t="shared" si="12"/>
        <v>3087</v>
      </c>
      <c r="AR33" s="277">
        <v>214</v>
      </c>
      <c r="AS33" s="277">
        <v>72</v>
      </c>
      <c r="AT33" s="277">
        <v>2801</v>
      </c>
      <c r="AU33" s="278">
        <f t="shared" si="13"/>
        <v>217</v>
      </c>
      <c r="AV33" s="277">
        <v>0</v>
      </c>
      <c r="AW33" s="277">
        <v>0</v>
      </c>
      <c r="AX33" s="277">
        <v>217</v>
      </c>
      <c r="AY33" s="278">
        <f t="shared" si="14"/>
        <v>3139</v>
      </c>
      <c r="AZ33" s="277">
        <v>87</v>
      </c>
      <c r="BA33" s="277">
        <v>360</v>
      </c>
      <c r="BB33" s="277">
        <v>2692</v>
      </c>
      <c r="BC33" s="277">
        <f t="shared" si="15"/>
        <v>168324</v>
      </c>
      <c r="BD33" s="277">
        <f t="shared" si="16"/>
        <v>34869</v>
      </c>
      <c r="BE33" s="277">
        <v>394</v>
      </c>
      <c r="BF33" s="277">
        <v>15815</v>
      </c>
      <c r="BG33" s="277">
        <v>1543</v>
      </c>
      <c r="BH33" s="277">
        <v>513</v>
      </c>
      <c r="BI33" s="277">
        <v>0</v>
      </c>
      <c r="BJ33" s="277">
        <v>16604</v>
      </c>
      <c r="BK33" s="277">
        <f t="shared" si="17"/>
        <v>133455</v>
      </c>
      <c r="BL33" s="277">
        <v>58335</v>
      </c>
      <c r="BM33" s="277">
        <v>54589</v>
      </c>
      <c r="BN33" s="277">
        <v>1224</v>
      </c>
      <c r="BO33" s="277">
        <v>6647</v>
      </c>
      <c r="BP33" s="277">
        <v>593</v>
      </c>
      <c r="BQ33" s="277">
        <v>12067</v>
      </c>
      <c r="BR33" s="278">
        <f aca="true" t="shared" si="139" ref="BR33:BX33">SUM(BY33,CF33)</f>
        <v>1752261</v>
      </c>
      <c r="BS33" s="278">
        <f t="shared" si="139"/>
        <v>713841</v>
      </c>
      <c r="BT33" s="278">
        <f t="shared" si="139"/>
        <v>762659</v>
      </c>
      <c r="BU33" s="278">
        <f t="shared" si="139"/>
        <v>22130</v>
      </c>
      <c r="BV33" s="278">
        <f t="shared" si="139"/>
        <v>164784</v>
      </c>
      <c r="BW33" s="278">
        <f t="shared" si="139"/>
        <v>491</v>
      </c>
      <c r="BX33" s="278">
        <f t="shared" si="139"/>
        <v>88356</v>
      </c>
      <c r="BY33" s="277">
        <f t="shared" si="19"/>
        <v>1717392</v>
      </c>
      <c r="BZ33" s="278">
        <f t="shared" si="20"/>
        <v>713447</v>
      </c>
      <c r="CA33" s="278">
        <f t="shared" si="21"/>
        <v>746844</v>
      </c>
      <c r="CB33" s="278">
        <f t="shared" si="22"/>
        <v>20587</v>
      </c>
      <c r="CC33" s="278">
        <f t="shared" si="23"/>
        <v>164271</v>
      </c>
      <c r="CD33" s="278">
        <f t="shared" si="24"/>
        <v>491</v>
      </c>
      <c r="CE33" s="278">
        <f t="shared" si="25"/>
        <v>71752</v>
      </c>
      <c r="CF33" s="277">
        <f t="shared" si="26"/>
        <v>34869</v>
      </c>
      <c r="CG33" s="278">
        <f aca="true" t="shared" si="140" ref="CG33:CL33">BE33</f>
        <v>394</v>
      </c>
      <c r="CH33" s="278">
        <f t="shared" si="140"/>
        <v>15815</v>
      </c>
      <c r="CI33" s="278">
        <f t="shared" si="140"/>
        <v>1543</v>
      </c>
      <c r="CJ33" s="278">
        <f t="shared" si="140"/>
        <v>513</v>
      </c>
      <c r="CK33" s="278">
        <f t="shared" si="140"/>
        <v>0</v>
      </c>
      <c r="CL33" s="278">
        <f t="shared" si="140"/>
        <v>16604</v>
      </c>
      <c r="CM33" s="278">
        <f aca="true" t="shared" si="141" ref="CM33:CS33">SUM(CT33,DA33)</f>
        <v>1420946</v>
      </c>
      <c r="CN33" s="278">
        <f t="shared" si="141"/>
        <v>944738</v>
      </c>
      <c r="CO33" s="278">
        <f t="shared" si="141"/>
        <v>447680</v>
      </c>
      <c r="CP33" s="278">
        <f t="shared" si="141"/>
        <v>2778</v>
      </c>
      <c r="CQ33" s="278">
        <f t="shared" si="141"/>
        <v>9734</v>
      </c>
      <c r="CR33" s="278">
        <f t="shared" si="141"/>
        <v>810</v>
      </c>
      <c r="CS33" s="278">
        <f t="shared" si="141"/>
        <v>15206</v>
      </c>
      <c r="CT33" s="277">
        <f t="shared" si="29"/>
        <v>1287491</v>
      </c>
      <c r="CU33" s="278">
        <f t="shared" si="30"/>
        <v>886403</v>
      </c>
      <c r="CV33" s="278">
        <f t="shared" si="31"/>
        <v>393091</v>
      </c>
      <c r="CW33" s="278">
        <f t="shared" si="32"/>
        <v>1554</v>
      </c>
      <c r="CX33" s="278">
        <f t="shared" si="33"/>
        <v>3087</v>
      </c>
      <c r="CY33" s="278">
        <f t="shared" si="34"/>
        <v>217</v>
      </c>
      <c r="CZ33" s="278">
        <f t="shared" si="35"/>
        <v>3139</v>
      </c>
      <c r="DA33" s="277">
        <f t="shared" si="36"/>
        <v>133455</v>
      </c>
      <c r="DB33" s="278">
        <f aca="true" t="shared" si="142" ref="DB33:DG33">BL33</f>
        <v>58335</v>
      </c>
      <c r="DC33" s="278">
        <f t="shared" si="142"/>
        <v>54589</v>
      </c>
      <c r="DD33" s="278">
        <f t="shared" si="142"/>
        <v>1224</v>
      </c>
      <c r="DE33" s="278">
        <f t="shared" si="142"/>
        <v>6647</v>
      </c>
      <c r="DF33" s="278">
        <f t="shared" si="142"/>
        <v>593</v>
      </c>
      <c r="DG33" s="278">
        <f t="shared" si="142"/>
        <v>12067</v>
      </c>
      <c r="DH33" s="277">
        <v>0</v>
      </c>
      <c r="DI33" s="277">
        <f t="shared" si="38"/>
        <v>386</v>
      </c>
      <c r="DJ33" s="277">
        <v>207</v>
      </c>
      <c r="DK33" s="277">
        <v>149</v>
      </c>
      <c r="DL33" s="277">
        <v>0</v>
      </c>
      <c r="DM33" s="277">
        <v>30</v>
      </c>
    </row>
    <row r="34" spans="1:119" s="276" customFormat="1" ht="12" customHeight="1">
      <c r="A34" s="271" t="s">
        <v>579</v>
      </c>
      <c r="B34" s="272" t="s">
        <v>643</v>
      </c>
      <c r="C34" s="300" t="s">
        <v>300</v>
      </c>
      <c r="D34" s="277">
        <f t="shared" si="0"/>
        <v>1849407</v>
      </c>
      <c r="E34" s="278">
        <f t="shared" si="1"/>
        <v>1159046</v>
      </c>
      <c r="F34" s="278">
        <f t="shared" si="2"/>
        <v>20026</v>
      </c>
      <c r="G34" s="277">
        <v>9863</v>
      </c>
      <c r="H34" s="277">
        <v>10163</v>
      </c>
      <c r="I34" s="277">
        <v>0</v>
      </c>
      <c r="J34" s="278">
        <f t="shared" si="3"/>
        <v>945771</v>
      </c>
      <c r="K34" s="277">
        <v>538047</v>
      </c>
      <c r="L34" s="277">
        <v>407088</v>
      </c>
      <c r="M34" s="277">
        <v>636</v>
      </c>
      <c r="N34" s="278">
        <f t="shared" si="4"/>
        <v>40799</v>
      </c>
      <c r="O34" s="277">
        <v>23448</v>
      </c>
      <c r="P34" s="277">
        <v>17344</v>
      </c>
      <c r="Q34" s="277">
        <v>7</v>
      </c>
      <c r="R34" s="278">
        <f t="shared" si="5"/>
        <v>118711</v>
      </c>
      <c r="S34" s="277">
        <v>45943</v>
      </c>
      <c r="T34" s="277">
        <v>72768</v>
      </c>
      <c r="U34" s="277">
        <v>0</v>
      </c>
      <c r="V34" s="278">
        <f t="shared" si="6"/>
        <v>1499</v>
      </c>
      <c r="W34" s="277">
        <v>1001</v>
      </c>
      <c r="X34" s="277">
        <v>498</v>
      </c>
      <c r="Y34" s="277">
        <v>0</v>
      </c>
      <c r="Z34" s="278">
        <f t="shared" si="7"/>
        <v>32240</v>
      </c>
      <c r="AA34" s="277">
        <v>19363</v>
      </c>
      <c r="AB34" s="277">
        <v>12580</v>
      </c>
      <c r="AC34" s="277">
        <v>297</v>
      </c>
      <c r="AD34" s="278">
        <f t="shared" si="8"/>
        <v>520622</v>
      </c>
      <c r="AE34" s="278">
        <f t="shared" si="9"/>
        <v>9817</v>
      </c>
      <c r="AF34" s="277">
        <v>0</v>
      </c>
      <c r="AG34" s="277">
        <v>0</v>
      </c>
      <c r="AH34" s="277">
        <v>9817</v>
      </c>
      <c r="AI34" s="278">
        <f t="shared" si="10"/>
        <v>492387</v>
      </c>
      <c r="AJ34" s="277">
        <v>1481</v>
      </c>
      <c r="AK34" s="277">
        <v>337</v>
      </c>
      <c r="AL34" s="277">
        <v>490569</v>
      </c>
      <c r="AM34" s="278">
        <f t="shared" si="11"/>
        <v>8896</v>
      </c>
      <c r="AN34" s="277">
        <v>4246</v>
      </c>
      <c r="AO34" s="277">
        <v>0</v>
      </c>
      <c r="AP34" s="277">
        <v>4650</v>
      </c>
      <c r="AQ34" s="278">
        <f t="shared" si="12"/>
        <v>3810</v>
      </c>
      <c r="AR34" s="277">
        <v>73</v>
      </c>
      <c r="AS34" s="277">
        <v>17</v>
      </c>
      <c r="AT34" s="277">
        <v>3720</v>
      </c>
      <c r="AU34" s="278">
        <f t="shared" si="13"/>
        <v>17</v>
      </c>
      <c r="AV34" s="277">
        <v>0</v>
      </c>
      <c r="AW34" s="277">
        <v>0</v>
      </c>
      <c r="AX34" s="277">
        <v>17</v>
      </c>
      <c r="AY34" s="278">
        <f t="shared" si="14"/>
        <v>5695</v>
      </c>
      <c r="AZ34" s="277">
        <v>175</v>
      </c>
      <c r="BA34" s="277">
        <v>70</v>
      </c>
      <c r="BB34" s="277">
        <v>5450</v>
      </c>
      <c r="BC34" s="277">
        <f t="shared" si="15"/>
        <v>169739</v>
      </c>
      <c r="BD34" s="277">
        <f t="shared" si="16"/>
        <v>47288</v>
      </c>
      <c r="BE34" s="277">
        <v>147</v>
      </c>
      <c r="BF34" s="277">
        <v>19533</v>
      </c>
      <c r="BG34" s="277">
        <v>7658</v>
      </c>
      <c r="BH34" s="277">
        <v>3157</v>
      </c>
      <c r="BI34" s="277">
        <v>3010</v>
      </c>
      <c r="BJ34" s="277">
        <v>13783</v>
      </c>
      <c r="BK34" s="277">
        <f t="shared" si="17"/>
        <v>122451</v>
      </c>
      <c r="BL34" s="277">
        <v>1623</v>
      </c>
      <c r="BM34" s="277">
        <v>86320</v>
      </c>
      <c r="BN34" s="277">
        <v>12542</v>
      </c>
      <c r="BO34" s="277">
        <v>8974</v>
      </c>
      <c r="BP34" s="277">
        <v>5096</v>
      </c>
      <c r="BQ34" s="277">
        <v>7896</v>
      </c>
      <c r="BR34" s="278">
        <f aca="true" t="shared" si="143" ref="BR34:BX36">SUM(BY34,CF34)</f>
        <v>1206334</v>
      </c>
      <c r="BS34" s="278">
        <f t="shared" si="143"/>
        <v>20173</v>
      </c>
      <c r="BT34" s="278">
        <f t="shared" si="143"/>
        <v>965304</v>
      </c>
      <c r="BU34" s="278">
        <f t="shared" si="143"/>
        <v>48457</v>
      </c>
      <c r="BV34" s="278">
        <f t="shared" si="143"/>
        <v>121868</v>
      </c>
      <c r="BW34" s="278">
        <f t="shared" si="143"/>
        <v>4509</v>
      </c>
      <c r="BX34" s="278">
        <f t="shared" si="143"/>
        <v>46023</v>
      </c>
      <c r="BY34" s="277">
        <f t="shared" si="19"/>
        <v>1159046</v>
      </c>
      <c r="BZ34" s="278">
        <f t="shared" si="20"/>
        <v>20026</v>
      </c>
      <c r="CA34" s="278">
        <f t="shared" si="21"/>
        <v>945771</v>
      </c>
      <c r="CB34" s="278">
        <f t="shared" si="22"/>
        <v>40799</v>
      </c>
      <c r="CC34" s="278">
        <f t="shared" si="23"/>
        <v>118711</v>
      </c>
      <c r="CD34" s="278">
        <f t="shared" si="24"/>
        <v>1499</v>
      </c>
      <c r="CE34" s="278">
        <f t="shared" si="25"/>
        <v>32240</v>
      </c>
      <c r="CF34" s="277">
        <f t="shared" si="26"/>
        <v>47288</v>
      </c>
      <c r="CG34" s="278">
        <f aca="true" t="shared" si="144" ref="CG34:CL34">BE34</f>
        <v>147</v>
      </c>
      <c r="CH34" s="278">
        <f t="shared" si="144"/>
        <v>19533</v>
      </c>
      <c r="CI34" s="278">
        <f t="shared" si="144"/>
        <v>7658</v>
      </c>
      <c r="CJ34" s="278">
        <f t="shared" si="144"/>
        <v>3157</v>
      </c>
      <c r="CK34" s="278">
        <f t="shared" si="144"/>
        <v>3010</v>
      </c>
      <c r="CL34" s="278">
        <f t="shared" si="144"/>
        <v>13783</v>
      </c>
      <c r="CM34" s="278">
        <f aca="true" t="shared" si="145" ref="CM34:CS36">SUM(CT34,DA34)</f>
        <v>643073</v>
      </c>
      <c r="CN34" s="278">
        <f t="shared" si="145"/>
        <v>11440</v>
      </c>
      <c r="CO34" s="278">
        <f t="shared" si="145"/>
        <v>578707</v>
      </c>
      <c r="CP34" s="278">
        <f t="shared" si="145"/>
        <v>21438</v>
      </c>
      <c r="CQ34" s="278">
        <f t="shared" si="145"/>
        <v>12784</v>
      </c>
      <c r="CR34" s="278">
        <f t="shared" si="145"/>
        <v>5113</v>
      </c>
      <c r="CS34" s="278">
        <f t="shared" si="145"/>
        <v>13591</v>
      </c>
      <c r="CT34" s="277">
        <f t="shared" si="29"/>
        <v>520622</v>
      </c>
      <c r="CU34" s="278">
        <f t="shared" si="30"/>
        <v>9817</v>
      </c>
      <c r="CV34" s="278">
        <f t="shared" si="31"/>
        <v>492387</v>
      </c>
      <c r="CW34" s="278">
        <f t="shared" si="32"/>
        <v>8896</v>
      </c>
      <c r="CX34" s="278">
        <f t="shared" si="33"/>
        <v>3810</v>
      </c>
      <c r="CY34" s="278">
        <f t="shared" si="34"/>
        <v>17</v>
      </c>
      <c r="CZ34" s="278">
        <f t="shared" si="35"/>
        <v>5695</v>
      </c>
      <c r="DA34" s="277">
        <f t="shared" si="36"/>
        <v>122451</v>
      </c>
      <c r="DB34" s="278">
        <f aca="true" t="shared" si="146" ref="DB34:DG34">BL34</f>
        <v>1623</v>
      </c>
      <c r="DC34" s="278">
        <f t="shared" si="146"/>
        <v>86320</v>
      </c>
      <c r="DD34" s="278">
        <f t="shared" si="146"/>
        <v>12542</v>
      </c>
      <c r="DE34" s="278">
        <f t="shared" si="146"/>
        <v>8974</v>
      </c>
      <c r="DF34" s="278">
        <f t="shared" si="146"/>
        <v>5096</v>
      </c>
      <c r="DG34" s="278">
        <f t="shared" si="146"/>
        <v>7896</v>
      </c>
      <c r="DH34" s="277">
        <v>0</v>
      </c>
      <c r="DI34" s="277">
        <f t="shared" si="38"/>
        <v>57</v>
      </c>
      <c r="DJ34" s="277">
        <v>50</v>
      </c>
      <c r="DK34" s="277">
        <v>4</v>
      </c>
      <c r="DL34" s="277">
        <v>0</v>
      </c>
      <c r="DM34" s="277">
        <v>3</v>
      </c>
      <c r="DO34" s="285">
        <f>E34+BD34</f>
        <v>1206334</v>
      </c>
    </row>
    <row r="35" spans="1:117" s="276" customFormat="1" ht="12" customHeight="1">
      <c r="A35" s="271" t="s">
        <v>630</v>
      </c>
      <c r="B35" s="272" t="s">
        <v>644</v>
      </c>
      <c r="C35" s="300" t="s">
        <v>300</v>
      </c>
      <c r="D35" s="277">
        <f t="shared" si="0"/>
        <v>448428</v>
      </c>
      <c r="E35" s="278">
        <f t="shared" si="1"/>
        <v>281692</v>
      </c>
      <c r="F35" s="278">
        <f t="shared" si="2"/>
        <v>0</v>
      </c>
      <c r="G35" s="277">
        <v>0</v>
      </c>
      <c r="H35" s="277">
        <v>0</v>
      </c>
      <c r="I35" s="277">
        <v>0</v>
      </c>
      <c r="J35" s="278">
        <f t="shared" si="3"/>
        <v>229810</v>
      </c>
      <c r="K35" s="277">
        <v>157059</v>
      </c>
      <c r="L35" s="277">
        <v>72751</v>
      </c>
      <c r="M35" s="277">
        <v>0</v>
      </c>
      <c r="N35" s="278">
        <f t="shared" si="4"/>
        <v>12560</v>
      </c>
      <c r="O35" s="277">
        <v>5939</v>
      </c>
      <c r="P35" s="277">
        <v>6621</v>
      </c>
      <c r="Q35" s="277">
        <v>0</v>
      </c>
      <c r="R35" s="278">
        <f t="shared" si="5"/>
        <v>26906</v>
      </c>
      <c r="S35" s="277">
        <v>14199</v>
      </c>
      <c r="T35" s="277">
        <v>12707</v>
      </c>
      <c r="U35" s="277">
        <v>0</v>
      </c>
      <c r="V35" s="278">
        <f t="shared" si="6"/>
        <v>2966</v>
      </c>
      <c r="W35" s="277">
        <v>2692</v>
      </c>
      <c r="X35" s="277">
        <v>274</v>
      </c>
      <c r="Y35" s="277">
        <v>0</v>
      </c>
      <c r="Z35" s="278">
        <f t="shared" si="7"/>
        <v>9450</v>
      </c>
      <c r="AA35" s="277">
        <v>5382</v>
      </c>
      <c r="AB35" s="277">
        <v>4068</v>
      </c>
      <c r="AC35" s="277">
        <v>0</v>
      </c>
      <c r="AD35" s="278">
        <f t="shared" si="8"/>
        <v>114232</v>
      </c>
      <c r="AE35" s="278">
        <f t="shared" si="9"/>
        <v>0</v>
      </c>
      <c r="AF35" s="277">
        <v>0</v>
      </c>
      <c r="AG35" s="277">
        <v>0</v>
      </c>
      <c r="AH35" s="277">
        <v>0</v>
      </c>
      <c r="AI35" s="278">
        <f t="shared" si="10"/>
        <v>112165</v>
      </c>
      <c r="AJ35" s="277">
        <v>814</v>
      </c>
      <c r="AK35" s="277">
        <v>2413</v>
      </c>
      <c r="AL35" s="277">
        <v>108938</v>
      </c>
      <c r="AM35" s="278">
        <f t="shared" si="11"/>
        <v>1042</v>
      </c>
      <c r="AN35" s="277">
        <v>2</v>
      </c>
      <c r="AO35" s="277">
        <v>67</v>
      </c>
      <c r="AP35" s="277">
        <v>973</v>
      </c>
      <c r="AQ35" s="278">
        <f t="shared" si="12"/>
        <v>791</v>
      </c>
      <c r="AR35" s="277">
        <v>113</v>
      </c>
      <c r="AS35" s="277">
        <v>30</v>
      </c>
      <c r="AT35" s="277">
        <v>648</v>
      </c>
      <c r="AU35" s="278">
        <f t="shared" si="13"/>
        <v>0</v>
      </c>
      <c r="AV35" s="277">
        <v>0</v>
      </c>
      <c r="AW35" s="277">
        <v>0</v>
      </c>
      <c r="AX35" s="277">
        <v>0</v>
      </c>
      <c r="AY35" s="278">
        <f t="shared" si="14"/>
        <v>234</v>
      </c>
      <c r="AZ35" s="277">
        <v>1</v>
      </c>
      <c r="BA35" s="277">
        <v>0</v>
      </c>
      <c r="BB35" s="277">
        <v>233</v>
      </c>
      <c r="BC35" s="277">
        <f t="shared" si="15"/>
        <v>52504</v>
      </c>
      <c r="BD35" s="277">
        <f t="shared" si="16"/>
        <v>22379</v>
      </c>
      <c r="BE35" s="277">
        <v>0</v>
      </c>
      <c r="BF35" s="277">
        <v>14824</v>
      </c>
      <c r="BG35" s="277">
        <v>4151</v>
      </c>
      <c r="BH35" s="277">
        <v>1735</v>
      </c>
      <c r="BI35" s="277">
        <v>97</v>
      </c>
      <c r="BJ35" s="277">
        <v>1572</v>
      </c>
      <c r="BK35" s="277">
        <f t="shared" si="17"/>
        <v>30125</v>
      </c>
      <c r="BL35" s="277">
        <v>0</v>
      </c>
      <c r="BM35" s="277">
        <v>26241</v>
      </c>
      <c r="BN35" s="277">
        <v>2157</v>
      </c>
      <c r="BO35" s="277">
        <v>608</v>
      </c>
      <c r="BP35" s="277">
        <v>667</v>
      </c>
      <c r="BQ35" s="277">
        <v>452</v>
      </c>
      <c r="BR35" s="278">
        <f t="shared" si="143"/>
        <v>304071</v>
      </c>
      <c r="BS35" s="278">
        <f t="shared" si="143"/>
        <v>0</v>
      </c>
      <c r="BT35" s="278">
        <f t="shared" si="143"/>
        <v>244634</v>
      </c>
      <c r="BU35" s="278">
        <f t="shared" si="143"/>
        <v>16711</v>
      </c>
      <c r="BV35" s="278">
        <f t="shared" si="143"/>
        <v>28641</v>
      </c>
      <c r="BW35" s="278">
        <f t="shared" si="143"/>
        <v>3063</v>
      </c>
      <c r="BX35" s="278">
        <f t="shared" si="143"/>
        <v>11022</v>
      </c>
      <c r="BY35" s="277">
        <f t="shared" si="19"/>
        <v>281692</v>
      </c>
      <c r="BZ35" s="278">
        <f t="shared" si="20"/>
        <v>0</v>
      </c>
      <c r="CA35" s="278">
        <f t="shared" si="21"/>
        <v>229810</v>
      </c>
      <c r="CB35" s="278">
        <f t="shared" si="22"/>
        <v>12560</v>
      </c>
      <c r="CC35" s="278">
        <f t="shared" si="23"/>
        <v>26906</v>
      </c>
      <c r="CD35" s="278">
        <f t="shared" si="24"/>
        <v>2966</v>
      </c>
      <c r="CE35" s="278">
        <f t="shared" si="25"/>
        <v>9450</v>
      </c>
      <c r="CF35" s="277">
        <f t="shared" si="26"/>
        <v>22379</v>
      </c>
      <c r="CG35" s="278">
        <f aca="true" t="shared" si="147" ref="CG35:CL35">BE35</f>
        <v>0</v>
      </c>
      <c r="CH35" s="278">
        <f t="shared" si="147"/>
        <v>14824</v>
      </c>
      <c r="CI35" s="278">
        <f t="shared" si="147"/>
        <v>4151</v>
      </c>
      <c r="CJ35" s="278">
        <f t="shared" si="147"/>
        <v>1735</v>
      </c>
      <c r="CK35" s="278">
        <f t="shared" si="147"/>
        <v>97</v>
      </c>
      <c r="CL35" s="278">
        <f t="shared" si="147"/>
        <v>1572</v>
      </c>
      <c r="CM35" s="278">
        <f t="shared" si="145"/>
        <v>144357</v>
      </c>
      <c r="CN35" s="278">
        <f t="shared" si="145"/>
        <v>0</v>
      </c>
      <c r="CO35" s="278">
        <f t="shared" si="145"/>
        <v>138406</v>
      </c>
      <c r="CP35" s="278">
        <f t="shared" si="145"/>
        <v>3199</v>
      </c>
      <c r="CQ35" s="278">
        <f t="shared" si="145"/>
        <v>1399</v>
      </c>
      <c r="CR35" s="278">
        <f t="shared" si="145"/>
        <v>667</v>
      </c>
      <c r="CS35" s="278">
        <f t="shared" si="145"/>
        <v>686</v>
      </c>
      <c r="CT35" s="277">
        <f t="shared" si="29"/>
        <v>114232</v>
      </c>
      <c r="CU35" s="278">
        <f t="shared" si="30"/>
        <v>0</v>
      </c>
      <c r="CV35" s="278">
        <f t="shared" si="31"/>
        <v>112165</v>
      </c>
      <c r="CW35" s="278">
        <f t="shared" si="32"/>
        <v>1042</v>
      </c>
      <c r="CX35" s="278">
        <f t="shared" si="33"/>
        <v>791</v>
      </c>
      <c r="CY35" s="278">
        <f t="shared" si="34"/>
        <v>0</v>
      </c>
      <c r="CZ35" s="278">
        <f t="shared" si="35"/>
        <v>234</v>
      </c>
      <c r="DA35" s="277">
        <f t="shared" si="36"/>
        <v>30125</v>
      </c>
      <c r="DB35" s="278">
        <f aca="true" t="shared" si="148" ref="DB35:DG35">BL35</f>
        <v>0</v>
      </c>
      <c r="DC35" s="278">
        <f t="shared" si="148"/>
        <v>26241</v>
      </c>
      <c r="DD35" s="278">
        <f t="shared" si="148"/>
        <v>2157</v>
      </c>
      <c r="DE35" s="278">
        <f t="shared" si="148"/>
        <v>608</v>
      </c>
      <c r="DF35" s="278">
        <f t="shared" si="148"/>
        <v>667</v>
      </c>
      <c r="DG35" s="278">
        <f t="shared" si="148"/>
        <v>452</v>
      </c>
      <c r="DH35" s="277">
        <v>8</v>
      </c>
      <c r="DI35" s="277">
        <f t="shared" si="38"/>
        <v>57</v>
      </c>
      <c r="DJ35" s="277">
        <v>31</v>
      </c>
      <c r="DK35" s="277">
        <v>11</v>
      </c>
      <c r="DL35" s="277">
        <v>0</v>
      </c>
      <c r="DM35" s="277">
        <v>15</v>
      </c>
    </row>
    <row r="36" spans="1:117" s="276" customFormat="1" ht="12" customHeight="1">
      <c r="A36" s="271" t="s">
        <v>580</v>
      </c>
      <c r="B36" s="272" t="s">
        <v>581</v>
      </c>
      <c r="C36" s="300" t="s">
        <v>300</v>
      </c>
      <c r="D36" s="277">
        <f t="shared" si="0"/>
        <v>370573</v>
      </c>
      <c r="E36" s="278">
        <f t="shared" si="1"/>
        <v>239829</v>
      </c>
      <c r="F36" s="278">
        <f t="shared" si="2"/>
        <v>80435</v>
      </c>
      <c r="G36" s="277">
        <v>60314</v>
      </c>
      <c r="H36" s="277">
        <v>20121</v>
      </c>
      <c r="I36" s="277">
        <v>0</v>
      </c>
      <c r="J36" s="278">
        <f t="shared" si="3"/>
        <v>115528</v>
      </c>
      <c r="K36" s="277">
        <v>29407</v>
      </c>
      <c r="L36" s="277">
        <v>86120</v>
      </c>
      <c r="M36" s="277">
        <v>1</v>
      </c>
      <c r="N36" s="278">
        <f t="shared" si="4"/>
        <v>5202</v>
      </c>
      <c r="O36" s="277">
        <v>1198</v>
      </c>
      <c r="P36" s="277">
        <v>3982</v>
      </c>
      <c r="Q36" s="277">
        <v>22</v>
      </c>
      <c r="R36" s="278">
        <f t="shared" si="5"/>
        <v>33415</v>
      </c>
      <c r="S36" s="277">
        <v>14777</v>
      </c>
      <c r="T36" s="277">
        <v>18638</v>
      </c>
      <c r="U36" s="277">
        <v>0</v>
      </c>
      <c r="V36" s="278">
        <f t="shared" si="6"/>
        <v>526</v>
      </c>
      <c r="W36" s="277">
        <v>73</v>
      </c>
      <c r="X36" s="277">
        <v>453</v>
      </c>
      <c r="Y36" s="277">
        <v>0</v>
      </c>
      <c r="Z36" s="278">
        <f t="shared" si="7"/>
        <v>4723</v>
      </c>
      <c r="AA36" s="277">
        <v>980</v>
      </c>
      <c r="AB36" s="277">
        <v>3714</v>
      </c>
      <c r="AC36" s="277">
        <v>29</v>
      </c>
      <c r="AD36" s="278">
        <f t="shared" si="8"/>
        <v>45477</v>
      </c>
      <c r="AE36" s="278">
        <f t="shared" si="9"/>
        <v>17817</v>
      </c>
      <c r="AF36" s="277">
        <v>0</v>
      </c>
      <c r="AG36" s="277">
        <v>17817</v>
      </c>
      <c r="AH36" s="277">
        <v>0</v>
      </c>
      <c r="AI36" s="278">
        <f t="shared" si="10"/>
        <v>24316</v>
      </c>
      <c r="AJ36" s="277">
        <v>2361</v>
      </c>
      <c r="AK36" s="277">
        <v>1365</v>
      </c>
      <c r="AL36" s="277">
        <v>20590</v>
      </c>
      <c r="AM36" s="278">
        <f t="shared" si="11"/>
        <v>446</v>
      </c>
      <c r="AN36" s="277">
        <v>49</v>
      </c>
      <c r="AO36" s="277">
        <v>10</v>
      </c>
      <c r="AP36" s="277">
        <v>387</v>
      </c>
      <c r="AQ36" s="278">
        <f t="shared" si="12"/>
        <v>2458</v>
      </c>
      <c r="AR36" s="277">
        <v>123</v>
      </c>
      <c r="AS36" s="277">
        <v>755</v>
      </c>
      <c r="AT36" s="277">
        <v>1580</v>
      </c>
      <c r="AU36" s="278">
        <f t="shared" si="13"/>
        <v>0</v>
      </c>
      <c r="AV36" s="277">
        <v>0</v>
      </c>
      <c r="AW36" s="277">
        <v>0</v>
      </c>
      <c r="AX36" s="277">
        <v>0</v>
      </c>
      <c r="AY36" s="278">
        <f t="shared" si="14"/>
        <v>440</v>
      </c>
      <c r="AZ36" s="277">
        <v>0</v>
      </c>
      <c r="BA36" s="277">
        <v>22</v>
      </c>
      <c r="BB36" s="277">
        <v>418</v>
      </c>
      <c r="BC36" s="277">
        <f t="shared" si="15"/>
        <v>85267</v>
      </c>
      <c r="BD36" s="277">
        <f t="shared" si="16"/>
        <v>20415</v>
      </c>
      <c r="BE36" s="277">
        <v>5672</v>
      </c>
      <c r="BF36" s="277">
        <v>4905</v>
      </c>
      <c r="BG36" s="277">
        <v>2702</v>
      </c>
      <c r="BH36" s="277">
        <v>985</v>
      </c>
      <c r="BI36" s="277">
        <v>92</v>
      </c>
      <c r="BJ36" s="277">
        <v>6059</v>
      </c>
      <c r="BK36" s="277">
        <f t="shared" si="17"/>
        <v>64852</v>
      </c>
      <c r="BL36" s="277">
        <v>40552</v>
      </c>
      <c r="BM36" s="277">
        <v>16076</v>
      </c>
      <c r="BN36" s="277">
        <v>2480</v>
      </c>
      <c r="BO36" s="277">
        <v>1220</v>
      </c>
      <c r="BP36" s="277">
        <v>468</v>
      </c>
      <c r="BQ36" s="277">
        <v>4056</v>
      </c>
      <c r="BR36" s="278">
        <f t="shared" si="143"/>
        <v>260244</v>
      </c>
      <c r="BS36" s="278">
        <f t="shared" si="143"/>
        <v>86107</v>
      </c>
      <c r="BT36" s="278">
        <f t="shared" si="143"/>
        <v>120433</v>
      </c>
      <c r="BU36" s="278">
        <f t="shared" si="143"/>
        <v>7904</v>
      </c>
      <c r="BV36" s="278">
        <f t="shared" si="143"/>
        <v>34400</v>
      </c>
      <c r="BW36" s="278">
        <f t="shared" si="143"/>
        <v>618</v>
      </c>
      <c r="BX36" s="278">
        <f t="shared" si="143"/>
        <v>10782</v>
      </c>
      <c r="BY36" s="277">
        <f t="shared" si="19"/>
        <v>239829</v>
      </c>
      <c r="BZ36" s="278">
        <f t="shared" si="20"/>
        <v>80435</v>
      </c>
      <c r="CA36" s="278">
        <f t="shared" si="21"/>
        <v>115528</v>
      </c>
      <c r="CB36" s="278">
        <f t="shared" si="22"/>
        <v>5202</v>
      </c>
      <c r="CC36" s="278">
        <f t="shared" si="23"/>
        <v>33415</v>
      </c>
      <c r="CD36" s="278">
        <f t="shared" si="24"/>
        <v>526</v>
      </c>
      <c r="CE36" s="278">
        <f t="shared" si="25"/>
        <v>4723</v>
      </c>
      <c r="CF36" s="277">
        <f t="shared" si="26"/>
        <v>20415</v>
      </c>
      <c r="CG36" s="278">
        <f aca="true" t="shared" si="149" ref="CG36:CL36">BE36</f>
        <v>5672</v>
      </c>
      <c r="CH36" s="278">
        <f t="shared" si="149"/>
        <v>4905</v>
      </c>
      <c r="CI36" s="278">
        <f t="shared" si="149"/>
        <v>2702</v>
      </c>
      <c r="CJ36" s="278">
        <f t="shared" si="149"/>
        <v>985</v>
      </c>
      <c r="CK36" s="278">
        <f t="shared" si="149"/>
        <v>92</v>
      </c>
      <c r="CL36" s="278">
        <f t="shared" si="149"/>
        <v>6059</v>
      </c>
      <c r="CM36" s="278">
        <f t="shared" si="145"/>
        <v>110329</v>
      </c>
      <c r="CN36" s="278">
        <f t="shared" si="145"/>
        <v>58369</v>
      </c>
      <c r="CO36" s="278">
        <f t="shared" si="145"/>
        <v>40392</v>
      </c>
      <c r="CP36" s="278">
        <f t="shared" si="145"/>
        <v>2926</v>
      </c>
      <c r="CQ36" s="278">
        <f t="shared" si="145"/>
        <v>3678</v>
      </c>
      <c r="CR36" s="278">
        <f t="shared" si="145"/>
        <v>468</v>
      </c>
      <c r="CS36" s="278">
        <f t="shared" si="145"/>
        <v>4496</v>
      </c>
      <c r="CT36" s="277">
        <f t="shared" si="29"/>
        <v>45477</v>
      </c>
      <c r="CU36" s="278">
        <f t="shared" si="30"/>
        <v>17817</v>
      </c>
      <c r="CV36" s="278">
        <f t="shared" si="31"/>
        <v>24316</v>
      </c>
      <c r="CW36" s="278">
        <f t="shared" si="32"/>
        <v>446</v>
      </c>
      <c r="CX36" s="278">
        <f t="shared" si="33"/>
        <v>2458</v>
      </c>
      <c r="CY36" s="278">
        <f t="shared" si="34"/>
        <v>0</v>
      </c>
      <c r="CZ36" s="278">
        <f t="shared" si="35"/>
        <v>440</v>
      </c>
      <c r="DA36" s="277">
        <f t="shared" si="36"/>
        <v>64852</v>
      </c>
      <c r="DB36" s="278">
        <f aca="true" t="shared" si="150" ref="DB36:DG36">BL36</f>
        <v>40552</v>
      </c>
      <c r="DC36" s="278">
        <f t="shared" si="150"/>
        <v>16076</v>
      </c>
      <c r="DD36" s="278">
        <f t="shared" si="150"/>
        <v>2480</v>
      </c>
      <c r="DE36" s="278">
        <f t="shared" si="150"/>
        <v>1220</v>
      </c>
      <c r="DF36" s="278">
        <f t="shared" si="150"/>
        <v>468</v>
      </c>
      <c r="DG36" s="278">
        <f t="shared" si="150"/>
        <v>4056</v>
      </c>
      <c r="DH36" s="277">
        <v>29</v>
      </c>
      <c r="DI36" s="277">
        <f t="shared" si="38"/>
        <v>120</v>
      </c>
      <c r="DJ36" s="277">
        <v>9</v>
      </c>
      <c r="DK36" s="277">
        <v>64</v>
      </c>
      <c r="DL36" s="277">
        <v>43</v>
      </c>
      <c r="DM36" s="277">
        <v>4</v>
      </c>
    </row>
    <row r="37" spans="1:117" s="276" customFormat="1" ht="12" customHeight="1">
      <c r="A37" s="271" t="s">
        <v>704</v>
      </c>
      <c r="B37" s="272" t="s">
        <v>705</v>
      </c>
      <c r="C37" s="300" t="s">
        <v>706</v>
      </c>
      <c r="D37" s="277">
        <f t="shared" si="0"/>
        <v>210835</v>
      </c>
      <c r="E37" s="278">
        <f t="shared" si="1"/>
        <v>121623</v>
      </c>
      <c r="F37" s="278">
        <f t="shared" si="2"/>
        <v>13</v>
      </c>
      <c r="G37" s="277">
        <v>0</v>
      </c>
      <c r="H37" s="277">
        <v>13</v>
      </c>
      <c r="I37" s="277">
        <v>0</v>
      </c>
      <c r="J37" s="278">
        <f t="shared" si="3"/>
        <v>94038</v>
      </c>
      <c r="K37" s="277">
        <v>3098</v>
      </c>
      <c r="L37" s="277">
        <v>90940</v>
      </c>
      <c r="M37" s="277">
        <v>0</v>
      </c>
      <c r="N37" s="278">
        <f t="shared" si="4"/>
        <v>5349</v>
      </c>
      <c r="O37" s="277">
        <v>80</v>
      </c>
      <c r="P37" s="277">
        <v>5269</v>
      </c>
      <c r="Q37" s="277">
        <v>0</v>
      </c>
      <c r="R37" s="278">
        <f t="shared" si="5"/>
        <v>20650</v>
      </c>
      <c r="S37" s="277">
        <v>687</v>
      </c>
      <c r="T37" s="277">
        <v>19959</v>
      </c>
      <c r="U37" s="277">
        <v>4</v>
      </c>
      <c r="V37" s="278">
        <f t="shared" si="6"/>
        <v>311</v>
      </c>
      <c r="W37" s="277">
        <v>0</v>
      </c>
      <c r="X37" s="277">
        <v>311</v>
      </c>
      <c r="Y37" s="277">
        <v>0</v>
      </c>
      <c r="Z37" s="278">
        <f t="shared" si="7"/>
        <v>1262</v>
      </c>
      <c r="AA37" s="277">
        <v>109</v>
      </c>
      <c r="AB37" s="277">
        <v>1153</v>
      </c>
      <c r="AC37" s="277">
        <v>0</v>
      </c>
      <c r="AD37" s="278">
        <f t="shared" si="8"/>
        <v>71959</v>
      </c>
      <c r="AE37" s="278">
        <f t="shared" si="9"/>
        <v>0</v>
      </c>
      <c r="AF37" s="277">
        <v>0</v>
      </c>
      <c r="AG37" s="277">
        <v>0</v>
      </c>
      <c r="AH37" s="277">
        <v>0</v>
      </c>
      <c r="AI37" s="278">
        <f t="shared" si="10"/>
        <v>46490</v>
      </c>
      <c r="AJ37" s="277">
        <v>264</v>
      </c>
      <c r="AK37" s="277">
        <v>635</v>
      </c>
      <c r="AL37" s="277">
        <v>45591</v>
      </c>
      <c r="AM37" s="278">
        <f t="shared" si="11"/>
        <v>1003</v>
      </c>
      <c r="AN37" s="277">
        <v>6</v>
      </c>
      <c r="AO37" s="277">
        <v>58</v>
      </c>
      <c r="AP37" s="277">
        <v>939</v>
      </c>
      <c r="AQ37" s="278">
        <f t="shared" si="12"/>
        <v>24250</v>
      </c>
      <c r="AR37" s="277">
        <v>169</v>
      </c>
      <c r="AS37" s="277">
        <v>96</v>
      </c>
      <c r="AT37" s="277">
        <v>23985</v>
      </c>
      <c r="AU37" s="278">
        <f t="shared" si="13"/>
        <v>8</v>
      </c>
      <c r="AV37" s="277">
        <v>0</v>
      </c>
      <c r="AW37" s="277">
        <v>1</v>
      </c>
      <c r="AX37" s="277">
        <v>7</v>
      </c>
      <c r="AY37" s="278">
        <f t="shared" si="14"/>
        <v>208</v>
      </c>
      <c r="AZ37" s="277">
        <v>23</v>
      </c>
      <c r="BA37" s="277">
        <v>1</v>
      </c>
      <c r="BB37" s="277">
        <v>184</v>
      </c>
      <c r="BC37" s="277">
        <f t="shared" si="15"/>
        <v>17253</v>
      </c>
      <c r="BD37" s="277">
        <f t="shared" si="16"/>
        <v>4094</v>
      </c>
      <c r="BE37" s="277">
        <v>0</v>
      </c>
      <c r="BF37" s="277">
        <v>2015</v>
      </c>
      <c r="BG37" s="277">
        <v>534</v>
      </c>
      <c r="BH37" s="277">
        <v>1172</v>
      </c>
      <c r="BI37" s="277">
        <v>0</v>
      </c>
      <c r="BJ37" s="277">
        <v>373</v>
      </c>
      <c r="BK37" s="277">
        <f t="shared" si="17"/>
        <v>13159</v>
      </c>
      <c r="BL37" s="277">
        <v>0</v>
      </c>
      <c r="BM37" s="277">
        <v>10146</v>
      </c>
      <c r="BN37" s="277">
        <v>399</v>
      </c>
      <c r="BO37" s="277">
        <v>1831</v>
      </c>
      <c r="BP37" s="277">
        <v>384</v>
      </c>
      <c r="BQ37" s="277">
        <v>399</v>
      </c>
      <c r="BR37" s="278">
        <f aca="true" t="shared" si="151" ref="BR37:BX37">SUM(BY37,CF37)</f>
        <v>125717</v>
      </c>
      <c r="BS37" s="278">
        <f t="shared" si="151"/>
        <v>13</v>
      </c>
      <c r="BT37" s="278">
        <f t="shared" si="151"/>
        <v>96053</v>
      </c>
      <c r="BU37" s="278">
        <f t="shared" si="151"/>
        <v>5883</v>
      </c>
      <c r="BV37" s="278">
        <f t="shared" si="151"/>
        <v>21822</v>
      </c>
      <c r="BW37" s="278">
        <f t="shared" si="151"/>
        <v>311</v>
      </c>
      <c r="BX37" s="278">
        <f t="shared" si="151"/>
        <v>1635</v>
      </c>
      <c r="BY37" s="277">
        <f t="shared" si="19"/>
        <v>121623</v>
      </c>
      <c r="BZ37" s="278">
        <f t="shared" si="20"/>
        <v>13</v>
      </c>
      <c r="CA37" s="278">
        <f t="shared" si="21"/>
        <v>94038</v>
      </c>
      <c r="CB37" s="278">
        <f t="shared" si="22"/>
        <v>5349</v>
      </c>
      <c r="CC37" s="278">
        <f t="shared" si="23"/>
        <v>20650</v>
      </c>
      <c r="CD37" s="278">
        <f t="shared" si="24"/>
        <v>311</v>
      </c>
      <c r="CE37" s="278">
        <f t="shared" si="25"/>
        <v>1262</v>
      </c>
      <c r="CF37" s="277">
        <f t="shared" si="26"/>
        <v>4094</v>
      </c>
      <c r="CG37" s="278">
        <f aca="true" t="shared" si="152" ref="CG37:CL37">BE37</f>
        <v>0</v>
      </c>
      <c r="CH37" s="278">
        <f t="shared" si="152"/>
        <v>2015</v>
      </c>
      <c r="CI37" s="278">
        <f t="shared" si="152"/>
        <v>534</v>
      </c>
      <c r="CJ37" s="278">
        <f t="shared" si="152"/>
        <v>1172</v>
      </c>
      <c r="CK37" s="278">
        <f t="shared" si="152"/>
        <v>0</v>
      </c>
      <c r="CL37" s="278">
        <f t="shared" si="152"/>
        <v>373</v>
      </c>
      <c r="CM37" s="278">
        <f aca="true" t="shared" si="153" ref="CM37:CS37">SUM(CT37,DA37)</f>
        <v>85118</v>
      </c>
      <c r="CN37" s="278">
        <f t="shared" si="153"/>
        <v>0</v>
      </c>
      <c r="CO37" s="278">
        <f t="shared" si="153"/>
        <v>56636</v>
      </c>
      <c r="CP37" s="278">
        <f t="shared" si="153"/>
        <v>1402</v>
      </c>
      <c r="CQ37" s="278">
        <f t="shared" si="153"/>
        <v>26081</v>
      </c>
      <c r="CR37" s="278">
        <f t="shared" si="153"/>
        <v>392</v>
      </c>
      <c r="CS37" s="278">
        <f t="shared" si="153"/>
        <v>607</v>
      </c>
      <c r="CT37" s="277">
        <f t="shared" si="29"/>
        <v>71959</v>
      </c>
      <c r="CU37" s="278">
        <f t="shared" si="30"/>
        <v>0</v>
      </c>
      <c r="CV37" s="278">
        <f t="shared" si="31"/>
        <v>46490</v>
      </c>
      <c r="CW37" s="278">
        <f t="shared" si="32"/>
        <v>1003</v>
      </c>
      <c r="CX37" s="278">
        <f t="shared" si="33"/>
        <v>24250</v>
      </c>
      <c r="CY37" s="278">
        <f t="shared" si="34"/>
        <v>8</v>
      </c>
      <c r="CZ37" s="278">
        <f t="shared" si="35"/>
        <v>208</v>
      </c>
      <c r="DA37" s="277">
        <f t="shared" si="36"/>
        <v>13159</v>
      </c>
      <c r="DB37" s="278">
        <f aca="true" t="shared" si="154" ref="DB37:DG37">BL37</f>
        <v>0</v>
      </c>
      <c r="DC37" s="278">
        <f t="shared" si="154"/>
        <v>10146</v>
      </c>
      <c r="DD37" s="278">
        <f t="shared" si="154"/>
        <v>399</v>
      </c>
      <c r="DE37" s="278">
        <f t="shared" si="154"/>
        <v>1831</v>
      </c>
      <c r="DF37" s="278">
        <f t="shared" si="154"/>
        <v>384</v>
      </c>
      <c r="DG37" s="278">
        <f t="shared" si="154"/>
        <v>399</v>
      </c>
      <c r="DH37" s="277">
        <v>1</v>
      </c>
      <c r="DI37" s="277">
        <f t="shared" si="38"/>
        <v>8</v>
      </c>
      <c r="DJ37" s="277">
        <v>2</v>
      </c>
      <c r="DK37" s="277">
        <v>6</v>
      </c>
      <c r="DL37" s="277">
        <v>0</v>
      </c>
      <c r="DM37" s="277">
        <v>0</v>
      </c>
    </row>
    <row r="38" spans="1:117" s="276" customFormat="1" ht="12" customHeight="1">
      <c r="A38" s="271" t="s">
        <v>709</v>
      </c>
      <c r="B38" s="272" t="s">
        <v>710</v>
      </c>
      <c r="C38" s="300" t="s">
        <v>711</v>
      </c>
      <c r="D38" s="277">
        <f t="shared" si="0"/>
        <v>243451</v>
      </c>
      <c r="E38" s="278">
        <f t="shared" si="1"/>
        <v>154280</v>
      </c>
      <c r="F38" s="278">
        <f t="shared" si="2"/>
        <v>0</v>
      </c>
      <c r="G38" s="277">
        <v>0</v>
      </c>
      <c r="H38" s="277">
        <v>0</v>
      </c>
      <c r="I38" s="277">
        <v>0</v>
      </c>
      <c r="J38" s="278">
        <f t="shared" si="3"/>
        <v>114603</v>
      </c>
      <c r="K38" s="277">
        <v>8390</v>
      </c>
      <c r="L38" s="277">
        <v>104780</v>
      </c>
      <c r="M38" s="277">
        <v>1433</v>
      </c>
      <c r="N38" s="278">
        <f t="shared" si="4"/>
        <v>5936</v>
      </c>
      <c r="O38" s="277">
        <v>42</v>
      </c>
      <c r="P38" s="277">
        <v>5644</v>
      </c>
      <c r="Q38" s="277">
        <v>250</v>
      </c>
      <c r="R38" s="278">
        <f t="shared" si="5"/>
        <v>32565</v>
      </c>
      <c r="S38" s="277">
        <v>109</v>
      </c>
      <c r="T38" s="277">
        <v>32352</v>
      </c>
      <c r="U38" s="277">
        <v>104</v>
      </c>
      <c r="V38" s="278">
        <f t="shared" si="6"/>
        <v>68</v>
      </c>
      <c r="W38" s="277">
        <v>50</v>
      </c>
      <c r="X38" s="277">
        <v>18</v>
      </c>
      <c r="Y38" s="277">
        <v>0</v>
      </c>
      <c r="Z38" s="278">
        <f t="shared" si="7"/>
        <v>1108</v>
      </c>
      <c r="AA38" s="277">
        <v>192</v>
      </c>
      <c r="AB38" s="277">
        <v>916</v>
      </c>
      <c r="AC38" s="277">
        <v>0</v>
      </c>
      <c r="AD38" s="278">
        <f t="shared" si="8"/>
        <v>59606</v>
      </c>
      <c r="AE38" s="278">
        <f t="shared" si="9"/>
        <v>0</v>
      </c>
      <c r="AF38" s="277">
        <v>0</v>
      </c>
      <c r="AG38" s="277">
        <v>0</v>
      </c>
      <c r="AH38" s="277">
        <v>0</v>
      </c>
      <c r="AI38" s="278">
        <f t="shared" si="10"/>
        <v>43726</v>
      </c>
      <c r="AJ38" s="277">
        <v>1247</v>
      </c>
      <c r="AK38" s="277">
        <v>2920</v>
      </c>
      <c r="AL38" s="277">
        <v>39559</v>
      </c>
      <c r="AM38" s="278">
        <f t="shared" si="11"/>
        <v>5955</v>
      </c>
      <c r="AN38" s="277">
        <v>0</v>
      </c>
      <c r="AO38" s="277">
        <v>384</v>
      </c>
      <c r="AP38" s="277">
        <v>5571</v>
      </c>
      <c r="AQ38" s="278">
        <f t="shared" si="12"/>
        <v>9925</v>
      </c>
      <c r="AR38" s="277">
        <v>0</v>
      </c>
      <c r="AS38" s="277">
        <v>823</v>
      </c>
      <c r="AT38" s="277">
        <v>9102</v>
      </c>
      <c r="AU38" s="278">
        <f t="shared" si="13"/>
        <v>0</v>
      </c>
      <c r="AV38" s="277">
        <v>0</v>
      </c>
      <c r="AW38" s="277">
        <v>0</v>
      </c>
      <c r="AX38" s="277">
        <v>0</v>
      </c>
      <c r="AY38" s="278">
        <f t="shared" si="14"/>
        <v>0</v>
      </c>
      <c r="AZ38" s="277">
        <v>0</v>
      </c>
      <c r="BA38" s="277">
        <v>0</v>
      </c>
      <c r="BB38" s="277">
        <v>0</v>
      </c>
      <c r="BC38" s="277">
        <f t="shared" si="15"/>
        <v>29565</v>
      </c>
      <c r="BD38" s="277">
        <f t="shared" si="16"/>
        <v>17303</v>
      </c>
      <c r="BE38" s="277">
        <v>0</v>
      </c>
      <c r="BF38" s="277">
        <v>11155</v>
      </c>
      <c r="BG38" s="277">
        <v>3252</v>
      </c>
      <c r="BH38" s="277">
        <v>1286</v>
      </c>
      <c r="BI38" s="277">
        <v>538</v>
      </c>
      <c r="BJ38" s="277">
        <v>1072</v>
      </c>
      <c r="BK38" s="277">
        <f t="shared" si="17"/>
        <v>12262</v>
      </c>
      <c r="BL38" s="277">
        <v>0</v>
      </c>
      <c r="BM38" s="277">
        <v>10104</v>
      </c>
      <c r="BN38" s="277">
        <v>956</v>
      </c>
      <c r="BO38" s="277">
        <v>678</v>
      </c>
      <c r="BP38" s="277">
        <v>124</v>
      </c>
      <c r="BQ38" s="277">
        <v>400</v>
      </c>
      <c r="BR38" s="278">
        <f aca="true" t="shared" si="155" ref="BR38:BX38">SUM(BY38,CF38)</f>
        <v>171583</v>
      </c>
      <c r="BS38" s="278">
        <f t="shared" si="155"/>
        <v>0</v>
      </c>
      <c r="BT38" s="278">
        <f t="shared" si="155"/>
        <v>125758</v>
      </c>
      <c r="BU38" s="278">
        <f t="shared" si="155"/>
        <v>9188</v>
      </c>
      <c r="BV38" s="278">
        <f t="shared" si="155"/>
        <v>33851</v>
      </c>
      <c r="BW38" s="278">
        <f t="shared" si="155"/>
        <v>606</v>
      </c>
      <c r="BX38" s="278">
        <f t="shared" si="155"/>
        <v>2180</v>
      </c>
      <c r="BY38" s="277">
        <f t="shared" si="19"/>
        <v>154280</v>
      </c>
      <c r="BZ38" s="278">
        <f t="shared" si="20"/>
        <v>0</v>
      </c>
      <c r="CA38" s="278">
        <f t="shared" si="21"/>
        <v>114603</v>
      </c>
      <c r="CB38" s="278">
        <f t="shared" si="22"/>
        <v>5936</v>
      </c>
      <c r="CC38" s="278">
        <f t="shared" si="23"/>
        <v>32565</v>
      </c>
      <c r="CD38" s="278">
        <f t="shared" si="24"/>
        <v>68</v>
      </c>
      <c r="CE38" s="278">
        <f t="shared" si="25"/>
        <v>1108</v>
      </c>
      <c r="CF38" s="277">
        <f t="shared" si="26"/>
        <v>17303</v>
      </c>
      <c r="CG38" s="278">
        <f aca="true" t="shared" si="156" ref="CG38:CL38">BE38</f>
        <v>0</v>
      </c>
      <c r="CH38" s="278">
        <f t="shared" si="156"/>
        <v>11155</v>
      </c>
      <c r="CI38" s="278">
        <f t="shared" si="156"/>
        <v>3252</v>
      </c>
      <c r="CJ38" s="278">
        <f t="shared" si="156"/>
        <v>1286</v>
      </c>
      <c r="CK38" s="278">
        <f t="shared" si="156"/>
        <v>538</v>
      </c>
      <c r="CL38" s="278">
        <f t="shared" si="156"/>
        <v>1072</v>
      </c>
      <c r="CM38" s="278">
        <f aca="true" t="shared" si="157" ref="CM38:CS38">SUM(CT38,DA38)</f>
        <v>71868</v>
      </c>
      <c r="CN38" s="278">
        <f t="shared" si="157"/>
        <v>0</v>
      </c>
      <c r="CO38" s="278">
        <f t="shared" si="157"/>
        <v>53830</v>
      </c>
      <c r="CP38" s="278">
        <f t="shared" si="157"/>
        <v>6911</v>
      </c>
      <c r="CQ38" s="278">
        <f t="shared" si="157"/>
        <v>10603</v>
      </c>
      <c r="CR38" s="278">
        <f t="shared" si="157"/>
        <v>124</v>
      </c>
      <c r="CS38" s="278">
        <f t="shared" si="157"/>
        <v>400</v>
      </c>
      <c r="CT38" s="277">
        <f t="shared" si="29"/>
        <v>59606</v>
      </c>
      <c r="CU38" s="278">
        <f t="shared" si="30"/>
        <v>0</v>
      </c>
      <c r="CV38" s="278">
        <f t="shared" si="31"/>
        <v>43726</v>
      </c>
      <c r="CW38" s="278">
        <f t="shared" si="32"/>
        <v>5955</v>
      </c>
      <c r="CX38" s="278">
        <f t="shared" si="33"/>
        <v>9925</v>
      </c>
      <c r="CY38" s="278">
        <f t="shared" si="34"/>
        <v>0</v>
      </c>
      <c r="CZ38" s="278">
        <f t="shared" si="35"/>
        <v>0</v>
      </c>
      <c r="DA38" s="277">
        <f t="shared" si="36"/>
        <v>12262</v>
      </c>
      <c r="DB38" s="278">
        <f aca="true" t="shared" si="158" ref="DB38:DG38">BL38</f>
        <v>0</v>
      </c>
      <c r="DC38" s="278">
        <f t="shared" si="158"/>
        <v>10104</v>
      </c>
      <c r="DD38" s="278">
        <f t="shared" si="158"/>
        <v>956</v>
      </c>
      <c r="DE38" s="278">
        <f t="shared" si="158"/>
        <v>678</v>
      </c>
      <c r="DF38" s="278">
        <f t="shared" si="158"/>
        <v>124</v>
      </c>
      <c r="DG38" s="278">
        <f t="shared" si="158"/>
        <v>400</v>
      </c>
      <c r="DH38" s="277">
        <v>441</v>
      </c>
      <c r="DI38" s="277">
        <f t="shared" si="38"/>
        <v>7</v>
      </c>
      <c r="DJ38" s="277">
        <v>0</v>
      </c>
      <c r="DK38" s="277">
        <v>0</v>
      </c>
      <c r="DL38" s="277">
        <v>0</v>
      </c>
      <c r="DM38" s="277">
        <v>7</v>
      </c>
    </row>
    <row r="39" spans="1:117" s="276" customFormat="1" ht="12" customHeight="1">
      <c r="A39" s="271" t="s">
        <v>584</v>
      </c>
      <c r="B39" s="272" t="s">
        <v>585</v>
      </c>
      <c r="C39" s="300" t="s">
        <v>300</v>
      </c>
      <c r="D39" s="277">
        <f t="shared" si="0"/>
        <v>625674</v>
      </c>
      <c r="E39" s="278">
        <f t="shared" si="1"/>
        <v>387675</v>
      </c>
      <c r="F39" s="278">
        <f t="shared" si="2"/>
        <v>0</v>
      </c>
      <c r="G39" s="277">
        <v>0</v>
      </c>
      <c r="H39" s="277">
        <v>0</v>
      </c>
      <c r="I39" s="277">
        <v>0</v>
      </c>
      <c r="J39" s="278">
        <f t="shared" si="3"/>
        <v>333331</v>
      </c>
      <c r="K39" s="277">
        <v>125751</v>
      </c>
      <c r="L39" s="277">
        <v>207580</v>
      </c>
      <c r="M39" s="277">
        <v>0</v>
      </c>
      <c r="N39" s="278">
        <f t="shared" si="4"/>
        <v>13470</v>
      </c>
      <c r="O39" s="277">
        <v>4120</v>
      </c>
      <c r="P39" s="277">
        <v>9350</v>
      </c>
      <c r="Q39" s="277">
        <v>0</v>
      </c>
      <c r="R39" s="278">
        <f t="shared" si="5"/>
        <v>37768</v>
      </c>
      <c r="S39" s="277">
        <v>10190</v>
      </c>
      <c r="T39" s="277">
        <v>27578</v>
      </c>
      <c r="U39" s="277">
        <v>0</v>
      </c>
      <c r="V39" s="278">
        <f t="shared" si="6"/>
        <v>258</v>
      </c>
      <c r="W39" s="277">
        <v>64</v>
      </c>
      <c r="X39" s="277">
        <v>194</v>
      </c>
      <c r="Y39" s="277">
        <v>0</v>
      </c>
      <c r="Z39" s="278">
        <f t="shared" si="7"/>
        <v>2848</v>
      </c>
      <c r="AA39" s="277">
        <v>1336</v>
      </c>
      <c r="AB39" s="277">
        <v>1512</v>
      </c>
      <c r="AC39" s="277">
        <v>0</v>
      </c>
      <c r="AD39" s="278">
        <f t="shared" si="8"/>
        <v>164064</v>
      </c>
      <c r="AE39" s="278">
        <f t="shared" si="9"/>
        <v>0</v>
      </c>
      <c r="AF39" s="277">
        <v>0</v>
      </c>
      <c r="AG39" s="277">
        <v>0</v>
      </c>
      <c r="AH39" s="277">
        <v>0</v>
      </c>
      <c r="AI39" s="278">
        <f t="shared" si="10"/>
        <v>158960</v>
      </c>
      <c r="AJ39" s="277">
        <v>1027</v>
      </c>
      <c r="AK39" s="277">
        <v>48</v>
      </c>
      <c r="AL39" s="277">
        <v>157885</v>
      </c>
      <c r="AM39" s="278">
        <f t="shared" si="11"/>
        <v>3737</v>
      </c>
      <c r="AN39" s="277">
        <v>504</v>
      </c>
      <c r="AO39" s="277">
        <v>2</v>
      </c>
      <c r="AP39" s="277">
        <v>3231</v>
      </c>
      <c r="AQ39" s="278">
        <f t="shared" si="12"/>
        <v>326</v>
      </c>
      <c r="AR39" s="277">
        <v>53</v>
      </c>
      <c r="AS39" s="277">
        <v>19</v>
      </c>
      <c r="AT39" s="277">
        <v>254</v>
      </c>
      <c r="AU39" s="278">
        <f t="shared" si="13"/>
        <v>0</v>
      </c>
      <c r="AV39" s="277">
        <v>0</v>
      </c>
      <c r="AW39" s="277">
        <v>0</v>
      </c>
      <c r="AX39" s="277">
        <v>0</v>
      </c>
      <c r="AY39" s="278">
        <f t="shared" si="14"/>
        <v>1041</v>
      </c>
      <c r="AZ39" s="277">
        <v>34</v>
      </c>
      <c r="BA39" s="277">
        <v>0</v>
      </c>
      <c r="BB39" s="277">
        <v>1007</v>
      </c>
      <c r="BC39" s="277">
        <f t="shared" si="15"/>
        <v>73935</v>
      </c>
      <c r="BD39" s="277">
        <f t="shared" si="16"/>
        <v>24264</v>
      </c>
      <c r="BE39" s="277">
        <v>33</v>
      </c>
      <c r="BF39" s="277">
        <v>9624</v>
      </c>
      <c r="BG39" s="277">
        <v>2423</v>
      </c>
      <c r="BH39" s="277">
        <v>4478</v>
      </c>
      <c r="BI39" s="277">
        <v>0</v>
      </c>
      <c r="BJ39" s="277">
        <v>7706</v>
      </c>
      <c r="BK39" s="277">
        <f t="shared" si="17"/>
        <v>49671</v>
      </c>
      <c r="BL39" s="277">
        <v>4</v>
      </c>
      <c r="BM39" s="277">
        <v>46336</v>
      </c>
      <c r="BN39" s="277">
        <v>1761</v>
      </c>
      <c r="BO39" s="277">
        <v>525</v>
      </c>
      <c r="BP39" s="277">
        <v>4</v>
      </c>
      <c r="BQ39" s="277">
        <v>1041</v>
      </c>
      <c r="BR39" s="278">
        <f aca="true" t="shared" si="159" ref="BR39:BX39">SUM(BY39,CF39)</f>
        <v>411939</v>
      </c>
      <c r="BS39" s="278">
        <f t="shared" si="159"/>
        <v>33</v>
      </c>
      <c r="BT39" s="278">
        <f t="shared" si="159"/>
        <v>342955</v>
      </c>
      <c r="BU39" s="278">
        <f t="shared" si="159"/>
        <v>15893</v>
      </c>
      <c r="BV39" s="278">
        <f t="shared" si="159"/>
        <v>42246</v>
      </c>
      <c r="BW39" s="278">
        <f t="shared" si="159"/>
        <v>258</v>
      </c>
      <c r="BX39" s="278">
        <f t="shared" si="159"/>
        <v>10554</v>
      </c>
      <c r="BY39" s="277">
        <f t="shared" si="19"/>
        <v>387675</v>
      </c>
      <c r="BZ39" s="278">
        <f t="shared" si="20"/>
        <v>0</v>
      </c>
      <c r="CA39" s="278">
        <f t="shared" si="21"/>
        <v>333331</v>
      </c>
      <c r="CB39" s="278">
        <f t="shared" si="22"/>
        <v>13470</v>
      </c>
      <c r="CC39" s="278">
        <f t="shared" si="23"/>
        <v>37768</v>
      </c>
      <c r="CD39" s="278">
        <f t="shared" si="24"/>
        <v>258</v>
      </c>
      <c r="CE39" s="278">
        <f t="shared" si="25"/>
        <v>2848</v>
      </c>
      <c r="CF39" s="277">
        <f t="shared" si="26"/>
        <v>24264</v>
      </c>
      <c r="CG39" s="278">
        <f aca="true" t="shared" si="160" ref="CG39:CL39">BE39</f>
        <v>33</v>
      </c>
      <c r="CH39" s="278">
        <f t="shared" si="160"/>
        <v>9624</v>
      </c>
      <c r="CI39" s="278">
        <f t="shared" si="160"/>
        <v>2423</v>
      </c>
      <c r="CJ39" s="278">
        <f t="shared" si="160"/>
        <v>4478</v>
      </c>
      <c r="CK39" s="278">
        <f t="shared" si="160"/>
        <v>0</v>
      </c>
      <c r="CL39" s="278">
        <f t="shared" si="160"/>
        <v>7706</v>
      </c>
      <c r="CM39" s="278">
        <f aca="true" t="shared" si="161" ref="CM39:CS39">SUM(CT39,DA39)</f>
        <v>213735</v>
      </c>
      <c r="CN39" s="278">
        <f t="shared" si="161"/>
        <v>4</v>
      </c>
      <c r="CO39" s="278">
        <f t="shared" si="161"/>
        <v>205296</v>
      </c>
      <c r="CP39" s="278">
        <f t="shared" si="161"/>
        <v>5498</v>
      </c>
      <c r="CQ39" s="278">
        <f t="shared" si="161"/>
        <v>851</v>
      </c>
      <c r="CR39" s="278">
        <f t="shared" si="161"/>
        <v>4</v>
      </c>
      <c r="CS39" s="278">
        <f t="shared" si="161"/>
        <v>2082</v>
      </c>
      <c r="CT39" s="277">
        <f t="shared" si="29"/>
        <v>164064</v>
      </c>
      <c r="CU39" s="278">
        <f t="shared" si="30"/>
        <v>0</v>
      </c>
      <c r="CV39" s="278">
        <f t="shared" si="31"/>
        <v>158960</v>
      </c>
      <c r="CW39" s="278">
        <f t="shared" si="32"/>
        <v>3737</v>
      </c>
      <c r="CX39" s="278">
        <f t="shared" si="33"/>
        <v>326</v>
      </c>
      <c r="CY39" s="278">
        <f t="shared" si="34"/>
        <v>0</v>
      </c>
      <c r="CZ39" s="278">
        <f t="shared" si="35"/>
        <v>1041</v>
      </c>
      <c r="DA39" s="277">
        <f t="shared" si="36"/>
        <v>49671</v>
      </c>
      <c r="DB39" s="278">
        <f aca="true" t="shared" si="162" ref="DB39:DG39">BL39</f>
        <v>4</v>
      </c>
      <c r="DC39" s="278">
        <f t="shared" si="162"/>
        <v>46336</v>
      </c>
      <c r="DD39" s="278">
        <f t="shared" si="162"/>
        <v>1761</v>
      </c>
      <c r="DE39" s="278">
        <f t="shared" si="162"/>
        <v>525</v>
      </c>
      <c r="DF39" s="278">
        <f t="shared" si="162"/>
        <v>4</v>
      </c>
      <c r="DG39" s="278">
        <f t="shared" si="162"/>
        <v>1041</v>
      </c>
      <c r="DH39" s="277">
        <v>192</v>
      </c>
      <c r="DI39" s="277">
        <f t="shared" si="38"/>
        <v>78</v>
      </c>
      <c r="DJ39" s="277">
        <v>26</v>
      </c>
      <c r="DK39" s="277">
        <v>10</v>
      </c>
      <c r="DL39" s="277">
        <v>0</v>
      </c>
      <c r="DM39" s="277">
        <v>42</v>
      </c>
    </row>
    <row r="40" spans="1:117" s="276" customFormat="1" ht="12" customHeight="1">
      <c r="A40" s="271" t="s">
        <v>712</v>
      </c>
      <c r="B40" s="272" t="s">
        <v>713</v>
      </c>
      <c r="C40" s="300" t="s">
        <v>714</v>
      </c>
      <c r="D40" s="277">
        <f t="shared" si="0"/>
        <v>916330</v>
      </c>
      <c r="E40" s="278">
        <f t="shared" si="1"/>
        <v>553604</v>
      </c>
      <c r="F40" s="278">
        <f t="shared" si="2"/>
        <v>0</v>
      </c>
      <c r="G40" s="277">
        <v>0</v>
      </c>
      <c r="H40" s="277">
        <v>0</v>
      </c>
      <c r="I40" s="277">
        <v>0</v>
      </c>
      <c r="J40" s="278">
        <f t="shared" si="3"/>
        <v>419934</v>
      </c>
      <c r="K40" s="277">
        <v>172967</v>
      </c>
      <c r="L40" s="277">
        <v>246967</v>
      </c>
      <c r="M40" s="277">
        <v>0</v>
      </c>
      <c r="N40" s="278">
        <f t="shared" si="4"/>
        <v>22097</v>
      </c>
      <c r="O40" s="277">
        <v>5726</v>
      </c>
      <c r="P40" s="277">
        <v>16371</v>
      </c>
      <c r="Q40" s="277">
        <v>0</v>
      </c>
      <c r="R40" s="278">
        <f t="shared" si="5"/>
        <v>99859</v>
      </c>
      <c r="S40" s="277">
        <v>16710</v>
      </c>
      <c r="T40" s="277">
        <v>82739</v>
      </c>
      <c r="U40" s="277">
        <v>410</v>
      </c>
      <c r="V40" s="278">
        <f t="shared" si="6"/>
        <v>803</v>
      </c>
      <c r="W40" s="277">
        <v>40</v>
      </c>
      <c r="X40" s="277">
        <v>763</v>
      </c>
      <c r="Y40" s="277">
        <v>0</v>
      </c>
      <c r="Z40" s="278">
        <f t="shared" si="7"/>
        <v>10911</v>
      </c>
      <c r="AA40" s="277">
        <v>2234</v>
      </c>
      <c r="AB40" s="277">
        <v>8677</v>
      </c>
      <c r="AC40" s="277">
        <v>0</v>
      </c>
      <c r="AD40" s="278">
        <f t="shared" si="8"/>
        <v>293908</v>
      </c>
      <c r="AE40" s="278">
        <f t="shared" si="9"/>
        <v>0</v>
      </c>
      <c r="AF40" s="277">
        <v>0</v>
      </c>
      <c r="AG40" s="277">
        <v>0</v>
      </c>
      <c r="AH40" s="277">
        <v>0</v>
      </c>
      <c r="AI40" s="278">
        <f t="shared" si="10"/>
        <v>269517</v>
      </c>
      <c r="AJ40" s="277">
        <v>150</v>
      </c>
      <c r="AK40" s="277">
        <v>503</v>
      </c>
      <c r="AL40" s="277">
        <v>268864</v>
      </c>
      <c r="AM40" s="278">
        <f t="shared" si="11"/>
        <v>17371</v>
      </c>
      <c r="AN40" s="277">
        <v>0</v>
      </c>
      <c r="AO40" s="277">
        <v>24</v>
      </c>
      <c r="AP40" s="277">
        <v>17347</v>
      </c>
      <c r="AQ40" s="278">
        <f t="shared" si="12"/>
        <v>3015</v>
      </c>
      <c r="AR40" s="277">
        <v>18</v>
      </c>
      <c r="AS40" s="277">
        <v>120</v>
      </c>
      <c r="AT40" s="277">
        <v>2877</v>
      </c>
      <c r="AU40" s="278">
        <f t="shared" si="13"/>
        <v>43</v>
      </c>
      <c r="AV40" s="277">
        <v>0</v>
      </c>
      <c r="AW40" s="277">
        <v>39</v>
      </c>
      <c r="AX40" s="277">
        <v>4</v>
      </c>
      <c r="AY40" s="278">
        <f t="shared" si="14"/>
        <v>3962</v>
      </c>
      <c r="AZ40" s="277">
        <v>0</v>
      </c>
      <c r="BA40" s="277">
        <v>59</v>
      </c>
      <c r="BB40" s="277">
        <v>3903</v>
      </c>
      <c r="BC40" s="277">
        <f t="shared" si="15"/>
        <v>68818</v>
      </c>
      <c r="BD40" s="277">
        <f t="shared" si="16"/>
        <v>30270</v>
      </c>
      <c r="BE40" s="277">
        <v>0</v>
      </c>
      <c r="BF40" s="277">
        <v>9374</v>
      </c>
      <c r="BG40" s="277">
        <v>4457</v>
      </c>
      <c r="BH40" s="277">
        <v>4480</v>
      </c>
      <c r="BI40" s="277">
        <v>457</v>
      </c>
      <c r="BJ40" s="277">
        <v>11502</v>
      </c>
      <c r="BK40" s="277">
        <f t="shared" si="17"/>
        <v>38548</v>
      </c>
      <c r="BL40" s="277">
        <v>0</v>
      </c>
      <c r="BM40" s="277">
        <v>26583</v>
      </c>
      <c r="BN40" s="277">
        <v>5654</v>
      </c>
      <c r="BO40" s="277">
        <v>2130</v>
      </c>
      <c r="BP40" s="277">
        <v>5</v>
      </c>
      <c r="BQ40" s="277">
        <v>4176</v>
      </c>
      <c r="BR40" s="278">
        <f aca="true" t="shared" si="163" ref="BR40:BX40">SUM(BY40,CF40)</f>
        <v>583874</v>
      </c>
      <c r="BS40" s="278">
        <f t="shared" si="163"/>
        <v>0</v>
      </c>
      <c r="BT40" s="278">
        <f t="shared" si="163"/>
        <v>429308</v>
      </c>
      <c r="BU40" s="278">
        <f t="shared" si="163"/>
        <v>26554</v>
      </c>
      <c r="BV40" s="278">
        <f t="shared" si="163"/>
        <v>104339</v>
      </c>
      <c r="BW40" s="278">
        <f t="shared" si="163"/>
        <v>1260</v>
      </c>
      <c r="BX40" s="278">
        <f t="shared" si="163"/>
        <v>22413</v>
      </c>
      <c r="BY40" s="277">
        <f t="shared" si="19"/>
        <v>553604</v>
      </c>
      <c r="BZ40" s="278">
        <f t="shared" si="20"/>
        <v>0</v>
      </c>
      <c r="CA40" s="278">
        <f t="shared" si="21"/>
        <v>419934</v>
      </c>
      <c r="CB40" s="278">
        <f t="shared" si="22"/>
        <v>22097</v>
      </c>
      <c r="CC40" s="278">
        <f t="shared" si="23"/>
        <v>99859</v>
      </c>
      <c r="CD40" s="278">
        <f t="shared" si="24"/>
        <v>803</v>
      </c>
      <c r="CE40" s="278">
        <f t="shared" si="25"/>
        <v>10911</v>
      </c>
      <c r="CF40" s="277">
        <f t="shared" si="26"/>
        <v>30270</v>
      </c>
      <c r="CG40" s="278">
        <f aca="true" t="shared" si="164" ref="CG40:CL40">BE40</f>
        <v>0</v>
      </c>
      <c r="CH40" s="278">
        <f t="shared" si="164"/>
        <v>9374</v>
      </c>
      <c r="CI40" s="278">
        <f t="shared" si="164"/>
        <v>4457</v>
      </c>
      <c r="CJ40" s="278">
        <f t="shared" si="164"/>
        <v>4480</v>
      </c>
      <c r="CK40" s="278">
        <f t="shared" si="164"/>
        <v>457</v>
      </c>
      <c r="CL40" s="278">
        <f t="shared" si="164"/>
        <v>11502</v>
      </c>
      <c r="CM40" s="278">
        <f aca="true" t="shared" si="165" ref="CM40:CS40">SUM(CT40,DA40)</f>
        <v>332456</v>
      </c>
      <c r="CN40" s="278">
        <f t="shared" si="165"/>
        <v>0</v>
      </c>
      <c r="CO40" s="278">
        <f t="shared" si="165"/>
        <v>296100</v>
      </c>
      <c r="CP40" s="278">
        <f t="shared" si="165"/>
        <v>23025</v>
      </c>
      <c r="CQ40" s="278">
        <f t="shared" si="165"/>
        <v>5145</v>
      </c>
      <c r="CR40" s="278">
        <f t="shared" si="165"/>
        <v>48</v>
      </c>
      <c r="CS40" s="278">
        <f t="shared" si="165"/>
        <v>8138</v>
      </c>
      <c r="CT40" s="277">
        <f t="shared" si="29"/>
        <v>293908</v>
      </c>
      <c r="CU40" s="278">
        <f t="shared" si="30"/>
        <v>0</v>
      </c>
      <c r="CV40" s="278">
        <f t="shared" si="31"/>
        <v>269517</v>
      </c>
      <c r="CW40" s="278">
        <f t="shared" si="32"/>
        <v>17371</v>
      </c>
      <c r="CX40" s="278">
        <f t="shared" si="33"/>
        <v>3015</v>
      </c>
      <c r="CY40" s="278">
        <f t="shared" si="34"/>
        <v>43</v>
      </c>
      <c r="CZ40" s="278">
        <f t="shared" si="35"/>
        <v>3962</v>
      </c>
      <c r="DA40" s="277">
        <f t="shared" si="36"/>
        <v>38548</v>
      </c>
      <c r="DB40" s="278">
        <f aca="true" t="shared" si="166" ref="DB40:DG40">BL40</f>
        <v>0</v>
      </c>
      <c r="DC40" s="278">
        <f t="shared" si="166"/>
        <v>26583</v>
      </c>
      <c r="DD40" s="278">
        <f t="shared" si="166"/>
        <v>5654</v>
      </c>
      <c r="DE40" s="278">
        <f t="shared" si="166"/>
        <v>2130</v>
      </c>
      <c r="DF40" s="278">
        <f t="shared" si="166"/>
        <v>5</v>
      </c>
      <c r="DG40" s="278">
        <f t="shared" si="166"/>
        <v>4176</v>
      </c>
      <c r="DH40" s="277">
        <v>75</v>
      </c>
      <c r="DI40" s="277">
        <f t="shared" si="38"/>
        <v>130</v>
      </c>
      <c r="DJ40" s="277">
        <v>9</v>
      </c>
      <c r="DK40" s="277">
        <v>80</v>
      </c>
      <c r="DL40" s="277">
        <v>0</v>
      </c>
      <c r="DM40" s="277">
        <v>41</v>
      </c>
    </row>
    <row r="41" spans="1:117" s="276" customFormat="1" ht="12" customHeight="1">
      <c r="A41" s="271" t="s">
        <v>586</v>
      </c>
      <c r="B41" s="272" t="s">
        <v>718</v>
      </c>
      <c r="C41" s="300" t="s">
        <v>300</v>
      </c>
      <c r="D41" s="277">
        <f t="shared" si="0"/>
        <v>534979</v>
      </c>
      <c r="E41" s="278">
        <f t="shared" si="1"/>
        <v>342293</v>
      </c>
      <c r="F41" s="278">
        <f t="shared" si="2"/>
        <v>0</v>
      </c>
      <c r="G41" s="277">
        <v>0</v>
      </c>
      <c r="H41" s="277">
        <v>0</v>
      </c>
      <c r="I41" s="277">
        <v>0</v>
      </c>
      <c r="J41" s="278">
        <f t="shared" si="3"/>
        <v>261206</v>
      </c>
      <c r="K41" s="277">
        <v>150663</v>
      </c>
      <c r="L41" s="277">
        <v>110543</v>
      </c>
      <c r="M41" s="277">
        <v>0</v>
      </c>
      <c r="N41" s="278">
        <f t="shared" si="4"/>
        <v>10823</v>
      </c>
      <c r="O41" s="277">
        <v>6413</v>
      </c>
      <c r="P41" s="277">
        <v>4410</v>
      </c>
      <c r="Q41" s="277">
        <v>0</v>
      </c>
      <c r="R41" s="278">
        <f t="shared" si="5"/>
        <v>63642</v>
      </c>
      <c r="S41" s="277">
        <v>21619</v>
      </c>
      <c r="T41" s="277">
        <v>42023</v>
      </c>
      <c r="U41" s="277">
        <v>0</v>
      </c>
      <c r="V41" s="278">
        <f t="shared" si="6"/>
        <v>1090</v>
      </c>
      <c r="W41" s="277">
        <v>271</v>
      </c>
      <c r="X41" s="277">
        <v>819</v>
      </c>
      <c r="Y41" s="277">
        <v>0</v>
      </c>
      <c r="Z41" s="278">
        <f t="shared" si="7"/>
        <v>5532</v>
      </c>
      <c r="AA41" s="277">
        <v>3653</v>
      </c>
      <c r="AB41" s="277">
        <v>1878</v>
      </c>
      <c r="AC41" s="277">
        <v>1</v>
      </c>
      <c r="AD41" s="278">
        <f t="shared" si="8"/>
        <v>98095</v>
      </c>
      <c r="AE41" s="278">
        <f t="shared" si="9"/>
        <v>0</v>
      </c>
      <c r="AF41" s="277">
        <v>0</v>
      </c>
      <c r="AG41" s="277">
        <v>0</v>
      </c>
      <c r="AH41" s="277">
        <v>0</v>
      </c>
      <c r="AI41" s="278">
        <f t="shared" si="10"/>
        <v>94237</v>
      </c>
      <c r="AJ41" s="277">
        <v>493</v>
      </c>
      <c r="AK41" s="277">
        <v>720</v>
      </c>
      <c r="AL41" s="277">
        <v>93024</v>
      </c>
      <c r="AM41" s="278">
        <f t="shared" si="11"/>
        <v>1765</v>
      </c>
      <c r="AN41" s="277">
        <v>0</v>
      </c>
      <c r="AO41" s="277">
        <v>2</v>
      </c>
      <c r="AP41" s="277">
        <v>1763</v>
      </c>
      <c r="AQ41" s="278">
        <f t="shared" si="12"/>
        <v>1295</v>
      </c>
      <c r="AR41" s="277">
        <v>0</v>
      </c>
      <c r="AS41" s="277">
        <v>9</v>
      </c>
      <c r="AT41" s="277">
        <v>1286</v>
      </c>
      <c r="AU41" s="278">
        <f t="shared" si="13"/>
        <v>10</v>
      </c>
      <c r="AV41" s="277">
        <v>0</v>
      </c>
      <c r="AW41" s="277">
        <v>0</v>
      </c>
      <c r="AX41" s="277">
        <v>10</v>
      </c>
      <c r="AY41" s="278">
        <f t="shared" si="14"/>
        <v>788</v>
      </c>
      <c r="AZ41" s="277">
        <v>0</v>
      </c>
      <c r="BA41" s="277">
        <v>1</v>
      </c>
      <c r="BB41" s="277">
        <v>787</v>
      </c>
      <c r="BC41" s="277">
        <f t="shared" si="15"/>
        <v>94591</v>
      </c>
      <c r="BD41" s="277">
        <f t="shared" si="16"/>
        <v>20935</v>
      </c>
      <c r="BE41" s="277">
        <v>250</v>
      </c>
      <c r="BF41" s="277">
        <v>7493</v>
      </c>
      <c r="BG41" s="277">
        <v>4358</v>
      </c>
      <c r="BH41" s="277">
        <v>5884</v>
      </c>
      <c r="BI41" s="277">
        <v>1347</v>
      </c>
      <c r="BJ41" s="277">
        <v>1603</v>
      </c>
      <c r="BK41" s="277">
        <f t="shared" si="17"/>
        <v>73656</v>
      </c>
      <c r="BL41" s="277">
        <v>375</v>
      </c>
      <c r="BM41" s="277">
        <v>52899</v>
      </c>
      <c r="BN41" s="277">
        <v>3839</v>
      </c>
      <c r="BO41" s="277">
        <v>4616</v>
      </c>
      <c r="BP41" s="277">
        <v>404</v>
      </c>
      <c r="BQ41" s="277">
        <v>11523</v>
      </c>
      <c r="BR41" s="278">
        <f aca="true" t="shared" si="167" ref="BR41:BX41">SUM(BY41,CF41)</f>
        <v>363228</v>
      </c>
      <c r="BS41" s="278">
        <f t="shared" si="167"/>
        <v>250</v>
      </c>
      <c r="BT41" s="278">
        <f t="shared" si="167"/>
        <v>268699</v>
      </c>
      <c r="BU41" s="278">
        <f t="shared" si="167"/>
        <v>15181</v>
      </c>
      <c r="BV41" s="278">
        <f t="shared" si="167"/>
        <v>69526</v>
      </c>
      <c r="BW41" s="278">
        <f t="shared" si="167"/>
        <v>2437</v>
      </c>
      <c r="BX41" s="278">
        <f t="shared" si="167"/>
        <v>7135</v>
      </c>
      <c r="BY41" s="277">
        <f t="shared" si="19"/>
        <v>342293</v>
      </c>
      <c r="BZ41" s="278">
        <f t="shared" si="20"/>
        <v>0</v>
      </c>
      <c r="CA41" s="278">
        <f t="shared" si="21"/>
        <v>261206</v>
      </c>
      <c r="CB41" s="278">
        <f t="shared" si="22"/>
        <v>10823</v>
      </c>
      <c r="CC41" s="278">
        <f t="shared" si="23"/>
        <v>63642</v>
      </c>
      <c r="CD41" s="278">
        <f t="shared" si="24"/>
        <v>1090</v>
      </c>
      <c r="CE41" s="278">
        <f t="shared" si="25"/>
        <v>5532</v>
      </c>
      <c r="CF41" s="277">
        <f t="shared" si="26"/>
        <v>20935</v>
      </c>
      <c r="CG41" s="278">
        <f aca="true" t="shared" si="168" ref="CG41:CL41">BE41</f>
        <v>250</v>
      </c>
      <c r="CH41" s="278">
        <f t="shared" si="168"/>
        <v>7493</v>
      </c>
      <c r="CI41" s="278">
        <f t="shared" si="168"/>
        <v>4358</v>
      </c>
      <c r="CJ41" s="278">
        <f t="shared" si="168"/>
        <v>5884</v>
      </c>
      <c r="CK41" s="278">
        <f t="shared" si="168"/>
        <v>1347</v>
      </c>
      <c r="CL41" s="278">
        <f t="shared" si="168"/>
        <v>1603</v>
      </c>
      <c r="CM41" s="278">
        <f aca="true" t="shared" si="169" ref="CM41:CS41">SUM(CT41,DA41)</f>
        <v>171751</v>
      </c>
      <c r="CN41" s="278">
        <f t="shared" si="169"/>
        <v>375</v>
      </c>
      <c r="CO41" s="278">
        <f t="shared" si="169"/>
        <v>147136</v>
      </c>
      <c r="CP41" s="278">
        <f t="shared" si="169"/>
        <v>5604</v>
      </c>
      <c r="CQ41" s="278">
        <f t="shared" si="169"/>
        <v>5911</v>
      </c>
      <c r="CR41" s="278">
        <f t="shared" si="169"/>
        <v>414</v>
      </c>
      <c r="CS41" s="278">
        <f t="shared" si="169"/>
        <v>12311</v>
      </c>
      <c r="CT41" s="277">
        <f t="shared" si="29"/>
        <v>98095</v>
      </c>
      <c r="CU41" s="278">
        <f t="shared" si="30"/>
        <v>0</v>
      </c>
      <c r="CV41" s="278">
        <f t="shared" si="31"/>
        <v>94237</v>
      </c>
      <c r="CW41" s="278">
        <f t="shared" si="32"/>
        <v>1765</v>
      </c>
      <c r="CX41" s="278">
        <f t="shared" si="33"/>
        <v>1295</v>
      </c>
      <c r="CY41" s="278">
        <f t="shared" si="34"/>
        <v>10</v>
      </c>
      <c r="CZ41" s="278">
        <f t="shared" si="35"/>
        <v>788</v>
      </c>
      <c r="DA41" s="277">
        <f t="shared" si="36"/>
        <v>73656</v>
      </c>
      <c r="DB41" s="278">
        <f aca="true" t="shared" si="170" ref="DB41:DG41">BL41</f>
        <v>375</v>
      </c>
      <c r="DC41" s="278">
        <f t="shared" si="170"/>
        <v>52899</v>
      </c>
      <c r="DD41" s="278">
        <f t="shared" si="170"/>
        <v>3839</v>
      </c>
      <c r="DE41" s="278">
        <f t="shared" si="170"/>
        <v>4616</v>
      </c>
      <c r="DF41" s="278">
        <f t="shared" si="170"/>
        <v>404</v>
      </c>
      <c r="DG41" s="278">
        <f t="shared" si="170"/>
        <v>11523</v>
      </c>
      <c r="DH41" s="277">
        <v>13</v>
      </c>
      <c r="DI41" s="277">
        <f t="shared" si="38"/>
        <v>1045</v>
      </c>
      <c r="DJ41" s="277">
        <v>22</v>
      </c>
      <c r="DK41" s="277">
        <v>8</v>
      </c>
      <c r="DL41" s="277">
        <v>0</v>
      </c>
      <c r="DM41" s="277">
        <v>1015</v>
      </c>
    </row>
    <row r="42" spans="1:117" s="276" customFormat="1" ht="12" customHeight="1">
      <c r="A42" s="271" t="s">
        <v>588</v>
      </c>
      <c r="B42" s="272" t="s">
        <v>640</v>
      </c>
      <c r="C42" s="300" t="s">
        <v>300</v>
      </c>
      <c r="D42" s="277">
        <f t="shared" si="0"/>
        <v>268160</v>
      </c>
      <c r="E42" s="278">
        <f t="shared" si="1"/>
        <v>194797</v>
      </c>
      <c r="F42" s="278">
        <f t="shared" si="2"/>
        <v>0</v>
      </c>
      <c r="G42" s="277">
        <v>0</v>
      </c>
      <c r="H42" s="277">
        <v>0</v>
      </c>
      <c r="I42" s="277">
        <v>0</v>
      </c>
      <c r="J42" s="278">
        <f t="shared" si="3"/>
        <v>143204</v>
      </c>
      <c r="K42" s="277">
        <v>120475</v>
      </c>
      <c r="L42" s="277">
        <v>22729</v>
      </c>
      <c r="M42" s="277">
        <v>0</v>
      </c>
      <c r="N42" s="278">
        <f t="shared" si="4"/>
        <v>15895</v>
      </c>
      <c r="O42" s="277">
        <v>10522</v>
      </c>
      <c r="P42" s="277">
        <v>1748</v>
      </c>
      <c r="Q42" s="277">
        <v>3625</v>
      </c>
      <c r="R42" s="278">
        <f t="shared" si="5"/>
        <v>31019</v>
      </c>
      <c r="S42" s="277">
        <v>25519</v>
      </c>
      <c r="T42" s="277">
        <v>5500</v>
      </c>
      <c r="U42" s="277">
        <v>0</v>
      </c>
      <c r="V42" s="278">
        <f t="shared" si="6"/>
        <v>1181</v>
      </c>
      <c r="W42" s="277">
        <v>187</v>
      </c>
      <c r="X42" s="277">
        <v>994</v>
      </c>
      <c r="Y42" s="277">
        <v>0</v>
      </c>
      <c r="Z42" s="278">
        <f t="shared" si="7"/>
        <v>3498</v>
      </c>
      <c r="AA42" s="277">
        <v>2827</v>
      </c>
      <c r="AB42" s="277">
        <v>671</v>
      </c>
      <c r="AC42" s="277">
        <v>0</v>
      </c>
      <c r="AD42" s="278">
        <f t="shared" si="8"/>
        <v>60866</v>
      </c>
      <c r="AE42" s="278">
        <f t="shared" si="9"/>
        <v>0</v>
      </c>
      <c r="AF42" s="277">
        <v>0</v>
      </c>
      <c r="AG42" s="277">
        <v>0</v>
      </c>
      <c r="AH42" s="277">
        <v>0</v>
      </c>
      <c r="AI42" s="278">
        <f t="shared" si="10"/>
        <v>60402</v>
      </c>
      <c r="AJ42" s="277">
        <v>597</v>
      </c>
      <c r="AK42" s="277">
        <v>0</v>
      </c>
      <c r="AL42" s="277">
        <v>59805</v>
      </c>
      <c r="AM42" s="278">
        <f t="shared" si="11"/>
        <v>260</v>
      </c>
      <c r="AN42" s="277">
        <v>32</v>
      </c>
      <c r="AO42" s="277">
        <v>0</v>
      </c>
      <c r="AP42" s="277">
        <v>228</v>
      </c>
      <c r="AQ42" s="278">
        <f t="shared" si="12"/>
        <v>173</v>
      </c>
      <c r="AR42" s="277">
        <v>133</v>
      </c>
      <c r="AS42" s="277">
        <v>0</v>
      </c>
      <c r="AT42" s="277">
        <v>40</v>
      </c>
      <c r="AU42" s="278">
        <f t="shared" si="13"/>
        <v>2</v>
      </c>
      <c r="AV42" s="277">
        <v>2</v>
      </c>
      <c r="AW42" s="277">
        <v>0</v>
      </c>
      <c r="AX42" s="277">
        <v>0</v>
      </c>
      <c r="AY42" s="278">
        <f t="shared" si="14"/>
        <v>29</v>
      </c>
      <c r="AZ42" s="277">
        <v>2</v>
      </c>
      <c r="BA42" s="277">
        <v>0</v>
      </c>
      <c r="BB42" s="277">
        <v>27</v>
      </c>
      <c r="BC42" s="277">
        <f t="shared" si="15"/>
        <v>12497</v>
      </c>
      <c r="BD42" s="277">
        <f t="shared" si="16"/>
        <v>7686</v>
      </c>
      <c r="BE42" s="277">
        <v>0</v>
      </c>
      <c r="BF42" s="277">
        <v>3824</v>
      </c>
      <c r="BG42" s="277">
        <v>1682</v>
      </c>
      <c r="BH42" s="277">
        <v>575</v>
      </c>
      <c r="BI42" s="277">
        <v>5</v>
      </c>
      <c r="BJ42" s="277">
        <v>1600</v>
      </c>
      <c r="BK42" s="277">
        <f t="shared" si="17"/>
        <v>4811</v>
      </c>
      <c r="BL42" s="277">
        <v>0</v>
      </c>
      <c r="BM42" s="277">
        <v>4437</v>
      </c>
      <c r="BN42" s="277">
        <v>88</v>
      </c>
      <c r="BO42" s="277">
        <v>230</v>
      </c>
      <c r="BP42" s="277">
        <v>0</v>
      </c>
      <c r="BQ42" s="277">
        <v>56</v>
      </c>
      <c r="BR42" s="278">
        <f aca="true" t="shared" si="171" ref="BR42:BX42">SUM(BY42,CF42)</f>
        <v>202483</v>
      </c>
      <c r="BS42" s="278">
        <f t="shared" si="171"/>
        <v>0</v>
      </c>
      <c r="BT42" s="278">
        <f t="shared" si="171"/>
        <v>147028</v>
      </c>
      <c r="BU42" s="278">
        <f t="shared" si="171"/>
        <v>17577</v>
      </c>
      <c r="BV42" s="278">
        <f t="shared" si="171"/>
        <v>31594</v>
      </c>
      <c r="BW42" s="278">
        <f t="shared" si="171"/>
        <v>1186</v>
      </c>
      <c r="BX42" s="278">
        <f t="shared" si="171"/>
        <v>5098</v>
      </c>
      <c r="BY42" s="277">
        <f t="shared" si="19"/>
        <v>194797</v>
      </c>
      <c r="BZ42" s="278">
        <f t="shared" si="20"/>
        <v>0</v>
      </c>
      <c r="CA42" s="278">
        <f t="shared" si="21"/>
        <v>143204</v>
      </c>
      <c r="CB42" s="278">
        <f t="shared" si="22"/>
        <v>15895</v>
      </c>
      <c r="CC42" s="278">
        <f t="shared" si="23"/>
        <v>31019</v>
      </c>
      <c r="CD42" s="278">
        <f t="shared" si="24"/>
        <v>1181</v>
      </c>
      <c r="CE42" s="278">
        <f t="shared" si="25"/>
        <v>3498</v>
      </c>
      <c r="CF42" s="277">
        <f t="shared" si="26"/>
        <v>7686</v>
      </c>
      <c r="CG42" s="278">
        <f aca="true" t="shared" si="172" ref="CG42:CL42">BE42</f>
        <v>0</v>
      </c>
      <c r="CH42" s="278">
        <f t="shared" si="172"/>
        <v>3824</v>
      </c>
      <c r="CI42" s="278">
        <f t="shared" si="172"/>
        <v>1682</v>
      </c>
      <c r="CJ42" s="278">
        <f t="shared" si="172"/>
        <v>575</v>
      </c>
      <c r="CK42" s="278">
        <f t="shared" si="172"/>
        <v>5</v>
      </c>
      <c r="CL42" s="278">
        <f t="shared" si="172"/>
        <v>1600</v>
      </c>
      <c r="CM42" s="278">
        <f aca="true" t="shared" si="173" ref="CM42:CS42">SUM(CT42,DA42)</f>
        <v>65677</v>
      </c>
      <c r="CN42" s="278">
        <f t="shared" si="173"/>
        <v>0</v>
      </c>
      <c r="CO42" s="278">
        <f t="shared" si="173"/>
        <v>64839</v>
      </c>
      <c r="CP42" s="278">
        <f t="shared" si="173"/>
        <v>348</v>
      </c>
      <c r="CQ42" s="278">
        <f t="shared" si="173"/>
        <v>403</v>
      </c>
      <c r="CR42" s="278">
        <f t="shared" si="173"/>
        <v>2</v>
      </c>
      <c r="CS42" s="278">
        <f t="shared" si="173"/>
        <v>85</v>
      </c>
      <c r="CT42" s="277">
        <f t="shared" si="29"/>
        <v>60866</v>
      </c>
      <c r="CU42" s="278">
        <f t="shared" si="30"/>
        <v>0</v>
      </c>
      <c r="CV42" s="278">
        <f t="shared" si="31"/>
        <v>60402</v>
      </c>
      <c r="CW42" s="278">
        <f t="shared" si="32"/>
        <v>260</v>
      </c>
      <c r="CX42" s="278">
        <f t="shared" si="33"/>
        <v>173</v>
      </c>
      <c r="CY42" s="278">
        <f t="shared" si="34"/>
        <v>2</v>
      </c>
      <c r="CZ42" s="278">
        <f t="shared" si="35"/>
        <v>29</v>
      </c>
      <c r="DA42" s="277">
        <f t="shared" si="36"/>
        <v>4811</v>
      </c>
      <c r="DB42" s="278">
        <f aca="true" t="shared" si="174" ref="DB42:DG42">BL42</f>
        <v>0</v>
      </c>
      <c r="DC42" s="278">
        <f t="shared" si="174"/>
        <v>4437</v>
      </c>
      <c r="DD42" s="278">
        <f t="shared" si="174"/>
        <v>88</v>
      </c>
      <c r="DE42" s="278">
        <f t="shared" si="174"/>
        <v>230</v>
      </c>
      <c r="DF42" s="278">
        <f t="shared" si="174"/>
        <v>0</v>
      </c>
      <c r="DG42" s="278">
        <f t="shared" si="174"/>
        <v>56</v>
      </c>
      <c r="DH42" s="277">
        <v>843</v>
      </c>
      <c r="DI42" s="277">
        <f t="shared" si="38"/>
        <v>17</v>
      </c>
      <c r="DJ42" s="277">
        <v>12</v>
      </c>
      <c r="DK42" s="277">
        <v>0</v>
      </c>
      <c r="DL42" s="277">
        <v>0</v>
      </c>
      <c r="DM42" s="277">
        <v>5</v>
      </c>
    </row>
    <row r="43" spans="1:117" s="276" customFormat="1" ht="12" customHeight="1">
      <c r="A43" s="271" t="s">
        <v>725</v>
      </c>
      <c r="B43" s="272" t="s">
        <v>623</v>
      </c>
      <c r="C43" s="300" t="s">
        <v>726</v>
      </c>
      <c r="D43" s="277">
        <f t="shared" si="0"/>
        <v>325310</v>
      </c>
      <c r="E43" s="278">
        <f t="shared" si="1"/>
        <v>227546</v>
      </c>
      <c r="F43" s="278">
        <f t="shared" si="2"/>
        <v>0</v>
      </c>
      <c r="G43" s="277">
        <v>0</v>
      </c>
      <c r="H43" s="277">
        <v>0</v>
      </c>
      <c r="I43" s="277">
        <v>0</v>
      </c>
      <c r="J43" s="278">
        <f t="shared" si="3"/>
        <v>152253</v>
      </c>
      <c r="K43" s="277">
        <v>43954</v>
      </c>
      <c r="L43" s="277">
        <v>108299</v>
      </c>
      <c r="M43" s="277">
        <v>0</v>
      </c>
      <c r="N43" s="278">
        <f t="shared" si="4"/>
        <v>19099</v>
      </c>
      <c r="O43" s="277">
        <v>12455</v>
      </c>
      <c r="P43" s="277">
        <v>6644</v>
      </c>
      <c r="Q43" s="277">
        <v>0</v>
      </c>
      <c r="R43" s="278">
        <f t="shared" si="5"/>
        <v>53769</v>
      </c>
      <c r="S43" s="277">
        <v>21828</v>
      </c>
      <c r="T43" s="277">
        <v>31941</v>
      </c>
      <c r="U43" s="277">
        <v>0</v>
      </c>
      <c r="V43" s="278">
        <f t="shared" si="6"/>
        <v>9</v>
      </c>
      <c r="W43" s="277">
        <v>1</v>
      </c>
      <c r="X43" s="277">
        <v>8</v>
      </c>
      <c r="Y43" s="277">
        <v>0</v>
      </c>
      <c r="Z43" s="278">
        <f t="shared" si="7"/>
        <v>2416</v>
      </c>
      <c r="AA43" s="277">
        <v>1693</v>
      </c>
      <c r="AB43" s="277">
        <v>723</v>
      </c>
      <c r="AC43" s="277">
        <v>0</v>
      </c>
      <c r="AD43" s="278">
        <f t="shared" si="8"/>
        <v>85959</v>
      </c>
      <c r="AE43" s="278">
        <f t="shared" si="9"/>
        <v>0</v>
      </c>
      <c r="AF43" s="277">
        <v>0</v>
      </c>
      <c r="AG43" s="277">
        <v>0</v>
      </c>
      <c r="AH43" s="277">
        <v>0</v>
      </c>
      <c r="AI43" s="278">
        <f t="shared" si="10"/>
        <v>82549</v>
      </c>
      <c r="AJ43" s="277">
        <v>0</v>
      </c>
      <c r="AK43" s="277">
        <v>0</v>
      </c>
      <c r="AL43" s="277">
        <v>82549</v>
      </c>
      <c r="AM43" s="278">
        <f t="shared" si="11"/>
        <v>3362</v>
      </c>
      <c r="AN43" s="277">
        <v>0</v>
      </c>
      <c r="AO43" s="277">
        <v>0</v>
      </c>
      <c r="AP43" s="277">
        <v>3362</v>
      </c>
      <c r="AQ43" s="278">
        <f t="shared" si="12"/>
        <v>47</v>
      </c>
      <c r="AR43" s="277">
        <v>0</v>
      </c>
      <c r="AS43" s="277">
        <v>0</v>
      </c>
      <c r="AT43" s="277">
        <v>47</v>
      </c>
      <c r="AU43" s="278">
        <f t="shared" si="13"/>
        <v>0</v>
      </c>
      <c r="AV43" s="277">
        <v>0</v>
      </c>
      <c r="AW43" s="277">
        <v>0</v>
      </c>
      <c r="AX43" s="277">
        <v>0</v>
      </c>
      <c r="AY43" s="278">
        <f t="shared" si="14"/>
        <v>1</v>
      </c>
      <c r="AZ43" s="277">
        <v>0</v>
      </c>
      <c r="BA43" s="277">
        <v>0</v>
      </c>
      <c r="BB43" s="277">
        <v>1</v>
      </c>
      <c r="BC43" s="277">
        <f t="shared" si="15"/>
        <v>11805</v>
      </c>
      <c r="BD43" s="277">
        <f t="shared" si="16"/>
        <v>4004</v>
      </c>
      <c r="BE43" s="277">
        <v>0</v>
      </c>
      <c r="BF43" s="277">
        <v>1750</v>
      </c>
      <c r="BG43" s="277">
        <v>901</v>
      </c>
      <c r="BH43" s="277">
        <v>348</v>
      </c>
      <c r="BI43" s="277">
        <v>0</v>
      </c>
      <c r="BJ43" s="277">
        <v>1005</v>
      </c>
      <c r="BK43" s="277">
        <f t="shared" si="17"/>
        <v>7801</v>
      </c>
      <c r="BL43" s="277">
        <v>0</v>
      </c>
      <c r="BM43" s="277">
        <v>4393</v>
      </c>
      <c r="BN43" s="277">
        <v>3181</v>
      </c>
      <c r="BO43" s="277">
        <v>160</v>
      </c>
      <c r="BP43" s="277">
        <v>0</v>
      </c>
      <c r="BQ43" s="277">
        <v>67</v>
      </c>
      <c r="BR43" s="278">
        <f aca="true" t="shared" si="175" ref="BR43:BX43">SUM(BY43,CF43)</f>
        <v>231550</v>
      </c>
      <c r="BS43" s="278">
        <f t="shared" si="175"/>
        <v>0</v>
      </c>
      <c r="BT43" s="278">
        <f t="shared" si="175"/>
        <v>154003</v>
      </c>
      <c r="BU43" s="278">
        <f t="shared" si="175"/>
        <v>20000</v>
      </c>
      <c r="BV43" s="278">
        <f t="shared" si="175"/>
        <v>54117</v>
      </c>
      <c r="BW43" s="278">
        <f t="shared" si="175"/>
        <v>9</v>
      </c>
      <c r="BX43" s="278">
        <f t="shared" si="175"/>
        <v>3421</v>
      </c>
      <c r="BY43" s="277">
        <f t="shared" si="19"/>
        <v>227546</v>
      </c>
      <c r="BZ43" s="278">
        <f t="shared" si="20"/>
        <v>0</v>
      </c>
      <c r="CA43" s="278">
        <f t="shared" si="21"/>
        <v>152253</v>
      </c>
      <c r="CB43" s="278">
        <f t="shared" si="22"/>
        <v>19099</v>
      </c>
      <c r="CC43" s="278">
        <f t="shared" si="23"/>
        <v>53769</v>
      </c>
      <c r="CD43" s="278">
        <f t="shared" si="24"/>
        <v>9</v>
      </c>
      <c r="CE43" s="278">
        <f t="shared" si="25"/>
        <v>2416</v>
      </c>
      <c r="CF43" s="277">
        <f t="shared" si="26"/>
        <v>4004</v>
      </c>
      <c r="CG43" s="278">
        <f aca="true" t="shared" si="176" ref="CG43:CL43">BE43</f>
        <v>0</v>
      </c>
      <c r="CH43" s="278">
        <f t="shared" si="176"/>
        <v>1750</v>
      </c>
      <c r="CI43" s="278">
        <f t="shared" si="176"/>
        <v>901</v>
      </c>
      <c r="CJ43" s="278">
        <f t="shared" si="176"/>
        <v>348</v>
      </c>
      <c r="CK43" s="278">
        <f t="shared" si="176"/>
        <v>0</v>
      </c>
      <c r="CL43" s="278">
        <f t="shared" si="176"/>
        <v>1005</v>
      </c>
      <c r="CM43" s="278">
        <f aca="true" t="shared" si="177" ref="CM43:CS43">SUM(CT43,DA43)</f>
        <v>93760</v>
      </c>
      <c r="CN43" s="278">
        <f t="shared" si="177"/>
        <v>0</v>
      </c>
      <c r="CO43" s="278">
        <f t="shared" si="177"/>
        <v>86942</v>
      </c>
      <c r="CP43" s="278">
        <f t="shared" si="177"/>
        <v>6543</v>
      </c>
      <c r="CQ43" s="278">
        <f t="shared" si="177"/>
        <v>207</v>
      </c>
      <c r="CR43" s="278">
        <f t="shared" si="177"/>
        <v>0</v>
      </c>
      <c r="CS43" s="278">
        <f t="shared" si="177"/>
        <v>68</v>
      </c>
      <c r="CT43" s="277">
        <f t="shared" si="29"/>
        <v>85959</v>
      </c>
      <c r="CU43" s="278">
        <f t="shared" si="30"/>
        <v>0</v>
      </c>
      <c r="CV43" s="278">
        <f t="shared" si="31"/>
        <v>82549</v>
      </c>
      <c r="CW43" s="278">
        <f t="shared" si="32"/>
        <v>3362</v>
      </c>
      <c r="CX43" s="278">
        <f t="shared" si="33"/>
        <v>47</v>
      </c>
      <c r="CY43" s="278">
        <f t="shared" si="34"/>
        <v>0</v>
      </c>
      <c r="CZ43" s="278">
        <f t="shared" si="35"/>
        <v>1</v>
      </c>
      <c r="DA43" s="277">
        <f t="shared" si="36"/>
        <v>7801</v>
      </c>
      <c r="DB43" s="278">
        <f aca="true" t="shared" si="178" ref="DB43:DG43">BL43</f>
        <v>0</v>
      </c>
      <c r="DC43" s="278">
        <f t="shared" si="178"/>
        <v>4393</v>
      </c>
      <c r="DD43" s="278">
        <f t="shared" si="178"/>
        <v>3181</v>
      </c>
      <c r="DE43" s="278">
        <f t="shared" si="178"/>
        <v>160</v>
      </c>
      <c r="DF43" s="278">
        <f t="shared" si="178"/>
        <v>0</v>
      </c>
      <c r="DG43" s="278">
        <f t="shared" si="178"/>
        <v>67</v>
      </c>
      <c r="DH43" s="277">
        <v>6</v>
      </c>
      <c r="DI43" s="277">
        <f t="shared" si="38"/>
        <v>12</v>
      </c>
      <c r="DJ43" s="277">
        <v>9</v>
      </c>
      <c r="DK43" s="277">
        <v>1</v>
      </c>
      <c r="DL43" s="277">
        <v>0</v>
      </c>
      <c r="DM43" s="277">
        <v>2</v>
      </c>
    </row>
    <row r="44" spans="1:117" s="276" customFormat="1" ht="12" customHeight="1">
      <c r="A44" s="271" t="s">
        <v>589</v>
      </c>
      <c r="B44" s="272" t="s">
        <v>590</v>
      </c>
      <c r="C44" s="300" t="s">
        <v>300</v>
      </c>
      <c r="D44" s="277">
        <f t="shared" si="0"/>
        <v>471334</v>
      </c>
      <c r="E44" s="278">
        <f t="shared" si="1"/>
        <v>330876</v>
      </c>
      <c r="F44" s="278">
        <f t="shared" si="2"/>
        <v>0</v>
      </c>
      <c r="G44" s="277">
        <v>0</v>
      </c>
      <c r="H44" s="277">
        <v>0</v>
      </c>
      <c r="I44" s="277">
        <v>0</v>
      </c>
      <c r="J44" s="278">
        <f t="shared" si="3"/>
        <v>254913</v>
      </c>
      <c r="K44" s="277">
        <v>39285</v>
      </c>
      <c r="L44" s="277">
        <v>213594</v>
      </c>
      <c r="M44" s="277">
        <v>2034</v>
      </c>
      <c r="N44" s="278">
        <f t="shared" si="4"/>
        <v>14601</v>
      </c>
      <c r="O44" s="277">
        <v>726</v>
      </c>
      <c r="P44" s="277">
        <v>13861</v>
      </c>
      <c r="Q44" s="277">
        <v>14</v>
      </c>
      <c r="R44" s="278">
        <f t="shared" si="5"/>
        <v>54171</v>
      </c>
      <c r="S44" s="277">
        <v>3474</v>
      </c>
      <c r="T44" s="277">
        <v>50697</v>
      </c>
      <c r="U44" s="277">
        <v>0</v>
      </c>
      <c r="V44" s="278">
        <f t="shared" si="6"/>
        <v>732</v>
      </c>
      <c r="W44" s="277">
        <v>560</v>
      </c>
      <c r="X44" s="277">
        <v>172</v>
      </c>
      <c r="Y44" s="277">
        <v>0</v>
      </c>
      <c r="Z44" s="278">
        <f t="shared" si="7"/>
        <v>6459</v>
      </c>
      <c r="AA44" s="277">
        <v>3287</v>
      </c>
      <c r="AB44" s="277">
        <v>3000</v>
      </c>
      <c r="AC44" s="277">
        <v>172</v>
      </c>
      <c r="AD44" s="278">
        <f t="shared" si="8"/>
        <v>68684</v>
      </c>
      <c r="AE44" s="278">
        <f t="shared" si="9"/>
        <v>0</v>
      </c>
      <c r="AF44" s="277">
        <v>0</v>
      </c>
      <c r="AG44" s="277">
        <v>0</v>
      </c>
      <c r="AH44" s="277">
        <v>0</v>
      </c>
      <c r="AI44" s="278">
        <f t="shared" si="10"/>
        <v>60816</v>
      </c>
      <c r="AJ44" s="277">
        <v>0</v>
      </c>
      <c r="AK44" s="277">
        <v>0</v>
      </c>
      <c r="AL44" s="277">
        <v>60816</v>
      </c>
      <c r="AM44" s="278">
        <f t="shared" si="11"/>
        <v>3134</v>
      </c>
      <c r="AN44" s="277">
        <v>0</v>
      </c>
      <c r="AO44" s="277">
        <v>0</v>
      </c>
      <c r="AP44" s="277">
        <v>3134</v>
      </c>
      <c r="AQ44" s="278">
        <f t="shared" si="12"/>
        <v>4303</v>
      </c>
      <c r="AR44" s="277">
        <v>0</v>
      </c>
      <c r="AS44" s="277">
        <v>0</v>
      </c>
      <c r="AT44" s="277">
        <v>4303</v>
      </c>
      <c r="AU44" s="278">
        <f t="shared" si="13"/>
        <v>0</v>
      </c>
      <c r="AV44" s="277">
        <v>0</v>
      </c>
      <c r="AW44" s="277">
        <v>0</v>
      </c>
      <c r="AX44" s="277">
        <v>0</v>
      </c>
      <c r="AY44" s="278">
        <f t="shared" si="14"/>
        <v>431</v>
      </c>
      <c r="AZ44" s="277">
        <v>0</v>
      </c>
      <c r="BA44" s="277">
        <v>0</v>
      </c>
      <c r="BB44" s="277">
        <v>431</v>
      </c>
      <c r="BC44" s="277">
        <f t="shared" si="15"/>
        <v>71774</v>
      </c>
      <c r="BD44" s="277">
        <f t="shared" si="16"/>
        <v>26098</v>
      </c>
      <c r="BE44" s="277">
        <v>0</v>
      </c>
      <c r="BF44" s="277">
        <v>8883</v>
      </c>
      <c r="BG44" s="277">
        <v>10026</v>
      </c>
      <c r="BH44" s="277">
        <v>661</v>
      </c>
      <c r="BI44" s="277">
        <v>2</v>
      </c>
      <c r="BJ44" s="277">
        <v>6526</v>
      </c>
      <c r="BK44" s="277">
        <f t="shared" si="17"/>
        <v>45676</v>
      </c>
      <c r="BL44" s="277">
        <v>0</v>
      </c>
      <c r="BM44" s="277">
        <v>42997</v>
      </c>
      <c r="BN44" s="277">
        <v>671</v>
      </c>
      <c r="BO44" s="277">
        <v>544</v>
      </c>
      <c r="BP44" s="277">
        <v>0</v>
      </c>
      <c r="BQ44" s="277">
        <v>1464</v>
      </c>
      <c r="BR44" s="278">
        <f aca="true" t="shared" si="179" ref="BR44:BX44">SUM(BY44,CF44)</f>
        <v>356974</v>
      </c>
      <c r="BS44" s="278">
        <f t="shared" si="179"/>
        <v>0</v>
      </c>
      <c r="BT44" s="278">
        <f t="shared" si="179"/>
        <v>263796</v>
      </c>
      <c r="BU44" s="278">
        <f t="shared" si="179"/>
        <v>24627</v>
      </c>
      <c r="BV44" s="278">
        <f t="shared" si="179"/>
        <v>54832</v>
      </c>
      <c r="BW44" s="278">
        <f t="shared" si="179"/>
        <v>734</v>
      </c>
      <c r="BX44" s="278">
        <f t="shared" si="179"/>
        <v>12985</v>
      </c>
      <c r="BY44" s="277">
        <f t="shared" si="19"/>
        <v>330876</v>
      </c>
      <c r="BZ44" s="278">
        <f t="shared" si="20"/>
        <v>0</v>
      </c>
      <c r="CA44" s="278">
        <f t="shared" si="21"/>
        <v>254913</v>
      </c>
      <c r="CB44" s="278">
        <f t="shared" si="22"/>
        <v>14601</v>
      </c>
      <c r="CC44" s="278">
        <f t="shared" si="23"/>
        <v>54171</v>
      </c>
      <c r="CD44" s="278">
        <f t="shared" si="24"/>
        <v>732</v>
      </c>
      <c r="CE44" s="278">
        <f t="shared" si="25"/>
        <v>6459</v>
      </c>
      <c r="CF44" s="277">
        <f t="shared" si="26"/>
        <v>26098</v>
      </c>
      <c r="CG44" s="278">
        <f aca="true" t="shared" si="180" ref="CG44:CL44">BE44</f>
        <v>0</v>
      </c>
      <c r="CH44" s="278">
        <f t="shared" si="180"/>
        <v>8883</v>
      </c>
      <c r="CI44" s="278">
        <f t="shared" si="180"/>
        <v>10026</v>
      </c>
      <c r="CJ44" s="278">
        <f t="shared" si="180"/>
        <v>661</v>
      </c>
      <c r="CK44" s="278">
        <f t="shared" si="180"/>
        <v>2</v>
      </c>
      <c r="CL44" s="278">
        <f t="shared" si="180"/>
        <v>6526</v>
      </c>
      <c r="CM44" s="278">
        <f aca="true" t="shared" si="181" ref="CM44:CS44">SUM(CT44,DA44)</f>
        <v>114360</v>
      </c>
      <c r="CN44" s="278">
        <f t="shared" si="181"/>
        <v>0</v>
      </c>
      <c r="CO44" s="278">
        <f t="shared" si="181"/>
        <v>103813</v>
      </c>
      <c r="CP44" s="278">
        <f t="shared" si="181"/>
        <v>3805</v>
      </c>
      <c r="CQ44" s="278">
        <f t="shared" si="181"/>
        <v>4847</v>
      </c>
      <c r="CR44" s="278">
        <f t="shared" si="181"/>
        <v>0</v>
      </c>
      <c r="CS44" s="278">
        <f t="shared" si="181"/>
        <v>1895</v>
      </c>
      <c r="CT44" s="277">
        <f t="shared" si="29"/>
        <v>68684</v>
      </c>
      <c r="CU44" s="278">
        <f t="shared" si="30"/>
        <v>0</v>
      </c>
      <c r="CV44" s="278">
        <f t="shared" si="31"/>
        <v>60816</v>
      </c>
      <c r="CW44" s="278">
        <f t="shared" si="32"/>
        <v>3134</v>
      </c>
      <c r="CX44" s="278">
        <f t="shared" si="33"/>
        <v>4303</v>
      </c>
      <c r="CY44" s="278">
        <f t="shared" si="34"/>
        <v>0</v>
      </c>
      <c r="CZ44" s="278">
        <f t="shared" si="35"/>
        <v>431</v>
      </c>
      <c r="DA44" s="277">
        <f t="shared" si="36"/>
        <v>45676</v>
      </c>
      <c r="DB44" s="278">
        <f aca="true" t="shared" si="182" ref="DB44:DG44">BL44</f>
        <v>0</v>
      </c>
      <c r="DC44" s="278">
        <f t="shared" si="182"/>
        <v>42997</v>
      </c>
      <c r="DD44" s="278">
        <f t="shared" si="182"/>
        <v>671</v>
      </c>
      <c r="DE44" s="278">
        <f t="shared" si="182"/>
        <v>544</v>
      </c>
      <c r="DF44" s="278">
        <f t="shared" si="182"/>
        <v>0</v>
      </c>
      <c r="DG44" s="278">
        <f t="shared" si="182"/>
        <v>1464</v>
      </c>
      <c r="DH44" s="277">
        <v>360</v>
      </c>
      <c r="DI44" s="277">
        <f t="shared" si="38"/>
        <v>42</v>
      </c>
      <c r="DJ44" s="277">
        <v>27</v>
      </c>
      <c r="DK44" s="277">
        <v>6</v>
      </c>
      <c r="DL44" s="277">
        <v>0</v>
      </c>
      <c r="DM44" s="277">
        <v>9</v>
      </c>
    </row>
    <row r="45" spans="1:117" s="276" customFormat="1" ht="12" customHeight="1">
      <c r="A45" s="271" t="s">
        <v>591</v>
      </c>
      <c r="B45" s="272" t="s">
        <v>645</v>
      </c>
      <c r="C45" s="300" t="s">
        <v>300</v>
      </c>
      <c r="D45" s="277">
        <f t="shared" si="0"/>
        <v>261226</v>
      </c>
      <c r="E45" s="278">
        <f t="shared" si="1"/>
        <v>182955</v>
      </c>
      <c r="F45" s="278">
        <f t="shared" si="2"/>
        <v>23873</v>
      </c>
      <c r="G45" s="277">
        <v>4681</v>
      </c>
      <c r="H45" s="277">
        <v>19192</v>
      </c>
      <c r="I45" s="277">
        <v>0</v>
      </c>
      <c r="J45" s="278">
        <f t="shared" si="3"/>
        <v>117512</v>
      </c>
      <c r="K45" s="277">
        <v>65949</v>
      </c>
      <c r="L45" s="277">
        <v>51496</v>
      </c>
      <c r="M45" s="277">
        <v>67</v>
      </c>
      <c r="N45" s="278">
        <f t="shared" si="4"/>
        <v>4525</v>
      </c>
      <c r="O45" s="277">
        <v>218</v>
      </c>
      <c r="P45" s="277">
        <v>4198</v>
      </c>
      <c r="Q45" s="277">
        <v>109</v>
      </c>
      <c r="R45" s="278">
        <f t="shared" si="5"/>
        <v>29196</v>
      </c>
      <c r="S45" s="277">
        <v>4666</v>
      </c>
      <c r="T45" s="277">
        <v>24463</v>
      </c>
      <c r="U45" s="277">
        <v>67</v>
      </c>
      <c r="V45" s="278">
        <f t="shared" si="6"/>
        <v>314</v>
      </c>
      <c r="W45" s="277">
        <v>169</v>
      </c>
      <c r="X45" s="277">
        <v>145</v>
      </c>
      <c r="Y45" s="277">
        <v>0</v>
      </c>
      <c r="Z45" s="278">
        <f t="shared" si="7"/>
        <v>7535</v>
      </c>
      <c r="AA45" s="277">
        <v>4720</v>
      </c>
      <c r="AB45" s="277">
        <v>2780</v>
      </c>
      <c r="AC45" s="277">
        <v>35</v>
      </c>
      <c r="AD45" s="278">
        <f t="shared" si="8"/>
        <v>52514</v>
      </c>
      <c r="AE45" s="278">
        <f t="shared" si="9"/>
        <v>5733</v>
      </c>
      <c r="AF45" s="277">
        <v>12</v>
      </c>
      <c r="AG45" s="277">
        <v>0</v>
      </c>
      <c r="AH45" s="277">
        <v>5721</v>
      </c>
      <c r="AI45" s="278">
        <f t="shared" si="10"/>
        <v>46161</v>
      </c>
      <c r="AJ45" s="277">
        <v>16</v>
      </c>
      <c r="AK45" s="277">
        <v>0</v>
      </c>
      <c r="AL45" s="277">
        <v>46145</v>
      </c>
      <c r="AM45" s="278">
        <f t="shared" si="11"/>
        <v>311</v>
      </c>
      <c r="AN45" s="277">
        <v>0</v>
      </c>
      <c r="AO45" s="277">
        <v>0</v>
      </c>
      <c r="AP45" s="277">
        <v>311</v>
      </c>
      <c r="AQ45" s="278">
        <f t="shared" si="12"/>
        <v>245</v>
      </c>
      <c r="AR45" s="277">
        <v>1</v>
      </c>
      <c r="AS45" s="277">
        <v>37</v>
      </c>
      <c r="AT45" s="277">
        <v>207</v>
      </c>
      <c r="AU45" s="278">
        <f t="shared" si="13"/>
        <v>0</v>
      </c>
      <c r="AV45" s="277">
        <v>0</v>
      </c>
      <c r="AW45" s="277">
        <v>0</v>
      </c>
      <c r="AX45" s="277">
        <v>0</v>
      </c>
      <c r="AY45" s="278">
        <f t="shared" si="14"/>
        <v>64</v>
      </c>
      <c r="AZ45" s="277">
        <v>14</v>
      </c>
      <c r="BA45" s="277">
        <v>0</v>
      </c>
      <c r="BB45" s="277">
        <v>50</v>
      </c>
      <c r="BC45" s="277">
        <f t="shared" si="15"/>
        <v>25757</v>
      </c>
      <c r="BD45" s="277">
        <f t="shared" si="16"/>
        <v>9663</v>
      </c>
      <c r="BE45" s="277">
        <v>1773</v>
      </c>
      <c r="BF45" s="277">
        <v>4275</v>
      </c>
      <c r="BG45" s="277">
        <v>1364</v>
      </c>
      <c r="BH45" s="277">
        <v>1100</v>
      </c>
      <c r="BI45" s="277">
        <v>359</v>
      </c>
      <c r="BJ45" s="277">
        <v>792</v>
      </c>
      <c r="BK45" s="277">
        <f t="shared" si="17"/>
        <v>16094</v>
      </c>
      <c r="BL45" s="277">
        <v>696</v>
      </c>
      <c r="BM45" s="277">
        <v>14336</v>
      </c>
      <c r="BN45" s="277">
        <v>262</v>
      </c>
      <c r="BO45" s="277">
        <v>299</v>
      </c>
      <c r="BP45" s="277">
        <v>294</v>
      </c>
      <c r="BQ45" s="277">
        <v>207</v>
      </c>
      <c r="BR45" s="278">
        <f aca="true" t="shared" si="183" ref="BR45:BX45">SUM(BY45,CF45)</f>
        <v>192618</v>
      </c>
      <c r="BS45" s="278">
        <f t="shared" si="183"/>
        <v>25646</v>
      </c>
      <c r="BT45" s="278">
        <f t="shared" si="183"/>
        <v>121787</v>
      </c>
      <c r="BU45" s="278">
        <f t="shared" si="183"/>
        <v>5889</v>
      </c>
      <c r="BV45" s="278">
        <f t="shared" si="183"/>
        <v>30296</v>
      </c>
      <c r="BW45" s="278">
        <f t="shared" si="183"/>
        <v>673</v>
      </c>
      <c r="BX45" s="278">
        <f t="shared" si="183"/>
        <v>8327</v>
      </c>
      <c r="BY45" s="277">
        <f t="shared" si="19"/>
        <v>182955</v>
      </c>
      <c r="BZ45" s="278">
        <f t="shared" si="20"/>
        <v>23873</v>
      </c>
      <c r="CA45" s="278">
        <f t="shared" si="21"/>
        <v>117512</v>
      </c>
      <c r="CB45" s="278">
        <f t="shared" si="22"/>
        <v>4525</v>
      </c>
      <c r="CC45" s="278">
        <f t="shared" si="23"/>
        <v>29196</v>
      </c>
      <c r="CD45" s="278">
        <f t="shared" si="24"/>
        <v>314</v>
      </c>
      <c r="CE45" s="278">
        <f t="shared" si="25"/>
        <v>7535</v>
      </c>
      <c r="CF45" s="277">
        <f t="shared" si="26"/>
        <v>9663</v>
      </c>
      <c r="CG45" s="278">
        <f aca="true" t="shared" si="184" ref="CG45:CL45">BE45</f>
        <v>1773</v>
      </c>
      <c r="CH45" s="278">
        <f t="shared" si="184"/>
        <v>4275</v>
      </c>
      <c r="CI45" s="278">
        <f t="shared" si="184"/>
        <v>1364</v>
      </c>
      <c r="CJ45" s="278">
        <f t="shared" si="184"/>
        <v>1100</v>
      </c>
      <c r="CK45" s="278">
        <f t="shared" si="184"/>
        <v>359</v>
      </c>
      <c r="CL45" s="278">
        <f t="shared" si="184"/>
        <v>792</v>
      </c>
      <c r="CM45" s="278">
        <f aca="true" t="shared" si="185" ref="CM45:CS45">SUM(CT45,DA45)</f>
        <v>68608</v>
      </c>
      <c r="CN45" s="278">
        <f t="shared" si="185"/>
        <v>6429</v>
      </c>
      <c r="CO45" s="278">
        <f t="shared" si="185"/>
        <v>60497</v>
      </c>
      <c r="CP45" s="278">
        <f t="shared" si="185"/>
        <v>573</v>
      </c>
      <c r="CQ45" s="278">
        <f t="shared" si="185"/>
        <v>544</v>
      </c>
      <c r="CR45" s="278">
        <f t="shared" si="185"/>
        <v>294</v>
      </c>
      <c r="CS45" s="278">
        <f t="shared" si="185"/>
        <v>271</v>
      </c>
      <c r="CT45" s="277">
        <f t="shared" si="29"/>
        <v>52514</v>
      </c>
      <c r="CU45" s="278">
        <f t="shared" si="30"/>
        <v>5733</v>
      </c>
      <c r="CV45" s="278">
        <f t="shared" si="31"/>
        <v>46161</v>
      </c>
      <c r="CW45" s="278">
        <f t="shared" si="32"/>
        <v>311</v>
      </c>
      <c r="CX45" s="278">
        <f t="shared" si="33"/>
        <v>245</v>
      </c>
      <c r="CY45" s="278">
        <f t="shared" si="34"/>
        <v>0</v>
      </c>
      <c r="CZ45" s="278">
        <f t="shared" si="35"/>
        <v>64</v>
      </c>
      <c r="DA45" s="277">
        <f t="shared" si="36"/>
        <v>16094</v>
      </c>
      <c r="DB45" s="278">
        <f aca="true" t="shared" si="186" ref="DB45:DG45">BL45</f>
        <v>696</v>
      </c>
      <c r="DC45" s="278">
        <f t="shared" si="186"/>
        <v>14336</v>
      </c>
      <c r="DD45" s="278">
        <f t="shared" si="186"/>
        <v>262</v>
      </c>
      <c r="DE45" s="278">
        <f t="shared" si="186"/>
        <v>299</v>
      </c>
      <c r="DF45" s="278">
        <f t="shared" si="186"/>
        <v>294</v>
      </c>
      <c r="DG45" s="278">
        <f t="shared" si="186"/>
        <v>207</v>
      </c>
      <c r="DH45" s="277">
        <v>375</v>
      </c>
      <c r="DI45" s="277">
        <f t="shared" si="38"/>
        <v>38</v>
      </c>
      <c r="DJ45" s="277">
        <v>4</v>
      </c>
      <c r="DK45" s="277">
        <v>12</v>
      </c>
      <c r="DL45" s="277">
        <v>0</v>
      </c>
      <c r="DM45" s="277">
        <v>22</v>
      </c>
    </row>
    <row r="46" spans="1:117" s="276" customFormat="1" ht="12" customHeight="1">
      <c r="A46" s="271" t="s">
        <v>592</v>
      </c>
      <c r="B46" s="272" t="s">
        <v>646</v>
      </c>
      <c r="C46" s="300" t="s">
        <v>300</v>
      </c>
      <c r="D46" s="277">
        <f t="shared" si="0"/>
        <v>1733433</v>
      </c>
      <c r="E46" s="278">
        <f t="shared" si="1"/>
        <v>1080754</v>
      </c>
      <c r="F46" s="278">
        <f t="shared" si="2"/>
        <v>181583</v>
      </c>
      <c r="G46" s="277">
        <v>54761</v>
      </c>
      <c r="H46" s="277">
        <v>126822</v>
      </c>
      <c r="I46" s="277">
        <v>0</v>
      </c>
      <c r="J46" s="278">
        <f t="shared" si="3"/>
        <v>766688</v>
      </c>
      <c r="K46" s="277">
        <v>68163</v>
      </c>
      <c r="L46" s="277">
        <v>684169</v>
      </c>
      <c r="M46" s="277">
        <v>14356</v>
      </c>
      <c r="N46" s="278">
        <f t="shared" si="4"/>
        <v>29374</v>
      </c>
      <c r="O46" s="277">
        <v>2535</v>
      </c>
      <c r="P46" s="277">
        <v>26392</v>
      </c>
      <c r="Q46" s="277">
        <v>447</v>
      </c>
      <c r="R46" s="278">
        <f t="shared" si="5"/>
        <v>88039</v>
      </c>
      <c r="S46" s="277">
        <v>14877</v>
      </c>
      <c r="T46" s="277">
        <v>72226</v>
      </c>
      <c r="U46" s="277">
        <v>936</v>
      </c>
      <c r="V46" s="278">
        <f t="shared" si="6"/>
        <v>274</v>
      </c>
      <c r="W46" s="277">
        <v>33</v>
      </c>
      <c r="X46" s="277">
        <v>241</v>
      </c>
      <c r="Y46" s="277">
        <v>0</v>
      </c>
      <c r="Z46" s="278">
        <f t="shared" si="7"/>
        <v>14796</v>
      </c>
      <c r="AA46" s="277">
        <v>1256</v>
      </c>
      <c r="AB46" s="277">
        <v>13411</v>
      </c>
      <c r="AC46" s="277">
        <v>129</v>
      </c>
      <c r="AD46" s="278">
        <f t="shared" si="8"/>
        <v>347291</v>
      </c>
      <c r="AE46" s="278">
        <f t="shared" si="9"/>
        <v>23018</v>
      </c>
      <c r="AF46" s="277">
        <v>6862</v>
      </c>
      <c r="AG46" s="277">
        <v>16156</v>
      </c>
      <c r="AH46" s="277">
        <v>0</v>
      </c>
      <c r="AI46" s="278">
        <f t="shared" si="10"/>
        <v>307736</v>
      </c>
      <c r="AJ46" s="277">
        <v>3509</v>
      </c>
      <c r="AK46" s="277">
        <v>9731</v>
      </c>
      <c r="AL46" s="277">
        <v>294496</v>
      </c>
      <c r="AM46" s="278">
        <f t="shared" si="11"/>
        <v>10329</v>
      </c>
      <c r="AN46" s="277">
        <v>2008</v>
      </c>
      <c r="AO46" s="277">
        <v>745</v>
      </c>
      <c r="AP46" s="277">
        <v>7576</v>
      </c>
      <c r="AQ46" s="278">
        <f t="shared" si="12"/>
        <v>4794</v>
      </c>
      <c r="AR46" s="277">
        <v>79</v>
      </c>
      <c r="AS46" s="277">
        <v>1364</v>
      </c>
      <c r="AT46" s="277">
        <v>3351</v>
      </c>
      <c r="AU46" s="278">
        <f t="shared" si="13"/>
        <v>26</v>
      </c>
      <c r="AV46" s="277">
        <v>0</v>
      </c>
      <c r="AW46" s="277">
        <v>0</v>
      </c>
      <c r="AX46" s="277">
        <v>26</v>
      </c>
      <c r="AY46" s="278">
        <f t="shared" si="14"/>
        <v>1388</v>
      </c>
      <c r="AZ46" s="277">
        <v>258</v>
      </c>
      <c r="BA46" s="277">
        <v>190</v>
      </c>
      <c r="BB46" s="277">
        <v>940</v>
      </c>
      <c r="BC46" s="277">
        <f t="shared" si="15"/>
        <v>305388</v>
      </c>
      <c r="BD46" s="277">
        <f t="shared" si="16"/>
        <v>34131</v>
      </c>
      <c r="BE46" s="277">
        <v>192</v>
      </c>
      <c r="BF46" s="277">
        <v>16157</v>
      </c>
      <c r="BG46" s="277">
        <v>2953</v>
      </c>
      <c r="BH46" s="277">
        <v>3781</v>
      </c>
      <c r="BI46" s="277">
        <v>56</v>
      </c>
      <c r="BJ46" s="277">
        <v>10992</v>
      </c>
      <c r="BK46" s="277">
        <f t="shared" si="17"/>
        <v>271257</v>
      </c>
      <c r="BL46" s="277">
        <v>133330</v>
      </c>
      <c r="BM46" s="277">
        <v>97452</v>
      </c>
      <c r="BN46" s="277">
        <v>17820</v>
      </c>
      <c r="BO46" s="277">
        <v>7626</v>
      </c>
      <c r="BP46" s="277">
        <v>1219</v>
      </c>
      <c r="BQ46" s="277">
        <v>13810</v>
      </c>
      <c r="BR46" s="278">
        <f aca="true" t="shared" si="187" ref="BR46:BX46">SUM(BY46,CF46)</f>
        <v>1114885</v>
      </c>
      <c r="BS46" s="278">
        <f t="shared" si="187"/>
        <v>181775</v>
      </c>
      <c r="BT46" s="278">
        <f t="shared" si="187"/>
        <v>782845</v>
      </c>
      <c r="BU46" s="278">
        <f t="shared" si="187"/>
        <v>32327</v>
      </c>
      <c r="BV46" s="278">
        <f t="shared" si="187"/>
        <v>91820</v>
      </c>
      <c r="BW46" s="278">
        <f t="shared" si="187"/>
        <v>330</v>
      </c>
      <c r="BX46" s="278">
        <f t="shared" si="187"/>
        <v>25788</v>
      </c>
      <c r="BY46" s="277">
        <f t="shared" si="19"/>
        <v>1080754</v>
      </c>
      <c r="BZ46" s="278">
        <f t="shared" si="20"/>
        <v>181583</v>
      </c>
      <c r="CA46" s="278">
        <f t="shared" si="21"/>
        <v>766688</v>
      </c>
      <c r="CB46" s="278">
        <f t="shared" si="22"/>
        <v>29374</v>
      </c>
      <c r="CC46" s="278">
        <f t="shared" si="23"/>
        <v>88039</v>
      </c>
      <c r="CD46" s="278">
        <f t="shared" si="24"/>
        <v>274</v>
      </c>
      <c r="CE46" s="278">
        <f t="shared" si="25"/>
        <v>14796</v>
      </c>
      <c r="CF46" s="277">
        <f t="shared" si="26"/>
        <v>34131</v>
      </c>
      <c r="CG46" s="278">
        <f aca="true" t="shared" si="188" ref="CG46:CL46">BE46</f>
        <v>192</v>
      </c>
      <c r="CH46" s="278">
        <f t="shared" si="188"/>
        <v>16157</v>
      </c>
      <c r="CI46" s="278">
        <f t="shared" si="188"/>
        <v>2953</v>
      </c>
      <c r="CJ46" s="278">
        <f t="shared" si="188"/>
        <v>3781</v>
      </c>
      <c r="CK46" s="278">
        <f t="shared" si="188"/>
        <v>56</v>
      </c>
      <c r="CL46" s="278">
        <f t="shared" si="188"/>
        <v>10992</v>
      </c>
      <c r="CM46" s="278">
        <f aca="true" t="shared" si="189" ref="CM46:CS46">SUM(CT46,DA46)</f>
        <v>618548</v>
      </c>
      <c r="CN46" s="278">
        <f t="shared" si="189"/>
        <v>156348</v>
      </c>
      <c r="CO46" s="278">
        <f t="shared" si="189"/>
        <v>405188</v>
      </c>
      <c r="CP46" s="278">
        <f t="shared" si="189"/>
        <v>28149</v>
      </c>
      <c r="CQ46" s="278">
        <f t="shared" si="189"/>
        <v>12420</v>
      </c>
      <c r="CR46" s="278">
        <f t="shared" si="189"/>
        <v>1245</v>
      </c>
      <c r="CS46" s="278">
        <f t="shared" si="189"/>
        <v>15198</v>
      </c>
      <c r="CT46" s="277">
        <f t="shared" si="29"/>
        <v>347291</v>
      </c>
      <c r="CU46" s="278">
        <f t="shared" si="30"/>
        <v>23018</v>
      </c>
      <c r="CV46" s="278">
        <f t="shared" si="31"/>
        <v>307736</v>
      </c>
      <c r="CW46" s="278">
        <f t="shared" si="32"/>
        <v>10329</v>
      </c>
      <c r="CX46" s="278">
        <f t="shared" si="33"/>
        <v>4794</v>
      </c>
      <c r="CY46" s="278">
        <f t="shared" si="34"/>
        <v>26</v>
      </c>
      <c r="CZ46" s="278">
        <f t="shared" si="35"/>
        <v>1388</v>
      </c>
      <c r="DA46" s="277">
        <f t="shared" si="36"/>
        <v>271257</v>
      </c>
      <c r="DB46" s="278">
        <f aca="true" t="shared" si="190" ref="DB46:DG46">BL46</f>
        <v>133330</v>
      </c>
      <c r="DC46" s="278">
        <f t="shared" si="190"/>
        <v>97452</v>
      </c>
      <c r="DD46" s="278">
        <f t="shared" si="190"/>
        <v>17820</v>
      </c>
      <c r="DE46" s="278">
        <f t="shared" si="190"/>
        <v>7626</v>
      </c>
      <c r="DF46" s="278">
        <f t="shared" si="190"/>
        <v>1219</v>
      </c>
      <c r="DG46" s="278">
        <f t="shared" si="190"/>
        <v>13810</v>
      </c>
      <c r="DH46" s="277">
        <v>1435</v>
      </c>
      <c r="DI46" s="277">
        <f t="shared" si="38"/>
        <v>40</v>
      </c>
      <c r="DJ46" s="277">
        <v>18</v>
      </c>
      <c r="DK46" s="277">
        <v>9</v>
      </c>
      <c r="DL46" s="277">
        <v>0</v>
      </c>
      <c r="DM46" s="277">
        <v>13</v>
      </c>
    </row>
    <row r="47" spans="1:117" s="276" customFormat="1" ht="12" customHeight="1">
      <c r="A47" s="271" t="s">
        <v>593</v>
      </c>
      <c r="B47" s="272" t="s">
        <v>594</v>
      </c>
      <c r="C47" s="300" t="s">
        <v>300</v>
      </c>
      <c r="D47" s="277">
        <f t="shared" si="0"/>
        <v>266445</v>
      </c>
      <c r="E47" s="278">
        <f t="shared" si="1"/>
        <v>178289</v>
      </c>
      <c r="F47" s="278">
        <f t="shared" si="2"/>
        <v>301</v>
      </c>
      <c r="G47" s="277">
        <v>0</v>
      </c>
      <c r="H47" s="277">
        <v>301</v>
      </c>
      <c r="I47" s="277">
        <v>0</v>
      </c>
      <c r="J47" s="278">
        <f t="shared" si="3"/>
        <v>148284</v>
      </c>
      <c r="K47" s="277">
        <v>28972</v>
      </c>
      <c r="L47" s="277">
        <v>119086</v>
      </c>
      <c r="M47" s="277">
        <v>226</v>
      </c>
      <c r="N47" s="278">
        <f t="shared" si="4"/>
        <v>7750</v>
      </c>
      <c r="O47" s="277">
        <v>991</v>
      </c>
      <c r="P47" s="277">
        <v>6747</v>
      </c>
      <c r="Q47" s="277">
        <v>12</v>
      </c>
      <c r="R47" s="278">
        <f t="shared" si="5"/>
        <v>19922</v>
      </c>
      <c r="S47" s="277">
        <v>4551</v>
      </c>
      <c r="T47" s="277">
        <v>15356</v>
      </c>
      <c r="U47" s="277">
        <v>15</v>
      </c>
      <c r="V47" s="278">
        <f t="shared" si="6"/>
        <v>101</v>
      </c>
      <c r="W47" s="277">
        <v>39</v>
      </c>
      <c r="X47" s="277">
        <v>56</v>
      </c>
      <c r="Y47" s="277">
        <v>6</v>
      </c>
      <c r="Z47" s="278">
        <f t="shared" si="7"/>
        <v>1931</v>
      </c>
      <c r="AA47" s="277">
        <v>247</v>
      </c>
      <c r="AB47" s="277">
        <v>1626</v>
      </c>
      <c r="AC47" s="277">
        <v>58</v>
      </c>
      <c r="AD47" s="278">
        <f t="shared" si="8"/>
        <v>63905</v>
      </c>
      <c r="AE47" s="278">
        <f t="shared" si="9"/>
        <v>0</v>
      </c>
      <c r="AF47" s="277">
        <v>0</v>
      </c>
      <c r="AG47" s="277">
        <v>0</v>
      </c>
      <c r="AH47" s="277">
        <v>0</v>
      </c>
      <c r="AI47" s="278">
        <f t="shared" si="10"/>
        <v>58248</v>
      </c>
      <c r="AJ47" s="277">
        <v>7</v>
      </c>
      <c r="AK47" s="277">
        <v>2401</v>
      </c>
      <c r="AL47" s="277">
        <v>55840</v>
      </c>
      <c r="AM47" s="278">
        <f t="shared" si="11"/>
        <v>235</v>
      </c>
      <c r="AN47" s="277">
        <v>0</v>
      </c>
      <c r="AO47" s="277">
        <v>43</v>
      </c>
      <c r="AP47" s="277">
        <v>192</v>
      </c>
      <c r="AQ47" s="278">
        <f t="shared" si="12"/>
        <v>4856</v>
      </c>
      <c r="AR47" s="277">
        <v>51</v>
      </c>
      <c r="AS47" s="277">
        <v>71</v>
      </c>
      <c r="AT47" s="277">
        <v>4734</v>
      </c>
      <c r="AU47" s="278">
        <f t="shared" si="13"/>
        <v>1</v>
      </c>
      <c r="AV47" s="277">
        <v>0</v>
      </c>
      <c r="AW47" s="277">
        <v>1</v>
      </c>
      <c r="AX47" s="277">
        <v>0</v>
      </c>
      <c r="AY47" s="278">
        <f t="shared" si="14"/>
        <v>565</v>
      </c>
      <c r="AZ47" s="277">
        <v>0</v>
      </c>
      <c r="BA47" s="277">
        <v>50</v>
      </c>
      <c r="BB47" s="277">
        <v>515</v>
      </c>
      <c r="BC47" s="277">
        <f t="shared" si="15"/>
        <v>24251</v>
      </c>
      <c r="BD47" s="277">
        <f t="shared" si="16"/>
        <v>10927</v>
      </c>
      <c r="BE47" s="277">
        <v>7</v>
      </c>
      <c r="BF47" s="277">
        <v>4087</v>
      </c>
      <c r="BG47" s="277">
        <v>1121</v>
      </c>
      <c r="BH47" s="277">
        <v>774</v>
      </c>
      <c r="BI47" s="277">
        <v>15</v>
      </c>
      <c r="BJ47" s="277">
        <v>4923</v>
      </c>
      <c r="BK47" s="277">
        <f t="shared" si="17"/>
        <v>13324</v>
      </c>
      <c r="BL47" s="277">
        <v>0</v>
      </c>
      <c r="BM47" s="277">
        <v>10596</v>
      </c>
      <c r="BN47" s="277">
        <v>235</v>
      </c>
      <c r="BO47" s="277">
        <v>1350</v>
      </c>
      <c r="BP47" s="277">
        <v>0</v>
      </c>
      <c r="BQ47" s="277">
        <v>1143</v>
      </c>
      <c r="BR47" s="278">
        <f aca="true" t="shared" si="191" ref="BR47:BX47">SUM(BY47,CF47)</f>
        <v>189216</v>
      </c>
      <c r="BS47" s="278">
        <f t="shared" si="191"/>
        <v>308</v>
      </c>
      <c r="BT47" s="278">
        <f t="shared" si="191"/>
        <v>152371</v>
      </c>
      <c r="BU47" s="278">
        <f t="shared" si="191"/>
        <v>8871</v>
      </c>
      <c r="BV47" s="278">
        <f t="shared" si="191"/>
        <v>20696</v>
      </c>
      <c r="BW47" s="278">
        <f t="shared" si="191"/>
        <v>116</v>
      </c>
      <c r="BX47" s="278">
        <f t="shared" si="191"/>
        <v>6854</v>
      </c>
      <c r="BY47" s="277">
        <f t="shared" si="19"/>
        <v>178289</v>
      </c>
      <c r="BZ47" s="278">
        <f t="shared" si="20"/>
        <v>301</v>
      </c>
      <c r="CA47" s="278">
        <f t="shared" si="21"/>
        <v>148284</v>
      </c>
      <c r="CB47" s="278">
        <f t="shared" si="22"/>
        <v>7750</v>
      </c>
      <c r="CC47" s="278">
        <f t="shared" si="23"/>
        <v>19922</v>
      </c>
      <c r="CD47" s="278">
        <f t="shared" si="24"/>
        <v>101</v>
      </c>
      <c r="CE47" s="278">
        <f t="shared" si="25"/>
        <v>1931</v>
      </c>
      <c r="CF47" s="277">
        <f t="shared" si="26"/>
        <v>10927</v>
      </c>
      <c r="CG47" s="278">
        <f aca="true" t="shared" si="192" ref="CG47:CL47">BE47</f>
        <v>7</v>
      </c>
      <c r="CH47" s="278">
        <f t="shared" si="192"/>
        <v>4087</v>
      </c>
      <c r="CI47" s="278">
        <f t="shared" si="192"/>
        <v>1121</v>
      </c>
      <c r="CJ47" s="278">
        <f t="shared" si="192"/>
        <v>774</v>
      </c>
      <c r="CK47" s="278">
        <f t="shared" si="192"/>
        <v>15</v>
      </c>
      <c r="CL47" s="278">
        <f t="shared" si="192"/>
        <v>4923</v>
      </c>
      <c r="CM47" s="278">
        <f aca="true" t="shared" si="193" ref="CM47:CS47">SUM(CT47,DA47)</f>
        <v>77229</v>
      </c>
      <c r="CN47" s="278">
        <f t="shared" si="193"/>
        <v>0</v>
      </c>
      <c r="CO47" s="278">
        <f t="shared" si="193"/>
        <v>68844</v>
      </c>
      <c r="CP47" s="278">
        <f t="shared" si="193"/>
        <v>470</v>
      </c>
      <c r="CQ47" s="278">
        <f t="shared" si="193"/>
        <v>6206</v>
      </c>
      <c r="CR47" s="278">
        <f t="shared" si="193"/>
        <v>1</v>
      </c>
      <c r="CS47" s="278">
        <f t="shared" si="193"/>
        <v>1708</v>
      </c>
      <c r="CT47" s="277">
        <f t="shared" si="29"/>
        <v>63905</v>
      </c>
      <c r="CU47" s="278">
        <f t="shared" si="30"/>
        <v>0</v>
      </c>
      <c r="CV47" s="278">
        <f t="shared" si="31"/>
        <v>58248</v>
      </c>
      <c r="CW47" s="278">
        <f t="shared" si="32"/>
        <v>235</v>
      </c>
      <c r="CX47" s="278">
        <f t="shared" si="33"/>
        <v>4856</v>
      </c>
      <c r="CY47" s="278">
        <f t="shared" si="34"/>
        <v>1</v>
      </c>
      <c r="CZ47" s="278">
        <f t="shared" si="35"/>
        <v>565</v>
      </c>
      <c r="DA47" s="277">
        <f t="shared" si="36"/>
        <v>13324</v>
      </c>
      <c r="DB47" s="278">
        <f aca="true" t="shared" si="194" ref="DB47:DG47">BL47</f>
        <v>0</v>
      </c>
      <c r="DC47" s="278">
        <f t="shared" si="194"/>
        <v>10596</v>
      </c>
      <c r="DD47" s="278">
        <f t="shared" si="194"/>
        <v>235</v>
      </c>
      <c r="DE47" s="278">
        <f t="shared" si="194"/>
        <v>1350</v>
      </c>
      <c r="DF47" s="278">
        <f t="shared" si="194"/>
        <v>0</v>
      </c>
      <c r="DG47" s="278">
        <f t="shared" si="194"/>
        <v>1143</v>
      </c>
      <c r="DH47" s="277">
        <v>80</v>
      </c>
      <c r="DI47" s="277">
        <f t="shared" si="38"/>
        <v>12</v>
      </c>
      <c r="DJ47" s="277">
        <v>9</v>
      </c>
      <c r="DK47" s="277">
        <v>2</v>
      </c>
      <c r="DL47" s="277">
        <v>0</v>
      </c>
      <c r="DM47" s="277">
        <v>1</v>
      </c>
    </row>
    <row r="48" spans="1:117" s="276" customFormat="1" ht="12" customHeight="1">
      <c r="A48" s="271" t="s">
        <v>731</v>
      </c>
      <c r="B48" s="272" t="s">
        <v>732</v>
      </c>
      <c r="C48" s="300" t="s">
        <v>733</v>
      </c>
      <c r="D48" s="277">
        <f t="shared" si="0"/>
        <v>472246</v>
      </c>
      <c r="E48" s="278">
        <f t="shared" si="1"/>
        <v>301216</v>
      </c>
      <c r="F48" s="278">
        <f t="shared" si="2"/>
        <v>0</v>
      </c>
      <c r="G48" s="277">
        <v>0</v>
      </c>
      <c r="H48" s="277">
        <v>0</v>
      </c>
      <c r="I48" s="277">
        <v>0</v>
      </c>
      <c r="J48" s="278">
        <f t="shared" si="3"/>
        <v>247471</v>
      </c>
      <c r="K48" s="277">
        <v>72889</v>
      </c>
      <c r="L48" s="277">
        <v>174495</v>
      </c>
      <c r="M48" s="277">
        <v>87</v>
      </c>
      <c r="N48" s="278">
        <f t="shared" si="4"/>
        <v>17097</v>
      </c>
      <c r="O48" s="277">
        <v>6073</v>
      </c>
      <c r="P48" s="277">
        <v>11019</v>
      </c>
      <c r="Q48" s="277">
        <v>5</v>
      </c>
      <c r="R48" s="278">
        <f t="shared" si="5"/>
        <v>34172</v>
      </c>
      <c r="S48" s="277">
        <v>10624</v>
      </c>
      <c r="T48" s="277">
        <v>23529</v>
      </c>
      <c r="U48" s="277">
        <v>19</v>
      </c>
      <c r="V48" s="278">
        <f t="shared" si="6"/>
        <v>717</v>
      </c>
      <c r="W48" s="277">
        <v>193</v>
      </c>
      <c r="X48" s="277">
        <v>524</v>
      </c>
      <c r="Y48" s="277">
        <v>0</v>
      </c>
      <c r="Z48" s="278">
        <f t="shared" si="7"/>
        <v>1759</v>
      </c>
      <c r="AA48" s="277">
        <v>382</v>
      </c>
      <c r="AB48" s="277">
        <v>1352</v>
      </c>
      <c r="AC48" s="277">
        <v>25</v>
      </c>
      <c r="AD48" s="278">
        <f t="shared" si="8"/>
        <v>101495</v>
      </c>
      <c r="AE48" s="278">
        <f t="shared" si="9"/>
        <v>0</v>
      </c>
      <c r="AF48" s="277">
        <v>0</v>
      </c>
      <c r="AG48" s="277">
        <v>0</v>
      </c>
      <c r="AH48" s="277">
        <v>0</v>
      </c>
      <c r="AI48" s="278">
        <f t="shared" si="10"/>
        <v>92479</v>
      </c>
      <c r="AJ48" s="277">
        <v>0</v>
      </c>
      <c r="AK48" s="277">
        <v>617</v>
      </c>
      <c r="AL48" s="277">
        <v>91862</v>
      </c>
      <c r="AM48" s="278">
        <f t="shared" si="11"/>
        <v>3992</v>
      </c>
      <c r="AN48" s="277">
        <v>0</v>
      </c>
      <c r="AO48" s="277">
        <v>32</v>
      </c>
      <c r="AP48" s="277">
        <v>3960</v>
      </c>
      <c r="AQ48" s="278">
        <f t="shared" si="12"/>
        <v>4958</v>
      </c>
      <c r="AR48" s="277">
        <v>0</v>
      </c>
      <c r="AS48" s="277">
        <v>1321</v>
      </c>
      <c r="AT48" s="277">
        <v>3637</v>
      </c>
      <c r="AU48" s="278">
        <f t="shared" si="13"/>
        <v>1</v>
      </c>
      <c r="AV48" s="277">
        <v>0</v>
      </c>
      <c r="AW48" s="277">
        <v>0</v>
      </c>
      <c r="AX48" s="277">
        <v>1</v>
      </c>
      <c r="AY48" s="278">
        <f t="shared" si="14"/>
        <v>65</v>
      </c>
      <c r="AZ48" s="277">
        <v>0</v>
      </c>
      <c r="BA48" s="277">
        <v>0</v>
      </c>
      <c r="BB48" s="277">
        <v>65</v>
      </c>
      <c r="BC48" s="277">
        <f t="shared" si="15"/>
        <v>69535</v>
      </c>
      <c r="BD48" s="277">
        <f t="shared" si="16"/>
        <v>17641</v>
      </c>
      <c r="BE48" s="277">
        <v>0</v>
      </c>
      <c r="BF48" s="277">
        <v>12309</v>
      </c>
      <c r="BG48" s="277">
        <v>2934</v>
      </c>
      <c r="BH48" s="277">
        <v>868</v>
      </c>
      <c r="BI48" s="277">
        <v>459</v>
      </c>
      <c r="BJ48" s="277">
        <v>1071</v>
      </c>
      <c r="BK48" s="277">
        <f t="shared" si="17"/>
        <v>51894</v>
      </c>
      <c r="BL48" s="277">
        <v>0</v>
      </c>
      <c r="BM48" s="277">
        <v>47764</v>
      </c>
      <c r="BN48" s="277">
        <v>2214</v>
      </c>
      <c r="BO48" s="277">
        <v>1165</v>
      </c>
      <c r="BP48" s="277">
        <v>9</v>
      </c>
      <c r="BQ48" s="277">
        <v>742</v>
      </c>
      <c r="BR48" s="278">
        <f aca="true" t="shared" si="195" ref="BR48:BX48">SUM(BY48,CF48)</f>
        <v>318857</v>
      </c>
      <c r="BS48" s="278">
        <f t="shared" si="195"/>
        <v>0</v>
      </c>
      <c r="BT48" s="278">
        <f t="shared" si="195"/>
        <v>259780</v>
      </c>
      <c r="BU48" s="278">
        <f t="shared" si="195"/>
        <v>20031</v>
      </c>
      <c r="BV48" s="278">
        <f t="shared" si="195"/>
        <v>35040</v>
      </c>
      <c r="BW48" s="278">
        <f t="shared" si="195"/>
        <v>1176</v>
      </c>
      <c r="BX48" s="278">
        <f t="shared" si="195"/>
        <v>2830</v>
      </c>
      <c r="BY48" s="277">
        <f t="shared" si="19"/>
        <v>301216</v>
      </c>
      <c r="BZ48" s="278">
        <f t="shared" si="20"/>
        <v>0</v>
      </c>
      <c r="CA48" s="278">
        <f t="shared" si="21"/>
        <v>247471</v>
      </c>
      <c r="CB48" s="278">
        <f t="shared" si="22"/>
        <v>17097</v>
      </c>
      <c r="CC48" s="278">
        <f t="shared" si="23"/>
        <v>34172</v>
      </c>
      <c r="CD48" s="278">
        <f t="shared" si="24"/>
        <v>717</v>
      </c>
      <c r="CE48" s="278">
        <f t="shared" si="25"/>
        <v>1759</v>
      </c>
      <c r="CF48" s="277">
        <f t="shared" si="26"/>
        <v>17641</v>
      </c>
      <c r="CG48" s="278">
        <f aca="true" t="shared" si="196" ref="CG48:CL48">BE48</f>
        <v>0</v>
      </c>
      <c r="CH48" s="278">
        <f t="shared" si="196"/>
        <v>12309</v>
      </c>
      <c r="CI48" s="278">
        <f t="shared" si="196"/>
        <v>2934</v>
      </c>
      <c r="CJ48" s="278">
        <f t="shared" si="196"/>
        <v>868</v>
      </c>
      <c r="CK48" s="278">
        <f t="shared" si="196"/>
        <v>459</v>
      </c>
      <c r="CL48" s="278">
        <f t="shared" si="196"/>
        <v>1071</v>
      </c>
      <c r="CM48" s="278">
        <f aca="true" t="shared" si="197" ref="CM48:CS48">SUM(CT48,DA48)</f>
        <v>153389</v>
      </c>
      <c r="CN48" s="278">
        <f t="shared" si="197"/>
        <v>0</v>
      </c>
      <c r="CO48" s="278">
        <f t="shared" si="197"/>
        <v>140243</v>
      </c>
      <c r="CP48" s="278">
        <f t="shared" si="197"/>
        <v>6206</v>
      </c>
      <c r="CQ48" s="278">
        <f t="shared" si="197"/>
        <v>6123</v>
      </c>
      <c r="CR48" s="278">
        <f t="shared" si="197"/>
        <v>10</v>
      </c>
      <c r="CS48" s="278">
        <f t="shared" si="197"/>
        <v>807</v>
      </c>
      <c r="CT48" s="277">
        <f t="shared" si="29"/>
        <v>101495</v>
      </c>
      <c r="CU48" s="278">
        <f t="shared" si="30"/>
        <v>0</v>
      </c>
      <c r="CV48" s="278">
        <f t="shared" si="31"/>
        <v>92479</v>
      </c>
      <c r="CW48" s="278">
        <f t="shared" si="32"/>
        <v>3992</v>
      </c>
      <c r="CX48" s="278">
        <f t="shared" si="33"/>
        <v>4958</v>
      </c>
      <c r="CY48" s="278">
        <f t="shared" si="34"/>
        <v>1</v>
      </c>
      <c r="CZ48" s="278">
        <f t="shared" si="35"/>
        <v>65</v>
      </c>
      <c r="DA48" s="277">
        <f t="shared" si="36"/>
        <v>51894</v>
      </c>
      <c r="DB48" s="278">
        <f aca="true" t="shared" si="198" ref="DB48:DG48">BL48</f>
        <v>0</v>
      </c>
      <c r="DC48" s="278">
        <f t="shared" si="198"/>
        <v>47764</v>
      </c>
      <c r="DD48" s="278">
        <f t="shared" si="198"/>
        <v>2214</v>
      </c>
      <c r="DE48" s="278">
        <f t="shared" si="198"/>
        <v>1165</v>
      </c>
      <c r="DF48" s="278">
        <f t="shared" si="198"/>
        <v>9</v>
      </c>
      <c r="DG48" s="278">
        <f t="shared" si="198"/>
        <v>742</v>
      </c>
      <c r="DH48" s="277">
        <v>21</v>
      </c>
      <c r="DI48" s="277">
        <f t="shared" si="38"/>
        <v>16872</v>
      </c>
      <c r="DJ48" s="277">
        <v>1</v>
      </c>
      <c r="DK48" s="277">
        <v>1585</v>
      </c>
      <c r="DL48" s="277">
        <v>15286</v>
      </c>
      <c r="DM48" s="277">
        <v>0</v>
      </c>
    </row>
    <row r="49" spans="1:117" s="276" customFormat="1" ht="12" customHeight="1">
      <c r="A49" s="271" t="s">
        <v>624</v>
      </c>
      <c r="B49" s="272" t="s">
        <v>641</v>
      </c>
      <c r="C49" s="300" t="s">
        <v>300</v>
      </c>
      <c r="D49" s="277">
        <f t="shared" si="0"/>
        <v>542681</v>
      </c>
      <c r="E49" s="278">
        <f t="shared" si="1"/>
        <v>359218</v>
      </c>
      <c r="F49" s="278">
        <f t="shared" si="2"/>
        <v>0</v>
      </c>
      <c r="G49" s="277">
        <v>0</v>
      </c>
      <c r="H49" s="277">
        <v>0</v>
      </c>
      <c r="I49" s="277">
        <v>0</v>
      </c>
      <c r="J49" s="278">
        <f t="shared" si="3"/>
        <v>286936</v>
      </c>
      <c r="K49" s="277">
        <v>89811</v>
      </c>
      <c r="L49" s="277">
        <v>194791</v>
      </c>
      <c r="M49" s="277">
        <v>2334</v>
      </c>
      <c r="N49" s="278">
        <f t="shared" si="4"/>
        <v>9395</v>
      </c>
      <c r="O49" s="277">
        <v>1684</v>
      </c>
      <c r="P49" s="277">
        <v>7701</v>
      </c>
      <c r="Q49" s="277">
        <v>10</v>
      </c>
      <c r="R49" s="278">
        <f t="shared" si="5"/>
        <v>60156</v>
      </c>
      <c r="S49" s="277">
        <v>10320</v>
      </c>
      <c r="T49" s="277">
        <v>49836</v>
      </c>
      <c r="U49" s="277">
        <v>0</v>
      </c>
      <c r="V49" s="278">
        <f t="shared" si="6"/>
        <v>48</v>
      </c>
      <c r="W49" s="277">
        <v>4</v>
      </c>
      <c r="X49" s="277">
        <v>44</v>
      </c>
      <c r="Y49" s="277">
        <v>0</v>
      </c>
      <c r="Z49" s="278">
        <f t="shared" si="7"/>
        <v>2683</v>
      </c>
      <c r="AA49" s="277">
        <v>1784</v>
      </c>
      <c r="AB49" s="277">
        <v>898</v>
      </c>
      <c r="AC49" s="277">
        <v>1</v>
      </c>
      <c r="AD49" s="278">
        <f t="shared" si="8"/>
        <v>140015</v>
      </c>
      <c r="AE49" s="278">
        <f t="shared" si="9"/>
        <v>0</v>
      </c>
      <c r="AF49" s="277">
        <v>0</v>
      </c>
      <c r="AG49" s="277">
        <v>0</v>
      </c>
      <c r="AH49" s="277">
        <v>0</v>
      </c>
      <c r="AI49" s="278">
        <f t="shared" si="10"/>
        <v>134796</v>
      </c>
      <c r="AJ49" s="277">
        <v>0</v>
      </c>
      <c r="AK49" s="277">
        <v>0</v>
      </c>
      <c r="AL49" s="277">
        <v>134796</v>
      </c>
      <c r="AM49" s="278">
        <f t="shared" si="11"/>
        <v>1622</v>
      </c>
      <c r="AN49" s="277">
        <v>0</v>
      </c>
      <c r="AO49" s="277">
        <v>0</v>
      </c>
      <c r="AP49" s="277">
        <v>1622</v>
      </c>
      <c r="AQ49" s="278">
        <f t="shared" si="12"/>
        <v>3483</v>
      </c>
      <c r="AR49" s="277">
        <v>0</v>
      </c>
      <c r="AS49" s="277">
        <v>0</v>
      </c>
      <c r="AT49" s="277">
        <v>3483</v>
      </c>
      <c r="AU49" s="278">
        <f t="shared" si="13"/>
        <v>0</v>
      </c>
      <c r="AV49" s="277">
        <v>0</v>
      </c>
      <c r="AW49" s="277">
        <v>0</v>
      </c>
      <c r="AX49" s="277">
        <v>0</v>
      </c>
      <c r="AY49" s="278">
        <f t="shared" si="14"/>
        <v>114</v>
      </c>
      <c r="AZ49" s="277">
        <v>0</v>
      </c>
      <c r="BA49" s="277">
        <v>0</v>
      </c>
      <c r="BB49" s="277">
        <v>114</v>
      </c>
      <c r="BC49" s="277">
        <f t="shared" si="15"/>
        <v>43448</v>
      </c>
      <c r="BD49" s="277">
        <f t="shared" si="16"/>
        <v>15491</v>
      </c>
      <c r="BE49" s="277">
        <v>0</v>
      </c>
      <c r="BF49" s="277">
        <v>9406</v>
      </c>
      <c r="BG49" s="277">
        <v>1778</v>
      </c>
      <c r="BH49" s="277">
        <v>2804</v>
      </c>
      <c r="BI49" s="277">
        <v>51</v>
      </c>
      <c r="BJ49" s="277">
        <v>1452</v>
      </c>
      <c r="BK49" s="277">
        <f t="shared" si="17"/>
        <v>27957</v>
      </c>
      <c r="BL49" s="277">
        <v>0</v>
      </c>
      <c r="BM49" s="277">
        <v>24974</v>
      </c>
      <c r="BN49" s="277">
        <v>1435</v>
      </c>
      <c r="BO49" s="277">
        <v>1255</v>
      </c>
      <c r="BP49" s="277">
        <v>30</v>
      </c>
      <c r="BQ49" s="277">
        <v>263</v>
      </c>
      <c r="BR49" s="278">
        <f aca="true" t="shared" si="199" ref="BR49:BX49">SUM(BY49,CF49)</f>
        <v>374709</v>
      </c>
      <c r="BS49" s="278">
        <f t="shared" si="199"/>
        <v>0</v>
      </c>
      <c r="BT49" s="278">
        <f t="shared" si="199"/>
        <v>296342</v>
      </c>
      <c r="BU49" s="278">
        <f t="shared" si="199"/>
        <v>11173</v>
      </c>
      <c r="BV49" s="278">
        <f t="shared" si="199"/>
        <v>62960</v>
      </c>
      <c r="BW49" s="278">
        <f t="shared" si="199"/>
        <v>99</v>
      </c>
      <c r="BX49" s="278">
        <f t="shared" si="199"/>
        <v>4135</v>
      </c>
      <c r="BY49" s="277">
        <f t="shared" si="19"/>
        <v>359218</v>
      </c>
      <c r="BZ49" s="278">
        <f t="shared" si="20"/>
        <v>0</v>
      </c>
      <c r="CA49" s="278">
        <f t="shared" si="21"/>
        <v>286936</v>
      </c>
      <c r="CB49" s="278">
        <f t="shared" si="22"/>
        <v>9395</v>
      </c>
      <c r="CC49" s="278">
        <f t="shared" si="23"/>
        <v>60156</v>
      </c>
      <c r="CD49" s="278">
        <f t="shared" si="24"/>
        <v>48</v>
      </c>
      <c r="CE49" s="278">
        <f t="shared" si="25"/>
        <v>2683</v>
      </c>
      <c r="CF49" s="277">
        <f t="shared" si="26"/>
        <v>15491</v>
      </c>
      <c r="CG49" s="278">
        <f aca="true" t="shared" si="200" ref="CG49:CL49">BE49</f>
        <v>0</v>
      </c>
      <c r="CH49" s="278">
        <f t="shared" si="200"/>
        <v>9406</v>
      </c>
      <c r="CI49" s="278">
        <f t="shared" si="200"/>
        <v>1778</v>
      </c>
      <c r="CJ49" s="278">
        <f t="shared" si="200"/>
        <v>2804</v>
      </c>
      <c r="CK49" s="278">
        <f t="shared" si="200"/>
        <v>51</v>
      </c>
      <c r="CL49" s="278">
        <f t="shared" si="200"/>
        <v>1452</v>
      </c>
      <c r="CM49" s="278">
        <f aca="true" t="shared" si="201" ref="CM49:CS49">SUM(CT49,DA49)</f>
        <v>167972</v>
      </c>
      <c r="CN49" s="278">
        <f t="shared" si="201"/>
        <v>0</v>
      </c>
      <c r="CO49" s="278">
        <f t="shared" si="201"/>
        <v>159770</v>
      </c>
      <c r="CP49" s="278">
        <f t="shared" si="201"/>
        <v>3057</v>
      </c>
      <c r="CQ49" s="278">
        <f t="shared" si="201"/>
        <v>4738</v>
      </c>
      <c r="CR49" s="278">
        <f t="shared" si="201"/>
        <v>30</v>
      </c>
      <c r="CS49" s="278">
        <f t="shared" si="201"/>
        <v>377</v>
      </c>
      <c r="CT49" s="277">
        <f t="shared" si="29"/>
        <v>140015</v>
      </c>
      <c r="CU49" s="278">
        <f t="shared" si="30"/>
        <v>0</v>
      </c>
      <c r="CV49" s="278">
        <f t="shared" si="31"/>
        <v>134796</v>
      </c>
      <c r="CW49" s="278">
        <f t="shared" si="32"/>
        <v>1622</v>
      </c>
      <c r="CX49" s="278">
        <f t="shared" si="33"/>
        <v>3483</v>
      </c>
      <c r="CY49" s="278">
        <f t="shared" si="34"/>
        <v>0</v>
      </c>
      <c r="CZ49" s="278">
        <f t="shared" si="35"/>
        <v>114</v>
      </c>
      <c r="DA49" s="277">
        <f t="shared" si="36"/>
        <v>27957</v>
      </c>
      <c r="DB49" s="278">
        <f aca="true" t="shared" si="202" ref="DB49:DG49">BL49</f>
        <v>0</v>
      </c>
      <c r="DC49" s="278">
        <f t="shared" si="202"/>
        <v>24974</v>
      </c>
      <c r="DD49" s="278">
        <f t="shared" si="202"/>
        <v>1435</v>
      </c>
      <c r="DE49" s="278">
        <f t="shared" si="202"/>
        <v>1255</v>
      </c>
      <c r="DF49" s="278">
        <f t="shared" si="202"/>
        <v>30</v>
      </c>
      <c r="DG49" s="278">
        <f t="shared" si="202"/>
        <v>263</v>
      </c>
      <c r="DH49" s="277">
        <v>945</v>
      </c>
      <c r="DI49" s="277">
        <f t="shared" si="38"/>
        <v>476</v>
      </c>
      <c r="DJ49" s="277">
        <v>0</v>
      </c>
      <c r="DK49" s="277">
        <v>474</v>
      </c>
      <c r="DL49" s="277">
        <v>0</v>
      </c>
      <c r="DM49" s="277">
        <v>2</v>
      </c>
    </row>
    <row r="50" spans="1:117" s="276" customFormat="1" ht="12" customHeight="1">
      <c r="A50" s="271" t="s">
        <v>597</v>
      </c>
      <c r="B50" s="272" t="s">
        <v>598</v>
      </c>
      <c r="C50" s="300" t="s">
        <v>300</v>
      </c>
      <c r="D50" s="277">
        <f t="shared" si="0"/>
        <v>409498</v>
      </c>
      <c r="E50" s="278">
        <f t="shared" si="1"/>
        <v>264263</v>
      </c>
      <c r="F50" s="278">
        <f t="shared" si="2"/>
        <v>0</v>
      </c>
      <c r="G50" s="277">
        <v>0</v>
      </c>
      <c r="H50" s="277">
        <v>0</v>
      </c>
      <c r="I50" s="277">
        <v>0</v>
      </c>
      <c r="J50" s="278">
        <f t="shared" si="3"/>
        <v>204171</v>
      </c>
      <c r="K50" s="277">
        <v>109577</v>
      </c>
      <c r="L50" s="277">
        <v>94594</v>
      </c>
      <c r="M50" s="277">
        <v>0</v>
      </c>
      <c r="N50" s="278">
        <f t="shared" si="4"/>
        <v>11195</v>
      </c>
      <c r="O50" s="277">
        <v>6802</v>
      </c>
      <c r="P50" s="277">
        <v>4393</v>
      </c>
      <c r="Q50" s="277">
        <v>0</v>
      </c>
      <c r="R50" s="278">
        <f t="shared" si="5"/>
        <v>47099</v>
      </c>
      <c r="S50" s="277">
        <v>2316</v>
      </c>
      <c r="T50" s="277">
        <v>44783</v>
      </c>
      <c r="U50" s="277">
        <v>0</v>
      </c>
      <c r="V50" s="278">
        <f t="shared" si="6"/>
        <v>120</v>
      </c>
      <c r="W50" s="277">
        <v>111</v>
      </c>
      <c r="X50" s="277">
        <v>9</v>
      </c>
      <c r="Y50" s="277">
        <v>0</v>
      </c>
      <c r="Z50" s="278">
        <f t="shared" si="7"/>
        <v>1678</v>
      </c>
      <c r="AA50" s="277">
        <v>1251</v>
      </c>
      <c r="AB50" s="277">
        <v>427</v>
      </c>
      <c r="AC50" s="277">
        <v>0</v>
      </c>
      <c r="AD50" s="278">
        <f t="shared" si="8"/>
        <v>106730</v>
      </c>
      <c r="AE50" s="278">
        <f t="shared" si="9"/>
        <v>0</v>
      </c>
      <c r="AF50" s="277">
        <v>0</v>
      </c>
      <c r="AG50" s="277">
        <v>0</v>
      </c>
      <c r="AH50" s="277">
        <v>0</v>
      </c>
      <c r="AI50" s="278">
        <f t="shared" si="10"/>
        <v>99336</v>
      </c>
      <c r="AJ50" s="277">
        <v>0</v>
      </c>
      <c r="AK50" s="277">
        <v>0</v>
      </c>
      <c r="AL50" s="277">
        <v>99336</v>
      </c>
      <c r="AM50" s="278">
        <f t="shared" si="11"/>
        <v>4477</v>
      </c>
      <c r="AN50" s="277">
        <v>0</v>
      </c>
      <c r="AO50" s="277">
        <v>0</v>
      </c>
      <c r="AP50" s="277">
        <v>4477</v>
      </c>
      <c r="AQ50" s="278">
        <f t="shared" si="12"/>
        <v>2415</v>
      </c>
      <c r="AR50" s="277">
        <v>0</v>
      </c>
      <c r="AS50" s="277">
        <v>0</v>
      </c>
      <c r="AT50" s="277">
        <v>2415</v>
      </c>
      <c r="AU50" s="278">
        <f t="shared" si="13"/>
        <v>0</v>
      </c>
      <c r="AV50" s="277">
        <v>0</v>
      </c>
      <c r="AW50" s="277">
        <v>0</v>
      </c>
      <c r="AX50" s="277">
        <v>0</v>
      </c>
      <c r="AY50" s="278">
        <f t="shared" si="14"/>
        <v>502</v>
      </c>
      <c r="AZ50" s="277">
        <v>0</v>
      </c>
      <c r="BA50" s="277">
        <v>0</v>
      </c>
      <c r="BB50" s="277">
        <v>502</v>
      </c>
      <c r="BC50" s="277">
        <f t="shared" si="15"/>
        <v>38505</v>
      </c>
      <c r="BD50" s="277">
        <f t="shared" si="16"/>
        <v>17470</v>
      </c>
      <c r="BE50" s="277">
        <v>0</v>
      </c>
      <c r="BF50" s="277">
        <v>9825</v>
      </c>
      <c r="BG50" s="277">
        <v>2482</v>
      </c>
      <c r="BH50" s="277">
        <v>1600</v>
      </c>
      <c r="BI50" s="277">
        <v>48</v>
      </c>
      <c r="BJ50" s="277">
        <v>3515</v>
      </c>
      <c r="BK50" s="277">
        <f t="shared" si="17"/>
        <v>21035</v>
      </c>
      <c r="BL50" s="277">
        <v>0</v>
      </c>
      <c r="BM50" s="277">
        <v>17972</v>
      </c>
      <c r="BN50" s="277">
        <v>484</v>
      </c>
      <c r="BO50" s="277">
        <v>1636</v>
      </c>
      <c r="BP50" s="277">
        <v>11</v>
      </c>
      <c r="BQ50" s="277">
        <v>932</v>
      </c>
      <c r="BR50" s="278">
        <f aca="true" t="shared" si="203" ref="BR50:BX50">SUM(BY50,CF50)</f>
        <v>281733</v>
      </c>
      <c r="BS50" s="278">
        <f t="shared" si="203"/>
        <v>0</v>
      </c>
      <c r="BT50" s="278">
        <f t="shared" si="203"/>
        <v>213996</v>
      </c>
      <c r="BU50" s="278">
        <f t="shared" si="203"/>
        <v>13677</v>
      </c>
      <c r="BV50" s="278">
        <f t="shared" si="203"/>
        <v>48699</v>
      </c>
      <c r="BW50" s="278">
        <f t="shared" si="203"/>
        <v>168</v>
      </c>
      <c r="BX50" s="278">
        <f t="shared" si="203"/>
        <v>5193</v>
      </c>
      <c r="BY50" s="277">
        <f t="shared" si="19"/>
        <v>264263</v>
      </c>
      <c r="BZ50" s="278">
        <f t="shared" si="20"/>
        <v>0</v>
      </c>
      <c r="CA50" s="278">
        <f t="shared" si="21"/>
        <v>204171</v>
      </c>
      <c r="CB50" s="278">
        <f t="shared" si="22"/>
        <v>11195</v>
      </c>
      <c r="CC50" s="278">
        <f t="shared" si="23"/>
        <v>47099</v>
      </c>
      <c r="CD50" s="278">
        <f t="shared" si="24"/>
        <v>120</v>
      </c>
      <c r="CE50" s="278">
        <f t="shared" si="25"/>
        <v>1678</v>
      </c>
      <c r="CF50" s="277">
        <f t="shared" si="26"/>
        <v>17470</v>
      </c>
      <c r="CG50" s="278">
        <f aca="true" t="shared" si="204" ref="CG50:CL50">BE50</f>
        <v>0</v>
      </c>
      <c r="CH50" s="278">
        <f t="shared" si="204"/>
        <v>9825</v>
      </c>
      <c r="CI50" s="278">
        <f t="shared" si="204"/>
        <v>2482</v>
      </c>
      <c r="CJ50" s="278">
        <f t="shared" si="204"/>
        <v>1600</v>
      </c>
      <c r="CK50" s="278">
        <f t="shared" si="204"/>
        <v>48</v>
      </c>
      <c r="CL50" s="278">
        <f t="shared" si="204"/>
        <v>3515</v>
      </c>
      <c r="CM50" s="278">
        <f aca="true" t="shared" si="205" ref="CM50:CS50">SUM(CT50,DA50)</f>
        <v>127765</v>
      </c>
      <c r="CN50" s="278">
        <f t="shared" si="205"/>
        <v>0</v>
      </c>
      <c r="CO50" s="278">
        <f t="shared" si="205"/>
        <v>117308</v>
      </c>
      <c r="CP50" s="278">
        <f t="shared" si="205"/>
        <v>4961</v>
      </c>
      <c r="CQ50" s="278">
        <f t="shared" si="205"/>
        <v>4051</v>
      </c>
      <c r="CR50" s="278">
        <f t="shared" si="205"/>
        <v>11</v>
      </c>
      <c r="CS50" s="278">
        <f t="shared" si="205"/>
        <v>1434</v>
      </c>
      <c r="CT50" s="277">
        <f t="shared" si="29"/>
        <v>106730</v>
      </c>
      <c r="CU50" s="278">
        <f t="shared" si="30"/>
        <v>0</v>
      </c>
      <c r="CV50" s="278">
        <f t="shared" si="31"/>
        <v>99336</v>
      </c>
      <c r="CW50" s="278">
        <f t="shared" si="32"/>
        <v>4477</v>
      </c>
      <c r="CX50" s="278">
        <f t="shared" si="33"/>
        <v>2415</v>
      </c>
      <c r="CY50" s="278">
        <f t="shared" si="34"/>
        <v>0</v>
      </c>
      <c r="CZ50" s="278">
        <f t="shared" si="35"/>
        <v>502</v>
      </c>
      <c r="DA50" s="277">
        <f t="shared" si="36"/>
        <v>21035</v>
      </c>
      <c r="DB50" s="278">
        <f aca="true" t="shared" si="206" ref="DB50:DG50">BL50</f>
        <v>0</v>
      </c>
      <c r="DC50" s="278">
        <f t="shared" si="206"/>
        <v>17972</v>
      </c>
      <c r="DD50" s="278">
        <f t="shared" si="206"/>
        <v>484</v>
      </c>
      <c r="DE50" s="278">
        <f t="shared" si="206"/>
        <v>1636</v>
      </c>
      <c r="DF50" s="278">
        <f t="shared" si="206"/>
        <v>11</v>
      </c>
      <c r="DG50" s="278">
        <f t="shared" si="206"/>
        <v>932</v>
      </c>
      <c r="DH50" s="277">
        <v>1103</v>
      </c>
      <c r="DI50" s="277">
        <f t="shared" si="38"/>
        <v>856</v>
      </c>
      <c r="DJ50" s="277">
        <v>5</v>
      </c>
      <c r="DK50" s="277">
        <v>8</v>
      </c>
      <c r="DL50" s="277">
        <v>836</v>
      </c>
      <c r="DM50" s="277">
        <v>7</v>
      </c>
    </row>
    <row r="51" spans="1:117" s="276" customFormat="1" ht="12" customHeight="1">
      <c r="A51" s="271" t="s">
        <v>739</v>
      </c>
      <c r="B51" s="272" t="s">
        <v>740</v>
      </c>
      <c r="C51" s="300" t="s">
        <v>741</v>
      </c>
      <c r="D51" s="277">
        <f t="shared" si="0"/>
        <v>410803</v>
      </c>
      <c r="E51" s="278">
        <f t="shared" si="1"/>
        <v>249221</v>
      </c>
      <c r="F51" s="278">
        <f t="shared" si="2"/>
        <v>7</v>
      </c>
      <c r="G51" s="277">
        <v>0</v>
      </c>
      <c r="H51" s="277">
        <v>7</v>
      </c>
      <c r="I51" s="277">
        <v>0</v>
      </c>
      <c r="J51" s="278">
        <f t="shared" si="3"/>
        <v>181723</v>
      </c>
      <c r="K51" s="277">
        <v>27603</v>
      </c>
      <c r="L51" s="277">
        <v>154120</v>
      </c>
      <c r="M51" s="277">
        <v>0</v>
      </c>
      <c r="N51" s="278">
        <f t="shared" si="4"/>
        <v>13612</v>
      </c>
      <c r="O51" s="277">
        <v>3121</v>
      </c>
      <c r="P51" s="277">
        <v>10491</v>
      </c>
      <c r="Q51" s="277">
        <v>0</v>
      </c>
      <c r="R51" s="278">
        <f t="shared" si="5"/>
        <v>52622</v>
      </c>
      <c r="S51" s="277">
        <v>8801</v>
      </c>
      <c r="T51" s="277">
        <v>43821</v>
      </c>
      <c r="U51" s="277">
        <v>0</v>
      </c>
      <c r="V51" s="278">
        <f t="shared" si="6"/>
        <v>52</v>
      </c>
      <c r="W51" s="277">
        <v>3</v>
      </c>
      <c r="X51" s="277">
        <v>49</v>
      </c>
      <c r="Y51" s="277">
        <v>0</v>
      </c>
      <c r="Z51" s="278">
        <f t="shared" si="7"/>
        <v>1205</v>
      </c>
      <c r="AA51" s="277">
        <v>40</v>
      </c>
      <c r="AB51" s="277">
        <v>1165</v>
      </c>
      <c r="AC51" s="277">
        <v>0</v>
      </c>
      <c r="AD51" s="278">
        <f t="shared" si="8"/>
        <v>113349</v>
      </c>
      <c r="AE51" s="278">
        <f t="shared" si="9"/>
        <v>3014</v>
      </c>
      <c r="AF51" s="277">
        <v>0</v>
      </c>
      <c r="AG51" s="277">
        <v>0</v>
      </c>
      <c r="AH51" s="277">
        <v>3014</v>
      </c>
      <c r="AI51" s="278">
        <f t="shared" si="10"/>
        <v>88052</v>
      </c>
      <c r="AJ51" s="277">
        <v>0</v>
      </c>
      <c r="AK51" s="277">
        <v>1248</v>
      </c>
      <c r="AL51" s="277">
        <v>86804</v>
      </c>
      <c r="AM51" s="278">
        <f t="shared" si="11"/>
        <v>3452</v>
      </c>
      <c r="AN51" s="277">
        <v>0</v>
      </c>
      <c r="AO51" s="277">
        <v>4</v>
      </c>
      <c r="AP51" s="277">
        <v>3448</v>
      </c>
      <c r="AQ51" s="278">
        <f t="shared" si="12"/>
        <v>18593</v>
      </c>
      <c r="AR51" s="277">
        <v>0</v>
      </c>
      <c r="AS51" s="277">
        <v>282</v>
      </c>
      <c r="AT51" s="277">
        <v>18311</v>
      </c>
      <c r="AU51" s="278">
        <f t="shared" si="13"/>
        <v>0</v>
      </c>
      <c r="AV51" s="277">
        <v>0</v>
      </c>
      <c r="AW51" s="277">
        <v>0</v>
      </c>
      <c r="AX51" s="277">
        <v>0</v>
      </c>
      <c r="AY51" s="278">
        <f t="shared" si="14"/>
        <v>238</v>
      </c>
      <c r="AZ51" s="277">
        <v>0</v>
      </c>
      <c r="BA51" s="277">
        <v>0</v>
      </c>
      <c r="BB51" s="277">
        <v>238</v>
      </c>
      <c r="BC51" s="277">
        <f t="shared" si="15"/>
        <v>48233</v>
      </c>
      <c r="BD51" s="277">
        <f t="shared" si="16"/>
        <v>20920</v>
      </c>
      <c r="BE51" s="277">
        <v>84</v>
      </c>
      <c r="BF51" s="277">
        <v>9125</v>
      </c>
      <c r="BG51" s="277">
        <v>3965</v>
      </c>
      <c r="BH51" s="277">
        <v>2603</v>
      </c>
      <c r="BI51" s="277">
        <v>619</v>
      </c>
      <c r="BJ51" s="277">
        <v>4524</v>
      </c>
      <c r="BK51" s="277">
        <f t="shared" si="17"/>
        <v>27313</v>
      </c>
      <c r="BL51" s="277">
        <v>0</v>
      </c>
      <c r="BM51" s="277">
        <v>22204</v>
      </c>
      <c r="BN51" s="277">
        <v>1757</v>
      </c>
      <c r="BO51" s="277">
        <v>2325</v>
      </c>
      <c r="BP51" s="277">
        <v>119</v>
      </c>
      <c r="BQ51" s="277">
        <v>908</v>
      </c>
      <c r="BR51" s="278">
        <f aca="true" t="shared" si="207" ref="BR51:BX51">SUM(BY51,CF51)</f>
        <v>270141</v>
      </c>
      <c r="BS51" s="278">
        <f t="shared" si="207"/>
        <v>91</v>
      </c>
      <c r="BT51" s="278">
        <f t="shared" si="207"/>
        <v>190848</v>
      </c>
      <c r="BU51" s="278">
        <f t="shared" si="207"/>
        <v>17577</v>
      </c>
      <c r="BV51" s="278">
        <f t="shared" si="207"/>
        <v>55225</v>
      </c>
      <c r="BW51" s="278">
        <f t="shared" si="207"/>
        <v>671</v>
      </c>
      <c r="BX51" s="278">
        <f t="shared" si="207"/>
        <v>5729</v>
      </c>
      <c r="BY51" s="277">
        <f t="shared" si="19"/>
        <v>249221</v>
      </c>
      <c r="BZ51" s="278">
        <f t="shared" si="20"/>
        <v>7</v>
      </c>
      <c r="CA51" s="278">
        <f t="shared" si="21"/>
        <v>181723</v>
      </c>
      <c r="CB51" s="278">
        <f t="shared" si="22"/>
        <v>13612</v>
      </c>
      <c r="CC51" s="278">
        <f t="shared" si="23"/>
        <v>52622</v>
      </c>
      <c r="CD51" s="278">
        <f t="shared" si="24"/>
        <v>52</v>
      </c>
      <c r="CE51" s="278">
        <f t="shared" si="25"/>
        <v>1205</v>
      </c>
      <c r="CF51" s="277">
        <f t="shared" si="26"/>
        <v>20920</v>
      </c>
      <c r="CG51" s="278">
        <f aca="true" t="shared" si="208" ref="CG51:CL51">BE51</f>
        <v>84</v>
      </c>
      <c r="CH51" s="278">
        <f t="shared" si="208"/>
        <v>9125</v>
      </c>
      <c r="CI51" s="278">
        <f t="shared" si="208"/>
        <v>3965</v>
      </c>
      <c r="CJ51" s="278">
        <f t="shared" si="208"/>
        <v>2603</v>
      </c>
      <c r="CK51" s="278">
        <f t="shared" si="208"/>
        <v>619</v>
      </c>
      <c r="CL51" s="278">
        <f t="shared" si="208"/>
        <v>4524</v>
      </c>
      <c r="CM51" s="278">
        <f aca="true" t="shared" si="209" ref="CM51:CS51">SUM(CT51,DA51)</f>
        <v>140662</v>
      </c>
      <c r="CN51" s="278">
        <f t="shared" si="209"/>
        <v>3014</v>
      </c>
      <c r="CO51" s="278">
        <f t="shared" si="209"/>
        <v>110256</v>
      </c>
      <c r="CP51" s="278">
        <f t="shared" si="209"/>
        <v>5209</v>
      </c>
      <c r="CQ51" s="278">
        <f t="shared" si="209"/>
        <v>20918</v>
      </c>
      <c r="CR51" s="278">
        <f t="shared" si="209"/>
        <v>119</v>
      </c>
      <c r="CS51" s="278">
        <f t="shared" si="209"/>
        <v>1146</v>
      </c>
      <c r="CT51" s="277">
        <f t="shared" si="29"/>
        <v>113349</v>
      </c>
      <c r="CU51" s="278">
        <f t="shared" si="30"/>
        <v>3014</v>
      </c>
      <c r="CV51" s="278">
        <f t="shared" si="31"/>
        <v>88052</v>
      </c>
      <c r="CW51" s="278">
        <f t="shared" si="32"/>
        <v>3452</v>
      </c>
      <c r="CX51" s="278">
        <f t="shared" si="33"/>
        <v>18593</v>
      </c>
      <c r="CY51" s="278">
        <f t="shared" si="34"/>
        <v>0</v>
      </c>
      <c r="CZ51" s="278">
        <f t="shared" si="35"/>
        <v>238</v>
      </c>
      <c r="DA51" s="277">
        <f t="shared" si="36"/>
        <v>27313</v>
      </c>
      <c r="DB51" s="278">
        <f aca="true" t="shared" si="210" ref="DB51:DG51">BL51</f>
        <v>0</v>
      </c>
      <c r="DC51" s="278">
        <f t="shared" si="210"/>
        <v>22204</v>
      </c>
      <c r="DD51" s="278">
        <f t="shared" si="210"/>
        <v>1757</v>
      </c>
      <c r="DE51" s="278">
        <f t="shared" si="210"/>
        <v>2325</v>
      </c>
      <c r="DF51" s="278">
        <f t="shared" si="210"/>
        <v>119</v>
      </c>
      <c r="DG51" s="278">
        <f t="shared" si="210"/>
        <v>908</v>
      </c>
      <c r="DH51" s="277">
        <v>61</v>
      </c>
      <c r="DI51" s="277">
        <f t="shared" si="38"/>
        <v>308</v>
      </c>
      <c r="DJ51" s="277">
        <v>8</v>
      </c>
      <c r="DK51" s="277">
        <v>0</v>
      </c>
      <c r="DL51" s="277">
        <v>299</v>
      </c>
      <c r="DM51" s="277">
        <v>1</v>
      </c>
    </row>
    <row r="52" spans="1:117" s="276" customFormat="1" ht="12" customHeight="1">
      <c r="A52" s="271" t="s">
        <v>599</v>
      </c>
      <c r="B52" s="272" t="s">
        <v>627</v>
      </c>
      <c r="C52" s="300" t="s">
        <v>300</v>
      </c>
      <c r="D52" s="277">
        <f t="shared" si="0"/>
        <v>581595</v>
      </c>
      <c r="E52" s="278">
        <f t="shared" si="1"/>
        <v>382500</v>
      </c>
      <c r="F52" s="278">
        <f t="shared" si="2"/>
        <v>443</v>
      </c>
      <c r="G52" s="277">
        <v>15</v>
      </c>
      <c r="H52" s="277">
        <v>428</v>
      </c>
      <c r="I52" s="277">
        <v>0</v>
      </c>
      <c r="J52" s="278">
        <f t="shared" si="3"/>
        <v>298650</v>
      </c>
      <c r="K52" s="277">
        <v>79191</v>
      </c>
      <c r="L52" s="277">
        <v>218940</v>
      </c>
      <c r="M52" s="277">
        <v>519</v>
      </c>
      <c r="N52" s="278">
        <f t="shared" si="4"/>
        <v>15222</v>
      </c>
      <c r="O52" s="277">
        <v>3371</v>
      </c>
      <c r="P52" s="277">
        <v>11818</v>
      </c>
      <c r="Q52" s="277">
        <v>33</v>
      </c>
      <c r="R52" s="278">
        <f t="shared" si="5"/>
        <v>64389</v>
      </c>
      <c r="S52" s="277">
        <v>12900</v>
      </c>
      <c r="T52" s="277">
        <v>51450</v>
      </c>
      <c r="U52" s="277">
        <v>39</v>
      </c>
      <c r="V52" s="278">
        <f t="shared" si="6"/>
        <v>125</v>
      </c>
      <c r="W52" s="277">
        <v>51</v>
      </c>
      <c r="X52" s="277">
        <v>74</v>
      </c>
      <c r="Y52" s="277">
        <v>0</v>
      </c>
      <c r="Z52" s="278">
        <f t="shared" si="7"/>
        <v>3671</v>
      </c>
      <c r="AA52" s="277">
        <v>767</v>
      </c>
      <c r="AB52" s="277">
        <v>2766</v>
      </c>
      <c r="AC52" s="277">
        <v>138</v>
      </c>
      <c r="AD52" s="278">
        <f t="shared" si="8"/>
        <v>135945</v>
      </c>
      <c r="AE52" s="278">
        <f t="shared" si="9"/>
        <v>205</v>
      </c>
      <c r="AF52" s="277">
        <v>0</v>
      </c>
      <c r="AG52" s="277">
        <v>0</v>
      </c>
      <c r="AH52" s="277">
        <v>205</v>
      </c>
      <c r="AI52" s="278">
        <f t="shared" si="10"/>
        <v>120273</v>
      </c>
      <c r="AJ52" s="277">
        <v>66</v>
      </c>
      <c r="AK52" s="277">
        <v>1705</v>
      </c>
      <c r="AL52" s="277">
        <v>118502</v>
      </c>
      <c r="AM52" s="278">
        <f t="shared" si="11"/>
        <v>3466</v>
      </c>
      <c r="AN52" s="277">
        <v>15</v>
      </c>
      <c r="AO52" s="277">
        <v>37</v>
      </c>
      <c r="AP52" s="277">
        <v>3414</v>
      </c>
      <c r="AQ52" s="278">
        <f t="shared" si="12"/>
        <v>9544</v>
      </c>
      <c r="AR52" s="277">
        <v>0</v>
      </c>
      <c r="AS52" s="277">
        <v>0</v>
      </c>
      <c r="AT52" s="277">
        <v>9544</v>
      </c>
      <c r="AU52" s="278">
        <f t="shared" si="13"/>
        <v>114</v>
      </c>
      <c r="AV52" s="277">
        <v>0</v>
      </c>
      <c r="AW52" s="277">
        <v>0</v>
      </c>
      <c r="AX52" s="277">
        <v>114</v>
      </c>
      <c r="AY52" s="278">
        <f t="shared" si="14"/>
        <v>2343</v>
      </c>
      <c r="AZ52" s="277">
        <v>0</v>
      </c>
      <c r="BA52" s="277">
        <v>0</v>
      </c>
      <c r="BB52" s="277">
        <v>2343</v>
      </c>
      <c r="BC52" s="277">
        <f t="shared" si="15"/>
        <v>63150</v>
      </c>
      <c r="BD52" s="277">
        <f t="shared" si="16"/>
        <v>28517</v>
      </c>
      <c r="BE52" s="277">
        <v>60</v>
      </c>
      <c r="BF52" s="277">
        <v>12851</v>
      </c>
      <c r="BG52" s="277">
        <v>3763</v>
      </c>
      <c r="BH52" s="277">
        <v>2425</v>
      </c>
      <c r="BI52" s="277">
        <v>1672</v>
      </c>
      <c r="BJ52" s="277">
        <v>7746</v>
      </c>
      <c r="BK52" s="277">
        <f t="shared" si="17"/>
        <v>34633</v>
      </c>
      <c r="BL52" s="277">
        <v>30</v>
      </c>
      <c r="BM52" s="277">
        <v>24077</v>
      </c>
      <c r="BN52" s="277">
        <v>3771</v>
      </c>
      <c r="BO52" s="277">
        <v>2656</v>
      </c>
      <c r="BP52" s="277">
        <v>318</v>
      </c>
      <c r="BQ52" s="277">
        <v>3781</v>
      </c>
      <c r="BR52" s="278">
        <f aca="true" t="shared" si="211" ref="BR52:BX52">SUM(BY52,CF52)</f>
        <v>411017</v>
      </c>
      <c r="BS52" s="278">
        <f t="shared" si="211"/>
        <v>503</v>
      </c>
      <c r="BT52" s="278">
        <f t="shared" si="211"/>
        <v>311501</v>
      </c>
      <c r="BU52" s="278">
        <f t="shared" si="211"/>
        <v>18985</v>
      </c>
      <c r="BV52" s="278">
        <f t="shared" si="211"/>
        <v>66814</v>
      </c>
      <c r="BW52" s="278">
        <f t="shared" si="211"/>
        <v>1797</v>
      </c>
      <c r="BX52" s="278">
        <f t="shared" si="211"/>
        <v>11417</v>
      </c>
      <c r="BY52" s="277">
        <f t="shared" si="19"/>
        <v>382500</v>
      </c>
      <c r="BZ52" s="278">
        <f t="shared" si="20"/>
        <v>443</v>
      </c>
      <c r="CA52" s="278">
        <f t="shared" si="21"/>
        <v>298650</v>
      </c>
      <c r="CB52" s="278">
        <f t="shared" si="22"/>
        <v>15222</v>
      </c>
      <c r="CC52" s="278">
        <f t="shared" si="23"/>
        <v>64389</v>
      </c>
      <c r="CD52" s="278">
        <f t="shared" si="24"/>
        <v>125</v>
      </c>
      <c r="CE52" s="278">
        <f t="shared" si="25"/>
        <v>3671</v>
      </c>
      <c r="CF52" s="277">
        <f t="shared" si="26"/>
        <v>28517</v>
      </c>
      <c r="CG52" s="278">
        <f aca="true" t="shared" si="212" ref="CG52:CL52">BE52</f>
        <v>60</v>
      </c>
      <c r="CH52" s="278">
        <f t="shared" si="212"/>
        <v>12851</v>
      </c>
      <c r="CI52" s="278">
        <f t="shared" si="212"/>
        <v>3763</v>
      </c>
      <c r="CJ52" s="278">
        <f t="shared" si="212"/>
        <v>2425</v>
      </c>
      <c r="CK52" s="278">
        <f t="shared" si="212"/>
        <v>1672</v>
      </c>
      <c r="CL52" s="278">
        <f t="shared" si="212"/>
        <v>7746</v>
      </c>
      <c r="CM52" s="278">
        <f aca="true" t="shared" si="213" ref="CM52:CS52">SUM(CT52,DA52)</f>
        <v>170578</v>
      </c>
      <c r="CN52" s="278">
        <f t="shared" si="213"/>
        <v>235</v>
      </c>
      <c r="CO52" s="278">
        <f t="shared" si="213"/>
        <v>144350</v>
      </c>
      <c r="CP52" s="278">
        <f t="shared" si="213"/>
        <v>7237</v>
      </c>
      <c r="CQ52" s="278">
        <f t="shared" si="213"/>
        <v>12200</v>
      </c>
      <c r="CR52" s="278">
        <f t="shared" si="213"/>
        <v>432</v>
      </c>
      <c r="CS52" s="278">
        <f t="shared" si="213"/>
        <v>6124</v>
      </c>
      <c r="CT52" s="277">
        <f t="shared" si="29"/>
        <v>135945</v>
      </c>
      <c r="CU52" s="278">
        <f t="shared" si="30"/>
        <v>205</v>
      </c>
      <c r="CV52" s="278">
        <f t="shared" si="31"/>
        <v>120273</v>
      </c>
      <c r="CW52" s="278">
        <f t="shared" si="32"/>
        <v>3466</v>
      </c>
      <c r="CX52" s="278">
        <f t="shared" si="33"/>
        <v>9544</v>
      </c>
      <c r="CY52" s="278">
        <f t="shared" si="34"/>
        <v>114</v>
      </c>
      <c r="CZ52" s="278">
        <f t="shared" si="35"/>
        <v>2343</v>
      </c>
      <c r="DA52" s="277">
        <f t="shared" si="36"/>
        <v>34633</v>
      </c>
      <c r="DB52" s="278">
        <f aca="true" t="shared" si="214" ref="DB52:DG52">BL52</f>
        <v>30</v>
      </c>
      <c r="DC52" s="278">
        <f t="shared" si="214"/>
        <v>24077</v>
      </c>
      <c r="DD52" s="278">
        <f t="shared" si="214"/>
        <v>3771</v>
      </c>
      <c r="DE52" s="278">
        <f t="shared" si="214"/>
        <v>2656</v>
      </c>
      <c r="DF52" s="278">
        <f t="shared" si="214"/>
        <v>318</v>
      </c>
      <c r="DG52" s="278">
        <f t="shared" si="214"/>
        <v>3781</v>
      </c>
      <c r="DH52" s="277">
        <v>120</v>
      </c>
      <c r="DI52" s="277">
        <f t="shared" si="38"/>
        <v>1216</v>
      </c>
      <c r="DJ52" s="277">
        <v>24</v>
      </c>
      <c r="DK52" s="277">
        <v>1181</v>
      </c>
      <c r="DL52" s="277">
        <v>0</v>
      </c>
      <c r="DM52" s="277">
        <v>11</v>
      </c>
    </row>
    <row r="53" spans="1:117" s="276" customFormat="1" ht="12" customHeight="1">
      <c r="A53" s="271" t="s">
        <v>600</v>
      </c>
      <c r="B53" s="272" t="s">
        <v>601</v>
      </c>
      <c r="C53" s="300" t="s">
        <v>300</v>
      </c>
      <c r="D53" s="277">
        <f t="shared" si="0"/>
        <v>447085</v>
      </c>
      <c r="E53" s="278">
        <f t="shared" si="1"/>
        <v>282252</v>
      </c>
      <c r="F53" s="278">
        <f t="shared" si="2"/>
        <v>0</v>
      </c>
      <c r="G53" s="277">
        <v>0</v>
      </c>
      <c r="H53" s="277">
        <v>0</v>
      </c>
      <c r="I53" s="277">
        <v>0</v>
      </c>
      <c r="J53" s="278">
        <f t="shared" si="3"/>
        <v>233456</v>
      </c>
      <c r="K53" s="277">
        <v>18161</v>
      </c>
      <c r="L53" s="277">
        <v>207241</v>
      </c>
      <c r="M53" s="277">
        <v>8054</v>
      </c>
      <c r="N53" s="278">
        <f t="shared" si="4"/>
        <v>7635</v>
      </c>
      <c r="O53" s="277">
        <v>809</v>
      </c>
      <c r="P53" s="277">
        <v>6542</v>
      </c>
      <c r="Q53" s="277">
        <v>284</v>
      </c>
      <c r="R53" s="278">
        <f t="shared" si="5"/>
        <v>35196</v>
      </c>
      <c r="S53" s="277">
        <v>3213</v>
      </c>
      <c r="T53" s="277">
        <v>31456</v>
      </c>
      <c r="U53" s="277">
        <v>527</v>
      </c>
      <c r="V53" s="278">
        <f t="shared" si="6"/>
        <v>1488</v>
      </c>
      <c r="W53" s="277">
        <v>44</v>
      </c>
      <c r="X53" s="277">
        <v>1444</v>
      </c>
      <c r="Y53" s="277">
        <v>0</v>
      </c>
      <c r="Z53" s="278">
        <f t="shared" si="7"/>
        <v>4477</v>
      </c>
      <c r="AA53" s="277">
        <v>451</v>
      </c>
      <c r="AB53" s="277">
        <v>4026</v>
      </c>
      <c r="AC53" s="277">
        <v>0</v>
      </c>
      <c r="AD53" s="278">
        <f t="shared" si="8"/>
        <v>144485</v>
      </c>
      <c r="AE53" s="278">
        <f t="shared" si="9"/>
        <v>0</v>
      </c>
      <c r="AF53" s="277">
        <v>0</v>
      </c>
      <c r="AG53" s="277">
        <v>0</v>
      </c>
      <c r="AH53" s="277">
        <v>0</v>
      </c>
      <c r="AI53" s="278">
        <f t="shared" si="10"/>
        <v>132067</v>
      </c>
      <c r="AJ53" s="277">
        <v>976</v>
      </c>
      <c r="AK53" s="277">
        <v>879</v>
      </c>
      <c r="AL53" s="277">
        <v>130212</v>
      </c>
      <c r="AM53" s="278">
        <f t="shared" si="11"/>
        <v>1947</v>
      </c>
      <c r="AN53" s="277">
        <v>66</v>
      </c>
      <c r="AO53" s="277">
        <v>98</v>
      </c>
      <c r="AP53" s="277">
        <v>1783</v>
      </c>
      <c r="AQ53" s="278">
        <f t="shared" si="12"/>
        <v>10328</v>
      </c>
      <c r="AR53" s="277">
        <v>219</v>
      </c>
      <c r="AS53" s="277">
        <v>335</v>
      </c>
      <c r="AT53" s="277">
        <v>9774</v>
      </c>
      <c r="AU53" s="278">
        <f t="shared" si="13"/>
        <v>5</v>
      </c>
      <c r="AV53" s="277">
        <v>2</v>
      </c>
      <c r="AW53" s="277">
        <v>1</v>
      </c>
      <c r="AX53" s="277">
        <v>2</v>
      </c>
      <c r="AY53" s="278">
        <f t="shared" si="14"/>
        <v>138</v>
      </c>
      <c r="AZ53" s="277">
        <v>27</v>
      </c>
      <c r="BA53" s="277">
        <v>30</v>
      </c>
      <c r="BB53" s="277">
        <v>81</v>
      </c>
      <c r="BC53" s="277">
        <f t="shared" si="15"/>
        <v>20348</v>
      </c>
      <c r="BD53" s="277">
        <f t="shared" si="16"/>
        <v>11124</v>
      </c>
      <c r="BE53" s="277">
        <v>0</v>
      </c>
      <c r="BF53" s="277">
        <v>4776</v>
      </c>
      <c r="BG53" s="277">
        <v>630</v>
      </c>
      <c r="BH53" s="277">
        <v>1974</v>
      </c>
      <c r="BI53" s="277">
        <v>29</v>
      </c>
      <c r="BJ53" s="277">
        <v>3715</v>
      </c>
      <c r="BK53" s="277">
        <f t="shared" si="17"/>
        <v>9224</v>
      </c>
      <c r="BL53" s="277">
        <v>0</v>
      </c>
      <c r="BM53" s="277">
        <v>7714</v>
      </c>
      <c r="BN53" s="277">
        <v>156</v>
      </c>
      <c r="BO53" s="277">
        <v>446</v>
      </c>
      <c r="BP53" s="277">
        <v>5</v>
      </c>
      <c r="BQ53" s="277">
        <v>903</v>
      </c>
      <c r="BR53" s="278">
        <f aca="true" t="shared" si="215" ref="BR53:BX53">SUM(BY53,CF53)</f>
        <v>293376</v>
      </c>
      <c r="BS53" s="278">
        <f t="shared" si="215"/>
        <v>0</v>
      </c>
      <c r="BT53" s="278">
        <f t="shared" si="215"/>
        <v>238232</v>
      </c>
      <c r="BU53" s="278">
        <f t="shared" si="215"/>
        <v>8265</v>
      </c>
      <c r="BV53" s="278">
        <f t="shared" si="215"/>
        <v>37170</v>
      </c>
      <c r="BW53" s="278">
        <f t="shared" si="215"/>
        <v>1517</v>
      </c>
      <c r="BX53" s="278">
        <f t="shared" si="215"/>
        <v>8192</v>
      </c>
      <c r="BY53" s="277">
        <f t="shared" si="19"/>
        <v>282252</v>
      </c>
      <c r="BZ53" s="278">
        <f t="shared" si="20"/>
        <v>0</v>
      </c>
      <c r="CA53" s="278">
        <f t="shared" si="21"/>
        <v>233456</v>
      </c>
      <c r="CB53" s="278">
        <f t="shared" si="22"/>
        <v>7635</v>
      </c>
      <c r="CC53" s="278">
        <f t="shared" si="23"/>
        <v>35196</v>
      </c>
      <c r="CD53" s="278">
        <f t="shared" si="24"/>
        <v>1488</v>
      </c>
      <c r="CE53" s="278">
        <f t="shared" si="25"/>
        <v>4477</v>
      </c>
      <c r="CF53" s="277">
        <f t="shared" si="26"/>
        <v>11124</v>
      </c>
      <c r="CG53" s="278">
        <f aca="true" t="shared" si="216" ref="CG53:CL53">BE53</f>
        <v>0</v>
      </c>
      <c r="CH53" s="278">
        <f t="shared" si="216"/>
        <v>4776</v>
      </c>
      <c r="CI53" s="278">
        <f t="shared" si="216"/>
        <v>630</v>
      </c>
      <c r="CJ53" s="278">
        <f t="shared" si="216"/>
        <v>1974</v>
      </c>
      <c r="CK53" s="278">
        <f t="shared" si="216"/>
        <v>29</v>
      </c>
      <c r="CL53" s="278">
        <f t="shared" si="216"/>
        <v>3715</v>
      </c>
      <c r="CM53" s="278">
        <f aca="true" t="shared" si="217" ref="CM53:CS53">SUM(CT53,DA53)</f>
        <v>153709</v>
      </c>
      <c r="CN53" s="278">
        <f t="shared" si="217"/>
        <v>0</v>
      </c>
      <c r="CO53" s="278">
        <f t="shared" si="217"/>
        <v>139781</v>
      </c>
      <c r="CP53" s="278">
        <f t="shared" si="217"/>
        <v>2103</v>
      </c>
      <c r="CQ53" s="278">
        <f t="shared" si="217"/>
        <v>10774</v>
      </c>
      <c r="CR53" s="278">
        <f t="shared" si="217"/>
        <v>10</v>
      </c>
      <c r="CS53" s="278">
        <f t="shared" si="217"/>
        <v>1041</v>
      </c>
      <c r="CT53" s="277">
        <f t="shared" si="29"/>
        <v>144485</v>
      </c>
      <c r="CU53" s="278">
        <f t="shared" si="30"/>
        <v>0</v>
      </c>
      <c r="CV53" s="278">
        <f t="shared" si="31"/>
        <v>132067</v>
      </c>
      <c r="CW53" s="278">
        <f t="shared" si="32"/>
        <v>1947</v>
      </c>
      <c r="CX53" s="278">
        <f t="shared" si="33"/>
        <v>10328</v>
      </c>
      <c r="CY53" s="278">
        <f t="shared" si="34"/>
        <v>5</v>
      </c>
      <c r="CZ53" s="278">
        <f t="shared" si="35"/>
        <v>138</v>
      </c>
      <c r="DA53" s="277">
        <f t="shared" si="36"/>
        <v>9224</v>
      </c>
      <c r="DB53" s="278">
        <f aca="true" t="shared" si="218" ref="DB53:DG53">BL53</f>
        <v>0</v>
      </c>
      <c r="DC53" s="278">
        <f t="shared" si="218"/>
        <v>7714</v>
      </c>
      <c r="DD53" s="278">
        <f t="shared" si="218"/>
        <v>156</v>
      </c>
      <c r="DE53" s="278">
        <f t="shared" si="218"/>
        <v>446</v>
      </c>
      <c r="DF53" s="278">
        <f t="shared" si="218"/>
        <v>5</v>
      </c>
      <c r="DG53" s="278">
        <f t="shared" si="218"/>
        <v>903</v>
      </c>
      <c r="DH53" s="277">
        <v>6</v>
      </c>
      <c r="DI53" s="277">
        <f t="shared" si="38"/>
        <v>220</v>
      </c>
      <c r="DJ53" s="277">
        <v>54</v>
      </c>
      <c r="DK53" s="277">
        <v>35</v>
      </c>
      <c r="DL53" s="277">
        <v>9</v>
      </c>
      <c r="DM53" s="277">
        <v>122</v>
      </c>
    </row>
    <row r="54" spans="1:117" s="276" customFormat="1" ht="12" customHeight="1">
      <c r="A54" s="311" t="s">
        <v>753</v>
      </c>
      <c r="B54" s="312" t="s">
        <v>754</v>
      </c>
      <c r="C54" s="313" t="s">
        <v>755</v>
      </c>
      <c r="D54" s="316">
        <f aca="true" t="shared" si="219" ref="D54:AI54">SUM(D7:D53)</f>
        <v>42587760</v>
      </c>
      <c r="E54" s="317">
        <f t="shared" si="219"/>
        <v>28230829</v>
      </c>
      <c r="F54" s="317">
        <f t="shared" si="219"/>
        <v>1854940</v>
      </c>
      <c r="G54" s="316">
        <f t="shared" si="219"/>
        <v>1149679</v>
      </c>
      <c r="H54" s="316">
        <f t="shared" si="219"/>
        <v>704768</v>
      </c>
      <c r="I54" s="316">
        <f t="shared" si="219"/>
        <v>493</v>
      </c>
      <c r="J54" s="317">
        <f t="shared" si="219"/>
        <v>20304352</v>
      </c>
      <c r="K54" s="316">
        <f t="shared" si="219"/>
        <v>7066389</v>
      </c>
      <c r="L54" s="316">
        <f t="shared" si="219"/>
        <v>13183830</v>
      </c>
      <c r="M54" s="316">
        <f t="shared" si="219"/>
        <v>54133</v>
      </c>
      <c r="N54" s="317">
        <f t="shared" si="219"/>
        <v>1180158</v>
      </c>
      <c r="O54" s="316">
        <f t="shared" si="219"/>
        <v>326655</v>
      </c>
      <c r="P54" s="316">
        <f t="shared" si="219"/>
        <v>847689</v>
      </c>
      <c r="Q54" s="316">
        <f t="shared" si="219"/>
        <v>5814</v>
      </c>
      <c r="R54" s="317">
        <f t="shared" si="219"/>
        <v>4351443</v>
      </c>
      <c r="S54" s="316">
        <f t="shared" si="219"/>
        <v>989269</v>
      </c>
      <c r="T54" s="316">
        <f t="shared" si="219"/>
        <v>3352277</v>
      </c>
      <c r="U54" s="316">
        <f t="shared" si="219"/>
        <v>9897</v>
      </c>
      <c r="V54" s="317">
        <f t="shared" si="219"/>
        <v>56816</v>
      </c>
      <c r="W54" s="316">
        <f t="shared" si="219"/>
        <v>18977</v>
      </c>
      <c r="X54" s="316">
        <f t="shared" si="219"/>
        <v>37821</v>
      </c>
      <c r="Y54" s="316">
        <f t="shared" si="219"/>
        <v>18</v>
      </c>
      <c r="Z54" s="317">
        <f t="shared" si="219"/>
        <v>483120</v>
      </c>
      <c r="AA54" s="316">
        <f t="shared" si="219"/>
        <v>189294</v>
      </c>
      <c r="AB54" s="316">
        <f t="shared" si="219"/>
        <v>289781</v>
      </c>
      <c r="AC54" s="316">
        <f t="shared" si="219"/>
        <v>4045</v>
      </c>
      <c r="AD54" s="317">
        <f t="shared" si="219"/>
        <v>10659498</v>
      </c>
      <c r="AE54" s="317">
        <f t="shared" si="219"/>
        <v>1171139</v>
      </c>
      <c r="AF54" s="316">
        <f t="shared" si="219"/>
        <v>8349</v>
      </c>
      <c r="AG54" s="316">
        <f t="shared" si="219"/>
        <v>54177</v>
      </c>
      <c r="AH54" s="316">
        <f t="shared" si="219"/>
        <v>1108613</v>
      </c>
      <c r="AI54" s="317">
        <f t="shared" si="219"/>
        <v>8907720</v>
      </c>
      <c r="AJ54" s="316">
        <f aca="true" t="shared" si="220" ref="AJ54:BO54">SUM(AJ7:AJ53)</f>
        <v>25792</v>
      </c>
      <c r="AK54" s="316">
        <f t="shared" si="220"/>
        <v>81553</v>
      </c>
      <c r="AL54" s="316">
        <f t="shared" si="220"/>
        <v>8800375</v>
      </c>
      <c r="AM54" s="317">
        <f t="shared" si="220"/>
        <v>176161</v>
      </c>
      <c r="AN54" s="316">
        <f t="shared" si="220"/>
        <v>8328</v>
      </c>
      <c r="AO54" s="316">
        <f t="shared" si="220"/>
        <v>4565</v>
      </c>
      <c r="AP54" s="316">
        <f t="shared" si="220"/>
        <v>163268</v>
      </c>
      <c r="AQ54" s="317">
        <f t="shared" si="220"/>
        <v>344056</v>
      </c>
      <c r="AR54" s="316">
        <f t="shared" si="220"/>
        <v>1908</v>
      </c>
      <c r="AS54" s="316">
        <f t="shared" si="220"/>
        <v>11844</v>
      </c>
      <c r="AT54" s="316">
        <f t="shared" si="220"/>
        <v>330304</v>
      </c>
      <c r="AU54" s="317">
        <f t="shared" si="220"/>
        <v>9850</v>
      </c>
      <c r="AV54" s="316">
        <f t="shared" si="220"/>
        <v>386</v>
      </c>
      <c r="AW54" s="316">
        <f t="shared" si="220"/>
        <v>4560</v>
      </c>
      <c r="AX54" s="316">
        <f t="shared" si="220"/>
        <v>4904</v>
      </c>
      <c r="AY54" s="317">
        <f t="shared" si="220"/>
        <v>50572</v>
      </c>
      <c r="AZ54" s="316">
        <f t="shared" si="220"/>
        <v>1678</v>
      </c>
      <c r="BA54" s="316">
        <f t="shared" si="220"/>
        <v>1123</v>
      </c>
      <c r="BB54" s="316">
        <f t="shared" si="220"/>
        <v>47771</v>
      </c>
      <c r="BC54" s="316">
        <f t="shared" si="220"/>
        <v>3697433</v>
      </c>
      <c r="BD54" s="316">
        <f t="shared" si="220"/>
        <v>1259725</v>
      </c>
      <c r="BE54" s="316">
        <f t="shared" si="220"/>
        <v>25528</v>
      </c>
      <c r="BF54" s="316">
        <f t="shared" si="220"/>
        <v>564412</v>
      </c>
      <c r="BG54" s="316">
        <f t="shared" si="220"/>
        <v>216280</v>
      </c>
      <c r="BH54" s="316">
        <f t="shared" si="220"/>
        <v>125168</v>
      </c>
      <c r="BI54" s="316">
        <f t="shared" si="220"/>
        <v>30089</v>
      </c>
      <c r="BJ54" s="316">
        <f t="shared" si="220"/>
        <v>298248</v>
      </c>
      <c r="BK54" s="316">
        <f t="shared" si="220"/>
        <v>2437708</v>
      </c>
      <c r="BL54" s="316">
        <f t="shared" si="220"/>
        <v>265737</v>
      </c>
      <c r="BM54" s="316">
        <f t="shared" si="220"/>
        <v>1609540</v>
      </c>
      <c r="BN54" s="316">
        <f t="shared" si="220"/>
        <v>213881</v>
      </c>
      <c r="BO54" s="316">
        <f t="shared" si="220"/>
        <v>140781</v>
      </c>
      <c r="BP54" s="316">
        <f aca="true" t="shared" si="221" ref="BP54:CU54">SUM(BP7:BP53)</f>
        <v>27007</v>
      </c>
      <c r="BQ54" s="316">
        <f t="shared" si="221"/>
        <v>180762</v>
      </c>
      <c r="BR54" s="317">
        <f t="shared" si="221"/>
        <v>29490554</v>
      </c>
      <c r="BS54" s="317">
        <f t="shared" si="221"/>
        <v>1880468</v>
      </c>
      <c r="BT54" s="317">
        <f t="shared" si="221"/>
        <v>20868764</v>
      </c>
      <c r="BU54" s="317">
        <f t="shared" si="221"/>
        <v>1396438</v>
      </c>
      <c r="BV54" s="317">
        <f t="shared" si="221"/>
        <v>4476611</v>
      </c>
      <c r="BW54" s="317">
        <f t="shared" si="221"/>
        <v>86905</v>
      </c>
      <c r="BX54" s="317">
        <f t="shared" si="221"/>
        <v>781368</v>
      </c>
      <c r="BY54" s="316">
        <f t="shared" si="221"/>
        <v>28230829</v>
      </c>
      <c r="BZ54" s="317">
        <f t="shared" si="221"/>
        <v>1854940</v>
      </c>
      <c r="CA54" s="317">
        <f t="shared" si="221"/>
        <v>20304352</v>
      </c>
      <c r="CB54" s="317">
        <f t="shared" si="221"/>
        <v>1180158</v>
      </c>
      <c r="CC54" s="317">
        <f t="shared" si="221"/>
        <v>4351443</v>
      </c>
      <c r="CD54" s="317">
        <f t="shared" si="221"/>
        <v>56816</v>
      </c>
      <c r="CE54" s="317">
        <f t="shared" si="221"/>
        <v>483120</v>
      </c>
      <c r="CF54" s="316">
        <f t="shared" si="221"/>
        <v>1259725</v>
      </c>
      <c r="CG54" s="317">
        <f t="shared" si="221"/>
        <v>25528</v>
      </c>
      <c r="CH54" s="317">
        <f t="shared" si="221"/>
        <v>564412</v>
      </c>
      <c r="CI54" s="317">
        <f t="shared" si="221"/>
        <v>216280</v>
      </c>
      <c r="CJ54" s="317">
        <f t="shared" si="221"/>
        <v>125168</v>
      </c>
      <c r="CK54" s="317">
        <f t="shared" si="221"/>
        <v>30089</v>
      </c>
      <c r="CL54" s="317">
        <f t="shared" si="221"/>
        <v>298248</v>
      </c>
      <c r="CM54" s="317">
        <f t="shared" si="221"/>
        <v>13097206</v>
      </c>
      <c r="CN54" s="317">
        <f t="shared" si="221"/>
        <v>1436876</v>
      </c>
      <c r="CO54" s="317">
        <f t="shared" si="221"/>
        <v>10517260</v>
      </c>
      <c r="CP54" s="317">
        <f t="shared" si="221"/>
        <v>390042</v>
      </c>
      <c r="CQ54" s="317">
        <f t="shared" si="221"/>
        <v>484837</v>
      </c>
      <c r="CR54" s="317">
        <f t="shared" si="221"/>
        <v>36857</v>
      </c>
      <c r="CS54" s="317">
        <f t="shared" si="221"/>
        <v>231334</v>
      </c>
      <c r="CT54" s="316">
        <f t="shared" si="221"/>
        <v>10659498</v>
      </c>
      <c r="CU54" s="317">
        <f t="shared" si="221"/>
        <v>1171139</v>
      </c>
      <c r="CV54" s="317">
        <f aca="true" t="shared" si="222" ref="CV54:DM54">SUM(CV7:CV53)</f>
        <v>8907720</v>
      </c>
      <c r="CW54" s="317">
        <f t="shared" si="222"/>
        <v>176161</v>
      </c>
      <c r="CX54" s="317">
        <f t="shared" si="222"/>
        <v>344056</v>
      </c>
      <c r="CY54" s="317">
        <f t="shared" si="222"/>
        <v>9850</v>
      </c>
      <c r="CZ54" s="317">
        <f t="shared" si="222"/>
        <v>50572</v>
      </c>
      <c r="DA54" s="316">
        <f t="shared" si="222"/>
        <v>2437708</v>
      </c>
      <c r="DB54" s="317">
        <f t="shared" si="222"/>
        <v>265737</v>
      </c>
      <c r="DC54" s="317">
        <f t="shared" si="222"/>
        <v>1609540</v>
      </c>
      <c r="DD54" s="317">
        <f t="shared" si="222"/>
        <v>213881</v>
      </c>
      <c r="DE54" s="317">
        <f t="shared" si="222"/>
        <v>140781</v>
      </c>
      <c r="DF54" s="317">
        <f t="shared" si="222"/>
        <v>27007</v>
      </c>
      <c r="DG54" s="317">
        <f t="shared" si="222"/>
        <v>180762</v>
      </c>
      <c r="DH54" s="316">
        <f t="shared" si="222"/>
        <v>20963</v>
      </c>
      <c r="DI54" s="316">
        <f t="shared" si="222"/>
        <v>28825</v>
      </c>
      <c r="DJ54" s="316">
        <f t="shared" si="222"/>
        <v>1479</v>
      </c>
      <c r="DK54" s="316">
        <f t="shared" si="222"/>
        <v>6859</v>
      </c>
      <c r="DL54" s="316">
        <f t="shared" si="222"/>
        <v>16810</v>
      </c>
      <c r="DM54" s="316">
        <f t="shared" si="222"/>
        <v>3677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44" width="9.8984375" style="305" customWidth="1"/>
    <col min="145" max="16384" width="9" style="307" customWidth="1"/>
  </cols>
  <sheetData>
    <row r="1" spans="1:3" s="175" customFormat="1" ht="17.25">
      <c r="A1" s="248" t="s">
        <v>605</v>
      </c>
      <c r="B1" s="173"/>
      <c r="C1" s="173"/>
    </row>
    <row r="2" spans="1:144" s="175" customFormat="1" ht="25.5" customHeight="1">
      <c r="A2" s="322" t="s">
        <v>278</v>
      </c>
      <c r="B2" s="322" t="s">
        <v>279</v>
      </c>
      <c r="C2" s="322" t="s">
        <v>280</v>
      </c>
      <c r="D2" s="212" t="s">
        <v>349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5"/>
    </row>
    <row r="3" spans="1:144" s="175" customFormat="1" ht="25.5" customHeight="1">
      <c r="A3" s="323"/>
      <c r="B3" s="323"/>
      <c r="C3" s="325"/>
      <c r="D3" s="218"/>
      <c r="E3" s="219" t="s">
        <v>350</v>
      </c>
      <c r="F3" s="213"/>
      <c r="G3" s="213"/>
      <c r="H3" s="213"/>
      <c r="I3" s="213"/>
      <c r="J3" s="213"/>
      <c r="K3" s="213"/>
      <c r="L3" s="213"/>
      <c r="M3" s="208"/>
      <c r="N3" s="213"/>
      <c r="O3" s="213"/>
      <c r="P3" s="213"/>
      <c r="Q3" s="213"/>
      <c r="R3" s="213"/>
      <c r="S3" s="213"/>
      <c r="T3" s="219" t="s">
        <v>351</v>
      </c>
      <c r="U3" s="213"/>
      <c r="V3" s="213"/>
      <c r="W3" s="213"/>
      <c r="X3" s="213"/>
      <c r="Y3" s="213"/>
      <c r="Z3" s="213"/>
      <c r="AA3" s="213"/>
      <c r="AB3" s="208"/>
      <c r="AC3" s="213"/>
      <c r="AD3" s="213"/>
      <c r="AE3" s="213"/>
      <c r="AF3" s="213"/>
      <c r="AG3" s="213"/>
      <c r="AH3" s="213"/>
      <c r="AI3" s="219" t="s">
        <v>352</v>
      </c>
      <c r="AJ3" s="213"/>
      <c r="AK3" s="213"/>
      <c r="AL3" s="213"/>
      <c r="AM3" s="213"/>
      <c r="AN3" s="213"/>
      <c r="AO3" s="213"/>
      <c r="AP3" s="213"/>
      <c r="AQ3" s="208"/>
      <c r="AR3" s="213"/>
      <c r="AS3" s="213"/>
      <c r="AT3" s="213"/>
      <c r="AU3" s="213"/>
      <c r="AV3" s="213"/>
      <c r="AW3" s="213"/>
      <c r="AX3" s="219" t="s">
        <v>353</v>
      </c>
      <c r="AY3" s="213"/>
      <c r="AZ3" s="213"/>
      <c r="BA3" s="213"/>
      <c r="BB3" s="213"/>
      <c r="BC3" s="213"/>
      <c r="BD3" s="213"/>
      <c r="BE3" s="213"/>
      <c r="BF3" s="208"/>
      <c r="BG3" s="213"/>
      <c r="BH3" s="213"/>
      <c r="BI3" s="213"/>
      <c r="BJ3" s="213"/>
      <c r="BK3" s="213"/>
      <c r="BL3" s="213"/>
      <c r="BM3" s="219" t="s">
        <v>354</v>
      </c>
      <c r="BN3" s="213"/>
      <c r="BO3" s="213"/>
      <c r="BP3" s="213"/>
      <c r="BQ3" s="213"/>
      <c r="BR3" s="213"/>
      <c r="BS3" s="213"/>
      <c r="BT3" s="213"/>
      <c r="BU3" s="208"/>
      <c r="BV3" s="213"/>
      <c r="BW3" s="213"/>
      <c r="BX3" s="213"/>
      <c r="BY3" s="213"/>
      <c r="BZ3" s="213"/>
      <c r="CA3" s="213"/>
      <c r="CB3" s="219" t="s">
        <v>355</v>
      </c>
      <c r="CC3" s="213"/>
      <c r="CD3" s="213"/>
      <c r="CE3" s="213"/>
      <c r="CF3" s="213"/>
      <c r="CG3" s="213"/>
      <c r="CH3" s="213"/>
      <c r="CI3" s="213"/>
      <c r="CJ3" s="208"/>
      <c r="CK3" s="213"/>
      <c r="CL3" s="213"/>
      <c r="CM3" s="213"/>
      <c r="CN3" s="213"/>
      <c r="CO3" s="213"/>
      <c r="CP3" s="213"/>
      <c r="CQ3" s="219" t="s">
        <v>356</v>
      </c>
      <c r="CR3" s="213"/>
      <c r="CS3" s="213"/>
      <c r="CT3" s="213"/>
      <c r="CU3" s="213"/>
      <c r="CV3" s="213"/>
      <c r="CW3" s="213"/>
      <c r="CX3" s="213"/>
      <c r="CY3" s="208"/>
      <c r="CZ3" s="213"/>
      <c r="DA3" s="213"/>
      <c r="DB3" s="213"/>
      <c r="DC3" s="213"/>
      <c r="DD3" s="213"/>
      <c r="DE3" s="213"/>
      <c r="DF3" s="219" t="s">
        <v>357</v>
      </c>
      <c r="DG3" s="213"/>
      <c r="DH3" s="213"/>
      <c r="DI3" s="213"/>
      <c r="DJ3" s="213"/>
      <c r="DK3" s="213"/>
      <c r="DL3" s="213"/>
      <c r="DM3" s="213"/>
      <c r="DN3" s="208"/>
      <c r="DO3" s="213"/>
      <c r="DP3" s="213"/>
      <c r="DQ3" s="213"/>
      <c r="DR3" s="213"/>
      <c r="DS3" s="213"/>
      <c r="DT3" s="213"/>
      <c r="DU3" s="219" t="s">
        <v>358</v>
      </c>
      <c r="DV3" s="208"/>
      <c r="DW3" s="208"/>
      <c r="DX3" s="208"/>
      <c r="DY3" s="217"/>
      <c r="DZ3" s="219" t="s">
        <v>359</v>
      </c>
      <c r="EA3" s="213"/>
      <c r="EB3" s="213"/>
      <c r="EC3" s="213"/>
      <c r="ED3" s="213"/>
      <c r="EE3" s="213"/>
      <c r="EF3" s="213"/>
      <c r="EG3" s="213"/>
      <c r="EH3" s="208"/>
      <c r="EI3" s="213"/>
      <c r="EJ3" s="213"/>
      <c r="EK3" s="213"/>
      <c r="EL3" s="213"/>
      <c r="EM3" s="213"/>
      <c r="EN3" s="232"/>
    </row>
    <row r="4" spans="1:144" s="175" customFormat="1" ht="25.5" customHeight="1">
      <c r="A4" s="323"/>
      <c r="B4" s="323"/>
      <c r="C4" s="325"/>
      <c r="D4" s="218"/>
      <c r="E4" s="218"/>
      <c r="F4" s="219" t="s">
        <v>360</v>
      </c>
      <c r="G4" s="213"/>
      <c r="H4" s="213"/>
      <c r="I4" s="213"/>
      <c r="J4" s="213"/>
      <c r="K4" s="213"/>
      <c r="L4" s="213"/>
      <c r="M4" s="219" t="s">
        <v>361</v>
      </c>
      <c r="N4" s="213"/>
      <c r="O4" s="213"/>
      <c r="P4" s="213"/>
      <c r="Q4" s="213"/>
      <c r="R4" s="213"/>
      <c r="S4" s="213"/>
      <c r="T4" s="218"/>
      <c r="U4" s="219" t="s">
        <v>360</v>
      </c>
      <c r="V4" s="213"/>
      <c r="W4" s="213"/>
      <c r="X4" s="213"/>
      <c r="Y4" s="213"/>
      <c r="Z4" s="213"/>
      <c r="AA4" s="213"/>
      <c r="AB4" s="219" t="s">
        <v>361</v>
      </c>
      <c r="AC4" s="213"/>
      <c r="AD4" s="213"/>
      <c r="AE4" s="213"/>
      <c r="AF4" s="213"/>
      <c r="AG4" s="213"/>
      <c r="AH4" s="213"/>
      <c r="AI4" s="218"/>
      <c r="AJ4" s="219" t="s">
        <v>360</v>
      </c>
      <c r="AK4" s="213"/>
      <c r="AL4" s="213"/>
      <c r="AM4" s="213"/>
      <c r="AN4" s="213"/>
      <c r="AO4" s="213"/>
      <c r="AP4" s="213"/>
      <c r="AQ4" s="219" t="s">
        <v>361</v>
      </c>
      <c r="AR4" s="213"/>
      <c r="AS4" s="213"/>
      <c r="AT4" s="213"/>
      <c r="AU4" s="213"/>
      <c r="AV4" s="213"/>
      <c r="AW4" s="213"/>
      <c r="AX4" s="218"/>
      <c r="AY4" s="219" t="s">
        <v>360</v>
      </c>
      <c r="AZ4" s="213"/>
      <c r="BA4" s="213"/>
      <c r="BB4" s="213"/>
      <c r="BC4" s="213"/>
      <c r="BD4" s="213"/>
      <c r="BE4" s="213"/>
      <c r="BF4" s="219" t="s">
        <v>361</v>
      </c>
      <c r="BG4" s="213"/>
      <c r="BH4" s="213"/>
      <c r="BI4" s="213"/>
      <c r="BJ4" s="213"/>
      <c r="BK4" s="213"/>
      <c r="BL4" s="213"/>
      <c r="BM4" s="218"/>
      <c r="BN4" s="219" t="s">
        <v>360</v>
      </c>
      <c r="BO4" s="213"/>
      <c r="BP4" s="213"/>
      <c r="BQ4" s="213"/>
      <c r="BR4" s="213"/>
      <c r="BS4" s="213"/>
      <c r="BT4" s="213"/>
      <c r="BU4" s="219" t="s">
        <v>361</v>
      </c>
      <c r="BV4" s="213"/>
      <c r="BW4" s="213"/>
      <c r="BX4" s="213"/>
      <c r="BY4" s="213"/>
      <c r="BZ4" s="213"/>
      <c r="CA4" s="213"/>
      <c r="CB4" s="218"/>
      <c r="CC4" s="219" t="s">
        <v>360</v>
      </c>
      <c r="CD4" s="213"/>
      <c r="CE4" s="213"/>
      <c r="CF4" s="213"/>
      <c r="CG4" s="213"/>
      <c r="CH4" s="213"/>
      <c r="CI4" s="213"/>
      <c r="CJ4" s="219" t="s">
        <v>361</v>
      </c>
      <c r="CK4" s="213"/>
      <c r="CL4" s="213"/>
      <c r="CM4" s="213"/>
      <c r="CN4" s="213"/>
      <c r="CO4" s="213"/>
      <c r="CP4" s="213"/>
      <c r="CQ4" s="218"/>
      <c r="CR4" s="219" t="s">
        <v>360</v>
      </c>
      <c r="CS4" s="213"/>
      <c r="CT4" s="213"/>
      <c r="CU4" s="213"/>
      <c r="CV4" s="213"/>
      <c r="CW4" s="213"/>
      <c r="CX4" s="213"/>
      <c r="CY4" s="219" t="s">
        <v>361</v>
      </c>
      <c r="CZ4" s="213"/>
      <c r="DA4" s="213"/>
      <c r="DB4" s="213"/>
      <c r="DC4" s="213"/>
      <c r="DD4" s="213"/>
      <c r="DE4" s="213"/>
      <c r="DF4" s="218"/>
      <c r="DG4" s="219" t="s">
        <v>360</v>
      </c>
      <c r="DH4" s="213"/>
      <c r="DI4" s="213"/>
      <c r="DJ4" s="213"/>
      <c r="DK4" s="213"/>
      <c r="DL4" s="213"/>
      <c r="DM4" s="213"/>
      <c r="DN4" s="219" t="s">
        <v>361</v>
      </c>
      <c r="DO4" s="213"/>
      <c r="DP4" s="213"/>
      <c r="DQ4" s="213"/>
      <c r="DR4" s="213"/>
      <c r="DS4" s="213"/>
      <c r="DT4" s="213"/>
      <c r="DU4" s="218"/>
      <c r="DV4" s="222" t="s">
        <v>362</v>
      </c>
      <c r="DW4" s="217"/>
      <c r="DX4" s="218" t="s">
        <v>364</v>
      </c>
      <c r="DY4" s="217"/>
      <c r="DZ4" s="218"/>
      <c r="EA4" s="219" t="s">
        <v>360</v>
      </c>
      <c r="EB4" s="213"/>
      <c r="EC4" s="213"/>
      <c r="ED4" s="213"/>
      <c r="EE4" s="213"/>
      <c r="EF4" s="213"/>
      <c r="EG4" s="213"/>
      <c r="EH4" s="219" t="s">
        <v>361</v>
      </c>
      <c r="EI4" s="213"/>
      <c r="EJ4" s="213"/>
      <c r="EK4" s="213"/>
      <c r="EL4" s="213"/>
      <c r="EM4" s="213"/>
      <c r="EN4" s="217"/>
    </row>
    <row r="5" spans="1:144" s="175" customFormat="1" ht="25.5" customHeight="1">
      <c r="A5" s="323"/>
      <c r="B5" s="323"/>
      <c r="C5" s="325"/>
      <c r="D5" s="216" t="s">
        <v>300</v>
      </c>
      <c r="E5" s="216" t="s">
        <v>300</v>
      </c>
      <c r="F5" s="216" t="s">
        <v>300</v>
      </c>
      <c r="G5" s="233" t="s">
        <v>338</v>
      </c>
      <c r="H5" s="233" t="s">
        <v>340</v>
      </c>
      <c r="I5" s="233" t="s">
        <v>342</v>
      </c>
      <c r="J5" s="233" t="s">
        <v>344</v>
      </c>
      <c r="K5" s="233" t="s">
        <v>366</v>
      </c>
      <c r="L5" s="233" t="s">
        <v>347</v>
      </c>
      <c r="M5" s="216" t="s">
        <v>300</v>
      </c>
      <c r="N5" s="233" t="s">
        <v>338</v>
      </c>
      <c r="O5" s="233" t="s">
        <v>340</v>
      </c>
      <c r="P5" s="233" t="s">
        <v>342</v>
      </c>
      <c r="Q5" s="233" t="s">
        <v>344</v>
      </c>
      <c r="R5" s="233" t="s">
        <v>366</v>
      </c>
      <c r="S5" s="233" t="s">
        <v>347</v>
      </c>
      <c r="T5" s="216" t="s">
        <v>300</v>
      </c>
      <c r="U5" s="216" t="s">
        <v>300</v>
      </c>
      <c r="V5" s="233" t="s">
        <v>338</v>
      </c>
      <c r="W5" s="233" t="s">
        <v>340</v>
      </c>
      <c r="X5" s="233" t="s">
        <v>342</v>
      </c>
      <c r="Y5" s="233" t="s">
        <v>344</v>
      </c>
      <c r="Z5" s="233" t="s">
        <v>366</v>
      </c>
      <c r="AA5" s="233" t="s">
        <v>347</v>
      </c>
      <c r="AB5" s="216" t="s">
        <v>300</v>
      </c>
      <c r="AC5" s="233" t="s">
        <v>338</v>
      </c>
      <c r="AD5" s="233" t="s">
        <v>340</v>
      </c>
      <c r="AE5" s="233" t="s">
        <v>342</v>
      </c>
      <c r="AF5" s="233" t="s">
        <v>344</v>
      </c>
      <c r="AG5" s="233" t="s">
        <v>366</v>
      </c>
      <c r="AH5" s="233" t="s">
        <v>347</v>
      </c>
      <c r="AI5" s="216" t="s">
        <v>300</v>
      </c>
      <c r="AJ5" s="216" t="s">
        <v>300</v>
      </c>
      <c r="AK5" s="233" t="s">
        <v>338</v>
      </c>
      <c r="AL5" s="233" t="s">
        <v>340</v>
      </c>
      <c r="AM5" s="233" t="s">
        <v>342</v>
      </c>
      <c r="AN5" s="233" t="s">
        <v>344</v>
      </c>
      <c r="AO5" s="233" t="s">
        <v>366</v>
      </c>
      <c r="AP5" s="233" t="s">
        <v>347</v>
      </c>
      <c r="AQ5" s="216" t="s">
        <v>300</v>
      </c>
      <c r="AR5" s="233" t="s">
        <v>338</v>
      </c>
      <c r="AS5" s="233" t="s">
        <v>340</v>
      </c>
      <c r="AT5" s="233" t="s">
        <v>342</v>
      </c>
      <c r="AU5" s="233" t="s">
        <v>344</v>
      </c>
      <c r="AV5" s="233" t="s">
        <v>366</v>
      </c>
      <c r="AW5" s="233" t="s">
        <v>347</v>
      </c>
      <c r="AX5" s="216" t="s">
        <v>300</v>
      </c>
      <c r="AY5" s="216" t="s">
        <v>300</v>
      </c>
      <c r="AZ5" s="233" t="s">
        <v>338</v>
      </c>
      <c r="BA5" s="233" t="s">
        <v>340</v>
      </c>
      <c r="BB5" s="233" t="s">
        <v>342</v>
      </c>
      <c r="BC5" s="233" t="s">
        <v>344</v>
      </c>
      <c r="BD5" s="233" t="s">
        <v>366</v>
      </c>
      <c r="BE5" s="233" t="s">
        <v>347</v>
      </c>
      <c r="BF5" s="216" t="s">
        <v>300</v>
      </c>
      <c r="BG5" s="233" t="s">
        <v>338</v>
      </c>
      <c r="BH5" s="233" t="s">
        <v>340</v>
      </c>
      <c r="BI5" s="233" t="s">
        <v>342</v>
      </c>
      <c r="BJ5" s="233" t="s">
        <v>344</v>
      </c>
      <c r="BK5" s="233" t="s">
        <v>366</v>
      </c>
      <c r="BL5" s="233" t="s">
        <v>347</v>
      </c>
      <c r="BM5" s="216" t="s">
        <v>300</v>
      </c>
      <c r="BN5" s="216" t="s">
        <v>300</v>
      </c>
      <c r="BO5" s="233" t="s">
        <v>338</v>
      </c>
      <c r="BP5" s="233" t="s">
        <v>340</v>
      </c>
      <c r="BQ5" s="233" t="s">
        <v>342</v>
      </c>
      <c r="BR5" s="233" t="s">
        <v>344</v>
      </c>
      <c r="BS5" s="233" t="s">
        <v>366</v>
      </c>
      <c r="BT5" s="233" t="s">
        <v>347</v>
      </c>
      <c r="BU5" s="216" t="s">
        <v>300</v>
      </c>
      <c r="BV5" s="233" t="s">
        <v>338</v>
      </c>
      <c r="BW5" s="233" t="s">
        <v>340</v>
      </c>
      <c r="BX5" s="233" t="s">
        <v>342</v>
      </c>
      <c r="BY5" s="233" t="s">
        <v>344</v>
      </c>
      <c r="BZ5" s="233" t="s">
        <v>366</v>
      </c>
      <c r="CA5" s="233" t="s">
        <v>347</v>
      </c>
      <c r="CB5" s="216" t="s">
        <v>300</v>
      </c>
      <c r="CC5" s="216" t="s">
        <v>300</v>
      </c>
      <c r="CD5" s="233" t="s">
        <v>338</v>
      </c>
      <c r="CE5" s="233" t="s">
        <v>340</v>
      </c>
      <c r="CF5" s="233" t="s">
        <v>342</v>
      </c>
      <c r="CG5" s="233" t="s">
        <v>344</v>
      </c>
      <c r="CH5" s="233" t="s">
        <v>366</v>
      </c>
      <c r="CI5" s="233" t="s">
        <v>347</v>
      </c>
      <c r="CJ5" s="216" t="s">
        <v>300</v>
      </c>
      <c r="CK5" s="233" t="s">
        <v>338</v>
      </c>
      <c r="CL5" s="233" t="s">
        <v>340</v>
      </c>
      <c r="CM5" s="233" t="s">
        <v>342</v>
      </c>
      <c r="CN5" s="233" t="s">
        <v>344</v>
      </c>
      <c r="CO5" s="233" t="s">
        <v>366</v>
      </c>
      <c r="CP5" s="233" t="s">
        <v>347</v>
      </c>
      <c r="CQ5" s="216" t="s">
        <v>300</v>
      </c>
      <c r="CR5" s="216" t="s">
        <v>300</v>
      </c>
      <c r="CS5" s="233" t="s">
        <v>338</v>
      </c>
      <c r="CT5" s="233" t="s">
        <v>340</v>
      </c>
      <c r="CU5" s="233" t="s">
        <v>342</v>
      </c>
      <c r="CV5" s="233" t="s">
        <v>344</v>
      </c>
      <c r="CW5" s="233" t="s">
        <v>366</v>
      </c>
      <c r="CX5" s="233" t="s">
        <v>347</v>
      </c>
      <c r="CY5" s="216" t="s">
        <v>300</v>
      </c>
      <c r="CZ5" s="233" t="s">
        <v>338</v>
      </c>
      <c r="DA5" s="233" t="s">
        <v>340</v>
      </c>
      <c r="DB5" s="233" t="s">
        <v>342</v>
      </c>
      <c r="DC5" s="233" t="s">
        <v>344</v>
      </c>
      <c r="DD5" s="233" t="s">
        <v>366</v>
      </c>
      <c r="DE5" s="233" t="s">
        <v>347</v>
      </c>
      <c r="DF5" s="216" t="s">
        <v>300</v>
      </c>
      <c r="DG5" s="216" t="s">
        <v>300</v>
      </c>
      <c r="DH5" s="233" t="s">
        <v>338</v>
      </c>
      <c r="DI5" s="233" t="s">
        <v>340</v>
      </c>
      <c r="DJ5" s="233" t="s">
        <v>342</v>
      </c>
      <c r="DK5" s="233" t="s">
        <v>344</v>
      </c>
      <c r="DL5" s="233" t="s">
        <v>366</v>
      </c>
      <c r="DM5" s="233" t="s">
        <v>347</v>
      </c>
      <c r="DN5" s="216" t="s">
        <v>300</v>
      </c>
      <c r="DO5" s="233" t="s">
        <v>338</v>
      </c>
      <c r="DP5" s="233" t="s">
        <v>340</v>
      </c>
      <c r="DQ5" s="233" t="s">
        <v>342</v>
      </c>
      <c r="DR5" s="233" t="s">
        <v>344</v>
      </c>
      <c r="DS5" s="233" t="s">
        <v>366</v>
      </c>
      <c r="DT5" s="233" t="s">
        <v>347</v>
      </c>
      <c r="DU5" s="216" t="s">
        <v>300</v>
      </c>
      <c r="DV5" s="233" t="s">
        <v>344</v>
      </c>
      <c r="DW5" s="233" t="s">
        <v>366</v>
      </c>
      <c r="DX5" s="233" t="s">
        <v>344</v>
      </c>
      <c r="DY5" s="233" t="s">
        <v>366</v>
      </c>
      <c r="DZ5" s="216" t="s">
        <v>300</v>
      </c>
      <c r="EA5" s="216" t="s">
        <v>300</v>
      </c>
      <c r="EB5" s="233" t="s">
        <v>338</v>
      </c>
      <c r="EC5" s="233" t="s">
        <v>340</v>
      </c>
      <c r="ED5" s="233" t="s">
        <v>342</v>
      </c>
      <c r="EE5" s="233" t="s">
        <v>344</v>
      </c>
      <c r="EF5" s="233" t="s">
        <v>366</v>
      </c>
      <c r="EG5" s="233" t="s">
        <v>347</v>
      </c>
      <c r="EH5" s="216" t="s">
        <v>300</v>
      </c>
      <c r="EI5" s="233" t="s">
        <v>338</v>
      </c>
      <c r="EJ5" s="233" t="s">
        <v>340</v>
      </c>
      <c r="EK5" s="233" t="s">
        <v>342</v>
      </c>
      <c r="EL5" s="233" t="s">
        <v>344</v>
      </c>
      <c r="EM5" s="233" t="s">
        <v>366</v>
      </c>
      <c r="EN5" s="233" t="s">
        <v>347</v>
      </c>
    </row>
    <row r="6" spans="1:144" s="179" customFormat="1" ht="13.5">
      <c r="A6" s="323"/>
      <c r="B6" s="324"/>
      <c r="C6" s="325"/>
      <c r="D6" s="229" t="s">
        <v>270</v>
      </c>
      <c r="E6" s="229" t="s">
        <v>270</v>
      </c>
      <c r="F6" s="229" t="s">
        <v>270</v>
      </c>
      <c r="G6" s="229" t="s">
        <v>270</v>
      </c>
      <c r="H6" s="229" t="s">
        <v>270</v>
      </c>
      <c r="I6" s="229" t="s">
        <v>270</v>
      </c>
      <c r="J6" s="229" t="s">
        <v>270</v>
      </c>
      <c r="K6" s="229" t="s">
        <v>270</v>
      </c>
      <c r="L6" s="229" t="s">
        <v>270</v>
      </c>
      <c r="M6" s="229" t="s">
        <v>270</v>
      </c>
      <c r="N6" s="229" t="s">
        <v>270</v>
      </c>
      <c r="O6" s="229" t="s">
        <v>270</v>
      </c>
      <c r="P6" s="229" t="s">
        <v>270</v>
      </c>
      <c r="Q6" s="229" t="s">
        <v>270</v>
      </c>
      <c r="R6" s="229" t="s">
        <v>270</v>
      </c>
      <c r="S6" s="229" t="s">
        <v>270</v>
      </c>
      <c r="T6" s="229" t="s">
        <v>270</v>
      </c>
      <c r="U6" s="229" t="s">
        <v>270</v>
      </c>
      <c r="V6" s="229" t="s">
        <v>270</v>
      </c>
      <c r="W6" s="229" t="s">
        <v>270</v>
      </c>
      <c r="X6" s="229" t="s">
        <v>270</v>
      </c>
      <c r="Y6" s="229" t="s">
        <v>270</v>
      </c>
      <c r="Z6" s="229" t="s">
        <v>270</v>
      </c>
      <c r="AA6" s="229" t="s">
        <v>270</v>
      </c>
      <c r="AB6" s="229" t="s">
        <v>270</v>
      </c>
      <c r="AC6" s="229" t="s">
        <v>270</v>
      </c>
      <c r="AD6" s="229" t="s">
        <v>270</v>
      </c>
      <c r="AE6" s="229" t="s">
        <v>270</v>
      </c>
      <c r="AF6" s="229" t="s">
        <v>270</v>
      </c>
      <c r="AG6" s="229" t="s">
        <v>270</v>
      </c>
      <c r="AH6" s="229" t="s">
        <v>270</v>
      </c>
      <c r="AI6" s="229" t="s">
        <v>270</v>
      </c>
      <c r="AJ6" s="229" t="s">
        <v>270</v>
      </c>
      <c r="AK6" s="229" t="s">
        <v>270</v>
      </c>
      <c r="AL6" s="229" t="s">
        <v>270</v>
      </c>
      <c r="AM6" s="229" t="s">
        <v>270</v>
      </c>
      <c r="AN6" s="229" t="s">
        <v>270</v>
      </c>
      <c r="AO6" s="229" t="s">
        <v>270</v>
      </c>
      <c r="AP6" s="229" t="s">
        <v>270</v>
      </c>
      <c r="AQ6" s="229" t="s">
        <v>270</v>
      </c>
      <c r="AR6" s="229" t="s">
        <v>270</v>
      </c>
      <c r="AS6" s="229" t="s">
        <v>270</v>
      </c>
      <c r="AT6" s="229" t="s">
        <v>270</v>
      </c>
      <c r="AU6" s="229" t="s">
        <v>270</v>
      </c>
      <c r="AV6" s="229" t="s">
        <v>270</v>
      </c>
      <c r="AW6" s="229" t="s">
        <v>270</v>
      </c>
      <c r="AX6" s="229" t="s">
        <v>270</v>
      </c>
      <c r="AY6" s="229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29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29" t="s">
        <v>270</v>
      </c>
      <c r="DJ6" s="229" t="s">
        <v>270</v>
      </c>
      <c r="DK6" s="229" t="s">
        <v>270</v>
      </c>
      <c r="DL6" s="229" t="s">
        <v>270</v>
      </c>
      <c r="DM6" s="229" t="s">
        <v>270</v>
      </c>
      <c r="DN6" s="229" t="s">
        <v>270</v>
      </c>
      <c r="DO6" s="229" t="s">
        <v>270</v>
      </c>
      <c r="DP6" s="229" t="s">
        <v>270</v>
      </c>
      <c r="DQ6" s="229" t="s">
        <v>270</v>
      </c>
      <c r="DR6" s="229" t="s">
        <v>270</v>
      </c>
      <c r="DS6" s="229" t="s">
        <v>270</v>
      </c>
      <c r="DT6" s="229" t="s">
        <v>270</v>
      </c>
      <c r="DU6" s="229" t="s">
        <v>270</v>
      </c>
      <c r="DV6" s="229" t="s">
        <v>270</v>
      </c>
      <c r="DW6" s="229" t="s">
        <v>270</v>
      </c>
      <c r="DX6" s="229" t="s">
        <v>270</v>
      </c>
      <c r="DY6" s="229" t="s">
        <v>270</v>
      </c>
      <c r="DZ6" s="229" t="s">
        <v>270</v>
      </c>
      <c r="EA6" s="229" t="s">
        <v>270</v>
      </c>
      <c r="EB6" s="229" t="s">
        <v>270</v>
      </c>
      <c r="EC6" s="229" t="s">
        <v>270</v>
      </c>
      <c r="ED6" s="229" t="s">
        <v>270</v>
      </c>
      <c r="EE6" s="229" t="s">
        <v>270</v>
      </c>
      <c r="EF6" s="229" t="s">
        <v>270</v>
      </c>
      <c r="EG6" s="229" t="s">
        <v>270</v>
      </c>
      <c r="EH6" s="229" t="s">
        <v>270</v>
      </c>
      <c r="EI6" s="229" t="s">
        <v>270</v>
      </c>
      <c r="EJ6" s="229" t="s">
        <v>270</v>
      </c>
      <c r="EK6" s="229" t="s">
        <v>270</v>
      </c>
      <c r="EL6" s="229" t="s">
        <v>270</v>
      </c>
      <c r="EM6" s="229" t="s">
        <v>270</v>
      </c>
      <c r="EN6" s="229" t="s">
        <v>270</v>
      </c>
    </row>
    <row r="7" spans="1:144" s="276" customFormat="1" ht="12" customHeight="1">
      <c r="A7" s="271" t="s">
        <v>653</v>
      </c>
      <c r="B7" s="272" t="s">
        <v>654</v>
      </c>
      <c r="C7" s="300" t="s">
        <v>655</v>
      </c>
      <c r="D7" s="278">
        <f aca="true" t="shared" si="0" ref="D7:D53">SUM(E7,T7,AI7,AX7,BM7,CB7,CQ7,DF7,DU7,DZ7)</f>
        <v>1865140</v>
      </c>
      <c r="E7" s="278">
        <f aca="true" t="shared" si="1" ref="E7:E53">SUM(F7,M7)</f>
        <v>1137127</v>
      </c>
      <c r="F7" s="278">
        <f aca="true" t="shared" si="2" ref="F7:F53">SUM(G7:L7)</f>
        <v>1045228</v>
      </c>
      <c r="G7" s="273">
        <v>0</v>
      </c>
      <c r="H7" s="273">
        <v>1039992</v>
      </c>
      <c r="I7" s="273">
        <v>1010</v>
      </c>
      <c r="J7" s="273">
        <v>22</v>
      </c>
      <c r="K7" s="273">
        <v>3070</v>
      </c>
      <c r="L7" s="273">
        <v>1134</v>
      </c>
      <c r="M7" s="278">
        <f aca="true" t="shared" si="3" ref="M7:M53">SUM(N7:S7)</f>
        <v>91899</v>
      </c>
      <c r="N7" s="273">
        <v>1512</v>
      </c>
      <c r="O7" s="273">
        <v>88011</v>
      </c>
      <c r="P7" s="273">
        <v>126</v>
      </c>
      <c r="Q7" s="273">
        <v>1</v>
      </c>
      <c r="R7" s="273">
        <v>40</v>
      </c>
      <c r="S7" s="273">
        <v>2209</v>
      </c>
      <c r="T7" s="278">
        <f aca="true" t="shared" si="4" ref="T7:T53">SUM(U7,AB7)</f>
        <v>134374</v>
      </c>
      <c r="U7" s="278">
        <f aca="true" t="shared" si="5" ref="U7:U53">SUM(V7:AA7)</f>
        <v>85923</v>
      </c>
      <c r="V7" s="273">
        <v>11964</v>
      </c>
      <c r="W7" s="273">
        <v>214</v>
      </c>
      <c r="X7" s="273">
        <v>48207</v>
      </c>
      <c r="Y7" s="273">
        <v>149</v>
      </c>
      <c r="Z7" s="273">
        <v>3290</v>
      </c>
      <c r="AA7" s="283">
        <v>22099</v>
      </c>
      <c r="AB7" s="278">
        <f aca="true" t="shared" si="6" ref="AB7:AB53">SUM(AC7:AH7)</f>
        <v>48451</v>
      </c>
      <c r="AC7" s="273">
        <v>4004</v>
      </c>
      <c r="AD7" s="273">
        <v>0</v>
      </c>
      <c r="AE7" s="273">
        <v>16521</v>
      </c>
      <c r="AF7" s="273">
        <v>2</v>
      </c>
      <c r="AG7" s="273">
        <v>113</v>
      </c>
      <c r="AH7" s="283">
        <v>27811</v>
      </c>
      <c r="AI7" s="278">
        <f aca="true" t="shared" si="7" ref="AI7:AI53">SUM(AJ7,AQ7)</f>
        <v>32073</v>
      </c>
      <c r="AJ7" s="278">
        <f aca="true" t="shared" si="8" ref="AJ7:AJ53">SUM(AK7:AP7)</f>
        <v>28341</v>
      </c>
      <c r="AK7" s="273">
        <v>0</v>
      </c>
      <c r="AL7" s="273">
        <v>0</v>
      </c>
      <c r="AM7" s="273">
        <v>495</v>
      </c>
      <c r="AN7" s="273">
        <v>21394</v>
      </c>
      <c r="AO7" s="273">
        <v>6452</v>
      </c>
      <c r="AP7" s="273">
        <v>0</v>
      </c>
      <c r="AQ7" s="278">
        <f aca="true" t="shared" si="9" ref="AQ7:AQ53">SUM(AR7:AW7)</f>
        <v>3732</v>
      </c>
      <c r="AR7" s="273">
        <v>0</v>
      </c>
      <c r="AS7" s="273">
        <v>0</v>
      </c>
      <c r="AT7" s="273">
        <v>61</v>
      </c>
      <c r="AU7" s="273">
        <v>3541</v>
      </c>
      <c r="AV7" s="273">
        <v>130</v>
      </c>
      <c r="AW7" s="273">
        <v>0</v>
      </c>
      <c r="AX7" s="278">
        <f aca="true" t="shared" si="10" ref="AX7:AX53">SUM(AY7,BF7)</f>
        <v>0</v>
      </c>
      <c r="AY7" s="278">
        <f aca="true" t="shared" si="11" ref="AY7:AY53">SUM(AZ7:BE7)</f>
        <v>0</v>
      </c>
      <c r="AZ7" s="273">
        <v>0</v>
      </c>
      <c r="BA7" s="273">
        <v>0</v>
      </c>
      <c r="BB7" s="273">
        <v>0</v>
      </c>
      <c r="BC7" s="273">
        <v>0</v>
      </c>
      <c r="BD7" s="273">
        <v>0</v>
      </c>
      <c r="BE7" s="273">
        <v>0</v>
      </c>
      <c r="BF7" s="278">
        <f aca="true" t="shared" si="12" ref="BF7:BF53">SUM(BG7:BL7)</f>
        <v>0</v>
      </c>
      <c r="BG7" s="273">
        <v>0</v>
      </c>
      <c r="BH7" s="273">
        <v>0</v>
      </c>
      <c r="BI7" s="273">
        <v>0</v>
      </c>
      <c r="BJ7" s="273">
        <v>0</v>
      </c>
      <c r="BK7" s="273">
        <v>0</v>
      </c>
      <c r="BL7" s="273">
        <v>0</v>
      </c>
      <c r="BM7" s="278">
        <f aca="true" t="shared" si="13" ref="BM7:BM53">SUM(BN7,BU7)</f>
        <v>15570</v>
      </c>
      <c r="BN7" s="278">
        <f aca="true" t="shared" si="14" ref="BN7:BN53">SUM(BO7:BT7)</f>
        <v>13434</v>
      </c>
      <c r="BO7" s="273">
        <v>1563</v>
      </c>
      <c r="BP7" s="273">
        <v>0</v>
      </c>
      <c r="BQ7" s="273">
        <v>0</v>
      </c>
      <c r="BR7" s="273">
        <v>8062</v>
      </c>
      <c r="BS7" s="273">
        <v>3809</v>
      </c>
      <c r="BT7" s="273">
        <v>0</v>
      </c>
      <c r="BU7" s="278">
        <f aca="true" t="shared" si="15" ref="BU7:BU53">SUM(BV7:CA7)</f>
        <v>2136</v>
      </c>
      <c r="BV7" s="273">
        <v>492</v>
      </c>
      <c r="BW7" s="273">
        <v>0</v>
      </c>
      <c r="BX7" s="273">
        <v>0</v>
      </c>
      <c r="BY7" s="273">
        <v>669</v>
      </c>
      <c r="BZ7" s="273">
        <v>975</v>
      </c>
      <c r="CA7" s="273">
        <v>0</v>
      </c>
      <c r="CB7" s="278">
        <f aca="true" t="shared" si="16" ref="CB7:CB53">SUM(CC7,CJ7)</f>
        <v>29903</v>
      </c>
      <c r="CC7" s="278">
        <f aca="true" t="shared" si="17" ref="CC7:CC53">SUM(CD7:CI7)</f>
        <v>25873</v>
      </c>
      <c r="CD7" s="273">
        <v>1277</v>
      </c>
      <c r="CE7" s="273">
        <v>10546</v>
      </c>
      <c r="CF7" s="273">
        <v>0</v>
      </c>
      <c r="CG7" s="273">
        <v>13861</v>
      </c>
      <c r="CH7" s="273">
        <v>0</v>
      </c>
      <c r="CI7" s="273">
        <v>189</v>
      </c>
      <c r="CJ7" s="278">
        <f aca="true" t="shared" si="18" ref="CJ7:CJ53">SUM(CK7:CP7)</f>
        <v>4030</v>
      </c>
      <c r="CK7" s="273">
        <v>231</v>
      </c>
      <c r="CL7" s="273">
        <v>287</v>
      </c>
      <c r="CM7" s="273">
        <v>0</v>
      </c>
      <c r="CN7" s="273">
        <v>3313</v>
      </c>
      <c r="CO7" s="273">
        <v>0</v>
      </c>
      <c r="CP7" s="273">
        <v>199</v>
      </c>
      <c r="CQ7" s="278">
        <f aca="true" t="shared" si="19" ref="CQ7:CQ53">SUM(CR7,CY7)</f>
        <v>266364</v>
      </c>
      <c r="CR7" s="278">
        <f aca="true" t="shared" si="20" ref="CR7:CR53">SUM(CS7:CX7)</f>
        <v>253002</v>
      </c>
      <c r="CS7" s="273">
        <v>1342</v>
      </c>
      <c r="CT7" s="273">
        <v>441</v>
      </c>
      <c r="CU7" s="273">
        <v>3773</v>
      </c>
      <c r="CV7" s="273">
        <v>244681</v>
      </c>
      <c r="CW7" s="273">
        <v>682</v>
      </c>
      <c r="CX7" s="273">
        <v>2083</v>
      </c>
      <c r="CY7" s="278">
        <f aca="true" t="shared" si="21" ref="CY7:CY53">SUM(CZ7:DE7)</f>
        <v>13362</v>
      </c>
      <c r="CZ7" s="273">
        <v>277</v>
      </c>
      <c r="DA7" s="273">
        <v>129</v>
      </c>
      <c r="DB7" s="273">
        <v>4560</v>
      </c>
      <c r="DC7" s="273">
        <v>7838</v>
      </c>
      <c r="DD7" s="273">
        <v>48</v>
      </c>
      <c r="DE7" s="273">
        <v>510</v>
      </c>
      <c r="DF7" s="278">
        <f aca="true" t="shared" si="22" ref="DF7:DF53">SUM(DG7,DN7)</f>
        <v>24482</v>
      </c>
      <c r="DG7" s="278">
        <f aca="true" t="shared" si="23" ref="DG7:DG53">SUM(DH7:DM7)</f>
        <v>23015</v>
      </c>
      <c r="DH7" s="273">
        <v>0</v>
      </c>
      <c r="DI7" s="273">
        <v>6</v>
      </c>
      <c r="DJ7" s="273">
        <v>21915</v>
      </c>
      <c r="DK7" s="273">
        <v>667</v>
      </c>
      <c r="DL7" s="273">
        <v>375</v>
      </c>
      <c r="DM7" s="273">
        <v>52</v>
      </c>
      <c r="DN7" s="278">
        <f aca="true" t="shared" si="24" ref="DN7:DN53">SUM(DO7:DT7)</f>
        <v>1467</v>
      </c>
      <c r="DO7" s="273">
        <v>0</v>
      </c>
      <c r="DP7" s="273">
        <v>7</v>
      </c>
      <c r="DQ7" s="273">
        <v>1063</v>
      </c>
      <c r="DR7" s="273">
        <v>106</v>
      </c>
      <c r="DS7" s="273">
        <v>176</v>
      </c>
      <c r="DT7" s="273">
        <v>115</v>
      </c>
      <c r="DU7" s="278">
        <f aca="true" t="shared" si="25" ref="DU7:DU53">SUM(DV7:DY7)</f>
        <v>32044</v>
      </c>
      <c r="DV7" s="273">
        <v>21912</v>
      </c>
      <c r="DW7" s="273">
        <v>196</v>
      </c>
      <c r="DX7" s="273">
        <v>9908</v>
      </c>
      <c r="DY7" s="273">
        <v>28</v>
      </c>
      <c r="DZ7" s="278">
        <f aca="true" t="shared" si="26" ref="DZ7:DZ53">SUM(EA7,EH7)</f>
        <v>193203</v>
      </c>
      <c r="EA7" s="278">
        <f aca="true" t="shared" si="27" ref="EA7:EA53">SUM(EB7:EG7)</f>
        <v>113053</v>
      </c>
      <c r="EB7" s="273">
        <v>39573</v>
      </c>
      <c r="EC7" s="273">
        <v>13097</v>
      </c>
      <c r="ED7" s="273">
        <v>53653</v>
      </c>
      <c r="EE7" s="273">
        <v>30</v>
      </c>
      <c r="EF7" s="273">
        <v>2136</v>
      </c>
      <c r="EG7" s="273">
        <v>4564</v>
      </c>
      <c r="EH7" s="278">
        <f aca="true" t="shared" si="28" ref="EH7:EH53">SUM(EI7:EN7)</f>
        <v>80150</v>
      </c>
      <c r="EI7" s="273">
        <v>12550</v>
      </c>
      <c r="EJ7" s="273">
        <v>6461</v>
      </c>
      <c r="EK7" s="273">
        <v>56916</v>
      </c>
      <c r="EL7" s="273">
        <v>0</v>
      </c>
      <c r="EM7" s="273">
        <v>2554</v>
      </c>
      <c r="EN7" s="283">
        <v>1669</v>
      </c>
    </row>
    <row r="8" spans="1:144" s="276" customFormat="1" ht="12" customHeight="1">
      <c r="A8" s="271" t="s">
        <v>552</v>
      </c>
      <c r="B8" s="272" t="s">
        <v>553</v>
      </c>
      <c r="C8" s="300" t="s">
        <v>300</v>
      </c>
      <c r="D8" s="278">
        <f t="shared" si="0"/>
        <v>524109</v>
      </c>
      <c r="E8" s="278">
        <f t="shared" si="1"/>
        <v>419212</v>
      </c>
      <c r="F8" s="278">
        <f t="shared" si="2"/>
        <v>390589</v>
      </c>
      <c r="G8" s="278">
        <v>0</v>
      </c>
      <c r="H8" s="278">
        <v>390501</v>
      </c>
      <c r="I8" s="278">
        <v>0</v>
      </c>
      <c r="J8" s="278">
        <v>80</v>
      </c>
      <c r="K8" s="278">
        <v>0</v>
      </c>
      <c r="L8" s="278">
        <v>8</v>
      </c>
      <c r="M8" s="278">
        <f t="shared" si="3"/>
        <v>28623</v>
      </c>
      <c r="N8" s="278">
        <v>0</v>
      </c>
      <c r="O8" s="278">
        <v>28570</v>
      </c>
      <c r="P8" s="278">
        <v>0</v>
      </c>
      <c r="Q8" s="278">
        <v>0</v>
      </c>
      <c r="R8" s="278">
        <v>0</v>
      </c>
      <c r="S8" s="278">
        <v>53</v>
      </c>
      <c r="T8" s="278">
        <f t="shared" si="4"/>
        <v>22227</v>
      </c>
      <c r="U8" s="278">
        <f t="shared" si="5"/>
        <v>18514</v>
      </c>
      <c r="V8" s="278">
        <v>0</v>
      </c>
      <c r="W8" s="278">
        <v>0</v>
      </c>
      <c r="X8" s="278">
        <v>13576</v>
      </c>
      <c r="Y8" s="278">
        <v>413</v>
      </c>
      <c r="Z8" s="278">
        <v>5</v>
      </c>
      <c r="AA8" s="278">
        <v>4520</v>
      </c>
      <c r="AB8" s="278">
        <f t="shared" si="6"/>
        <v>3713</v>
      </c>
      <c r="AC8" s="278">
        <v>0</v>
      </c>
      <c r="AD8" s="278">
        <v>79</v>
      </c>
      <c r="AE8" s="278">
        <v>987</v>
      </c>
      <c r="AF8" s="278">
        <v>136</v>
      </c>
      <c r="AG8" s="278">
        <v>1</v>
      </c>
      <c r="AH8" s="278">
        <v>2510</v>
      </c>
      <c r="AI8" s="278">
        <f t="shared" si="7"/>
        <v>0</v>
      </c>
      <c r="AJ8" s="278">
        <f t="shared" si="8"/>
        <v>0</v>
      </c>
      <c r="AK8" s="278">
        <v>0</v>
      </c>
      <c r="AL8" s="278">
        <v>0</v>
      </c>
      <c r="AM8" s="278">
        <v>0</v>
      </c>
      <c r="AN8" s="278">
        <v>0</v>
      </c>
      <c r="AO8" s="278">
        <v>0</v>
      </c>
      <c r="AP8" s="278">
        <v>0</v>
      </c>
      <c r="AQ8" s="278">
        <f t="shared" si="9"/>
        <v>0</v>
      </c>
      <c r="AR8" s="278">
        <v>0</v>
      </c>
      <c r="AS8" s="278">
        <v>0</v>
      </c>
      <c r="AT8" s="278">
        <v>0</v>
      </c>
      <c r="AU8" s="278">
        <v>0</v>
      </c>
      <c r="AV8" s="278">
        <v>0</v>
      </c>
      <c r="AW8" s="278">
        <v>0</v>
      </c>
      <c r="AX8" s="278">
        <f t="shared" si="10"/>
        <v>0</v>
      </c>
      <c r="AY8" s="278">
        <f t="shared" si="11"/>
        <v>0</v>
      </c>
      <c r="AZ8" s="278">
        <v>0</v>
      </c>
      <c r="BA8" s="278">
        <v>0</v>
      </c>
      <c r="BB8" s="278">
        <v>0</v>
      </c>
      <c r="BC8" s="278">
        <v>0</v>
      </c>
      <c r="BD8" s="278">
        <v>0</v>
      </c>
      <c r="BE8" s="278">
        <v>0</v>
      </c>
      <c r="BF8" s="278">
        <f t="shared" si="12"/>
        <v>0</v>
      </c>
      <c r="BG8" s="278">
        <v>0</v>
      </c>
      <c r="BH8" s="278">
        <v>0</v>
      </c>
      <c r="BI8" s="278">
        <v>0</v>
      </c>
      <c r="BJ8" s="278">
        <v>0</v>
      </c>
      <c r="BK8" s="278">
        <v>0</v>
      </c>
      <c r="BL8" s="278">
        <v>0</v>
      </c>
      <c r="BM8" s="278">
        <f t="shared" si="13"/>
        <v>0</v>
      </c>
      <c r="BN8" s="278">
        <f t="shared" si="14"/>
        <v>0</v>
      </c>
      <c r="BO8" s="278">
        <v>0</v>
      </c>
      <c r="BP8" s="278">
        <v>0</v>
      </c>
      <c r="BQ8" s="278">
        <v>0</v>
      </c>
      <c r="BR8" s="278">
        <v>0</v>
      </c>
      <c r="BS8" s="278">
        <v>0</v>
      </c>
      <c r="BT8" s="278">
        <v>0</v>
      </c>
      <c r="BU8" s="278">
        <f t="shared" si="15"/>
        <v>0</v>
      </c>
      <c r="BV8" s="278">
        <v>0</v>
      </c>
      <c r="BW8" s="278">
        <v>0</v>
      </c>
      <c r="BX8" s="278">
        <v>0</v>
      </c>
      <c r="BY8" s="278">
        <v>0</v>
      </c>
      <c r="BZ8" s="278">
        <v>0</v>
      </c>
      <c r="CA8" s="278">
        <v>0</v>
      </c>
      <c r="CB8" s="278">
        <f t="shared" si="16"/>
        <v>30</v>
      </c>
      <c r="CC8" s="278">
        <f t="shared" si="17"/>
        <v>30</v>
      </c>
      <c r="CD8" s="278">
        <v>0</v>
      </c>
      <c r="CE8" s="278">
        <v>0</v>
      </c>
      <c r="CF8" s="278">
        <v>0</v>
      </c>
      <c r="CG8" s="278">
        <v>30</v>
      </c>
      <c r="CH8" s="278">
        <v>0</v>
      </c>
      <c r="CI8" s="278">
        <v>0</v>
      </c>
      <c r="CJ8" s="278">
        <f t="shared" si="18"/>
        <v>0</v>
      </c>
      <c r="CK8" s="278">
        <v>0</v>
      </c>
      <c r="CL8" s="278">
        <v>0</v>
      </c>
      <c r="CM8" s="278">
        <v>0</v>
      </c>
      <c r="CN8" s="278">
        <v>0</v>
      </c>
      <c r="CO8" s="278">
        <v>0</v>
      </c>
      <c r="CP8" s="278">
        <v>0</v>
      </c>
      <c r="CQ8" s="278">
        <f t="shared" si="19"/>
        <v>40686</v>
      </c>
      <c r="CR8" s="278">
        <f t="shared" si="20"/>
        <v>36612</v>
      </c>
      <c r="CS8" s="278">
        <v>0</v>
      </c>
      <c r="CT8" s="278">
        <v>125</v>
      </c>
      <c r="CU8" s="278">
        <v>5814</v>
      </c>
      <c r="CV8" s="278">
        <v>29904</v>
      </c>
      <c r="CW8" s="278">
        <v>78</v>
      </c>
      <c r="CX8" s="278">
        <v>691</v>
      </c>
      <c r="CY8" s="278">
        <f t="shared" si="21"/>
        <v>4074</v>
      </c>
      <c r="CZ8" s="278">
        <v>0</v>
      </c>
      <c r="DA8" s="278">
        <v>31</v>
      </c>
      <c r="DB8" s="278">
        <v>1910</v>
      </c>
      <c r="DC8" s="278">
        <v>334</v>
      </c>
      <c r="DD8" s="278">
        <v>5</v>
      </c>
      <c r="DE8" s="278">
        <v>1794</v>
      </c>
      <c r="DF8" s="278">
        <f t="shared" si="22"/>
        <v>57</v>
      </c>
      <c r="DG8" s="278">
        <f t="shared" si="23"/>
        <v>46</v>
      </c>
      <c r="DH8" s="278">
        <v>0</v>
      </c>
      <c r="DI8" s="278">
        <v>0</v>
      </c>
      <c r="DJ8" s="278">
        <v>0</v>
      </c>
      <c r="DK8" s="278">
        <v>0</v>
      </c>
      <c r="DL8" s="278">
        <v>0</v>
      </c>
      <c r="DM8" s="278">
        <v>46</v>
      </c>
      <c r="DN8" s="278">
        <f t="shared" si="24"/>
        <v>11</v>
      </c>
      <c r="DO8" s="278">
        <v>0</v>
      </c>
      <c r="DP8" s="278">
        <v>0</v>
      </c>
      <c r="DQ8" s="278">
        <v>0</v>
      </c>
      <c r="DR8" s="278">
        <v>0</v>
      </c>
      <c r="DS8" s="278">
        <v>0</v>
      </c>
      <c r="DT8" s="278">
        <v>11</v>
      </c>
      <c r="DU8" s="278">
        <f t="shared" si="25"/>
        <v>11421</v>
      </c>
      <c r="DV8" s="278">
        <v>10387</v>
      </c>
      <c r="DW8" s="278">
        <v>0</v>
      </c>
      <c r="DX8" s="278">
        <v>1034</v>
      </c>
      <c r="DY8" s="278">
        <v>0</v>
      </c>
      <c r="DZ8" s="278">
        <f t="shared" si="26"/>
        <v>30476</v>
      </c>
      <c r="EA8" s="278">
        <f t="shared" si="27"/>
        <v>18271</v>
      </c>
      <c r="EB8" s="278">
        <v>0</v>
      </c>
      <c r="EC8" s="278">
        <v>9100</v>
      </c>
      <c r="ED8" s="278">
        <v>8719</v>
      </c>
      <c r="EE8" s="278">
        <v>0</v>
      </c>
      <c r="EF8" s="278">
        <v>0</v>
      </c>
      <c r="EG8" s="278">
        <v>452</v>
      </c>
      <c r="EH8" s="278">
        <f t="shared" si="28"/>
        <v>12205</v>
      </c>
      <c r="EI8" s="278">
        <v>0</v>
      </c>
      <c r="EJ8" s="278">
        <v>13</v>
      </c>
      <c r="EK8" s="278">
        <v>10349</v>
      </c>
      <c r="EL8" s="278">
        <v>0</v>
      </c>
      <c r="EM8" s="278">
        <v>472</v>
      </c>
      <c r="EN8" s="278">
        <v>1371</v>
      </c>
    </row>
    <row r="9" spans="1:144" s="276" customFormat="1" ht="12" customHeight="1">
      <c r="A9" s="271" t="s">
        <v>609</v>
      </c>
      <c r="B9" s="272" t="s">
        <v>610</v>
      </c>
      <c r="C9" s="300" t="s">
        <v>300</v>
      </c>
      <c r="D9" s="278">
        <f t="shared" si="0"/>
        <v>430707</v>
      </c>
      <c r="E9" s="278">
        <f t="shared" si="1"/>
        <v>357040</v>
      </c>
      <c r="F9" s="278">
        <f t="shared" si="2"/>
        <v>323846</v>
      </c>
      <c r="G9" s="278">
        <v>11845</v>
      </c>
      <c r="H9" s="278">
        <v>311758</v>
      </c>
      <c r="I9" s="278">
        <v>0</v>
      </c>
      <c r="J9" s="278">
        <v>0</v>
      </c>
      <c r="K9" s="278">
        <v>0</v>
      </c>
      <c r="L9" s="278">
        <v>243</v>
      </c>
      <c r="M9" s="278">
        <f t="shared" si="3"/>
        <v>33194</v>
      </c>
      <c r="N9" s="278">
        <v>0</v>
      </c>
      <c r="O9" s="282">
        <v>32350</v>
      </c>
      <c r="P9" s="278">
        <v>54</v>
      </c>
      <c r="Q9" s="278">
        <v>2</v>
      </c>
      <c r="R9" s="278">
        <v>0</v>
      </c>
      <c r="S9" s="278">
        <v>788</v>
      </c>
      <c r="T9" s="278">
        <f t="shared" si="4"/>
        <v>17913</v>
      </c>
      <c r="U9" s="278">
        <f t="shared" si="5"/>
        <v>13129</v>
      </c>
      <c r="V9" s="278">
        <v>0</v>
      </c>
      <c r="W9" s="278">
        <v>0</v>
      </c>
      <c r="X9" s="282">
        <v>10770</v>
      </c>
      <c r="Y9" s="278">
        <v>426</v>
      </c>
      <c r="Z9" s="278">
        <v>0</v>
      </c>
      <c r="AA9" s="278">
        <v>1933</v>
      </c>
      <c r="AB9" s="278">
        <f t="shared" si="6"/>
        <v>4784</v>
      </c>
      <c r="AC9" s="278">
        <v>0</v>
      </c>
      <c r="AD9" s="278">
        <v>0</v>
      </c>
      <c r="AE9" s="278">
        <v>3139</v>
      </c>
      <c r="AF9" s="278">
        <v>16</v>
      </c>
      <c r="AG9" s="278">
        <v>0</v>
      </c>
      <c r="AH9" s="278">
        <v>1629</v>
      </c>
      <c r="AI9" s="278">
        <f t="shared" si="7"/>
        <v>4323</v>
      </c>
      <c r="AJ9" s="278">
        <f t="shared" si="8"/>
        <v>4181</v>
      </c>
      <c r="AK9" s="278">
        <v>0</v>
      </c>
      <c r="AL9" s="278">
        <v>0</v>
      </c>
      <c r="AM9" s="278">
        <v>0</v>
      </c>
      <c r="AN9" s="278">
        <v>4181</v>
      </c>
      <c r="AO9" s="278">
        <v>0</v>
      </c>
      <c r="AP9" s="278">
        <v>0</v>
      </c>
      <c r="AQ9" s="278">
        <f t="shared" si="9"/>
        <v>142</v>
      </c>
      <c r="AR9" s="278">
        <v>0</v>
      </c>
      <c r="AS9" s="278">
        <v>0</v>
      </c>
      <c r="AT9" s="278">
        <v>0</v>
      </c>
      <c r="AU9" s="278">
        <v>142</v>
      </c>
      <c r="AV9" s="278">
        <v>0</v>
      </c>
      <c r="AW9" s="278">
        <v>0</v>
      </c>
      <c r="AX9" s="278">
        <f t="shared" si="10"/>
        <v>0</v>
      </c>
      <c r="AY9" s="278">
        <f t="shared" si="11"/>
        <v>0</v>
      </c>
      <c r="AZ9" s="278">
        <v>0</v>
      </c>
      <c r="BA9" s="278">
        <v>0</v>
      </c>
      <c r="BB9" s="278">
        <v>0</v>
      </c>
      <c r="BC9" s="278">
        <v>0</v>
      </c>
      <c r="BD9" s="278">
        <v>0</v>
      </c>
      <c r="BE9" s="278">
        <v>0</v>
      </c>
      <c r="BF9" s="278">
        <f t="shared" si="12"/>
        <v>0</v>
      </c>
      <c r="BG9" s="278">
        <v>0</v>
      </c>
      <c r="BH9" s="278">
        <v>0</v>
      </c>
      <c r="BI9" s="278">
        <v>0</v>
      </c>
      <c r="BJ9" s="278">
        <v>0</v>
      </c>
      <c r="BK9" s="278">
        <v>0</v>
      </c>
      <c r="BL9" s="278">
        <v>0</v>
      </c>
      <c r="BM9" s="278">
        <f t="shared" si="13"/>
        <v>70</v>
      </c>
      <c r="BN9" s="278">
        <f t="shared" si="14"/>
        <v>52</v>
      </c>
      <c r="BO9" s="278">
        <v>0</v>
      </c>
      <c r="BP9" s="278">
        <v>0</v>
      </c>
      <c r="BQ9" s="278">
        <v>0</v>
      </c>
      <c r="BR9" s="278">
        <v>52</v>
      </c>
      <c r="BS9" s="278">
        <v>0</v>
      </c>
      <c r="BT9" s="278">
        <v>0</v>
      </c>
      <c r="BU9" s="278">
        <f t="shared" si="15"/>
        <v>18</v>
      </c>
      <c r="BV9" s="278">
        <v>0</v>
      </c>
      <c r="BW9" s="278">
        <v>0</v>
      </c>
      <c r="BX9" s="278">
        <v>0</v>
      </c>
      <c r="BY9" s="278">
        <v>18</v>
      </c>
      <c r="BZ9" s="278">
        <v>0</v>
      </c>
      <c r="CA9" s="278">
        <v>0</v>
      </c>
      <c r="CB9" s="278">
        <f t="shared" si="16"/>
        <v>3</v>
      </c>
      <c r="CC9" s="278">
        <f t="shared" si="17"/>
        <v>3</v>
      </c>
      <c r="CD9" s="278">
        <v>0</v>
      </c>
      <c r="CE9" s="278">
        <v>0</v>
      </c>
      <c r="CF9" s="278">
        <v>0</v>
      </c>
      <c r="CG9" s="278">
        <v>3</v>
      </c>
      <c r="CH9" s="278">
        <v>0</v>
      </c>
      <c r="CI9" s="278">
        <v>0</v>
      </c>
      <c r="CJ9" s="278">
        <f t="shared" si="18"/>
        <v>0</v>
      </c>
      <c r="CK9" s="278">
        <v>0</v>
      </c>
      <c r="CL9" s="278">
        <v>0</v>
      </c>
      <c r="CM9" s="278">
        <v>0</v>
      </c>
      <c r="CN9" s="278">
        <v>0</v>
      </c>
      <c r="CO9" s="278">
        <v>0</v>
      </c>
      <c r="CP9" s="278">
        <v>0</v>
      </c>
      <c r="CQ9" s="278">
        <f t="shared" si="19"/>
        <v>29407</v>
      </c>
      <c r="CR9" s="278">
        <f t="shared" si="20"/>
        <v>27800</v>
      </c>
      <c r="CS9" s="278">
        <v>0</v>
      </c>
      <c r="CT9" s="278">
        <v>0</v>
      </c>
      <c r="CU9" s="278">
        <v>2823</v>
      </c>
      <c r="CV9" s="282">
        <v>23642</v>
      </c>
      <c r="CW9" s="278">
        <v>0</v>
      </c>
      <c r="CX9" s="278">
        <v>1335</v>
      </c>
      <c r="CY9" s="278">
        <f t="shared" si="21"/>
        <v>1607</v>
      </c>
      <c r="CZ9" s="278">
        <v>0</v>
      </c>
      <c r="DA9" s="278">
        <v>0</v>
      </c>
      <c r="DB9" s="278">
        <v>553</v>
      </c>
      <c r="DC9" s="282">
        <v>673</v>
      </c>
      <c r="DD9" s="278">
        <v>0</v>
      </c>
      <c r="DE9" s="278">
        <v>381</v>
      </c>
      <c r="DF9" s="278">
        <f t="shared" si="22"/>
        <v>0</v>
      </c>
      <c r="DG9" s="278">
        <f t="shared" si="23"/>
        <v>0</v>
      </c>
      <c r="DH9" s="278">
        <v>0</v>
      </c>
      <c r="DI9" s="278">
        <v>0</v>
      </c>
      <c r="DJ9" s="278">
        <v>0</v>
      </c>
      <c r="DK9" s="278">
        <v>0</v>
      </c>
      <c r="DL9" s="278">
        <v>0</v>
      </c>
      <c r="DM9" s="278">
        <v>0</v>
      </c>
      <c r="DN9" s="278">
        <f t="shared" si="24"/>
        <v>0</v>
      </c>
      <c r="DO9" s="278">
        <v>0</v>
      </c>
      <c r="DP9" s="278">
        <v>0</v>
      </c>
      <c r="DQ9" s="278">
        <v>0</v>
      </c>
      <c r="DR9" s="278">
        <v>0</v>
      </c>
      <c r="DS9" s="278">
        <v>0</v>
      </c>
      <c r="DT9" s="278">
        <v>0</v>
      </c>
      <c r="DU9" s="278">
        <f t="shared" si="25"/>
        <v>20058</v>
      </c>
      <c r="DV9" s="278">
        <v>18660</v>
      </c>
      <c r="DW9" s="278">
        <v>12</v>
      </c>
      <c r="DX9" s="278">
        <v>1385</v>
      </c>
      <c r="DY9" s="278">
        <v>1</v>
      </c>
      <c r="DZ9" s="278">
        <f t="shared" si="26"/>
        <v>1893</v>
      </c>
      <c r="EA9" s="278">
        <f t="shared" si="27"/>
        <v>1140</v>
      </c>
      <c r="EB9" s="278">
        <v>0</v>
      </c>
      <c r="EC9" s="278">
        <v>0</v>
      </c>
      <c r="ED9" s="278">
        <v>1114</v>
      </c>
      <c r="EE9" s="278">
        <v>0</v>
      </c>
      <c r="EF9" s="278">
        <v>1</v>
      </c>
      <c r="EG9" s="278">
        <v>25</v>
      </c>
      <c r="EH9" s="278">
        <f t="shared" si="28"/>
        <v>753</v>
      </c>
      <c r="EI9" s="278">
        <v>0</v>
      </c>
      <c r="EJ9" s="278">
        <v>0</v>
      </c>
      <c r="EK9" s="278">
        <v>653</v>
      </c>
      <c r="EL9" s="278">
        <v>0</v>
      </c>
      <c r="EM9" s="278">
        <v>99</v>
      </c>
      <c r="EN9" s="278">
        <v>1</v>
      </c>
    </row>
    <row r="10" spans="1:144" s="276" customFormat="1" ht="12" customHeight="1">
      <c r="A10" s="271" t="s">
        <v>611</v>
      </c>
      <c r="B10" s="272" t="s">
        <v>637</v>
      </c>
      <c r="C10" s="300" t="s">
        <v>300</v>
      </c>
      <c r="D10" s="278">
        <f t="shared" si="0"/>
        <v>826923</v>
      </c>
      <c r="E10" s="278">
        <f t="shared" si="1"/>
        <v>664901</v>
      </c>
      <c r="F10" s="278">
        <f t="shared" si="2"/>
        <v>633014</v>
      </c>
      <c r="G10" s="278">
        <v>0</v>
      </c>
      <c r="H10" s="278">
        <v>631256</v>
      </c>
      <c r="I10" s="278">
        <v>1162</v>
      </c>
      <c r="J10" s="278">
        <v>99</v>
      </c>
      <c r="K10" s="278">
        <v>47</v>
      </c>
      <c r="L10" s="278">
        <v>450</v>
      </c>
      <c r="M10" s="278">
        <f t="shared" si="3"/>
        <v>31887</v>
      </c>
      <c r="N10" s="278">
        <v>0</v>
      </c>
      <c r="O10" s="278">
        <v>31492</v>
      </c>
      <c r="P10" s="278">
        <v>213</v>
      </c>
      <c r="Q10" s="278">
        <v>2</v>
      </c>
      <c r="R10" s="278">
        <v>0</v>
      </c>
      <c r="S10" s="278">
        <v>180</v>
      </c>
      <c r="T10" s="278">
        <f t="shared" si="4"/>
        <v>56374</v>
      </c>
      <c r="U10" s="278">
        <f t="shared" si="5"/>
        <v>27296</v>
      </c>
      <c r="V10" s="278">
        <v>0</v>
      </c>
      <c r="W10" s="278">
        <v>49</v>
      </c>
      <c r="X10" s="278">
        <v>7314</v>
      </c>
      <c r="Y10" s="278">
        <v>8586</v>
      </c>
      <c r="Z10" s="278">
        <v>28</v>
      </c>
      <c r="AA10" s="278">
        <v>11319</v>
      </c>
      <c r="AB10" s="278">
        <f t="shared" si="6"/>
        <v>29078</v>
      </c>
      <c r="AC10" s="278">
        <v>0</v>
      </c>
      <c r="AD10" s="278">
        <v>57</v>
      </c>
      <c r="AE10" s="278">
        <v>800</v>
      </c>
      <c r="AF10" s="278">
        <v>335</v>
      </c>
      <c r="AG10" s="278">
        <v>0</v>
      </c>
      <c r="AH10" s="278">
        <v>27886</v>
      </c>
      <c r="AI10" s="278">
        <f t="shared" si="7"/>
        <v>557</v>
      </c>
      <c r="AJ10" s="278">
        <f t="shared" si="8"/>
        <v>557</v>
      </c>
      <c r="AK10" s="278">
        <v>0</v>
      </c>
      <c r="AL10" s="278">
        <v>0</v>
      </c>
      <c r="AM10" s="278">
        <v>0</v>
      </c>
      <c r="AN10" s="278">
        <v>557</v>
      </c>
      <c r="AO10" s="278">
        <v>0</v>
      </c>
      <c r="AP10" s="278">
        <v>0</v>
      </c>
      <c r="AQ10" s="278">
        <f t="shared" si="9"/>
        <v>0</v>
      </c>
      <c r="AR10" s="278">
        <v>0</v>
      </c>
      <c r="AS10" s="278">
        <v>0</v>
      </c>
      <c r="AT10" s="278">
        <v>0</v>
      </c>
      <c r="AU10" s="278">
        <v>0</v>
      </c>
      <c r="AV10" s="278">
        <v>0</v>
      </c>
      <c r="AW10" s="278">
        <v>0</v>
      </c>
      <c r="AX10" s="278">
        <f t="shared" si="10"/>
        <v>0</v>
      </c>
      <c r="AY10" s="278">
        <f t="shared" si="11"/>
        <v>0</v>
      </c>
      <c r="AZ10" s="278">
        <v>0</v>
      </c>
      <c r="BA10" s="278">
        <v>0</v>
      </c>
      <c r="BB10" s="278">
        <v>0</v>
      </c>
      <c r="BC10" s="278">
        <v>0</v>
      </c>
      <c r="BD10" s="278">
        <v>0</v>
      </c>
      <c r="BE10" s="278">
        <v>0</v>
      </c>
      <c r="BF10" s="278">
        <f t="shared" si="12"/>
        <v>0</v>
      </c>
      <c r="BG10" s="278">
        <v>0</v>
      </c>
      <c r="BH10" s="278">
        <v>0</v>
      </c>
      <c r="BI10" s="278">
        <v>0</v>
      </c>
      <c r="BJ10" s="278">
        <v>0</v>
      </c>
      <c r="BK10" s="278">
        <v>0</v>
      </c>
      <c r="BL10" s="278">
        <v>0</v>
      </c>
      <c r="BM10" s="278">
        <f t="shared" si="13"/>
        <v>2</v>
      </c>
      <c r="BN10" s="278">
        <f t="shared" si="14"/>
        <v>2</v>
      </c>
      <c r="BO10" s="278">
        <v>0</v>
      </c>
      <c r="BP10" s="278">
        <v>0</v>
      </c>
      <c r="BQ10" s="278">
        <v>0</v>
      </c>
      <c r="BR10" s="278">
        <v>2</v>
      </c>
      <c r="BS10" s="278">
        <v>0</v>
      </c>
      <c r="BT10" s="278">
        <v>0</v>
      </c>
      <c r="BU10" s="278">
        <f t="shared" si="15"/>
        <v>0</v>
      </c>
      <c r="BV10" s="278">
        <v>0</v>
      </c>
      <c r="BW10" s="278">
        <v>0</v>
      </c>
      <c r="BX10" s="278">
        <v>0</v>
      </c>
      <c r="BY10" s="278">
        <v>0</v>
      </c>
      <c r="BZ10" s="278">
        <v>0</v>
      </c>
      <c r="CA10" s="278">
        <v>0</v>
      </c>
      <c r="CB10" s="278">
        <f t="shared" si="16"/>
        <v>0</v>
      </c>
      <c r="CC10" s="278">
        <f t="shared" si="17"/>
        <v>0</v>
      </c>
      <c r="CD10" s="278">
        <v>0</v>
      </c>
      <c r="CE10" s="278">
        <v>0</v>
      </c>
      <c r="CF10" s="278">
        <v>0</v>
      </c>
      <c r="CG10" s="278">
        <v>0</v>
      </c>
      <c r="CH10" s="278">
        <v>0</v>
      </c>
      <c r="CI10" s="278">
        <v>0</v>
      </c>
      <c r="CJ10" s="278">
        <f t="shared" si="18"/>
        <v>0</v>
      </c>
      <c r="CK10" s="278">
        <v>0</v>
      </c>
      <c r="CL10" s="278">
        <v>0</v>
      </c>
      <c r="CM10" s="278">
        <v>0</v>
      </c>
      <c r="CN10" s="278">
        <v>0</v>
      </c>
      <c r="CO10" s="278">
        <v>0</v>
      </c>
      <c r="CP10" s="278">
        <v>0</v>
      </c>
      <c r="CQ10" s="278">
        <f t="shared" si="19"/>
        <v>89619</v>
      </c>
      <c r="CR10" s="278">
        <f t="shared" si="20"/>
        <v>89065</v>
      </c>
      <c r="CS10" s="278">
        <v>0</v>
      </c>
      <c r="CT10" s="278">
        <v>0</v>
      </c>
      <c r="CU10" s="278">
        <v>692</v>
      </c>
      <c r="CV10" s="278">
        <v>88021</v>
      </c>
      <c r="CW10" s="278">
        <v>18</v>
      </c>
      <c r="CX10" s="278">
        <v>334</v>
      </c>
      <c r="CY10" s="278">
        <f t="shared" si="21"/>
        <v>554</v>
      </c>
      <c r="CZ10" s="278">
        <v>0</v>
      </c>
      <c r="DA10" s="278">
        <v>0</v>
      </c>
      <c r="DB10" s="278">
        <v>168</v>
      </c>
      <c r="DC10" s="278">
        <v>243</v>
      </c>
      <c r="DD10" s="278">
        <v>1</v>
      </c>
      <c r="DE10" s="278">
        <v>142</v>
      </c>
      <c r="DF10" s="278">
        <f t="shared" si="22"/>
        <v>1816</v>
      </c>
      <c r="DG10" s="278">
        <f t="shared" si="23"/>
        <v>1795</v>
      </c>
      <c r="DH10" s="278">
        <v>0</v>
      </c>
      <c r="DI10" s="278">
        <v>0</v>
      </c>
      <c r="DJ10" s="278">
        <v>14</v>
      </c>
      <c r="DK10" s="278">
        <v>1759</v>
      </c>
      <c r="DL10" s="278">
        <v>22</v>
      </c>
      <c r="DM10" s="278">
        <v>0</v>
      </c>
      <c r="DN10" s="278">
        <f t="shared" si="24"/>
        <v>21</v>
      </c>
      <c r="DO10" s="278">
        <v>0</v>
      </c>
      <c r="DP10" s="278">
        <v>0</v>
      </c>
      <c r="DQ10" s="278">
        <v>3</v>
      </c>
      <c r="DR10" s="278">
        <v>11</v>
      </c>
      <c r="DS10" s="278">
        <v>0</v>
      </c>
      <c r="DT10" s="278">
        <v>7</v>
      </c>
      <c r="DU10" s="278">
        <f t="shared" si="25"/>
        <v>6083</v>
      </c>
      <c r="DV10" s="278">
        <v>5891</v>
      </c>
      <c r="DW10" s="278">
        <v>72</v>
      </c>
      <c r="DX10" s="278">
        <v>120</v>
      </c>
      <c r="DY10" s="278">
        <v>0</v>
      </c>
      <c r="DZ10" s="278">
        <f t="shared" si="26"/>
        <v>7571</v>
      </c>
      <c r="EA10" s="278">
        <f t="shared" si="27"/>
        <v>2922</v>
      </c>
      <c r="EB10" s="278">
        <v>0</v>
      </c>
      <c r="EC10" s="278">
        <v>0</v>
      </c>
      <c r="ED10" s="278">
        <v>2163</v>
      </c>
      <c r="EE10" s="278">
        <v>127</v>
      </c>
      <c r="EF10" s="278">
        <v>520</v>
      </c>
      <c r="EG10" s="278">
        <v>112</v>
      </c>
      <c r="EH10" s="278">
        <f t="shared" si="28"/>
        <v>4649</v>
      </c>
      <c r="EI10" s="278">
        <v>0</v>
      </c>
      <c r="EJ10" s="278">
        <v>0</v>
      </c>
      <c r="EK10" s="278">
        <v>4258</v>
      </c>
      <c r="EL10" s="278">
        <v>0</v>
      </c>
      <c r="EM10" s="278">
        <v>352</v>
      </c>
      <c r="EN10" s="278">
        <v>39</v>
      </c>
    </row>
    <row r="11" spans="1:144" s="276" customFormat="1" ht="12" customHeight="1">
      <c r="A11" s="271" t="s">
        <v>554</v>
      </c>
      <c r="B11" s="272" t="s">
        <v>555</v>
      </c>
      <c r="C11" s="300" t="s">
        <v>300</v>
      </c>
      <c r="D11" s="278">
        <f t="shared" si="0"/>
        <v>390633</v>
      </c>
      <c r="E11" s="278">
        <f t="shared" si="1"/>
        <v>321565</v>
      </c>
      <c r="F11" s="278">
        <f t="shared" si="2"/>
        <v>297920</v>
      </c>
      <c r="G11" s="278">
        <v>103419</v>
      </c>
      <c r="H11" s="278">
        <v>194264</v>
      </c>
      <c r="I11" s="278">
        <v>0</v>
      </c>
      <c r="J11" s="278">
        <v>185</v>
      </c>
      <c r="K11" s="278">
        <v>3</v>
      </c>
      <c r="L11" s="278">
        <v>49</v>
      </c>
      <c r="M11" s="278">
        <f t="shared" si="3"/>
        <v>23645</v>
      </c>
      <c r="N11" s="278">
        <v>3247</v>
      </c>
      <c r="O11" s="278">
        <v>18574</v>
      </c>
      <c r="P11" s="278">
        <v>0</v>
      </c>
      <c r="Q11" s="278">
        <v>39</v>
      </c>
      <c r="R11" s="278">
        <v>838</v>
      </c>
      <c r="S11" s="278">
        <v>947</v>
      </c>
      <c r="T11" s="278">
        <f t="shared" si="4"/>
        <v>16921</v>
      </c>
      <c r="U11" s="278">
        <f t="shared" si="5"/>
        <v>10017</v>
      </c>
      <c r="V11" s="278">
        <v>0</v>
      </c>
      <c r="W11" s="278">
        <v>417</v>
      </c>
      <c r="X11" s="278">
        <v>5594</v>
      </c>
      <c r="Y11" s="278">
        <v>1349</v>
      </c>
      <c r="Z11" s="278">
        <v>16</v>
      </c>
      <c r="AA11" s="278">
        <v>2641</v>
      </c>
      <c r="AB11" s="278">
        <f t="shared" si="6"/>
        <v>6904</v>
      </c>
      <c r="AC11" s="278">
        <v>0</v>
      </c>
      <c r="AD11" s="278">
        <v>0</v>
      </c>
      <c r="AE11" s="278">
        <v>2397</v>
      </c>
      <c r="AF11" s="278">
        <v>1</v>
      </c>
      <c r="AG11" s="278">
        <v>27</v>
      </c>
      <c r="AH11" s="278">
        <v>4479</v>
      </c>
      <c r="AI11" s="278">
        <f t="shared" si="7"/>
        <v>1210</v>
      </c>
      <c r="AJ11" s="278">
        <f t="shared" si="8"/>
        <v>301</v>
      </c>
      <c r="AK11" s="278">
        <v>0</v>
      </c>
      <c r="AL11" s="278">
        <v>0</v>
      </c>
      <c r="AM11" s="278">
        <v>0</v>
      </c>
      <c r="AN11" s="278">
        <v>301</v>
      </c>
      <c r="AO11" s="278">
        <v>0</v>
      </c>
      <c r="AP11" s="278">
        <v>0</v>
      </c>
      <c r="AQ11" s="278">
        <f t="shared" si="9"/>
        <v>909</v>
      </c>
      <c r="AR11" s="278">
        <v>0</v>
      </c>
      <c r="AS11" s="278">
        <v>542</v>
      </c>
      <c r="AT11" s="278">
        <v>0</v>
      </c>
      <c r="AU11" s="278">
        <v>367</v>
      </c>
      <c r="AV11" s="278">
        <v>0</v>
      </c>
      <c r="AW11" s="278">
        <v>0</v>
      </c>
      <c r="AX11" s="278">
        <f t="shared" si="10"/>
        <v>0</v>
      </c>
      <c r="AY11" s="278">
        <f t="shared" si="11"/>
        <v>0</v>
      </c>
      <c r="AZ11" s="278">
        <v>0</v>
      </c>
      <c r="BA11" s="278">
        <v>0</v>
      </c>
      <c r="BB11" s="278">
        <v>0</v>
      </c>
      <c r="BC11" s="278">
        <v>0</v>
      </c>
      <c r="BD11" s="278">
        <v>0</v>
      </c>
      <c r="BE11" s="278">
        <v>0</v>
      </c>
      <c r="BF11" s="278">
        <f t="shared" si="12"/>
        <v>0</v>
      </c>
      <c r="BG11" s="278">
        <v>0</v>
      </c>
      <c r="BH11" s="278">
        <v>0</v>
      </c>
      <c r="BI11" s="278">
        <v>0</v>
      </c>
      <c r="BJ11" s="278">
        <v>0</v>
      </c>
      <c r="BK11" s="278">
        <v>0</v>
      </c>
      <c r="BL11" s="278">
        <v>0</v>
      </c>
      <c r="BM11" s="278">
        <f t="shared" si="13"/>
        <v>0</v>
      </c>
      <c r="BN11" s="278">
        <f t="shared" si="14"/>
        <v>0</v>
      </c>
      <c r="BO11" s="278">
        <v>0</v>
      </c>
      <c r="BP11" s="278">
        <v>0</v>
      </c>
      <c r="BQ11" s="278">
        <v>0</v>
      </c>
      <c r="BR11" s="278">
        <v>0</v>
      </c>
      <c r="BS11" s="278">
        <v>0</v>
      </c>
      <c r="BT11" s="278">
        <v>0</v>
      </c>
      <c r="BU11" s="278">
        <f t="shared" si="15"/>
        <v>0</v>
      </c>
      <c r="BV11" s="278">
        <v>0</v>
      </c>
      <c r="BW11" s="278">
        <v>0</v>
      </c>
      <c r="BX11" s="278">
        <v>0</v>
      </c>
      <c r="BY11" s="278">
        <v>0</v>
      </c>
      <c r="BZ11" s="278">
        <v>0</v>
      </c>
      <c r="CA11" s="278">
        <v>0</v>
      </c>
      <c r="CB11" s="278">
        <f t="shared" si="16"/>
        <v>6</v>
      </c>
      <c r="CC11" s="278">
        <f t="shared" si="17"/>
        <v>6</v>
      </c>
      <c r="CD11" s="278">
        <v>0</v>
      </c>
      <c r="CE11" s="278">
        <v>0</v>
      </c>
      <c r="CF11" s="278">
        <v>0</v>
      </c>
      <c r="CG11" s="278">
        <v>6</v>
      </c>
      <c r="CH11" s="278">
        <v>0</v>
      </c>
      <c r="CI11" s="278">
        <v>0</v>
      </c>
      <c r="CJ11" s="278">
        <f t="shared" si="18"/>
        <v>0</v>
      </c>
      <c r="CK11" s="278">
        <v>0</v>
      </c>
      <c r="CL11" s="278">
        <v>0</v>
      </c>
      <c r="CM11" s="278">
        <v>0</v>
      </c>
      <c r="CN11" s="278">
        <v>0</v>
      </c>
      <c r="CO11" s="278">
        <v>0</v>
      </c>
      <c r="CP11" s="278">
        <v>0</v>
      </c>
      <c r="CQ11" s="278">
        <f t="shared" si="19"/>
        <v>24698</v>
      </c>
      <c r="CR11" s="278">
        <f t="shared" si="20"/>
        <v>24207</v>
      </c>
      <c r="CS11" s="278">
        <v>0</v>
      </c>
      <c r="CT11" s="278">
        <v>0</v>
      </c>
      <c r="CU11" s="278">
        <v>1561</v>
      </c>
      <c r="CV11" s="278">
        <v>21654</v>
      </c>
      <c r="CW11" s="278">
        <v>169</v>
      </c>
      <c r="CX11" s="278">
        <v>823</v>
      </c>
      <c r="CY11" s="278">
        <f t="shared" si="21"/>
        <v>491</v>
      </c>
      <c r="CZ11" s="278">
        <v>0</v>
      </c>
      <c r="DA11" s="278">
        <v>0</v>
      </c>
      <c r="DB11" s="278">
        <v>259</v>
      </c>
      <c r="DC11" s="278">
        <v>175</v>
      </c>
      <c r="DD11" s="278">
        <v>0</v>
      </c>
      <c r="DE11" s="278">
        <v>57</v>
      </c>
      <c r="DF11" s="278">
        <f t="shared" si="22"/>
        <v>32</v>
      </c>
      <c r="DG11" s="278">
        <f t="shared" si="23"/>
        <v>31</v>
      </c>
      <c r="DH11" s="278">
        <v>0</v>
      </c>
      <c r="DI11" s="278">
        <v>0</v>
      </c>
      <c r="DJ11" s="278">
        <v>31</v>
      </c>
      <c r="DK11" s="278">
        <v>0</v>
      </c>
      <c r="DL11" s="278">
        <v>0</v>
      </c>
      <c r="DM11" s="278">
        <v>0</v>
      </c>
      <c r="DN11" s="278">
        <f t="shared" si="24"/>
        <v>1</v>
      </c>
      <c r="DO11" s="278">
        <v>0</v>
      </c>
      <c r="DP11" s="278">
        <v>0</v>
      </c>
      <c r="DQ11" s="278">
        <v>1</v>
      </c>
      <c r="DR11" s="278">
        <v>0</v>
      </c>
      <c r="DS11" s="278">
        <v>0</v>
      </c>
      <c r="DT11" s="278">
        <v>0</v>
      </c>
      <c r="DU11" s="278">
        <f t="shared" si="25"/>
        <v>20852</v>
      </c>
      <c r="DV11" s="278">
        <v>20721</v>
      </c>
      <c r="DW11" s="278">
        <v>4</v>
      </c>
      <c r="DX11" s="278">
        <v>127</v>
      </c>
      <c r="DY11" s="278">
        <v>0</v>
      </c>
      <c r="DZ11" s="278">
        <f t="shared" si="26"/>
        <v>5349</v>
      </c>
      <c r="EA11" s="278">
        <f t="shared" si="27"/>
        <v>2579</v>
      </c>
      <c r="EB11" s="278">
        <v>444</v>
      </c>
      <c r="EC11" s="278">
        <v>0</v>
      </c>
      <c r="ED11" s="278">
        <v>2016</v>
      </c>
      <c r="EE11" s="278">
        <v>0</v>
      </c>
      <c r="EF11" s="278">
        <v>0</v>
      </c>
      <c r="EG11" s="278">
        <v>119</v>
      </c>
      <c r="EH11" s="278">
        <f t="shared" si="28"/>
        <v>2770</v>
      </c>
      <c r="EI11" s="278">
        <v>14</v>
      </c>
      <c r="EJ11" s="278">
        <v>0</v>
      </c>
      <c r="EK11" s="278">
        <v>1785</v>
      </c>
      <c r="EL11" s="278">
        <v>0</v>
      </c>
      <c r="EM11" s="278">
        <v>590</v>
      </c>
      <c r="EN11" s="278">
        <v>381</v>
      </c>
    </row>
    <row r="12" spans="1:144" s="276" customFormat="1" ht="12" customHeight="1">
      <c r="A12" s="271" t="s">
        <v>612</v>
      </c>
      <c r="B12" s="272" t="s">
        <v>613</v>
      </c>
      <c r="C12" s="300" t="s">
        <v>300</v>
      </c>
      <c r="D12" s="278">
        <f t="shared" si="0"/>
        <v>353531</v>
      </c>
      <c r="E12" s="278">
        <f t="shared" si="1"/>
        <v>304670</v>
      </c>
      <c r="F12" s="278">
        <f t="shared" si="2"/>
        <v>282633</v>
      </c>
      <c r="G12" s="278">
        <v>0</v>
      </c>
      <c r="H12" s="278">
        <v>282570</v>
      </c>
      <c r="I12" s="278">
        <v>0</v>
      </c>
      <c r="J12" s="278">
        <v>0</v>
      </c>
      <c r="K12" s="278">
        <v>1</v>
      </c>
      <c r="L12" s="278">
        <v>62</v>
      </c>
      <c r="M12" s="278">
        <f t="shared" si="3"/>
        <v>22037</v>
      </c>
      <c r="N12" s="278">
        <v>0</v>
      </c>
      <c r="O12" s="278">
        <v>22037</v>
      </c>
      <c r="P12" s="278">
        <v>0</v>
      </c>
      <c r="Q12" s="278">
        <v>0</v>
      </c>
      <c r="R12" s="278">
        <v>0</v>
      </c>
      <c r="S12" s="278">
        <v>0</v>
      </c>
      <c r="T12" s="278">
        <f t="shared" si="4"/>
        <v>14479</v>
      </c>
      <c r="U12" s="278">
        <f t="shared" si="5"/>
        <v>9693</v>
      </c>
      <c r="V12" s="278">
        <v>0</v>
      </c>
      <c r="W12" s="278">
        <v>0</v>
      </c>
      <c r="X12" s="278">
        <v>8068</v>
      </c>
      <c r="Y12" s="278">
        <v>209</v>
      </c>
      <c r="Z12" s="278">
        <v>112</v>
      </c>
      <c r="AA12" s="278">
        <v>1304</v>
      </c>
      <c r="AB12" s="278">
        <f t="shared" si="6"/>
        <v>4786</v>
      </c>
      <c r="AC12" s="278">
        <v>0</v>
      </c>
      <c r="AD12" s="278">
        <v>0</v>
      </c>
      <c r="AE12" s="278">
        <v>1916</v>
      </c>
      <c r="AF12" s="278">
        <v>0</v>
      </c>
      <c r="AG12" s="278">
        <v>4</v>
      </c>
      <c r="AH12" s="278">
        <v>2866</v>
      </c>
      <c r="AI12" s="278">
        <f t="shared" si="7"/>
        <v>3276</v>
      </c>
      <c r="AJ12" s="278">
        <f t="shared" si="8"/>
        <v>1823</v>
      </c>
      <c r="AK12" s="278">
        <v>0</v>
      </c>
      <c r="AL12" s="278">
        <v>0</v>
      </c>
      <c r="AM12" s="278">
        <v>0</v>
      </c>
      <c r="AN12" s="278">
        <v>1823</v>
      </c>
      <c r="AO12" s="278">
        <v>0</v>
      </c>
      <c r="AP12" s="278">
        <v>0</v>
      </c>
      <c r="AQ12" s="278">
        <f t="shared" si="9"/>
        <v>1453</v>
      </c>
      <c r="AR12" s="278">
        <v>0</v>
      </c>
      <c r="AS12" s="278">
        <v>0</v>
      </c>
      <c r="AT12" s="278">
        <v>0</v>
      </c>
      <c r="AU12" s="278">
        <v>1453</v>
      </c>
      <c r="AV12" s="278">
        <v>0</v>
      </c>
      <c r="AW12" s="278">
        <v>0</v>
      </c>
      <c r="AX12" s="278">
        <f t="shared" si="10"/>
        <v>0</v>
      </c>
      <c r="AY12" s="278">
        <f t="shared" si="11"/>
        <v>0</v>
      </c>
      <c r="AZ12" s="278">
        <v>0</v>
      </c>
      <c r="BA12" s="278">
        <v>0</v>
      </c>
      <c r="BB12" s="278">
        <v>0</v>
      </c>
      <c r="BC12" s="278">
        <v>0</v>
      </c>
      <c r="BD12" s="278">
        <v>0</v>
      </c>
      <c r="BE12" s="278">
        <v>0</v>
      </c>
      <c r="BF12" s="278">
        <f t="shared" si="12"/>
        <v>0</v>
      </c>
      <c r="BG12" s="278">
        <v>0</v>
      </c>
      <c r="BH12" s="278">
        <v>0</v>
      </c>
      <c r="BI12" s="278">
        <v>0</v>
      </c>
      <c r="BJ12" s="278">
        <v>0</v>
      </c>
      <c r="BK12" s="278">
        <v>0</v>
      </c>
      <c r="BL12" s="278">
        <v>0</v>
      </c>
      <c r="BM12" s="278">
        <f t="shared" si="13"/>
        <v>0</v>
      </c>
      <c r="BN12" s="278">
        <f t="shared" si="14"/>
        <v>0</v>
      </c>
      <c r="BO12" s="278">
        <v>0</v>
      </c>
      <c r="BP12" s="278">
        <v>0</v>
      </c>
      <c r="BQ12" s="278">
        <v>0</v>
      </c>
      <c r="BR12" s="278">
        <v>0</v>
      </c>
      <c r="BS12" s="278">
        <v>0</v>
      </c>
      <c r="BT12" s="278">
        <v>0</v>
      </c>
      <c r="BU12" s="278">
        <f t="shared" si="15"/>
        <v>0</v>
      </c>
      <c r="BV12" s="278">
        <v>0</v>
      </c>
      <c r="BW12" s="278">
        <v>0</v>
      </c>
      <c r="BX12" s="278">
        <v>0</v>
      </c>
      <c r="BY12" s="278">
        <v>0</v>
      </c>
      <c r="BZ12" s="278">
        <v>0</v>
      </c>
      <c r="CA12" s="278">
        <v>0</v>
      </c>
      <c r="CB12" s="278">
        <f t="shared" si="16"/>
        <v>33</v>
      </c>
      <c r="CC12" s="278">
        <f t="shared" si="17"/>
        <v>33</v>
      </c>
      <c r="CD12" s="278">
        <v>0</v>
      </c>
      <c r="CE12" s="278">
        <v>0</v>
      </c>
      <c r="CF12" s="278">
        <v>0</v>
      </c>
      <c r="CG12" s="278">
        <v>0</v>
      </c>
      <c r="CH12" s="278">
        <v>33</v>
      </c>
      <c r="CI12" s="278">
        <v>0</v>
      </c>
      <c r="CJ12" s="278">
        <f t="shared" si="18"/>
        <v>0</v>
      </c>
      <c r="CK12" s="278">
        <v>0</v>
      </c>
      <c r="CL12" s="278">
        <v>0</v>
      </c>
      <c r="CM12" s="278">
        <v>0</v>
      </c>
      <c r="CN12" s="278">
        <v>0</v>
      </c>
      <c r="CO12" s="278">
        <v>0</v>
      </c>
      <c r="CP12" s="278">
        <v>0</v>
      </c>
      <c r="CQ12" s="278">
        <f t="shared" si="19"/>
        <v>20246</v>
      </c>
      <c r="CR12" s="278">
        <f t="shared" si="20"/>
        <v>18956</v>
      </c>
      <c r="CS12" s="278">
        <v>0</v>
      </c>
      <c r="CT12" s="278">
        <v>0</v>
      </c>
      <c r="CU12" s="278">
        <v>2020</v>
      </c>
      <c r="CV12" s="278">
        <v>16729</v>
      </c>
      <c r="CW12" s="278">
        <v>0</v>
      </c>
      <c r="CX12" s="278">
        <v>207</v>
      </c>
      <c r="CY12" s="278">
        <f t="shared" si="21"/>
        <v>1290</v>
      </c>
      <c r="CZ12" s="278">
        <v>0</v>
      </c>
      <c r="DA12" s="278">
        <v>0</v>
      </c>
      <c r="DB12" s="278">
        <v>748</v>
      </c>
      <c r="DC12" s="278">
        <v>232</v>
      </c>
      <c r="DD12" s="278">
        <v>0</v>
      </c>
      <c r="DE12" s="278">
        <v>310</v>
      </c>
      <c r="DF12" s="278">
        <f t="shared" si="22"/>
        <v>871</v>
      </c>
      <c r="DG12" s="278">
        <f t="shared" si="23"/>
        <v>826</v>
      </c>
      <c r="DH12" s="278">
        <v>0</v>
      </c>
      <c r="DI12" s="278">
        <v>0</v>
      </c>
      <c r="DJ12" s="278">
        <v>826</v>
      </c>
      <c r="DK12" s="278">
        <v>0</v>
      </c>
      <c r="DL12" s="278">
        <v>0</v>
      </c>
      <c r="DM12" s="278">
        <v>0</v>
      </c>
      <c r="DN12" s="278">
        <f t="shared" si="24"/>
        <v>45</v>
      </c>
      <c r="DO12" s="278">
        <v>0</v>
      </c>
      <c r="DP12" s="278">
        <v>0</v>
      </c>
      <c r="DQ12" s="278">
        <v>45</v>
      </c>
      <c r="DR12" s="278">
        <v>0</v>
      </c>
      <c r="DS12" s="278">
        <v>0</v>
      </c>
      <c r="DT12" s="278">
        <v>0</v>
      </c>
      <c r="DU12" s="278">
        <f t="shared" si="25"/>
        <v>8017</v>
      </c>
      <c r="DV12" s="278">
        <v>6991</v>
      </c>
      <c r="DW12" s="278">
        <v>12</v>
      </c>
      <c r="DX12" s="278">
        <v>691</v>
      </c>
      <c r="DY12" s="278">
        <v>323</v>
      </c>
      <c r="DZ12" s="278">
        <f t="shared" si="26"/>
        <v>1939</v>
      </c>
      <c r="EA12" s="278">
        <f t="shared" si="27"/>
        <v>1172</v>
      </c>
      <c r="EB12" s="278">
        <v>0</v>
      </c>
      <c r="EC12" s="278">
        <v>0</v>
      </c>
      <c r="ED12" s="278">
        <v>1022</v>
      </c>
      <c r="EE12" s="278">
        <v>0</v>
      </c>
      <c r="EF12" s="278">
        <v>132</v>
      </c>
      <c r="EG12" s="278">
        <v>18</v>
      </c>
      <c r="EH12" s="278">
        <f t="shared" si="28"/>
        <v>767</v>
      </c>
      <c r="EI12" s="278">
        <v>0</v>
      </c>
      <c r="EJ12" s="278">
        <v>0</v>
      </c>
      <c r="EK12" s="278">
        <v>763</v>
      </c>
      <c r="EL12" s="278">
        <v>0</v>
      </c>
      <c r="EM12" s="278">
        <v>4</v>
      </c>
      <c r="EN12" s="278">
        <v>0</v>
      </c>
    </row>
    <row r="13" spans="1:144" s="276" customFormat="1" ht="12" customHeight="1">
      <c r="A13" s="271" t="s">
        <v>614</v>
      </c>
      <c r="B13" s="272" t="s">
        <v>615</v>
      </c>
      <c r="C13" s="300" t="s">
        <v>300</v>
      </c>
      <c r="D13" s="278">
        <f t="shared" si="0"/>
        <v>758518</v>
      </c>
      <c r="E13" s="278">
        <f t="shared" si="1"/>
        <v>647081</v>
      </c>
      <c r="F13" s="278">
        <f t="shared" si="2"/>
        <v>564365</v>
      </c>
      <c r="G13" s="278">
        <v>0</v>
      </c>
      <c r="H13" s="278">
        <v>560224</v>
      </c>
      <c r="I13" s="278">
        <v>726</v>
      </c>
      <c r="J13" s="278">
        <v>414</v>
      </c>
      <c r="K13" s="278">
        <v>0</v>
      </c>
      <c r="L13" s="278">
        <v>3001</v>
      </c>
      <c r="M13" s="278">
        <f t="shared" si="3"/>
        <v>82716</v>
      </c>
      <c r="N13" s="278">
        <v>0</v>
      </c>
      <c r="O13" s="278">
        <v>80337</v>
      </c>
      <c r="P13" s="278">
        <v>535</v>
      </c>
      <c r="Q13" s="278">
        <v>0</v>
      </c>
      <c r="R13" s="278">
        <v>0</v>
      </c>
      <c r="S13" s="278">
        <v>1844</v>
      </c>
      <c r="T13" s="278">
        <f t="shared" si="4"/>
        <v>44803</v>
      </c>
      <c r="U13" s="278">
        <f t="shared" si="5"/>
        <v>32664</v>
      </c>
      <c r="V13" s="278">
        <v>0</v>
      </c>
      <c r="W13" s="278">
        <v>0</v>
      </c>
      <c r="X13" s="278">
        <v>17924</v>
      </c>
      <c r="Y13" s="278">
        <v>10035</v>
      </c>
      <c r="Z13" s="278">
        <v>71</v>
      </c>
      <c r="AA13" s="278">
        <v>4634</v>
      </c>
      <c r="AB13" s="278">
        <f t="shared" si="6"/>
        <v>12139</v>
      </c>
      <c r="AC13" s="278">
        <v>0</v>
      </c>
      <c r="AD13" s="278">
        <v>0</v>
      </c>
      <c r="AE13" s="278">
        <v>9532</v>
      </c>
      <c r="AF13" s="278">
        <v>52</v>
      </c>
      <c r="AG13" s="278">
        <v>3</v>
      </c>
      <c r="AH13" s="278">
        <v>2552</v>
      </c>
      <c r="AI13" s="278">
        <f t="shared" si="7"/>
        <v>243</v>
      </c>
      <c r="AJ13" s="278">
        <f t="shared" si="8"/>
        <v>243</v>
      </c>
      <c r="AK13" s="278">
        <v>0</v>
      </c>
      <c r="AL13" s="278">
        <v>118</v>
      </c>
      <c r="AM13" s="278">
        <v>0</v>
      </c>
      <c r="AN13" s="278">
        <v>125</v>
      </c>
      <c r="AO13" s="278">
        <v>0</v>
      </c>
      <c r="AP13" s="278">
        <v>0</v>
      </c>
      <c r="AQ13" s="278">
        <f t="shared" si="9"/>
        <v>0</v>
      </c>
      <c r="AR13" s="278">
        <v>0</v>
      </c>
      <c r="AS13" s="278">
        <v>0</v>
      </c>
      <c r="AT13" s="278">
        <v>0</v>
      </c>
      <c r="AU13" s="278">
        <v>0</v>
      </c>
      <c r="AV13" s="278">
        <v>0</v>
      </c>
      <c r="AW13" s="278">
        <v>0</v>
      </c>
      <c r="AX13" s="278">
        <f t="shared" si="10"/>
        <v>0</v>
      </c>
      <c r="AY13" s="278">
        <f t="shared" si="11"/>
        <v>0</v>
      </c>
      <c r="AZ13" s="278">
        <v>0</v>
      </c>
      <c r="BA13" s="278">
        <v>0</v>
      </c>
      <c r="BB13" s="278">
        <v>0</v>
      </c>
      <c r="BC13" s="278">
        <v>0</v>
      </c>
      <c r="BD13" s="278">
        <v>0</v>
      </c>
      <c r="BE13" s="278">
        <v>0</v>
      </c>
      <c r="BF13" s="278">
        <f t="shared" si="12"/>
        <v>0</v>
      </c>
      <c r="BG13" s="278">
        <v>0</v>
      </c>
      <c r="BH13" s="278">
        <v>0</v>
      </c>
      <c r="BI13" s="278">
        <v>0</v>
      </c>
      <c r="BJ13" s="278">
        <v>0</v>
      </c>
      <c r="BK13" s="278">
        <v>0</v>
      </c>
      <c r="BL13" s="278">
        <v>0</v>
      </c>
      <c r="BM13" s="278">
        <f t="shared" si="13"/>
        <v>0</v>
      </c>
      <c r="BN13" s="278">
        <f t="shared" si="14"/>
        <v>0</v>
      </c>
      <c r="BO13" s="278">
        <v>0</v>
      </c>
      <c r="BP13" s="278">
        <v>0</v>
      </c>
      <c r="BQ13" s="278">
        <v>0</v>
      </c>
      <c r="BR13" s="278">
        <v>0</v>
      </c>
      <c r="BS13" s="278">
        <v>0</v>
      </c>
      <c r="BT13" s="278">
        <v>0</v>
      </c>
      <c r="BU13" s="278">
        <f t="shared" si="15"/>
        <v>0</v>
      </c>
      <c r="BV13" s="278">
        <v>0</v>
      </c>
      <c r="BW13" s="278">
        <v>0</v>
      </c>
      <c r="BX13" s="278">
        <v>0</v>
      </c>
      <c r="BY13" s="278">
        <v>0</v>
      </c>
      <c r="BZ13" s="278">
        <v>0</v>
      </c>
      <c r="CA13" s="278">
        <v>0</v>
      </c>
      <c r="CB13" s="278">
        <f t="shared" si="16"/>
        <v>61</v>
      </c>
      <c r="CC13" s="278">
        <f t="shared" si="17"/>
        <v>49</v>
      </c>
      <c r="CD13" s="278">
        <v>0</v>
      </c>
      <c r="CE13" s="278">
        <v>0</v>
      </c>
      <c r="CF13" s="278">
        <v>0</v>
      </c>
      <c r="CG13" s="278">
        <v>49</v>
      </c>
      <c r="CH13" s="278">
        <v>0</v>
      </c>
      <c r="CI13" s="278">
        <v>0</v>
      </c>
      <c r="CJ13" s="278">
        <f t="shared" si="18"/>
        <v>12</v>
      </c>
      <c r="CK13" s="278">
        <v>0</v>
      </c>
      <c r="CL13" s="278">
        <v>0</v>
      </c>
      <c r="CM13" s="278">
        <v>0</v>
      </c>
      <c r="CN13" s="278">
        <v>12</v>
      </c>
      <c r="CO13" s="278">
        <v>0</v>
      </c>
      <c r="CP13" s="278">
        <v>0</v>
      </c>
      <c r="CQ13" s="278">
        <f t="shared" si="19"/>
        <v>30163</v>
      </c>
      <c r="CR13" s="278">
        <f t="shared" si="20"/>
        <v>28772</v>
      </c>
      <c r="CS13" s="278">
        <v>0</v>
      </c>
      <c r="CT13" s="278">
        <v>0</v>
      </c>
      <c r="CU13" s="278">
        <v>1883</v>
      </c>
      <c r="CV13" s="278">
        <v>26830</v>
      </c>
      <c r="CW13" s="278">
        <v>18</v>
      </c>
      <c r="CX13" s="278">
        <v>41</v>
      </c>
      <c r="CY13" s="278">
        <f t="shared" si="21"/>
        <v>1391</v>
      </c>
      <c r="CZ13" s="278">
        <v>0</v>
      </c>
      <c r="DA13" s="278">
        <v>0</v>
      </c>
      <c r="DB13" s="278">
        <v>463</v>
      </c>
      <c r="DC13" s="278">
        <v>639</v>
      </c>
      <c r="DD13" s="278">
        <v>0</v>
      </c>
      <c r="DE13" s="278">
        <v>289</v>
      </c>
      <c r="DF13" s="278">
        <f t="shared" si="22"/>
        <v>739</v>
      </c>
      <c r="DG13" s="278">
        <f t="shared" si="23"/>
        <v>739</v>
      </c>
      <c r="DH13" s="278">
        <v>0</v>
      </c>
      <c r="DI13" s="278">
        <v>0</v>
      </c>
      <c r="DJ13" s="278">
        <v>0</v>
      </c>
      <c r="DK13" s="278">
        <v>739</v>
      </c>
      <c r="DL13" s="278">
        <v>0</v>
      </c>
      <c r="DM13" s="278">
        <v>0</v>
      </c>
      <c r="DN13" s="278">
        <f t="shared" si="24"/>
        <v>0</v>
      </c>
      <c r="DO13" s="278">
        <v>0</v>
      </c>
      <c r="DP13" s="278">
        <v>0</v>
      </c>
      <c r="DQ13" s="278">
        <v>0</v>
      </c>
      <c r="DR13" s="278">
        <v>0</v>
      </c>
      <c r="DS13" s="278">
        <v>0</v>
      </c>
      <c r="DT13" s="278">
        <v>0</v>
      </c>
      <c r="DU13" s="278">
        <f t="shared" si="25"/>
        <v>30471</v>
      </c>
      <c r="DV13" s="278">
        <v>29820</v>
      </c>
      <c r="DW13" s="278">
        <v>21</v>
      </c>
      <c r="DX13" s="278">
        <v>626</v>
      </c>
      <c r="DY13" s="278">
        <v>4</v>
      </c>
      <c r="DZ13" s="278">
        <f t="shared" si="26"/>
        <v>4957</v>
      </c>
      <c r="EA13" s="278">
        <f t="shared" si="27"/>
        <v>4242</v>
      </c>
      <c r="EB13" s="278">
        <v>0</v>
      </c>
      <c r="EC13" s="278">
        <v>0</v>
      </c>
      <c r="ED13" s="278">
        <v>3664</v>
      </c>
      <c r="EE13" s="278">
        <v>0</v>
      </c>
      <c r="EF13" s="278">
        <v>0</v>
      </c>
      <c r="EG13" s="278">
        <v>578</v>
      </c>
      <c r="EH13" s="278">
        <f t="shared" si="28"/>
        <v>715</v>
      </c>
      <c r="EI13" s="278">
        <v>0</v>
      </c>
      <c r="EJ13" s="278">
        <v>0</v>
      </c>
      <c r="EK13" s="278">
        <v>713</v>
      </c>
      <c r="EL13" s="278">
        <v>0</v>
      </c>
      <c r="EM13" s="278">
        <v>1</v>
      </c>
      <c r="EN13" s="278">
        <v>1</v>
      </c>
    </row>
    <row r="14" spans="1:144" s="276" customFormat="1" ht="12" customHeight="1">
      <c r="A14" s="271" t="s">
        <v>556</v>
      </c>
      <c r="B14" s="272" t="s">
        <v>557</v>
      </c>
      <c r="C14" s="300" t="s">
        <v>300</v>
      </c>
      <c r="D14" s="278">
        <f t="shared" si="0"/>
        <v>1050430</v>
      </c>
      <c r="E14" s="278">
        <f t="shared" si="1"/>
        <v>793378</v>
      </c>
      <c r="F14" s="278">
        <f t="shared" si="2"/>
        <v>737691</v>
      </c>
      <c r="G14" s="278">
        <v>0</v>
      </c>
      <c r="H14" s="278">
        <v>734807</v>
      </c>
      <c r="I14" s="278">
        <v>2264</v>
      </c>
      <c r="J14" s="278">
        <v>153</v>
      </c>
      <c r="K14" s="278">
        <v>0</v>
      </c>
      <c r="L14" s="278">
        <v>467</v>
      </c>
      <c r="M14" s="278">
        <f t="shared" si="3"/>
        <v>55687</v>
      </c>
      <c r="N14" s="278">
        <v>0</v>
      </c>
      <c r="O14" s="278">
        <v>54219</v>
      </c>
      <c r="P14" s="278">
        <v>350</v>
      </c>
      <c r="Q14" s="278">
        <v>0</v>
      </c>
      <c r="R14" s="278">
        <v>0</v>
      </c>
      <c r="S14" s="278">
        <v>1118</v>
      </c>
      <c r="T14" s="278">
        <f t="shared" si="4"/>
        <v>71862</v>
      </c>
      <c r="U14" s="278">
        <f t="shared" si="5"/>
        <v>49828</v>
      </c>
      <c r="V14" s="278">
        <v>14195</v>
      </c>
      <c r="W14" s="278">
        <v>0</v>
      </c>
      <c r="X14" s="278">
        <v>26301</v>
      </c>
      <c r="Y14" s="278">
        <v>3282</v>
      </c>
      <c r="Z14" s="278">
        <v>46</v>
      </c>
      <c r="AA14" s="278">
        <v>6004</v>
      </c>
      <c r="AB14" s="278">
        <f t="shared" si="6"/>
        <v>22034</v>
      </c>
      <c r="AC14" s="278">
        <v>8218</v>
      </c>
      <c r="AD14" s="278">
        <v>0</v>
      </c>
      <c r="AE14" s="278">
        <v>4765</v>
      </c>
      <c r="AF14" s="278">
        <v>166</v>
      </c>
      <c r="AG14" s="278">
        <v>0</v>
      </c>
      <c r="AH14" s="278">
        <v>8885</v>
      </c>
      <c r="AI14" s="278">
        <f t="shared" si="7"/>
        <v>1285</v>
      </c>
      <c r="AJ14" s="278">
        <f t="shared" si="8"/>
        <v>849</v>
      </c>
      <c r="AK14" s="278">
        <v>0</v>
      </c>
      <c r="AL14" s="278">
        <v>0</v>
      </c>
      <c r="AM14" s="278">
        <v>0</v>
      </c>
      <c r="AN14" s="278">
        <v>849</v>
      </c>
      <c r="AO14" s="278">
        <v>0</v>
      </c>
      <c r="AP14" s="278">
        <v>0</v>
      </c>
      <c r="AQ14" s="278">
        <f t="shared" si="9"/>
        <v>436</v>
      </c>
      <c r="AR14" s="278">
        <v>0</v>
      </c>
      <c r="AS14" s="278">
        <v>436</v>
      </c>
      <c r="AT14" s="278">
        <v>0</v>
      </c>
      <c r="AU14" s="278">
        <v>0</v>
      </c>
      <c r="AV14" s="278">
        <v>0</v>
      </c>
      <c r="AW14" s="278">
        <v>0</v>
      </c>
      <c r="AX14" s="278">
        <f t="shared" si="10"/>
        <v>0</v>
      </c>
      <c r="AY14" s="278">
        <f t="shared" si="11"/>
        <v>0</v>
      </c>
      <c r="AZ14" s="278">
        <v>0</v>
      </c>
      <c r="BA14" s="278">
        <v>0</v>
      </c>
      <c r="BB14" s="278">
        <v>0</v>
      </c>
      <c r="BC14" s="278">
        <v>0</v>
      </c>
      <c r="BD14" s="278">
        <v>0</v>
      </c>
      <c r="BE14" s="278">
        <v>0</v>
      </c>
      <c r="BF14" s="278">
        <f t="shared" si="12"/>
        <v>0</v>
      </c>
      <c r="BG14" s="278">
        <v>0</v>
      </c>
      <c r="BH14" s="278">
        <v>0</v>
      </c>
      <c r="BI14" s="278">
        <v>0</v>
      </c>
      <c r="BJ14" s="278">
        <v>0</v>
      </c>
      <c r="BK14" s="278">
        <v>0</v>
      </c>
      <c r="BL14" s="278">
        <v>0</v>
      </c>
      <c r="BM14" s="278">
        <f t="shared" si="13"/>
        <v>0</v>
      </c>
      <c r="BN14" s="278">
        <f t="shared" si="14"/>
        <v>0</v>
      </c>
      <c r="BO14" s="278">
        <v>0</v>
      </c>
      <c r="BP14" s="278">
        <v>0</v>
      </c>
      <c r="BQ14" s="278">
        <v>0</v>
      </c>
      <c r="BR14" s="278">
        <v>0</v>
      </c>
      <c r="BS14" s="278">
        <v>0</v>
      </c>
      <c r="BT14" s="278">
        <v>0</v>
      </c>
      <c r="BU14" s="278">
        <f t="shared" si="15"/>
        <v>0</v>
      </c>
      <c r="BV14" s="278">
        <v>0</v>
      </c>
      <c r="BW14" s="278">
        <v>0</v>
      </c>
      <c r="BX14" s="278">
        <v>0</v>
      </c>
      <c r="BY14" s="278">
        <v>0</v>
      </c>
      <c r="BZ14" s="278">
        <v>0</v>
      </c>
      <c r="CA14" s="278">
        <v>0</v>
      </c>
      <c r="CB14" s="278">
        <f t="shared" si="16"/>
        <v>41145</v>
      </c>
      <c r="CC14" s="278">
        <f t="shared" si="17"/>
        <v>39250</v>
      </c>
      <c r="CD14" s="278">
        <v>0</v>
      </c>
      <c r="CE14" s="278">
        <v>39159</v>
      </c>
      <c r="CF14" s="278">
        <v>0</v>
      </c>
      <c r="CG14" s="278">
        <v>8</v>
      </c>
      <c r="CH14" s="278">
        <v>0</v>
      </c>
      <c r="CI14" s="278">
        <v>83</v>
      </c>
      <c r="CJ14" s="278">
        <f t="shared" si="18"/>
        <v>1895</v>
      </c>
      <c r="CK14" s="278">
        <v>0</v>
      </c>
      <c r="CL14" s="278">
        <v>1895</v>
      </c>
      <c r="CM14" s="278">
        <v>0</v>
      </c>
      <c r="CN14" s="278">
        <v>0</v>
      </c>
      <c r="CO14" s="278">
        <v>0</v>
      </c>
      <c r="CP14" s="278">
        <v>0</v>
      </c>
      <c r="CQ14" s="278">
        <f t="shared" si="19"/>
        <v>59478</v>
      </c>
      <c r="CR14" s="278">
        <f t="shared" si="20"/>
        <v>52680</v>
      </c>
      <c r="CS14" s="278">
        <v>8</v>
      </c>
      <c r="CT14" s="278">
        <v>23</v>
      </c>
      <c r="CU14" s="278">
        <v>15695</v>
      </c>
      <c r="CV14" s="278">
        <v>35176</v>
      </c>
      <c r="CW14" s="278">
        <v>337</v>
      </c>
      <c r="CX14" s="278">
        <v>1441</v>
      </c>
      <c r="CY14" s="278">
        <f t="shared" si="21"/>
        <v>6798</v>
      </c>
      <c r="CZ14" s="278">
        <v>0</v>
      </c>
      <c r="DA14" s="278">
        <v>0</v>
      </c>
      <c r="DB14" s="278">
        <v>1301</v>
      </c>
      <c r="DC14" s="278">
        <v>3449</v>
      </c>
      <c r="DD14" s="278">
        <v>437</v>
      </c>
      <c r="DE14" s="278">
        <v>1611</v>
      </c>
      <c r="DF14" s="278">
        <f t="shared" si="22"/>
        <v>1651</v>
      </c>
      <c r="DG14" s="278">
        <f t="shared" si="23"/>
        <v>1314</v>
      </c>
      <c r="DH14" s="278">
        <v>0</v>
      </c>
      <c r="DI14" s="278">
        <v>0</v>
      </c>
      <c r="DJ14" s="278">
        <v>961</v>
      </c>
      <c r="DK14" s="278">
        <v>323</v>
      </c>
      <c r="DL14" s="278">
        <v>27</v>
      </c>
      <c r="DM14" s="278">
        <v>3</v>
      </c>
      <c r="DN14" s="278">
        <f t="shared" si="24"/>
        <v>337</v>
      </c>
      <c r="DO14" s="278">
        <v>0</v>
      </c>
      <c r="DP14" s="278">
        <v>0</v>
      </c>
      <c r="DQ14" s="278">
        <v>67</v>
      </c>
      <c r="DR14" s="278">
        <v>11</v>
      </c>
      <c r="DS14" s="278">
        <v>0</v>
      </c>
      <c r="DT14" s="278">
        <v>259</v>
      </c>
      <c r="DU14" s="278">
        <f t="shared" si="25"/>
        <v>79861</v>
      </c>
      <c r="DV14" s="278">
        <v>33306</v>
      </c>
      <c r="DW14" s="278">
        <v>108</v>
      </c>
      <c r="DX14" s="278">
        <v>46424</v>
      </c>
      <c r="DY14" s="278">
        <v>23</v>
      </c>
      <c r="DZ14" s="278">
        <f t="shared" si="26"/>
        <v>1770</v>
      </c>
      <c r="EA14" s="278">
        <f t="shared" si="27"/>
        <v>1366</v>
      </c>
      <c r="EB14" s="278">
        <v>0</v>
      </c>
      <c r="EC14" s="278">
        <v>0</v>
      </c>
      <c r="ED14" s="278">
        <v>1283</v>
      </c>
      <c r="EE14" s="278">
        <v>0</v>
      </c>
      <c r="EF14" s="278">
        <v>0</v>
      </c>
      <c r="EG14" s="278">
        <v>83</v>
      </c>
      <c r="EH14" s="278">
        <f t="shared" si="28"/>
        <v>404</v>
      </c>
      <c r="EI14" s="278">
        <v>0</v>
      </c>
      <c r="EJ14" s="278">
        <v>0</v>
      </c>
      <c r="EK14" s="278">
        <v>404</v>
      </c>
      <c r="EL14" s="278">
        <v>0</v>
      </c>
      <c r="EM14" s="278">
        <v>0</v>
      </c>
      <c r="EN14" s="278">
        <v>0</v>
      </c>
    </row>
    <row r="15" spans="1:144" s="276" customFormat="1" ht="12" customHeight="1">
      <c r="A15" s="271" t="s">
        <v>558</v>
      </c>
      <c r="B15" s="272" t="s">
        <v>559</v>
      </c>
      <c r="C15" s="300" t="s">
        <v>300</v>
      </c>
      <c r="D15" s="278">
        <f t="shared" si="0"/>
        <v>677716</v>
      </c>
      <c r="E15" s="278">
        <f t="shared" si="1"/>
        <v>551667</v>
      </c>
      <c r="F15" s="278">
        <f t="shared" si="2"/>
        <v>504116</v>
      </c>
      <c r="G15" s="278">
        <v>0</v>
      </c>
      <c r="H15" s="278">
        <v>503946</v>
      </c>
      <c r="I15" s="278">
        <v>0</v>
      </c>
      <c r="J15" s="278">
        <v>72</v>
      </c>
      <c r="K15" s="278">
        <v>2</v>
      </c>
      <c r="L15" s="278">
        <v>96</v>
      </c>
      <c r="M15" s="278">
        <f t="shared" si="3"/>
        <v>47551</v>
      </c>
      <c r="N15" s="278">
        <v>0</v>
      </c>
      <c r="O15" s="278">
        <v>46603</v>
      </c>
      <c r="P15" s="278">
        <v>0</v>
      </c>
      <c r="Q15" s="278">
        <v>30</v>
      </c>
      <c r="R15" s="278">
        <v>90</v>
      </c>
      <c r="S15" s="278">
        <v>828</v>
      </c>
      <c r="T15" s="278">
        <f t="shared" si="4"/>
        <v>34286</v>
      </c>
      <c r="U15" s="278">
        <f t="shared" si="5"/>
        <v>22874</v>
      </c>
      <c r="V15" s="278">
        <v>0</v>
      </c>
      <c r="W15" s="278">
        <v>0</v>
      </c>
      <c r="X15" s="278">
        <v>15227</v>
      </c>
      <c r="Y15" s="278">
        <v>5433</v>
      </c>
      <c r="Z15" s="278">
        <v>32</v>
      </c>
      <c r="AA15" s="278">
        <v>2182</v>
      </c>
      <c r="AB15" s="278">
        <f t="shared" si="6"/>
        <v>11412</v>
      </c>
      <c r="AC15" s="278">
        <v>0</v>
      </c>
      <c r="AD15" s="278">
        <v>0</v>
      </c>
      <c r="AE15" s="278">
        <v>4612</v>
      </c>
      <c r="AF15" s="278">
        <v>228</v>
      </c>
      <c r="AG15" s="278">
        <v>0</v>
      </c>
      <c r="AH15" s="278">
        <v>6572</v>
      </c>
      <c r="AI15" s="278">
        <f t="shared" si="7"/>
        <v>1633</v>
      </c>
      <c r="AJ15" s="278">
        <f t="shared" si="8"/>
        <v>1555</v>
      </c>
      <c r="AK15" s="278">
        <v>0</v>
      </c>
      <c r="AL15" s="278">
        <v>831</v>
      </c>
      <c r="AM15" s="278">
        <v>0</v>
      </c>
      <c r="AN15" s="278">
        <v>724</v>
      </c>
      <c r="AO15" s="278">
        <v>0</v>
      </c>
      <c r="AP15" s="278">
        <v>0</v>
      </c>
      <c r="AQ15" s="278">
        <f t="shared" si="9"/>
        <v>78</v>
      </c>
      <c r="AR15" s="278">
        <v>0</v>
      </c>
      <c r="AS15" s="278">
        <v>0</v>
      </c>
      <c r="AT15" s="278">
        <v>0</v>
      </c>
      <c r="AU15" s="278">
        <v>78</v>
      </c>
      <c r="AV15" s="278">
        <v>0</v>
      </c>
      <c r="AW15" s="278">
        <v>0</v>
      </c>
      <c r="AX15" s="278">
        <f t="shared" si="10"/>
        <v>0</v>
      </c>
      <c r="AY15" s="278">
        <f t="shared" si="11"/>
        <v>0</v>
      </c>
      <c r="AZ15" s="278">
        <v>0</v>
      </c>
      <c r="BA15" s="278">
        <v>0</v>
      </c>
      <c r="BB15" s="278">
        <v>0</v>
      </c>
      <c r="BC15" s="278">
        <v>0</v>
      </c>
      <c r="BD15" s="278">
        <v>0</v>
      </c>
      <c r="BE15" s="278">
        <v>0</v>
      </c>
      <c r="BF15" s="278">
        <f t="shared" si="12"/>
        <v>0</v>
      </c>
      <c r="BG15" s="278">
        <v>0</v>
      </c>
      <c r="BH15" s="278">
        <v>0</v>
      </c>
      <c r="BI15" s="278">
        <v>0</v>
      </c>
      <c r="BJ15" s="278">
        <v>0</v>
      </c>
      <c r="BK15" s="278">
        <v>0</v>
      </c>
      <c r="BL15" s="278">
        <v>0</v>
      </c>
      <c r="BM15" s="278">
        <f t="shared" si="13"/>
        <v>0</v>
      </c>
      <c r="BN15" s="278">
        <f t="shared" si="14"/>
        <v>0</v>
      </c>
      <c r="BO15" s="278">
        <v>0</v>
      </c>
      <c r="BP15" s="278">
        <v>0</v>
      </c>
      <c r="BQ15" s="278">
        <v>0</v>
      </c>
      <c r="BR15" s="278">
        <v>0</v>
      </c>
      <c r="BS15" s="278">
        <v>0</v>
      </c>
      <c r="BT15" s="278">
        <v>0</v>
      </c>
      <c r="BU15" s="278">
        <f t="shared" si="15"/>
        <v>0</v>
      </c>
      <c r="BV15" s="278">
        <v>0</v>
      </c>
      <c r="BW15" s="278">
        <v>0</v>
      </c>
      <c r="BX15" s="278">
        <v>0</v>
      </c>
      <c r="BY15" s="278">
        <v>0</v>
      </c>
      <c r="BZ15" s="278">
        <v>0</v>
      </c>
      <c r="CA15" s="278">
        <v>0</v>
      </c>
      <c r="CB15" s="278">
        <f t="shared" si="16"/>
        <v>4535</v>
      </c>
      <c r="CC15" s="278">
        <f t="shared" si="17"/>
        <v>4526</v>
      </c>
      <c r="CD15" s="278">
        <v>0</v>
      </c>
      <c r="CE15" s="278">
        <v>4526</v>
      </c>
      <c r="CF15" s="278">
        <v>0</v>
      </c>
      <c r="CG15" s="278">
        <v>0</v>
      </c>
      <c r="CH15" s="278">
        <v>0</v>
      </c>
      <c r="CI15" s="278">
        <v>0</v>
      </c>
      <c r="CJ15" s="278">
        <f t="shared" si="18"/>
        <v>9</v>
      </c>
      <c r="CK15" s="278">
        <v>0</v>
      </c>
      <c r="CL15" s="278">
        <v>0</v>
      </c>
      <c r="CM15" s="278">
        <v>0</v>
      </c>
      <c r="CN15" s="278">
        <v>9</v>
      </c>
      <c r="CO15" s="278">
        <v>0</v>
      </c>
      <c r="CP15" s="278">
        <v>0</v>
      </c>
      <c r="CQ15" s="278">
        <f t="shared" si="19"/>
        <v>52441</v>
      </c>
      <c r="CR15" s="278">
        <f t="shared" si="20"/>
        <v>50097</v>
      </c>
      <c r="CS15" s="278">
        <v>0</v>
      </c>
      <c r="CT15" s="278">
        <v>0</v>
      </c>
      <c r="CU15" s="278">
        <v>7565</v>
      </c>
      <c r="CV15" s="278">
        <v>41263</v>
      </c>
      <c r="CW15" s="278">
        <v>1061</v>
      </c>
      <c r="CX15" s="278">
        <v>208</v>
      </c>
      <c r="CY15" s="278">
        <f t="shared" si="21"/>
        <v>2344</v>
      </c>
      <c r="CZ15" s="278">
        <v>0</v>
      </c>
      <c r="DA15" s="278">
        <v>0</v>
      </c>
      <c r="DB15" s="278">
        <v>500</v>
      </c>
      <c r="DC15" s="278">
        <v>1212</v>
      </c>
      <c r="DD15" s="278">
        <v>6</v>
      </c>
      <c r="DE15" s="278">
        <v>626</v>
      </c>
      <c r="DF15" s="278">
        <f t="shared" si="22"/>
        <v>378</v>
      </c>
      <c r="DG15" s="278">
        <f t="shared" si="23"/>
        <v>219</v>
      </c>
      <c r="DH15" s="278">
        <v>0</v>
      </c>
      <c r="DI15" s="278">
        <v>0</v>
      </c>
      <c r="DJ15" s="278">
        <v>3</v>
      </c>
      <c r="DK15" s="278">
        <v>0</v>
      </c>
      <c r="DL15" s="278">
        <v>216</v>
      </c>
      <c r="DM15" s="278">
        <v>0</v>
      </c>
      <c r="DN15" s="278">
        <f t="shared" si="24"/>
        <v>159</v>
      </c>
      <c r="DO15" s="278">
        <v>0</v>
      </c>
      <c r="DP15" s="278">
        <v>0</v>
      </c>
      <c r="DQ15" s="278">
        <v>0</v>
      </c>
      <c r="DR15" s="278">
        <v>0</v>
      </c>
      <c r="DS15" s="278">
        <v>159</v>
      </c>
      <c r="DT15" s="278">
        <v>0</v>
      </c>
      <c r="DU15" s="278">
        <f t="shared" si="25"/>
        <v>32721</v>
      </c>
      <c r="DV15" s="278">
        <v>30075</v>
      </c>
      <c r="DW15" s="278">
        <v>73</v>
      </c>
      <c r="DX15" s="278">
        <v>2571</v>
      </c>
      <c r="DY15" s="278">
        <v>2</v>
      </c>
      <c r="DZ15" s="278">
        <f t="shared" si="26"/>
        <v>55</v>
      </c>
      <c r="EA15" s="278">
        <f t="shared" si="27"/>
        <v>47</v>
      </c>
      <c r="EB15" s="278">
        <v>0</v>
      </c>
      <c r="EC15" s="278">
        <v>0</v>
      </c>
      <c r="ED15" s="278">
        <v>0</v>
      </c>
      <c r="EE15" s="278">
        <v>47</v>
      </c>
      <c r="EF15" s="278">
        <v>0</v>
      </c>
      <c r="EG15" s="278">
        <v>0</v>
      </c>
      <c r="EH15" s="278">
        <f t="shared" si="28"/>
        <v>8</v>
      </c>
      <c r="EI15" s="278">
        <v>0</v>
      </c>
      <c r="EJ15" s="278">
        <v>0</v>
      </c>
      <c r="EK15" s="278">
        <v>0</v>
      </c>
      <c r="EL15" s="278">
        <v>8</v>
      </c>
      <c r="EM15" s="278">
        <v>0</v>
      </c>
      <c r="EN15" s="278">
        <v>0</v>
      </c>
    </row>
    <row r="16" spans="1:144" s="276" customFormat="1" ht="12" customHeight="1">
      <c r="A16" s="271" t="s">
        <v>676</v>
      </c>
      <c r="B16" s="272" t="s">
        <v>678</v>
      </c>
      <c r="C16" s="300" t="s">
        <v>662</v>
      </c>
      <c r="D16" s="278">
        <f t="shared" si="0"/>
        <v>740580</v>
      </c>
      <c r="E16" s="278">
        <f t="shared" si="1"/>
        <v>634226</v>
      </c>
      <c r="F16" s="278">
        <f t="shared" si="2"/>
        <v>564865</v>
      </c>
      <c r="G16" s="278">
        <v>0</v>
      </c>
      <c r="H16" s="278">
        <v>564698</v>
      </c>
      <c r="I16" s="278">
        <v>0</v>
      </c>
      <c r="J16" s="278">
        <v>0</v>
      </c>
      <c r="K16" s="278">
        <v>0</v>
      </c>
      <c r="L16" s="278">
        <v>167</v>
      </c>
      <c r="M16" s="278">
        <f t="shared" si="3"/>
        <v>69361</v>
      </c>
      <c r="N16" s="278">
        <v>0</v>
      </c>
      <c r="O16" s="278">
        <v>68269</v>
      </c>
      <c r="P16" s="278">
        <v>0</v>
      </c>
      <c r="Q16" s="278">
        <v>0</v>
      </c>
      <c r="R16" s="278">
        <v>0</v>
      </c>
      <c r="S16" s="278">
        <v>1092</v>
      </c>
      <c r="T16" s="278">
        <f t="shared" si="4"/>
        <v>47746</v>
      </c>
      <c r="U16" s="278">
        <f t="shared" si="5"/>
        <v>38272</v>
      </c>
      <c r="V16" s="278">
        <v>0</v>
      </c>
      <c r="W16" s="278">
        <v>0</v>
      </c>
      <c r="X16" s="278">
        <v>20609</v>
      </c>
      <c r="Y16" s="278">
        <v>12239</v>
      </c>
      <c r="Z16" s="278">
        <v>119</v>
      </c>
      <c r="AA16" s="278">
        <v>5305</v>
      </c>
      <c r="AB16" s="278">
        <f t="shared" si="6"/>
        <v>9474</v>
      </c>
      <c r="AC16" s="278">
        <v>0</v>
      </c>
      <c r="AD16" s="278">
        <v>48</v>
      </c>
      <c r="AE16" s="278">
        <v>4132</v>
      </c>
      <c r="AF16" s="278">
        <v>532</v>
      </c>
      <c r="AG16" s="278">
        <v>0</v>
      </c>
      <c r="AH16" s="278">
        <v>4762</v>
      </c>
      <c r="AI16" s="278">
        <f t="shared" si="7"/>
        <v>716</v>
      </c>
      <c r="AJ16" s="278">
        <f t="shared" si="8"/>
        <v>665</v>
      </c>
      <c r="AK16" s="278">
        <v>0</v>
      </c>
      <c r="AL16" s="278">
        <v>594</v>
      </c>
      <c r="AM16" s="278">
        <v>0</v>
      </c>
      <c r="AN16" s="278">
        <v>71</v>
      </c>
      <c r="AO16" s="278">
        <v>0</v>
      </c>
      <c r="AP16" s="278">
        <v>0</v>
      </c>
      <c r="AQ16" s="278">
        <f t="shared" si="9"/>
        <v>51</v>
      </c>
      <c r="AR16" s="278">
        <v>0</v>
      </c>
      <c r="AS16" s="278">
        <v>49</v>
      </c>
      <c r="AT16" s="278">
        <v>0</v>
      </c>
      <c r="AU16" s="278">
        <v>2</v>
      </c>
      <c r="AV16" s="278">
        <v>0</v>
      </c>
      <c r="AW16" s="278">
        <v>0</v>
      </c>
      <c r="AX16" s="278">
        <f t="shared" si="10"/>
        <v>0</v>
      </c>
      <c r="AY16" s="278">
        <f t="shared" si="11"/>
        <v>0</v>
      </c>
      <c r="AZ16" s="278">
        <v>0</v>
      </c>
      <c r="BA16" s="278">
        <v>0</v>
      </c>
      <c r="BB16" s="278">
        <v>0</v>
      </c>
      <c r="BC16" s="278">
        <v>0</v>
      </c>
      <c r="BD16" s="278">
        <v>0</v>
      </c>
      <c r="BE16" s="278">
        <v>0</v>
      </c>
      <c r="BF16" s="278">
        <f t="shared" si="12"/>
        <v>0</v>
      </c>
      <c r="BG16" s="278">
        <v>0</v>
      </c>
      <c r="BH16" s="278">
        <v>0</v>
      </c>
      <c r="BI16" s="278">
        <v>0</v>
      </c>
      <c r="BJ16" s="278">
        <v>0</v>
      </c>
      <c r="BK16" s="278">
        <v>0</v>
      </c>
      <c r="BL16" s="278">
        <v>0</v>
      </c>
      <c r="BM16" s="278">
        <f t="shared" si="13"/>
        <v>0</v>
      </c>
      <c r="BN16" s="278">
        <f t="shared" si="14"/>
        <v>0</v>
      </c>
      <c r="BO16" s="278">
        <v>0</v>
      </c>
      <c r="BP16" s="278">
        <v>0</v>
      </c>
      <c r="BQ16" s="278">
        <v>0</v>
      </c>
      <c r="BR16" s="278">
        <v>0</v>
      </c>
      <c r="BS16" s="278">
        <v>0</v>
      </c>
      <c r="BT16" s="278">
        <v>0</v>
      </c>
      <c r="BU16" s="278">
        <f t="shared" si="15"/>
        <v>0</v>
      </c>
      <c r="BV16" s="278">
        <v>0</v>
      </c>
      <c r="BW16" s="278">
        <v>0</v>
      </c>
      <c r="BX16" s="278">
        <v>0</v>
      </c>
      <c r="BY16" s="278">
        <v>0</v>
      </c>
      <c r="BZ16" s="278">
        <v>0</v>
      </c>
      <c r="CA16" s="278">
        <v>0</v>
      </c>
      <c r="CB16" s="278">
        <f t="shared" si="16"/>
        <v>7501</v>
      </c>
      <c r="CC16" s="278">
        <f t="shared" si="17"/>
        <v>6892</v>
      </c>
      <c r="CD16" s="278">
        <v>0</v>
      </c>
      <c r="CE16" s="278">
        <v>6887</v>
      </c>
      <c r="CF16" s="278">
        <v>0</v>
      </c>
      <c r="CG16" s="278">
        <v>5</v>
      </c>
      <c r="CH16" s="278">
        <v>0</v>
      </c>
      <c r="CI16" s="278">
        <v>0</v>
      </c>
      <c r="CJ16" s="278">
        <f t="shared" si="18"/>
        <v>609</v>
      </c>
      <c r="CK16" s="278">
        <v>0</v>
      </c>
      <c r="CL16" s="278">
        <v>491</v>
      </c>
      <c r="CM16" s="278">
        <v>0</v>
      </c>
      <c r="CN16" s="278">
        <v>0</v>
      </c>
      <c r="CO16" s="278">
        <v>15</v>
      </c>
      <c r="CP16" s="278">
        <v>103</v>
      </c>
      <c r="CQ16" s="278">
        <f t="shared" si="19"/>
        <v>20640</v>
      </c>
      <c r="CR16" s="278">
        <f t="shared" si="20"/>
        <v>15460</v>
      </c>
      <c r="CS16" s="278">
        <v>0</v>
      </c>
      <c r="CT16" s="278">
        <v>0</v>
      </c>
      <c r="CU16" s="278">
        <v>1396</v>
      </c>
      <c r="CV16" s="278">
        <v>12400</v>
      </c>
      <c r="CW16" s="278">
        <v>375</v>
      </c>
      <c r="CX16" s="278">
        <v>1289</v>
      </c>
      <c r="CY16" s="278">
        <f t="shared" si="21"/>
        <v>5180</v>
      </c>
      <c r="CZ16" s="278">
        <v>0</v>
      </c>
      <c r="DA16" s="278">
        <v>0</v>
      </c>
      <c r="DB16" s="278">
        <v>577</v>
      </c>
      <c r="DC16" s="278">
        <v>4489</v>
      </c>
      <c r="DD16" s="278">
        <v>111</v>
      </c>
      <c r="DE16" s="278">
        <v>3</v>
      </c>
      <c r="DF16" s="278">
        <f t="shared" si="22"/>
        <v>419</v>
      </c>
      <c r="DG16" s="278">
        <f t="shared" si="23"/>
        <v>413</v>
      </c>
      <c r="DH16" s="278">
        <v>0</v>
      </c>
      <c r="DI16" s="278">
        <v>0</v>
      </c>
      <c r="DJ16" s="278">
        <v>212</v>
      </c>
      <c r="DK16" s="278">
        <v>0</v>
      </c>
      <c r="DL16" s="278">
        <v>151</v>
      </c>
      <c r="DM16" s="278">
        <v>50</v>
      </c>
      <c r="DN16" s="278">
        <f t="shared" si="24"/>
        <v>6</v>
      </c>
      <c r="DO16" s="278">
        <v>0</v>
      </c>
      <c r="DP16" s="278">
        <v>0</v>
      </c>
      <c r="DQ16" s="278">
        <v>3</v>
      </c>
      <c r="DR16" s="278">
        <v>0</v>
      </c>
      <c r="DS16" s="278">
        <v>0</v>
      </c>
      <c r="DT16" s="278">
        <v>3</v>
      </c>
      <c r="DU16" s="278">
        <f t="shared" si="25"/>
        <v>25761</v>
      </c>
      <c r="DV16" s="278">
        <v>21937</v>
      </c>
      <c r="DW16" s="278">
        <v>54</v>
      </c>
      <c r="DX16" s="278">
        <v>3714</v>
      </c>
      <c r="DY16" s="278">
        <v>56</v>
      </c>
      <c r="DZ16" s="278">
        <f t="shared" si="26"/>
        <v>3571</v>
      </c>
      <c r="EA16" s="278">
        <f t="shared" si="27"/>
        <v>538</v>
      </c>
      <c r="EB16" s="278">
        <v>0</v>
      </c>
      <c r="EC16" s="278">
        <v>0</v>
      </c>
      <c r="ED16" s="278">
        <v>527</v>
      </c>
      <c r="EE16" s="278">
        <v>0</v>
      </c>
      <c r="EF16" s="278">
        <v>11</v>
      </c>
      <c r="EG16" s="278">
        <v>0</v>
      </c>
      <c r="EH16" s="278">
        <f t="shared" si="28"/>
        <v>3033</v>
      </c>
      <c r="EI16" s="278">
        <v>0</v>
      </c>
      <c r="EJ16" s="278">
        <v>0</v>
      </c>
      <c r="EK16" s="278">
        <v>1287</v>
      </c>
      <c r="EL16" s="278">
        <v>0</v>
      </c>
      <c r="EM16" s="278">
        <v>1746</v>
      </c>
      <c r="EN16" s="278">
        <v>0</v>
      </c>
    </row>
    <row r="17" spans="1:144" s="276" customFormat="1" ht="12" customHeight="1">
      <c r="A17" s="271" t="s">
        <v>560</v>
      </c>
      <c r="B17" s="272" t="s">
        <v>561</v>
      </c>
      <c r="C17" s="300" t="s">
        <v>300</v>
      </c>
      <c r="D17" s="278">
        <f t="shared" si="0"/>
        <v>2287312</v>
      </c>
      <c r="E17" s="278">
        <f t="shared" si="1"/>
        <v>1844000</v>
      </c>
      <c r="F17" s="278">
        <f t="shared" si="2"/>
        <v>1745266</v>
      </c>
      <c r="G17" s="278">
        <v>143785</v>
      </c>
      <c r="H17" s="278">
        <v>1597794</v>
      </c>
      <c r="I17" s="278">
        <v>1370</v>
      </c>
      <c r="J17" s="278">
        <v>1115</v>
      </c>
      <c r="K17" s="278">
        <v>8</v>
      </c>
      <c r="L17" s="278">
        <v>1194</v>
      </c>
      <c r="M17" s="278">
        <f t="shared" si="3"/>
        <v>98734</v>
      </c>
      <c r="N17" s="278">
        <v>9202</v>
      </c>
      <c r="O17" s="278">
        <v>87602</v>
      </c>
      <c r="P17" s="278">
        <v>533</v>
      </c>
      <c r="Q17" s="278">
        <v>223</v>
      </c>
      <c r="R17" s="278">
        <v>79</v>
      </c>
      <c r="S17" s="278">
        <v>1095</v>
      </c>
      <c r="T17" s="278">
        <f t="shared" si="4"/>
        <v>92588</v>
      </c>
      <c r="U17" s="278">
        <f t="shared" si="5"/>
        <v>67869</v>
      </c>
      <c r="V17" s="278">
        <v>0</v>
      </c>
      <c r="W17" s="278">
        <v>0</v>
      </c>
      <c r="X17" s="278">
        <v>52024</v>
      </c>
      <c r="Y17" s="278">
        <v>2139</v>
      </c>
      <c r="Z17" s="278">
        <v>249</v>
      </c>
      <c r="AA17" s="278">
        <v>13457</v>
      </c>
      <c r="AB17" s="278">
        <f t="shared" si="6"/>
        <v>24719</v>
      </c>
      <c r="AC17" s="278">
        <v>0</v>
      </c>
      <c r="AD17" s="278">
        <v>0</v>
      </c>
      <c r="AE17" s="278">
        <v>7643</v>
      </c>
      <c r="AF17" s="278">
        <v>1736</v>
      </c>
      <c r="AG17" s="278">
        <v>3</v>
      </c>
      <c r="AH17" s="278">
        <v>15337</v>
      </c>
      <c r="AI17" s="278">
        <f t="shared" si="7"/>
        <v>1210</v>
      </c>
      <c r="AJ17" s="278">
        <f t="shared" si="8"/>
        <v>924</v>
      </c>
      <c r="AK17" s="278">
        <v>0</v>
      </c>
      <c r="AL17" s="278">
        <v>0</v>
      </c>
      <c r="AM17" s="278">
        <v>0</v>
      </c>
      <c r="AN17" s="278">
        <v>924</v>
      </c>
      <c r="AO17" s="278">
        <v>0</v>
      </c>
      <c r="AP17" s="278">
        <v>0</v>
      </c>
      <c r="AQ17" s="278">
        <f t="shared" si="9"/>
        <v>286</v>
      </c>
      <c r="AR17" s="278">
        <v>0</v>
      </c>
      <c r="AS17" s="278">
        <v>96</v>
      </c>
      <c r="AT17" s="278">
        <v>0</v>
      </c>
      <c r="AU17" s="278">
        <v>190</v>
      </c>
      <c r="AV17" s="278">
        <v>0</v>
      </c>
      <c r="AW17" s="278">
        <v>0</v>
      </c>
      <c r="AX17" s="278">
        <f t="shared" si="10"/>
        <v>0</v>
      </c>
      <c r="AY17" s="278">
        <f t="shared" si="11"/>
        <v>0</v>
      </c>
      <c r="AZ17" s="278">
        <v>0</v>
      </c>
      <c r="BA17" s="278">
        <v>0</v>
      </c>
      <c r="BB17" s="278">
        <v>0</v>
      </c>
      <c r="BC17" s="278">
        <v>0</v>
      </c>
      <c r="BD17" s="278">
        <v>0</v>
      </c>
      <c r="BE17" s="278">
        <v>0</v>
      </c>
      <c r="BF17" s="278">
        <f t="shared" si="12"/>
        <v>0</v>
      </c>
      <c r="BG17" s="278">
        <v>0</v>
      </c>
      <c r="BH17" s="278">
        <v>0</v>
      </c>
      <c r="BI17" s="278">
        <v>0</v>
      </c>
      <c r="BJ17" s="278">
        <v>0</v>
      </c>
      <c r="BK17" s="278">
        <v>0</v>
      </c>
      <c r="BL17" s="278">
        <v>0</v>
      </c>
      <c r="BM17" s="278">
        <f t="shared" si="13"/>
        <v>0</v>
      </c>
      <c r="BN17" s="278">
        <f t="shared" si="14"/>
        <v>0</v>
      </c>
      <c r="BO17" s="278">
        <v>0</v>
      </c>
      <c r="BP17" s="278">
        <v>0</v>
      </c>
      <c r="BQ17" s="278">
        <v>0</v>
      </c>
      <c r="BR17" s="278">
        <v>0</v>
      </c>
      <c r="BS17" s="278">
        <v>0</v>
      </c>
      <c r="BT17" s="278">
        <v>0</v>
      </c>
      <c r="BU17" s="278">
        <f t="shared" si="15"/>
        <v>0</v>
      </c>
      <c r="BV17" s="278">
        <v>0</v>
      </c>
      <c r="BW17" s="278">
        <v>0</v>
      </c>
      <c r="BX17" s="278">
        <v>0</v>
      </c>
      <c r="BY17" s="278">
        <v>0</v>
      </c>
      <c r="BZ17" s="278">
        <v>0</v>
      </c>
      <c r="CA17" s="278">
        <v>0</v>
      </c>
      <c r="CB17" s="278">
        <f t="shared" si="16"/>
        <v>1684</v>
      </c>
      <c r="CC17" s="278">
        <f t="shared" si="17"/>
        <v>1600</v>
      </c>
      <c r="CD17" s="278">
        <v>0</v>
      </c>
      <c r="CE17" s="278">
        <v>0</v>
      </c>
      <c r="CF17" s="278">
        <v>0</v>
      </c>
      <c r="CG17" s="278">
        <v>1600</v>
      </c>
      <c r="CH17" s="278">
        <v>0</v>
      </c>
      <c r="CI17" s="278">
        <v>0</v>
      </c>
      <c r="CJ17" s="278">
        <f t="shared" si="18"/>
        <v>84</v>
      </c>
      <c r="CK17" s="278">
        <v>0</v>
      </c>
      <c r="CL17" s="278">
        <v>0</v>
      </c>
      <c r="CM17" s="278">
        <v>0</v>
      </c>
      <c r="CN17" s="278">
        <v>84</v>
      </c>
      <c r="CO17" s="278">
        <v>0</v>
      </c>
      <c r="CP17" s="278">
        <v>0</v>
      </c>
      <c r="CQ17" s="278">
        <f t="shared" si="19"/>
        <v>182435</v>
      </c>
      <c r="CR17" s="278">
        <f t="shared" si="20"/>
        <v>171427</v>
      </c>
      <c r="CS17" s="278">
        <v>11742</v>
      </c>
      <c r="CT17" s="278">
        <v>4028</v>
      </c>
      <c r="CU17" s="278">
        <v>23508</v>
      </c>
      <c r="CV17" s="278">
        <v>126861</v>
      </c>
      <c r="CW17" s="278">
        <v>1206</v>
      </c>
      <c r="CX17" s="278">
        <v>4082</v>
      </c>
      <c r="CY17" s="278">
        <f t="shared" si="21"/>
        <v>11008</v>
      </c>
      <c r="CZ17" s="278">
        <v>0</v>
      </c>
      <c r="DA17" s="278">
        <v>1406</v>
      </c>
      <c r="DB17" s="278">
        <v>4343</v>
      </c>
      <c r="DC17" s="278">
        <v>3835</v>
      </c>
      <c r="DD17" s="278">
        <v>11</v>
      </c>
      <c r="DE17" s="278">
        <v>1413</v>
      </c>
      <c r="DF17" s="278">
        <f t="shared" si="22"/>
        <v>4699</v>
      </c>
      <c r="DG17" s="278">
        <f t="shared" si="23"/>
        <v>4663</v>
      </c>
      <c r="DH17" s="278">
        <v>0</v>
      </c>
      <c r="DI17" s="278">
        <v>0</v>
      </c>
      <c r="DJ17" s="278">
        <v>4050</v>
      </c>
      <c r="DK17" s="278">
        <v>45</v>
      </c>
      <c r="DL17" s="278">
        <v>15</v>
      </c>
      <c r="DM17" s="278">
        <v>553</v>
      </c>
      <c r="DN17" s="278">
        <f t="shared" si="24"/>
        <v>36</v>
      </c>
      <c r="DO17" s="278">
        <v>0</v>
      </c>
      <c r="DP17" s="278">
        <v>0</v>
      </c>
      <c r="DQ17" s="278">
        <v>0</v>
      </c>
      <c r="DR17" s="278">
        <v>0</v>
      </c>
      <c r="DS17" s="278">
        <v>4</v>
      </c>
      <c r="DT17" s="278">
        <v>32</v>
      </c>
      <c r="DU17" s="278">
        <f t="shared" si="25"/>
        <v>159128</v>
      </c>
      <c r="DV17" s="278">
        <v>155582</v>
      </c>
      <c r="DW17" s="278">
        <v>161</v>
      </c>
      <c r="DX17" s="278">
        <v>3312</v>
      </c>
      <c r="DY17" s="278">
        <v>73</v>
      </c>
      <c r="DZ17" s="278">
        <f t="shared" si="26"/>
        <v>1568</v>
      </c>
      <c r="EA17" s="278">
        <f t="shared" si="27"/>
        <v>1114</v>
      </c>
      <c r="EB17" s="278">
        <v>0</v>
      </c>
      <c r="EC17" s="278">
        <v>0</v>
      </c>
      <c r="ED17" s="278">
        <v>784</v>
      </c>
      <c r="EE17" s="278">
        <v>330</v>
      </c>
      <c r="EF17" s="278">
        <v>0</v>
      </c>
      <c r="EG17" s="278">
        <v>0</v>
      </c>
      <c r="EH17" s="278">
        <f t="shared" si="28"/>
        <v>454</v>
      </c>
      <c r="EI17" s="278">
        <v>0</v>
      </c>
      <c r="EJ17" s="278">
        <v>0</v>
      </c>
      <c r="EK17" s="278">
        <v>413</v>
      </c>
      <c r="EL17" s="278">
        <v>4</v>
      </c>
      <c r="EM17" s="278">
        <v>37</v>
      </c>
      <c r="EN17" s="278">
        <v>0</v>
      </c>
    </row>
    <row r="18" spans="1:144" s="276" customFormat="1" ht="12" customHeight="1">
      <c r="A18" s="271" t="s">
        <v>562</v>
      </c>
      <c r="B18" s="272" t="s">
        <v>563</v>
      </c>
      <c r="C18" s="300" t="s">
        <v>300</v>
      </c>
      <c r="D18" s="278">
        <f t="shared" si="0"/>
        <v>2046665</v>
      </c>
      <c r="E18" s="278">
        <f t="shared" si="1"/>
        <v>1634024</v>
      </c>
      <c r="F18" s="278">
        <f t="shared" si="2"/>
        <v>1557218</v>
      </c>
      <c r="G18" s="278">
        <v>0</v>
      </c>
      <c r="H18" s="278">
        <v>1538054</v>
      </c>
      <c r="I18" s="278">
        <v>10888</v>
      </c>
      <c r="J18" s="278">
        <v>4349</v>
      </c>
      <c r="K18" s="278">
        <v>498</v>
      </c>
      <c r="L18" s="278">
        <v>3429</v>
      </c>
      <c r="M18" s="278">
        <f t="shared" si="3"/>
        <v>76806</v>
      </c>
      <c r="N18" s="278">
        <v>0</v>
      </c>
      <c r="O18" s="278">
        <v>72330</v>
      </c>
      <c r="P18" s="278">
        <v>390</v>
      </c>
      <c r="Q18" s="278">
        <v>4</v>
      </c>
      <c r="R18" s="278">
        <v>1450</v>
      </c>
      <c r="S18" s="278">
        <v>2632</v>
      </c>
      <c r="T18" s="278">
        <f t="shared" si="4"/>
        <v>120089</v>
      </c>
      <c r="U18" s="278">
        <f t="shared" si="5"/>
        <v>87542</v>
      </c>
      <c r="V18" s="278">
        <v>0</v>
      </c>
      <c r="W18" s="278">
        <v>0</v>
      </c>
      <c r="X18" s="278">
        <v>45615</v>
      </c>
      <c r="Y18" s="278">
        <v>20367</v>
      </c>
      <c r="Z18" s="278">
        <v>399</v>
      </c>
      <c r="AA18" s="278">
        <v>21161</v>
      </c>
      <c r="AB18" s="278">
        <f t="shared" si="6"/>
        <v>32547</v>
      </c>
      <c r="AC18" s="278">
        <v>0</v>
      </c>
      <c r="AD18" s="278">
        <v>0</v>
      </c>
      <c r="AE18" s="278">
        <v>8470</v>
      </c>
      <c r="AF18" s="278">
        <v>207</v>
      </c>
      <c r="AG18" s="278">
        <v>0</v>
      </c>
      <c r="AH18" s="278">
        <v>23870</v>
      </c>
      <c r="AI18" s="278">
        <f t="shared" si="7"/>
        <v>4733</v>
      </c>
      <c r="AJ18" s="278">
        <f t="shared" si="8"/>
        <v>2633</v>
      </c>
      <c r="AK18" s="278">
        <v>0</v>
      </c>
      <c r="AL18" s="278">
        <v>181</v>
      </c>
      <c r="AM18" s="278">
        <v>0</v>
      </c>
      <c r="AN18" s="278">
        <v>2452</v>
      </c>
      <c r="AO18" s="278">
        <v>0</v>
      </c>
      <c r="AP18" s="278">
        <v>0</v>
      </c>
      <c r="AQ18" s="278">
        <f t="shared" si="9"/>
        <v>2100</v>
      </c>
      <c r="AR18" s="278">
        <v>0</v>
      </c>
      <c r="AS18" s="278">
        <v>254</v>
      </c>
      <c r="AT18" s="278">
        <v>0</v>
      </c>
      <c r="AU18" s="278">
        <v>1644</v>
      </c>
      <c r="AV18" s="278">
        <v>202</v>
      </c>
      <c r="AW18" s="278">
        <v>0</v>
      </c>
      <c r="AX18" s="278">
        <f t="shared" si="10"/>
        <v>0</v>
      </c>
      <c r="AY18" s="278">
        <f t="shared" si="11"/>
        <v>0</v>
      </c>
      <c r="AZ18" s="278">
        <v>0</v>
      </c>
      <c r="BA18" s="278">
        <v>0</v>
      </c>
      <c r="BB18" s="278">
        <v>0</v>
      </c>
      <c r="BC18" s="278">
        <v>0</v>
      </c>
      <c r="BD18" s="278">
        <v>0</v>
      </c>
      <c r="BE18" s="278">
        <v>0</v>
      </c>
      <c r="BF18" s="278">
        <f t="shared" si="12"/>
        <v>0</v>
      </c>
      <c r="BG18" s="278">
        <v>0</v>
      </c>
      <c r="BH18" s="278">
        <v>0</v>
      </c>
      <c r="BI18" s="278">
        <v>0</v>
      </c>
      <c r="BJ18" s="278">
        <v>0</v>
      </c>
      <c r="BK18" s="278">
        <v>0</v>
      </c>
      <c r="BL18" s="278">
        <v>0</v>
      </c>
      <c r="BM18" s="278">
        <f t="shared" si="13"/>
        <v>287</v>
      </c>
      <c r="BN18" s="278">
        <f t="shared" si="14"/>
        <v>287</v>
      </c>
      <c r="BO18" s="278">
        <v>0</v>
      </c>
      <c r="BP18" s="278">
        <v>0</v>
      </c>
      <c r="BQ18" s="278">
        <v>0</v>
      </c>
      <c r="BR18" s="278">
        <v>287</v>
      </c>
      <c r="BS18" s="278">
        <v>0</v>
      </c>
      <c r="BT18" s="278">
        <v>0</v>
      </c>
      <c r="BU18" s="278">
        <f t="shared" si="15"/>
        <v>0</v>
      </c>
      <c r="BV18" s="278">
        <v>0</v>
      </c>
      <c r="BW18" s="278">
        <v>0</v>
      </c>
      <c r="BX18" s="278">
        <v>0</v>
      </c>
      <c r="BY18" s="278">
        <v>0</v>
      </c>
      <c r="BZ18" s="278">
        <v>0</v>
      </c>
      <c r="CA18" s="278">
        <v>0</v>
      </c>
      <c r="CB18" s="278">
        <f t="shared" si="16"/>
        <v>4266</v>
      </c>
      <c r="CC18" s="278">
        <f t="shared" si="17"/>
        <v>2897</v>
      </c>
      <c r="CD18" s="278">
        <v>0</v>
      </c>
      <c r="CE18" s="278">
        <v>0</v>
      </c>
      <c r="CF18" s="278">
        <v>2120</v>
      </c>
      <c r="CG18" s="278">
        <v>777</v>
      </c>
      <c r="CH18" s="278">
        <v>0</v>
      </c>
      <c r="CI18" s="278">
        <v>0</v>
      </c>
      <c r="CJ18" s="278">
        <f t="shared" si="18"/>
        <v>1369</v>
      </c>
      <c r="CK18" s="278">
        <v>0</v>
      </c>
      <c r="CL18" s="278">
        <v>0</v>
      </c>
      <c r="CM18" s="278">
        <v>0</v>
      </c>
      <c r="CN18" s="278">
        <v>1369</v>
      </c>
      <c r="CO18" s="278">
        <v>0</v>
      </c>
      <c r="CP18" s="278">
        <v>0</v>
      </c>
      <c r="CQ18" s="278">
        <f t="shared" si="19"/>
        <v>135366</v>
      </c>
      <c r="CR18" s="278">
        <f t="shared" si="20"/>
        <v>122420</v>
      </c>
      <c r="CS18" s="278">
        <v>0</v>
      </c>
      <c r="CT18" s="278">
        <v>22</v>
      </c>
      <c r="CU18" s="278">
        <v>11580</v>
      </c>
      <c r="CV18" s="278">
        <v>109049</v>
      </c>
      <c r="CW18" s="278">
        <v>537</v>
      </c>
      <c r="CX18" s="278">
        <v>1232</v>
      </c>
      <c r="CY18" s="278">
        <f t="shared" si="21"/>
        <v>12946</v>
      </c>
      <c r="CZ18" s="278">
        <v>0</v>
      </c>
      <c r="DA18" s="278">
        <v>76</v>
      </c>
      <c r="DB18" s="278">
        <v>2260</v>
      </c>
      <c r="DC18" s="278">
        <v>2115</v>
      </c>
      <c r="DD18" s="278">
        <v>6352</v>
      </c>
      <c r="DE18" s="278">
        <v>2143</v>
      </c>
      <c r="DF18" s="278">
        <f t="shared" si="22"/>
        <v>7086</v>
      </c>
      <c r="DG18" s="278">
        <f t="shared" si="23"/>
        <v>5166</v>
      </c>
      <c r="DH18" s="278">
        <v>0</v>
      </c>
      <c r="DI18" s="278">
        <v>0</v>
      </c>
      <c r="DJ18" s="278">
        <v>2615</v>
      </c>
      <c r="DK18" s="278">
        <v>44</v>
      </c>
      <c r="DL18" s="278">
        <v>2507</v>
      </c>
      <c r="DM18" s="278">
        <v>0</v>
      </c>
      <c r="DN18" s="278">
        <f t="shared" si="24"/>
        <v>1920</v>
      </c>
      <c r="DO18" s="278">
        <v>0</v>
      </c>
      <c r="DP18" s="278">
        <v>0</v>
      </c>
      <c r="DQ18" s="278">
        <v>229</v>
      </c>
      <c r="DR18" s="278">
        <v>0</v>
      </c>
      <c r="DS18" s="278">
        <v>1691</v>
      </c>
      <c r="DT18" s="278">
        <v>0</v>
      </c>
      <c r="DU18" s="278">
        <f t="shared" si="25"/>
        <v>136193</v>
      </c>
      <c r="DV18" s="278">
        <v>133775</v>
      </c>
      <c r="DW18" s="278">
        <v>130</v>
      </c>
      <c r="DX18" s="278">
        <v>1622</v>
      </c>
      <c r="DY18" s="278">
        <v>666</v>
      </c>
      <c r="DZ18" s="278">
        <f t="shared" si="26"/>
        <v>4621</v>
      </c>
      <c r="EA18" s="278">
        <f t="shared" si="27"/>
        <v>1261</v>
      </c>
      <c r="EB18" s="278">
        <v>0</v>
      </c>
      <c r="EC18" s="278">
        <v>0</v>
      </c>
      <c r="ED18" s="278">
        <v>1091</v>
      </c>
      <c r="EE18" s="278">
        <v>77</v>
      </c>
      <c r="EF18" s="278">
        <v>40</v>
      </c>
      <c r="EG18" s="278">
        <v>53</v>
      </c>
      <c r="EH18" s="278">
        <f t="shared" si="28"/>
        <v>3360</v>
      </c>
      <c r="EI18" s="278">
        <v>0</v>
      </c>
      <c r="EJ18" s="278">
        <v>0</v>
      </c>
      <c r="EK18" s="278">
        <v>2963</v>
      </c>
      <c r="EL18" s="278">
        <v>39</v>
      </c>
      <c r="EM18" s="278">
        <v>256</v>
      </c>
      <c r="EN18" s="278">
        <v>102</v>
      </c>
    </row>
    <row r="19" spans="1:144" s="276" customFormat="1" ht="12" customHeight="1">
      <c r="A19" s="271" t="s">
        <v>564</v>
      </c>
      <c r="B19" s="272" t="s">
        <v>633</v>
      </c>
      <c r="C19" s="300" t="s">
        <v>300</v>
      </c>
      <c r="D19" s="278">
        <f t="shared" si="0"/>
        <v>4289426</v>
      </c>
      <c r="E19" s="278">
        <f t="shared" si="1"/>
        <v>3469001</v>
      </c>
      <c r="F19" s="278">
        <f t="shared" si="2"/>
        <v>3373246</v>
      </c>
      <c r="G19" s="278">
        <v>0</v>
      </c>
      <c r="H19" s="278">
        <v>3370199</v>
      </c>
      <c r="I19" s="278">
        <v>0</v>
      </c>
      <c r="J19" s="278">
        <v>66</v>
      </c>
      <c r="K19" s="278">
        <v>0</v>
      </c>
      <c r="L19" s="278">
        <v>2981</v>
      </c>
      <c r="M19" s="278">
        <f t="shared" si="3"/>
        <v>95755</v>
      </c>
      <c r="N19" s="278">
        <v>0</v>
      </c>
      <c r="O19" s="278">
        <v>95128</v>
      </c>
      <c r="P19" s="278">
        <v>0</v>
      </c>
      <c r="Q19" s="278">
        <v>0</v>
      </c>
      <c r="R19" s="278">
        <v>0</v>
      </c>
      <c r="S19" s="278">
        <v>627</v>
      </c>
      <c r="T19" s="278">
        <f t="shared" si="4"/>
        <v>176667</v>
      </c>
      <c r="U19" s="278">
        <f t="shared" si="5"/>
        <v>165332</v>
      </c>
      <c r="V19" s="278">
        <v>0</v>
      </c>
      <c r="W19" s="278">
        <v>105</v>
      </c>
      <c r="X19" s="278">
        <v>58695</v>
      </c>
      <c r="Y19" s="278">
        <v>32452</v>
      </c>
      <c r="Z19" s="278">
        <v>732</v>
      </c>
      <c r="AA19" s="278">
        <v>73348</v>
      </c>
      <c r="AB19" s="278">
        <f t="shared" si="6"/>
        <v>11335</v>
      </c>
      <c r="AC19" s="278">
        <v>0</v>
      </c>
      <c r="AD19" s="278">
        <v>159</v>
      </c>
      <c r="AE19" s="278">
        <v>2832</v>
      </c>
      <c r="AF19" s="278">
        <v>398</v>
      </c>
      <c r="AG19" s="278">
        <v>9</v>
      </c>
      <c r="AH19" s="278">
        <v>7937</v>
      </c>
      <c r="AI19" s="278">
        <f t="shared" si="7"/>
        <v>3007</v>
      </c>
      <c r="AJ19" s="278">
        <f t="shared" si="8"/>
        <v>1953</v>
      </c>
      <c r="AK19" s="278">
        <v>0</v>
      </c>
      <c r="AL19" s="278">
        <v>26</v>
      </c>
      <c r="AM19" s="278">
        <v>0</v>
      </c>
      <c r="AN19" s="278">
        <v>1927</v>
      </c>
      <c r="AO19" s="278">
        <v>0</v>
      </c>
      <c r="AP19" s="278">
        <v>0</v>
      </c>
      <c r="AQ19" s="278">
        <f t="shared" si="9"/>
        <v>1054</v>
      </c>
      <c r="AR19" s="278">
        <v>0</v>
      </c>
      <c r="AS19" s="278">
        <v>0</v>
      </c>
      <c r="AT19" s="278">
        <v>0</v>
      </c>
      <c r="AU19" s="278">
        <v>1054</v>
      </c>
      <c r="AV19" s="278">
        <v>0</v>
      </c>
      <c r="AW19" s="278">
        <v>0</v>
      </c>
      <c r="AX19" s="278">
        <f t="shared" si="10"/>
        <v>0</v>
      </c>
      <c r="AY19" s="278">
        <f t="shared" si="11"/>
        <v>0</v>
      </c>
      <c r="AZ19" s="278">
        <v>0</v>
      </c>
      <c r="BA19" s="278">
        <v>0</v>
      </c>
      <c r="BB19" s="278">
        <v>0</v>
      </c>
      <c r="BC19" s="278">
        <v>0</v>
      </c>
      <c r="BD19" s="278">
        <v>0</v>
      </c>
      <c r="BE19" s="278">
        <v>0</v>
      </c>
      <c r="BF19" s="278">
        <f t="shared" si="12"/>
        <v>0</v>
      </c>
      <c r="BG19" s="278">
        <v>0</v>
      </c>
      <c r="BH19" s="278">
        <v>0</v>
      </c>
      <c r="BI19" s="278">
        <v>0</v>
      </c>
      <c r="BJ19" s="278">
        <v>0</v>
      </c>
      <c r="BK19" s="278">
        <v>0</v>
      </c>
      <c r="BL19" s="278">
        <v>0</v>
      </c>
      <c r="BM19" s="278">
        <f t="shared" si="13"/>
        <v>0</v>
      </c>
      <c r="BN19" s="278">
        <f t="shared" si="14"/>
        <v>0</v>
      </c>
      <c r="BO19" s="278">
        <v>0</v>
      </c>
      <c r="BP19" s="278">
        <v>0</v>
      </c>
      <c r="BQ19" s="278">
        <v>0</v>
      </c>
      <c r="BR19" s="278">
        <v>0</v>
      </c>
      <c r="BS19" s="278">
        <v>0</v>
      </c>
      <c r="BT19" s="278">
        <v>0</v>
      </c>
      <c r="BU19" s="278">
        <f t="shared" si="15"/>
        <v>0</v>
      </c>
      <c r="BV19" s="278">
        <v>0</v>
      </c>
      <c r="BW19" s="278">
        <v>0</v>
      </c>
      <c r="BX19" s="278">
        <v>0</v>
      </c>
      <c r="BY19" s="278">
        <v>0</v>
      </c>
      <c r="BZ19" s="278">
        <v>0</v>
      </c>
      <c r="CA19" s="278">
        <v>0</v>
      </c>
      <c r="CB19" s="278">
        <f t="shared" si="16"/>
        <v>161</v>
      </c>
      <c r="CC19" s="278">
        <f t="shared" si="17"/>
        <v>161</v>
      </c>
      <c r="CD19" s="278">
        <v>0</v>
      </c>
      <c r="CE19" s="278">
        <v>0</v>
      </c>
      <c r="CF19" s="278">
        <v>0</v>
      </c>
      <c r="CG19" s="278">
        <v>107</v>
      </c>
      <c r="CH19" s="278">
        <v>0</v>
      </c>
      <c r="CI19" s="278">
        <v>54</v>
      </c>
      <c r="CJ19" s="278">
        <f t="shared" si="18"/>
        <v>0</v>
      </c>
      <c r="CK19" s="278">
        <v>0</v>
      </c>
      <c r="CL19" s="278">
        <v>0</v>
      </c>
      <c r="CM19" s="278">
        <v>0</v>
      </c>
      <c r="CN19" s="278">
        <v>0</v>
      </c>
      <c r="CO19" s="278">
        <v>0</v>
      </c>
      <c r="CP19" s="278">
        <v>0</v>
      </c>
      <c r="CQ19" s="278">
        <f t="shared" si="19"/>
        <v>184715</v>
      </c>
      <c r="CR19" s="278">
        <f t="shared" si="20"/>
        <v>182524</v>
      </c>
      <c r="CS19" s="278">
        <v>0</v>
      </c>
      <c r="CT19" s="278">
        <v>0</v>
      </c>
      <c r="CU19" s="278">
        <v>81826</v>
      </c>
      <c r="CV19" s="278">
        <v>95188</v>
      </c>
      <c r="CW19" s="278">
        <v>598</v>
      </c>
      <c r="CX19" s="278">
        <v>4912</v>
      </c>
      <c r="CY19" s="278">
        <f t="shared" si="21"/>
        <v>2191</v>
      </c>
      <c r="CZ19" s="278">
        <v>0</v>
      </c>
      <c r="DA19" s="278">
        <v>200</v>
      </c>
      <c r="DB19" s="278">
        <v>108</v>
      </c>
      <c r="DC19" s="278">
        <v>719</v>
      </c>
      <c r="DD19" s="278">
        <v>12</v>
      </c>
      <c r="DE19" s="278">
        <v>1152</v>
      </c>
      <c r="DF19" s="278">
        <f t="shared" si="22"/>
        <v>5170</v>
      </c>
      <c r="DG19" s="278">
        <f t="shared" si="23"/>
        <v>4840</v>
      </c>
      <c r="DH19" s="278">
        <v>0</v>
      </c>
      <c r="DI19" s="278">
        <v>0</v>
      </c>
      <c r="DJ19" s="278">
        <v>0</v>
      </c>
      <c r="DK19" s="278">
        <v>4572</v>
      </c>
      <c r="DL19" s="278">
        <v>134</v>
      </c>
      <c r="DM19" s="278">
        <v>134</v>
      </c>
      <c r="DN19" s="278">
        <f t="shared" si="24"/>
        <v>330</v>
      </c>
      <c r="DO19" s="278">
        <v>0</v>
      </c>
      <c r="DP19" s="278">
        <v>0</v>
      </c>
      <c r="DQ19" s="278">
        <v>15</v>
      </c>
      <c r="DR19" s="278">
        <v>264</v>
      </c>
      <c r="DS19" s="278">
        <v>0</v>
      </c>
      <c r="DT19" s="278">
        <v>51</v>
      </c>
      <c r="DU19" s="278">
        <f t="shared" si="25"/>
        <v>444350</v>
      </c>
      <c r="DV19" s="278">
        <v>443680</v>
      </c>
      <c r="DW19" s="278">
        <v>0</v>
      </c>
      <c r="DX19" s="278">
        <v>670</v>
      </c>
      <c r="DY19" s="278">
        <v>0</v>
      </c>
      <c r="DZ19" s="278">
        <f t="shared" si="26"/>
        <v>6355</v>
      </c>
      <c r="EA19" s="278">
        <f t="shared" si="27"/>
        <v>4655</v>
      </c>
      <c r="EB19" s="278">
        <v>0</v>
      </c>
      <c r="EC19" s="278">
        <v>0</v>
      </c>
      <c r="ED19" s="278">
        <v>4655</v>
      </c>
      <c r="EE19" s="278">
        <v>0</v>
      </c>
      <c r="EF19" s="278">
        <v>0</v>
      </c>
      <c r="EG19" s="278">
        <v>0</v>
      </c>
      <c r="EH19" s="278">
        <f t="shared" si="28"/>
        <v>1700</v>
      </c>
      <c r="EI19" s="278">
        <v>0</v>
      </c>
      <c r="EJ19" s="278">
        <v>0</v>
      </c>
      <c r="EK19" s="278">
        <v>1082</v>
      </c>
      <c r="EL19" s="278">
        <v>0</v>
      </c>
      <c r="EM19" s="278">
        <v>0</v>
      </c>
      <c r="EN19" s="278">
        <v>618</v>
      </c>
    </row>
    <row r="20" spans="1:144" s="276" customFormat="1" ht="12" customHeight="1">
      <c r="A20" s="271" t="s">
        <v>565</v>
      </c>
      <c r="B20" s="272" t="s">
        <v>634</v>
      </c>
      <c r="C20" s="300" t="s">
        <v>300</v>
      </c>
      <c r="D20" s="278">
        <f t="shared" si="0"/>
        <v>2733395</v>
      </c>
      <c r="E20" s="278">
        <f t="shared" si="1"/>
        <v>2236100</v>
      </c>
      <c r="F20" s="278">
        <f t="shared" si="2"/>
        <v>2138197</v>
      </c>
      <c r="G20" s="278">
        <v>509041</v>
      </c>
      <c r="H20" s="278">
        <v>1616595</v>
      </c>
      <c r="I20" s="278">
        <v>1724</v>
      </c>
      <c r="J20" s="278">
        <v>3558</v>
      </c>
      <c r="K20" s="278">
        <v>0</v>
      </c>
      <c r="L20" s="278">
        <v>7279</v>
      </c>
      <c r="M20" s="278">
        <f t="shared" si="3"/>
        <v>97903</v>
      </c>
      <c r="N20" s="278">
        <v>9609</v>
      </c>
      <c r="O20" s="278">
        <v>86852</v>
      </c>
      <c r="P20" s="278">
        <v>264</v>
      </c>
      <c r="Q20" s="278">
        <v>31</v>
      </c>
      <c r="R20" s="278">
        <v>525</v>
      </c>
      <c r="S20" s="278">
        <v>622</v>
      </c>
      <c r="T20" s="278">
        <f t="shared" si="4"/>
        <v>83233</v>
      </c>
      <c r="U20" s="278">
        <f t="shared" si="5"/>
        <v>59811</v>
      </c>
      <c r="V20" s="278">
        <v>0</v>
      </c>
      <c r="W20" s="278">
        <v>1574</v>
      </c>
      <c r="X20" s="278">
        <v>25006</v>
      </c>
      <c r="Y20" s="278">
        <v>3624</v>
      </c>
      <c r="Z20" s="278">
        <v>0</v>
      </c>
      <c r="AA20" s="278">
        <v>29607</v>
      </c>
      <c r="AB20" s="278">
        <f t="shared" si="6"/>
        <v>23422</v>
      </c>
      <c r="AC20" s="278">
        <v>0</v>
      </c>
      <c r="AD20" s="278">
        <v>3523</v>
      </c>
      <c r="AE20" s="278">
        <v>7614</v>
      </c>
      <c r="AF20" s="278">
        <v>33</v>
      </c>
      <c r="AG20" s="278">
        <v>0</v>
      </c>
      <c r="AH20" s="278">
        <v>12252</v>
      </c>
      <c r="AI20" s="278">
        <f t="shared" si="7"/>
        <v>17627</v>
      </c>
      <c r="AJ20" s="278">
        <f t="shared" si="8"/>
        <v>10005</v>
      </c>
      <c r="AK20" s="278">
        <v>0</v>
      </c>
      <c r="AL20" s="278">
        <v>1046</v>
      </c>
      <c r="AM20" s="278">
        <v>0</v>
      </c>
      <c r="AN20" s="278">
        <v>8959</v>
      </c>
      <c r="AO20" s="278">
        <v>0</v>
      </c>
      <c r="AP20" s="278">
        <v>0</v>
      </c>
      <c r="AQ20" s="278">
        <f t="shared" si="9"/>
        <v>7622</v>
      </c>
      <c r="AR20" s="278">
        <v>0</v>
      </c>
      <c r="AS20" s="278">
        <v>1101</v>
      </c>
      <c r="AT20" s="278">
        <v>31</v>
      </c>
      <c r="AU20" s="278">
        <v>6490</v>
      </c>
      <c r="AV20" s="278">
        <v>0</v>
      </c>
      <c r="AW20" s="278">
        <v>0</v>
      </c>
      <c r="AX20" s="278">
        <f t="shared" si="10"/>
        <v>0</v>
      </c>
      <c r="AY20" s="278">
        <f t="shared" si="11"/>
        <v>0</v>
      </c>
      <c r="AZ20" s="278">
        <v>0</v>
      </c>
      <c r="BA20" s="278">
        <v>0</v>
      </c>
      <c r="BB20" s="278">
        <v>0</v>
      </c>
      <c r="BC20" s="278">
        <v>0</v>
      </c>
      <c r="BD20" s="278">
        <v>0</v>
      </c>
      <c r="BE20" s="278">
        <v>0</v>
      </c>
      <c r="BF20" s="278">
        <f t="shared" si="12"/>
        <v>0</v>
      </c>
      <c r="BG20" s="278">
        <v>0</v>
      </c>
      <c r="BH20" s="278">
        <v>0</v>
      </c>
      <c r="BI20" s="278">
        <v>0</v>
      </c>
      <c r="BJ20" s="278">
        <v>0</v>
      </c>
      <c r="BK20" s="278">
        <v>0</v>
      </c>
      <c r="BL20" s="278">
        <v>0</v>
      </c>
      <c r="BM20" s="278">
        <f t="shared" si="13"/>
        <v>0</v>
      </c>
      <c r="BN20" s="278">
        <f t="shared" si="14"/>
        <v>0</v>
      </c>
      <c r="BO20" s="278">
        <v>0</v>
      </c>
      <c r="BP20" s="278">
        <v>0</v>
      </c>
      <c r="BQ20" s="278">
        <v>0</v>
      </c>
      <c r="BR20" s="278">
        <v>0</v>
      </c>
      <c r="BS20" s="278">
        <v>0</v>
      </c>
      <c r="BT20" s="278">
        <v>0</v>
      </c>
      <c r="BU20" s="278">
        <f t="shared" si="15"/>
        <v>0</v>
      </c>
      <c r="BV20" s="278">
        <v>0</v>
      </c>
      <c r="BW20" s="278">
        <v>0</v>
      </c>
      <c r="BX20" s="278">
        <v>0</v>
      </c>
      <c r="BY20" s="278">
        <v>0</v>
      </c>
      <c r="BZ20" s="278">
        <v>0</v>
      </c>
      <c r="CA20" s="278">
        <v>0</v>
      </c>
      <c r="CB20" s="278">
        <f t="shared" si="16"/>
        <v>3786</v>
      </c>
      <c r="CC20" s="278">
        <f t="shared" si="17"/>
        <v>2502</v>
      </c>
      <c r="CD20" s="278">
        <v>0</v>
      </c>
      <c r="CE20" s="278">
        <v>0</v>
      </c>
      <c r="CF20" s="278">
        <v>0</v>
      </c>
      <c r="CG20" s="278">
        <v>2191</v>
      </c>
      <c r="CH20" s="278">
        <v>0</v>
      </c>
      <c r="CI20" s="278">
        <v>311</v>
      </c>
      <c r="CJ20" s="278">
        <f t="shared" si="18"/>
        <v>1284</v>
      </c>
      <c r="CK20" s="278">
        <v>0</v>
      </c>
      <c r="CL20" s="278">
        <v>0</v>
      </c>
      <c r="CM20" s="278">
        <v>0</v>
      </c>
      <c r="CN20" s="278">
        <v>1279</v>
      </c>
      <c r="CO20" s="278">
        <v>0</v>
      </c>
      <c r="CP20" s="278">
        <v>5</v>
      </c>
      <c r="CQ20" s="278">
        <f t="shared" si="19"/>
        <v>246966</v>
      </c>
      <c r="CR20" s="278">
        <f t="shared" si="20"/>
        <v>245369</v>
      </c>
      <c r="CS20" s="278">
        <v>0</v>
      </c>
      <c r="CT20" s="278">
        <v>0</v>
      </c>
      <c r="CU20" s="278">
        <v>1956</v>
      </c>
      <c r="CV20" s="278">
        <v>242512</v>
      </c>
      <c r="CW20" s="278">
        <v>702</v>
      </c>
      <c r="CX20" s="278">
        <v>199</v>
      </c>
      <c r="CY20" s="278">
        <f t="shared" si="21"/>
        <v>1597</v>
      </c>
      <c r="CZ20" s="278">
        <v>0</v>
      </c>
      <c r="DA20" s="278">
        <v>508</v>
      </c>
      <c r="DB20" s="278">
        <v>152</v>
      </c>
      <c r="DC20" s="278">
        <v>446</v>
      </c>
      <c r="DD20" s="278">
        <v>0</v>
      </c>
      <c r="DE20" s="278">
        <v>491</v>
      </c>
      <c r="DF20" s="278">
        <f t="shared" si="22"/>
        <v>6965</v>
      </c>
      <c r="DG20" s="278">
        <f t="shared" si="23"/>
        <v>6775</v>
      </c>
      <c r="DH20" s="278">
        <v>0</v>
      </c>
      <c r="DI20" s="278">
        <v>479</v>
      </c>
      <c r="DJ20" s="278">
        <v>6293</v>
      </c>
      <c r="DK20" s="278">
        <v>0</v>
      </c>
      <c r="DL20" s="278">
        <v>0</v>
      </c>
      <c r="DM20" s="278">
        <v>3</v>
      </c>
      <c r="DN20" s="278">
        <f t="shared" si="24"/>
        <v>190</v>
      </c>
      <c r="DO20" s="278">
        <v>0</v>
      </c>
      <c r="DP20" s="278">
        <v>0</v>
      </c>
      <c r="DQ20" s="278">
        <v>190</v>
      </c>
      <c r="DR20" s="278">
        <v>0</v>
      </c>
      <c r="DS20" s="278">
        <v>0</v>
      </c>
      <c r="DT20" s="278">
        <v>0</v>
      </c>
      <c r="DU20" s="278">
        <f t="shared" si="25"/>
        <v>128861</v>
      </c>
      <c r="DV20" s="278">
        <v>126518</v>
      </c>
      <c r="DW20" s="278">
        <v>125</v>
      </c>
      <c r="DX20" s="278">
        <v>2218</v>
      </c>
      <c r="DY20" s="278">
        <v>0</v>
      </c>
      <c r="DZ20" s="278">
        <f t="shared" si="26"/>
        <v>9857</v>
      </c>
      <c r="EA20" s="278">
        <f t="shared" si="27"/>
        <v>4766</v>
      </c>
      <c r="EB20" s="278">
        <v>0</v>
      </c>
      <c r="EC20" s="278">
        <v>0</v>
      </c>
      <c r="ED20" s="278">
        <v>4616</v>
      </c>
      <c r="EE20" s="278">
        <v>0</v>
      </c>
      <c r="EF20" s="278">
        <v>0</v>
      </c>
      <c r="EG20" s="278">
        <v>150</v>
      </c>
      <c r="EH20" s="278">
        <f t="shared" si="28"/>
        <v>5091</v>
      </c>
      <c r="EI20" s="278">
        <v>0</v>
      </c>
      <c r="EJ20" s="278">
        <v>0</v>
      </c>
      <c r="EK20" s="278">
        <v>4927</v>
      </c>
      <c r="EL20" s="278">
        <v>0</v>
      </c>
      <c r="EM20" s="278">
        <v>0</v>
      </c>
      <c r="EN20" s="278">
        <v>164</v>
      </c>
    </row>
    <row r="21" spans="1:144" s="276" customFormat="1" ht="12" customHeight="1">
      <c r="A21" s="271" t="s">
        <v>566</v>
      </c>
      <c r="B21" s="272" t="s">
        <v>635</v>
      </c>
      <c r="C21" s="300" t="s">
        <v>300</v>
      </c>
      <c r="D21" s="278">
        <f t="shared" si="0"/>
        <v>865076</v>
      </c>
      <c r="E21" s="278">
        <f t="shared" si="1"/>
        <v>656223</v>
      </c>
      <c r="F21" s="278">
        <f t="shared" si="2"/>
        <v>604311</v>
      </c>
      <c r="G21" s="278">
        <v>20</v>
      </c>
      <c r="H21" s="278">
        <v>603096</v>
      </c>
      <c r="I21" s="278">
        <v>1</v>
      </c>
      <c r="J21" s="278">
        <v>14</v>
      </c>
      <c r="K21" s="278">
        <v>247</v>
      </c>
      <c r="L21" s="278">
        <v>933</v>
      </c>
      <c r="M21" s="278">
        <f t="shared" si="3"/>
        <v>51912</v>
      </c>
      <c r="N21" s="278">
        <v>0</v>
      </c>
      <c r="O21" s="278">
        <v>50649</v>
      </c>
      <c r="P21" s="278">
        <v>4</v>
      </c>
      <c r="Q21" s="278">
        <v>0</v>
      </c>
      <c r="R21" s="278">
        <v>0</v>
      </c>
      <c r="S21" s="278">
        <v>1259</v>
      </c>
      <c r="T21" s="278">
        <f t="shared" si="4"/>
        <v>30476</v>
      </c>
      <c r="U21" s="278">
        <f t="shared" si="5"/>
        <v>22553</v>
      </c>
      <c r="V21" s="278">
        <v>0</v>
      </c>
      <c r="W21" s="278">
        <v>0</v>
      </c>
      <c r="X21" s="278">
        <v>13413</v>
      </c>
      <c r="Y21" s="278">
        <v>2722</v>
      </c>
      <c r="Z21" s="278">
        <v>23</v>
      </c>
      <c r="AA21" s="278">
        <v>6395</v>
      </c>
      <c r="AB21" s="278">
        <f t="shared" si="6"/>
        <v>7923</v>
      </c>
      <c r="AC21" s="278">
        <v>0</v>
      </c>
      <c r="AD21" s="278">
        <v>0</v>
      </c>
      <c r="AE21" s="278">
        <v>1479</v>
      </c>
      <c r="AF21" s="278">
        <v>706</v>
      </c>
      <c r="AG21" s="278">
        <v>2</v>
      </c>
      <c r="AH21" s="278">
        <v>5736</v>
      </c>
      <c r="AI21" s="278">
        <f t="shared" si="7"/>
        <v>6884</v>
      </c>
      <c r="AJ21" s="278">
        <f t="shared" si="8"/>
        <v>4737</v>
      </c>
      <c r="AK21" s="278">
        <v>0</v>
      </c>
      <c r="AL21" s="278">
        <v>0</v>
      </c>
      <c r="AM21" s="278">
        <v>0</v>
      </c>
      <c r="AN21" s="278">
        <v>4737</v>
      </c>
      <c r="AO21" s="278">
        <v>0</v>
      </c>
      <c r="AP21" s="278">
        <v>0</v>
      </c>
      <c r="AQ21" s="278">
        <f t="shared" si="9"/>
        <v>2147</v>
      </c>
      <c r="AR21" s="278">
        <v>0</v>
      </c>
      <c r="AS21" s="278">
        <v>0</v>
      </c>
      <c r="AT21" s="278">
        <v>0</v>
      </c>
      <c r="AU21" s="278">
        <v>2147</v>
      </c>
      <c r="AV21" s="278">
        <v>0</v>
      </c>
      <c r="AW21" s="278">
        <v>0</v>
      </c>
      <c r="AX21" s="278">
        <f t="shared" si="10"/>
        <v>0</v>
      </c>
      <c r="AY21" s="278">
        <f t="shared" si="11"/>
        <v>0</v>
      </c>
      <c r="AZ21" s="278">
        <v>0</v>
      </c>
      <c r="BA21" s="278">
        <v>0</v>
      </c>
      <c r="BB21" s="278">
        <v>0</v>
      </c>
      <c r="BC21" s="278">
        <v>0</v>
      </c>
      <c r="BD21" s="278">
        <v>0</v>
      </c>
      <c r="BE21" s="278">
        <v>0</v>
      </c>
      <c r="BF21" s="278">
        <f t="shared" si="12"/>
        <v>0</v>
      </c>
      <c r="BG21" s="278">
        <v>0</v>
      </c>
      <c r="BH21" s="278">
        <v>0</v>
      </c>
      <c r="BI21" s="278">
        <v>0</v>
      </c>
      <c r="BJ21" s="278">
        <v>0</v>
      </c>
      <c r="BK21" s="278">
        <v>0</v>
      </c>
      <c r="BL21" s="278">
        <v>0</v>
      </c>
      <c r="BM21" s="278">
        <f t="shared" si="13"/>
        <v>7792</v>
      </c>
      <c r="BN21" s="278">
        <f t="shared" si="14"/>
        <v>7792</v>
      </c>
      <c r="BO21" s="278">
        <v>0</v>
      </c>
      <c r="BP21" s="278">
        <v>0</v>
      </c>
      <c r="BQ21" s="278">
        <v>0</v>
      </c>
      <c r="BR21" s="278">
        <v>7792</v>
      </c>
      <c r="BS21" s="278">
        <v>0</v>
      </c>
      <c r="BT21" s="278">
        <v>0</v>
      </c>
      <c r="BU21" s="278">
        <f t="shared" si="15"/>
        <v>0</v>
      </c>
      <c r="BV21" s="278">
        <v>0</v>
      </c>
      <c r="BW21" s="278">
        <v>0</v>
      </c>
      <c r="BX21" s="278">
        <v>0</v>
      </c>
      <c r="BY21" s="278">
        <v>0</v>
      </c>
      <c r="BZ21" s="278">
        <v>0</v>
      </c>
      <c r="CA21" s="278">
        <v>0</v>
      </c>
      <c r="CB21" s="278">
        <f t="shared" si="16"/>
        <v>17</v>
      </c>
      <c r="CC21" s="278">
        <f t="shared" si="17"/>
        <v>17</v>
      </c>
      <c r="CD21" s="278">
        <v>0</v>
      </c>
      <c r="CE21" s="278">
        <v>0</v>
      </c>
      <c r="CF21" s="278">
        <v>0</v>
      </c>
      <c r="CG21" s="278">
        <v>17</v>
      </c>
      <c r="CH21" s="278">
        <v>0</v>
      </c>
      <c r="CI21" s="278">
        <v>0</v>
      </c>
      <c r="CJ21" s="278">
        <f t="shared" si="18"/>
        <v>0</v>
      </c>
      <c r="CK21" s="278">
        <v>0</v>
      </c>
      <c r="CL21" s="278">
        <v>0</v>
      </c>
      <c r="CM21" s="278">
        <v>0</v>
      </c>
      <c r="CN21" s="278">
        <v>0</v>
      </c>
      <c r="CO21" s="278">
        <v>0</v>
      </c>
      <c r="CP21" s="278">
        <v>0</v>
      </c>
      <c r="CQ21" s="278">
        <f t="shared" si="19"/>
        <v>78040</v>
      </c>
      <c r="CR21" s="278">
        <f t="shared" si="20"/>
        <v>73729</v>
      </c>
      <c r="CS21" s="278">
        <v>0</v>
      </c>
      <c r="CT21" s="278">
        <v>0</v>
      </c>
      <c r="CU21" s="278">
        <v>17882</v>
      </c>
      <c r="CV21" s="278">
        <v>55809</v>
      </c>
      <c r="CW21" s="278">
        <v>25</v>
      </c>
      <c r="CX21" s="278">
        <v>13</v>
      </c>
      <c r="CY21" s="278">
        <f t="shared" si="21"/>
        <v>4311</v>
      </c>
      <c r="CZ21" s="278">
        <v>0</v>
      </c>
      <c r="DA21" s="278">
        <v>0</v>
      </c>
      <c r="DB21" s="278">
        <v>1379</v>
      </c>
      <c r="DC21" s="278">
        <v>2862</v>
      </c>
      <c r="DD21" s="278">
        <v>0</v>
      </c>
      <c r="DE21" s="278">
        <v>70</v>
      </c>
      <c r="DF21" s="278">
        <f t="shared" si="22"/>
        <v>817</v>
      </c>
      <c r="DG21" s="278">
        <f t="shared" si="23"/>
        <v>765</v>
      </c>
      <c r="DH21" s="278">
        <v>0</v>
      </c>
      <c r="DI21" s="278">
        <v>0</v>
      </c>
      <c r="DJ21" s="278">
        <v>304</v>
      </c>
      <c r="DK21" s="278">
        <v>461</v>
      </c>
      <c r="DL21" s="278">
        <v>0</v>
      </c>
      <c r="DM21" s="278">
        <v>0</v>
      </c>
      <c r="DN21" s="278">
        <f t="shared" si="24"/>
        <v>52</v>
      </c>
      <c r="DO21" s="278">
        <v>0</v>
      </c>
      <c r="DP21" s="278">
        <v>0</v>
      </c>
      <c r="DQ21" s="278">
        <v>52</v>
      </c>
      <c r="DR21" s="278">
        <v>0</v>
      </c>
      <c r="DS21" s="278">
        <v>0</v>
      </c>
      <c r="DT21" s="278">
        <v>0</v>
      </c>
      <c r="DU21" s="278">
        <f t="shared" si="25"/>
        <v>73720</v>
      </c>
      <c r="DV21" s="278">
        <v>70715</v>
      </c>
      <c r="DW21" s="278">
        <v>32</v>
      </c>
      <c r="DX21" s="278">
        <v>2973</v>
      </c>
      <c r="DY21" s="278">
        <v>0</v>
      </c>
      <c r="DZ21" s="278">
        <f t="shared" si="26"/>
        <v>11107</v>
      </c>
      <c r="EA21" s="278">
        <f t="shared" si="27"/>
        <v>5590</v>
      </c>
      <c r="EB21" s="278">
        <v>0</v>
      </c>
      <c r="EC21" s="278">
        <v>0</v>
      </c>
      <c r="ED21" s="278">
        <v>5586</v>
      </c>
      <c r="EE21" s="278">
        <v>0</v>
      </c>
      <c r="EF21" s="278">
        <v>4</v>
      </c>
      <c r="EG21" s="278">
        <v>0</v>
      </c>
      <c r="EH21" s="278">
        <f t="shared" si="28"/>
        <v>5517</v>
      </c>
      <c r="EI21" s="278">
        <v>0</v>
      </c>
      <c r="EJ21" s="278">
        <v>0</v>
      </c>
      <c r="EK21" s="278">
        <v>4974</v>
      </c>
      <c r="EL21" s="278">
        <v>0</v>
      </c>
      <c r="EM21" s="278">
        <v>543</v>
      </c>
      <c r="EN21" s="278">
        <v>0</v>
      </c>
    </row>
    <row r="22" spans="1:144" s="276" customFormat="1" ht="12" customHeight="1">
      <c r="A22" s="271" t="s">
        <v>638</v>
      </c>
      <c r="B22" s="272" t="s">
        <v>639</v>
      </c>
      <c r="C22" s="300" t="s">
        <v>300</v>
      </c>
      <c r="D22" s="278">
        <f t="shared" si="0"/>
        <v>376697</v>
      </c>
      <c r="E22" s="278">
        <f t="shared" si="1"/>
        <v>302692</v>
      </c>
      <c r="F22" s="278">
        <f t="shared" si="2"/>
        <v>282450</v>
      </c>
      <c r="G22" s="278">
        <v>0</v>
      </c>
      <c r="H22" s="278">
        <v>282282</v>
      </c>
      <c r="I22" s="278">
        <v>168</v>
      </c>
      <c r="J22" s="278">
        <v>0</v>
      </c>
      <c r="K22" s="278">
        <v>0</v>
      </c>
      <c r="L22" s="278">
        <v>0</v>
      </c>
      <c r="M22" s="278">
        <f t="shared" si="3"/>
        <v>20242</v>
      </c>
      <c r="N22" s="278">
        <v>0</v>
      </c>
      <c r="O22" s="278">
        <v>20240</v>
      </c>
      <c r="P22" s="278">
        <v>2</v>
      </c>
      <c r="Q22" s="278">
        <v>0</v>
      </c>
      <c r="R22" s="278">
        <v>0</v>
      </c>
      <c r="S22" s="278">
        <v>0</v>
      </c>
      <c r="T22" s="278">
        <f t="shared" si="4"/>
        <v>24037</v>
      </c>
      <c r="U22" s="278">
        <f t="shared" si="5"/>
        <v>20776</v>
      </c>
      <c r="V22" s="278">
        <v>0</v>
      </c>
      <c r="W22" s="278">
        <v>0</v>
      </c>
      <c r="X22" s="278">
        <v>15575</v>
      </c>
      <c r="Y22" s="278">
        <v>4361</v>
      </c>
      <c r="Z22" s="278">
        <v>14</v>
      </c>
      <c r="AA22" s="278">
        <v>826</v>
      </c>
      <c r="AB22" s="278">
        <f t="shared" si="6"/>
        <v>3261</v>
      </c>
      <c r="AC22" s="278">
        <v>0</v>
      </c>
      <c r="AD22" s="278">
        <v>0</v>
      </c>
      <c r="AE22" s="278">
        <v>1114</v>
      </c>
      <c r="AF22" s="278">
        <v>58</v>
      </c>
      <c r="AG22" s="278">
        <v>0</v>
      </c>
      <c r="AH22" s="278">
        <v>2089</v>
      </c>
      <c r="AI22" s="278">
        <f t="shared" si="7"/>
        <v>9389</v>
      </c>
      <c r="AJ22" s="278">
        <f t="shared" si="8"/>
        <v>9233</v>
      </c>
      <c r="AK22" s="278">
        <v>0</v>
      </c>
      <c r="AL22" s="278">
        <v>0</v>
      </c>
      <c r="AM22" s="278">
        <v>0</v>
      </c>
      <c r="AN22" s="278">
        <v>9171</v>
      </c>
      <c r="AO22" s="278">
        <v>62</v>
      </c>
      <c r="AP22" s="278">
        <v>0</v>
      </c>
      <c r="AQ22" s="278">
        <f t="shared" si="9"/>
        <v>156</v>
      </c>
      <c r="AR22" s="278">
        <v>0</v>
      </c>
      <c r="AS22" s="278">
        <v>0</v>
      </c>
      <c r="AT22" s="278">
        <v>0</v>
      </c>
      <c r="AU22" s="278">
        <v>156</v>
      </c>
      <c r="AV22" s="278">
        <v>0</v>
      </c>
      <c r="AW22" s="278">
        <v>0</v>
      </c>
      <c r="AX22" s="278">
        <f t="shared" si="10"/>
        <v>1671</v>
      </c>
      <c r="AY22" s="278">
        <f t="shared" si="11"/>
        <v>0</v>
      </c>
      <c r="AZ22" s="278">
        <v>0</v>
      </c>
      <c r="BA22" s="278">
        <v>0</v>
      </c>
      <c r="BB22" s="278">
        <v>0</v>
      </c>
      <c r="BC22" s="278">
        <v>0</v>
      </c>
      <c r="BD22" s="278">
        <v>0</v>
      </c>
      <c r="BE22" s="278">
        <v>0</v>
      </c>
      <c r="BF22" s="278">
        <f t="shared" si="12"/>
        <v>1671</v>
      </c>
      <c r="BG22" s="278">
        <v>0</v>
      </c>
      <c r="BH22" s="278">
        <v>0</v>
      </c>
      <c r="BI22" s="278">
        <v>0</v>
      </c>
      <c r="BJ22" s="278">
        <v>1671</v>
      </c>
      <c r="BK22" s="278">
        <v>0</v>
      </c>
      <c r="BL22" s="278">
        <v>0</v>
      </c>
      <c r="BM22" s="278">
        <f t="shared" si="13"/>
        <v>936</v>
      </c>
      <c r="BN22" s="278">
        <f t="shared" si="14"/>
        <v>668</v>
      </c>
      <c r="BO22" s="278">
        <v>0</v>
      </c>
      <c r="BP22" s="278">
        <v>0</v>
      </c>
      <c r="BQ22" s="278">
        <v>0</v>
      </c>
      <c r="BR22" s="278">
        <v>668</v>
      </c>
      <c r="BS22" s="278">
        <v>0</v>
      </c>
      <c r="BT22" s="278">
        <v>0</v>
      </c>
      <c r="BU22" s="278">
        <f t="shared" si="15"/>
        <v>268</v>
      </c>
      <c r="BV22" s="278">
        <v>0</v>
      </c>
      <c r="BW22" s="278">
        <v>0</v>
      </c>
      <c r="BX22" s="278">
        <v>0</v>
      </c>
      <c r="BY22" s="278">
        <v>268</v>
      </c>
      <c r="BZ22" s="278">
        <v>0</v>
      </c>
      <c r="CA22" s="278">
        <v>0</v>
      </c>
      <c r="CB22" s="278">
        <f t="shared" si="16"/>
        <v>11929</v>
      </c>
      <c r="CC22" s="278">
        <f t="shared" si="17"/>
        <v>6602</v>
      </c>
      <c r="CD22" s="278">
        <v>0</v>
      </c>
      <c r="CE22" s="278">
        <v>3064</v>
      </c>
      <c r="CF22" s="278">
        <v>0</v>
      </c>
      <c r="CG22" s="278">
        <v>3538</v>
      </c>
      <c r="CH22" s="278">
        <v>0</v>
      </c>
      <c r="CI22" s="278">
        <v>0</v>
      </c>
      <c r="CJ22" s="278">
        <f t="shared" si="18"/>
        <v>5327</v>
      </c>
      <c r="CK22" s="278">
        <v>0</v>
      </c>
      <c r="CL22" s="278">
        <v>326</v>
      </c>
      <c r="CM22" s="278">
        <v>0</v>
      </c>
      <c r="CN22" s="278">
        <v>5001</v>
      </c>
      <c r="CO22" s="278">
        <v>0</v>
      </c>
      <c r="CP22" s="278">
        <v>0</v>
      </c>
      <c r="CQ22" s="278">
        <f t="shared" si="19"/>
        <v>10643</v>
      </c>
      <c r="CR22" s="278">
        <f t="shared" si="20"/>
        <v>10387</v>
      </c>
      <c r="CS22" s="278">
        <v>0</v>
      </c>
      <c r="CT22" s="278">
        <v>0</v>
      </c>
      <c r="CU22" s="278">
        <v>612</v>
      </c>
      <c r="CV22" s="278">
        <v>9589</v>
      </c>
      <c r="CW22" s="278">
        <v>0</v>
      </c>
      <c r="CX22" s="278">
        <v>186</v>
      </c>
      <c r="CY22" s="278">
        <f t="shared" si="21"/>
        <v>256</v>
      </c>
      <c r="CZ22" s="278">
        <v>0</v>
      </c>
      <c r="DA22" s="278">
        <v>0</v>
      </c>
      <c r="DB22" s="278">
        <v>163</v>
      </c>
      <c r="DC22" s="278">
        <v>93</v>
      </c>
      <c r="DD22" s="278">
        <v>0</v>
      </c>
      <c r="DE22" s="278">
        <v>0</v>
      </c>
      <c r="DF22" s="278">
        <f t="shared" si="22"/>
        <v>73</v>
      </c>
      <c r="DG22" s="278">
        <f t="shared" si="23"/>
        <v>41</v>
      </c>
      <c r="DH22" s="278">
        <v>0</v>
      </c>
      <c r="DI22" s="278">
        <v>0</v>
      </c>
      <c r="DJ22" s="278">
        <v>27</v>
      </c>
      <c r="DK22" s="278">
        <v>0</v>
      </c>
      <c r="DL22" s="278">
        <v>14</v>
      </c>
      <c r="DM22" s="278">
        <v>0</v>
      </c>
      <c r="DN22" s="278">
        <f t="shared" si="24"/>
        <v>32</v>
      </c>
      <c r="DO22" s="278">
        <v>0</v>
      </c>
      <c r="DP22" s="278">
        <v>24</v>
      </c>
      <c r="DQ22" s="278">
        <v>8</v>
      </c>
      <c r="DR22" s="278">
        <v>0</v>
      </c>
      <c r="DS22" s="278">
        <v>0</v>
      </c>
      <c r="DT22" s="278">
        <v>0</v>
      </c>
      <c r="DU22" s="278">
        <f t="shared" si="25"/>
        <v>12657</v>
      </c>
      <c r="DV22" s="278">
        <v>12534</v>
      </c>
      <c r="DW22" s="278">
        <v>0</v>
      </c>
      <c r="DX22" s="278">
        <v>123</v>
      </c>
      <c r="DY22" s="278">
        <v>0</v>
      </c>
      <c r="DZ22" s="278">
        <f t="shared" si="26"/>
        <v>2670</v>
      </c>
      <c r="EA22" s="278">
        <f t="shared" si="27"/>
        <v>1425</v>
      </c>
      <c r="EB22" s="278">
        <v>0</v>
      </c>
      <c r="EC22" s="278">
        <v>0</v>
      </c>
      <c r="ED22" s="278">
        <v>1018</v>
      </c>
      <c r="EE22" s="278">
        <v>0</v>
      </c>
      <c r="EF22" s="278">
        <v>373</v>
      </c>
      <c r="EG22" s="278">
        <v>34</v>
      </c>
      <c r="EH22" s="278">
        <f t="shared" si="28"/>
        <v>1245</v>
      </c>
      <c r="EI22" s="278">
        <v>0</v>
      </c>
      <c r="EJ22" s="278">
        <v>0</v>
      </c>
      <c r="EK22" s="278">
        <v>726</v>
      </c>
      <c r="EL22" s="278">
        <v>0</v>
      </c>
      <c r="EM22" s="278">
        <v>0</v>
      </c>
      <c r="EN22" s="278">
        <v>519</v>
      </c>
    </row>
    <row r="23" spans="1:144" s="276" customFormat="1" ht="12" customHeight="1">
      <c r="A23" s="271" t="s">
        <v>616</v>
      </c>
      <c r="B23" s="272" t="s">
        <v>636</v>
      </c>
      <c r="C23" s="300" t="s">
        <v>300</v>
      </c>
      <c r="D23" s="278">
        <f t="shared" si="0"/>
        <v>410768</v>
      </c>
      <c r="E23" s="278">
        <f t="shared" si="1"/>
        <v>248356</v>
      </c>
      <c r="F23" s="278">
        <f t="shared" si="2"/>
        <v>241202</v>
      </c>
      <c r="G23" s="278">
        <v>0</v>
      </c>
      <c r="H23" s="278">
        <v>241176</v>
      </c>
      <c r="I23" s="278">
        <v>0</v>
      </c>
      <c r="J23" s="278">
        <v>0</v>
      </c>
      <c r="K23" s="278">
        <v>0</v>
      </c>
      <c r="L23" s="278">
        <v>26</v>
      </c>
      <c r="M23" s="278">
        <f t="shared" si="3"/>
        <v>7154</v>
      </c>
      <c r="N23" s="278">
        <v>0</v>
      </c>
      <c r="O23" s="278">
        <v>7112</v>
      </c>
      <c r="P23" s="278">
        <v>0</v>
      </c>
      <c r="Q23" s="278">
        <v>0</v>
      </c>
      <c r="R23" s="278">
        <v>0</v>
      </c>
      <c r="S23" s="278">
        <v>42</v>
      </c>
      <c r="T23" s="278">
        <f t="shared" si="4"/>
        <v>1839</v>
      </c>
      <c r="U23" s="278">
        <f t="shared" si="5"/>
        <v>1274</v>
      </c>
      <c r="V23" s="278">
        <v>0</v>
      </c>
      <c r="W23" s="278">
        <v>0</v>
      </c>
      <c r="X23" s="282">
        <v>659</v>
      </c>
      <c r="Y23" s="278">
        <v>0</v>
      </c>
      <c r="Z23" s="278">
        <v>0</v>
      </c>
      <c r="AA23" s="282">
        <v>615</v>
      </c>
      <c r="AB23" s="278">
        <f t="shared" si="6"/>
        <v>565</v>
      </c>
      <c r="AC23" s="278">
        <v>0</v>
      </c>
      <c r="AD23" s="278">
        <v>0</v>
      </c>
      <c r="AE23" s="282">
        <v>35</v>
      </c>
      <c r="AF23" s="278">
        <v>0</v>
      </c>
      <c r="AG23" s="278">
        <v>0</v>
      </c>
      <c r="AH23" s="282">
        <v>530</v>
      </c>
      <c r="AI23" s="278">
        <f t="shared" si="7"/>
        <v>563</v>
      </c>
      <c r="AJ23" s="278">
        <f t="shared" si="8"/>
        <v>563</v>
      </c>
      <c r="AK23" s="278">
        <v>0</v>
      </c>
      <c r="AL23" s="278">
        <v>0</v>
      </c>
      <c r="AM23" s="278">
        <v>0</v>
      </c>
      <c r="AN23" s="278">
        <v>563</v>
      </c>
      <c r="AO23" s="278">
        <v>0</v>
      </c>
      <c r="AP23" s="278">
        <v>0</v>
      </c>
      <c r="AQ23" s="278">
        <f t="shared" si="9"/>
        <v>0</v>
      </c>
      <c r="AR23" s="278">
        <v>0</v>
      </c>
      <c r="AS23" s="278">
        <v>0</v>
      </c>
      <c r="AT23" s="278">
        <v>0</v>
      </c>
      <c r="AU23" s="278">
        <v>0</v>
      </c>
      <c r="AV23" s="278">
        <v>0</v>
      </c>
      <c r="AW23" s="278">
        <v>0</v>
      </c>
      <c r="AX23" s="278">
        <f t="shared" si="10"/>
        <v>0</v>
      </c>
      <c r="AY23" s="278">
        <f t="shared" si="11"/>
        <v>0</v>
      </c>
      <c r="AZ23" s="278">
        <v>0</v>
      </c>
      <c r="BA23" s="278">
        <v>0</v>
      </c>
      <c r="BB23" s="278">
        <v>0</v>
      </c>
      <c r="BC23" s="278">
        <v>0</v>
      </c>
      <c r="BD23" s="278">
        <v>0</v>
      </c>
      <c r="BE23" s="278">
        <v>0</v>
      </c>
      <c r="BF23" s="278">
        <f t="shared" si="12"/>
        <v>0</v>
      </c>
      <c r="BG23" s="278">
        <v>0</v>
      </c>
      <c r="BH23" s="278">
        <v>0</v>
      </c>
      <c r="BI23" s="278">
        <v>0</v>
      </c>
      <c r="BJ23" s="278">
        <v>0</v>
      </c>
      <c r="BK23" s="278">
        <v>0</v>
      </c>
      <c r="BL23" s="278">
        <v>0</v>
      </c>
      <c r="BM23" s="278">
        <f t="shared" si="13"/>
        <v>178</v>
      </c>
      <c r="BN23" s="278">
        <f t="shared" si="14"/>
        <v>178</v>
      </c>
      <c r="BO23" s="278">
        <v>0</v>
      </c>
      <c r="BP23" s="278">
        <v>0</v>
      </c>
      <c r="BQ23" s="278">
        <v>0</v>
      </c>
      <c r="BR23" s="278">
        <v>0</v>
      </c>
      <c r="BS23" s="278">
        <v>178</v>
      </c>
      <c r="BT23" s="278">
        <v>0</v>
      </c>
      <c r="BU23" s="278">
        <f t="shared" si="15"/>
        <v>0</v>
      </c>
      <c r="BV23" s="278">
        <v>0</v>
      </c>
      <c r="BW23" s="278">
        <v>0</v>
      </c>
      <c r="BX23" s="278">
        <v>0</v>
      </c>
      <c r="BY23" s="278">
        <v>0</v>
      </c>
      <c r="BZ23" s="278">
        <v>0</v>
      </c>
      <c r="CA23" s="278">
        <v>0</v>
      </c>
      <c r="CB23" s="278">
        <f t="shared" si="16"/>
        <v>74291</v>
      </c>
      <c r="CC23" s="278">
        <f t="shared" si="17"/>
        <v>69517</v>
      </c>
      <c r="CD23" s="278">
        <v>0</v>
      </c>
      <c r="CE23" s="282">
        <v>68349</v>
      </c>
      <c r="CF23" s="278">
        <v>0</v>
      </c>
      <c r="CG23" s="282">
        <v>1168</v>
      </c>
      <c r="CH23" s="278">
        <v>0</v>
      </c>
      <c r="CI23" s="278">
        <v>0</v>
      </c>
      <c r="CJ23" s="278">
        <f t="shared" si="18"/>
        <v>4774</v>
      </c>
      <c r="CK23" s="278">
        <v>0</v>
      </c>
      <c r="CL23" s="282">
        <v>4500</v>
      </c>
      <c r="CM23" s="278">
        <v>0</v>
      </c>
      <c r="CN23" s="278">
        <v>274</v>
      </c>
      <c r="CO23" s="278">
        <v>0</v>
      </c>
      <c r="CP23" s="278">
        <v>0</v>
      </c>
      <c r="CQ23" s="278">
        <f t="shared" si="19"/>
        <v>46180</v>
      </c>
      <c r="CR23" s="278">
        <f t="shared" si="20"/>
        <v>31004</v>
      </c>
      <c r="CS23" s="278">
        <v>0</v>
      </c>
      <c r="CT23" s="278">
        <v>0</v>
      </c>
      <c r="CU23" s="278">
        <v>7896</v>
      </c>
      <c r="CV23" s="282">
        <v>18693</v>
      </c>
      <c r="CW23" s="282">
        <v>20</v>
      </c>
      <c r="CX23" s="278">
        <v>4395</v>
      </c>
      <c r="CY23" s="278">
        <f t="shared" si="21"/>
        <v>15176</v>
      </c>
      <c r="CZ23" s="278">
        <v>0</v>
      </c>
      <c r="DA23" s="278">
        <v>0</v>
      </c>
      <c r="DB23" s="278">
        <v>7826</v>
      </c>
      <c r="DC23" s="282">
        <v>1208</v>
      </c>
      <c r="DD23" s="278">
        <v>0</v>
      </c>
      <c r="DE23" s="278">
        <v>6142</v>
      </c>
      <c r="DF23" s="278">
        <f t="shared" si="22"/>
        <v>3972</v>
      </c>
      <c r="DG23" s="278">
        <f t="shared" si="23"/>
        <v>152</v>
      </c>
      <c r="DH23" s="278">
        <v>0</v>
      </c>
      <c r="DI23" s="278">
        <v>0</v>
      </c>
      <c r="DJ23" s="278">
        <v>0</v>
      </c>
      <c r="DK23" s="278">
        <v>0</v>
      </c>
      <c r="DL23" s="278">
        <v>152</v>
      </c>
      <c r="DM23" s="278">
        <v>0</v>
      </c>
      <c r="DN23" s="278">
        <f t="shared" si="24"/>
        <v>3820</v>
      </c>
      <c r="DO23" s="278">
        <v>0</v>
      </c>
      <c r="DP23" s="278">
        <v>0</v>
      </c>
      <c r="DQ23" s="278">
        <v>0</v>
      </c>
      <c r="DR23" s="278">
        <v>0</v>
      </c>
      <c r="DS23" s="278">
        <v>1150</v>
      </c>
      <c r="DT23" s="278">
        <v>2670</v>
      </c>
      <c r="DU23" s="278">
        <f t="shared" si="25"/>
        <v>22440</v>
      </c>
      <c r="DV23" s="282">
        <v>20793</v>
      </c>
      <c r="DW23" s="278">
        <v>0</v>
      </c>
      <c r="DX23" s="278">
        <v>1647</v>
      </c>
      <c r="DY23" s="278">
        <v>0</v>
      </c>
      <c r="DZ23" s="278">
        <f t="shared" si="26"/>
        <v>12949</v>
      </c>
      <c r="EA23" s="278">
        <f t="shared" si="27"/>
        <v>5650</v>
      </c>
      <c r="EB23" s="278">
        <v>0</v>
      </c>
      <c r="EC23" s="278">
        <v>0</v>
      </c>
      <c r="ED23" s="278">
        <v>5633</v>
      </c>
      <c r="EE23" s="278">
        <v>6</v>
      </c>
      <c r="EF23" s="282">
        <v>1</v>
      </c>
      <c r="EG23" s="282">
        <v>10</v>
      </c>
      <c r="EH23" s="278">
        <f t="shared" si="28"/>
        <v>7299</v>
      </c>
      <c r="EI23" s="278">
        <v>0</v>
      </c>
      <c r="EJ23" s="278">
        <v>0</v>
      </c>
      <c r="EK23" s="278">
        <v>5172</v>
      </c>
      <c r="EL23" s="278">
        <v>1</v>
      </c>
      <c r="EM23" s="282">
        <v>1098</v>
      </c>
      <c r="EN23" s="278">
        <v>1028</v>
      </c>
    </row>
    <row r="24" spans="1:144" s="276" customFormat="1" ht="12" customHeight="1">
      <c r="A24" s="271" t="s">
        <v>567</v>
      </c>
      <c r="B24" s="272" t="s">
        <v>632</v>
      </c>
      <c r="C24" s="300" t="s">
        <v>300</v>
      </c>
      <c r="D24" s="278">
        <f t="shared" si="0"/>
        <v>269709</v>
      </c>
      <c r="E24" s="278">
        <f t="shared" si="1"/>
        <v>215260</v>
      </c>
      <c r="F24" s="278">
        <f t="shared" si="2"/>
        <v>191391</v>
      </c>
      <c r="G24" s="278">
        <v>0</v>
      </c>
      <c r="H24" s="278">
        <v>191372</v>
      </c>
      <c r="I24" s="278">
        <v>0</v>
      </c>
      <c r="J24" s="278">
        <v>0</v>
      </c>
      <c r="K24" s="278">
        <v>19</v>
      </c>
      <c r="L24" s="278">
        <v>0</v>
      </c>
      <c r="M24" s="278">
        <f t="shared" si="3"/>
        <v>23869</v>
      </c>
      <c r="N24" s="278">
        <v>0</v>
      </c>
      <c r="O24" s="278">
        <v>23653</v>
      </c>
      <c r="P24" s="278">
        <v>96</v>
      </c>
      <c r="Q24" s="278">
        <v>0</v>
      </c>
      <c r="R24" s="278">
        <v>0</v>
      </c>
      <c r="S24" s="278">
        <v>120</v>
      </c>
      <c r="T24" s="278">
        <f t="shared" si="4"/>
        <v>29014</v>
      </c>
      <c r="U24" s="278">
        <f t="shared" si="5"/>
        <v>17496</v>
      </c>
      <c r="V24" s="278">
        <v>0</v>
      </c>
      <c r="W24" s="278">
        <v>0</v>
      </c>
      <c r="X24" s="278">
        <v>14260</v>
      </c>
      <c r="Y24" s="278">
        <v>1344</v>
      </c>
      <c r="Z24" s="278">
        <v>39</v>
      </c>
      <c r="AA24" s="278">
        <v>1853</v>
      </c>
      <c r="AB24" s="278">
        <f t="shared" si="6"/>
        <v>11518</v>
      </c>
      <c r="AC24" s="278">
        <v>0</v>
      </c>
      <c r="AD24" s="278">
        <v>0</v>
      </c>
      <c r="AE24" s="278">
        <v>4772</v>
      </c>
      <c r="AF24" s="278">
        <v>11</v>
      </c>
      <c r="AG24" s="278">
        <v>16</v>
      </c>
      <c r="AH24" s="278">
        <v>6719</v>
      </c>
      <c r="AI24" s="278">
        <f t="shared" si="7"/>
        <v>345</v>
      </c>
      <c r="AJ24" s="278">
        <f t="shared" si="8"/>
        <v>345</v>
      </c>
      <c r="AK24" s="278">
        <v>0</v>
      </c>
      <c r="AL24" s="278">
        <v>0</v>
      </c>
      <c r="AM24" s="278">
        <v>0</v>
      </c>
      <c r="AN24" s="278">
        <v>345</v>
      </c>
      <c r="AO24" s="278">
        <v>0</v>
      </c>
      <c r="AP24" s="278">
        <v>0</v>
      </c>
      <c r="AQ24" s="278">
        <f t="shared" si="9"/>
        <v>0</v>
      </c>
      <c r="AR24" s="278">
        <v>0</v>
      </c>
      <c r="AS24" s="278">
        <v>0</v>
      </c>
      <c r="AT24" s="278">
        <v>0</v>
      </c>
      <c r="AU24" s="278">
        <v>0</v>
      </c>
      <c r="AV24" s="278">
        <v>0</v>
      </c>
      <c r="AW24" s="278">
        <v>0</v>
      </c>
      <c r="AX24" s="278">
        <f t="shared" si="10"/>
        <v>0</v>
      </c>
      <c r="AY24" s="278">
        <f t="shared" si="11"/>
        <v>0</v>
      </c>
      <c r="AZ24" s="278">
        <v>0</v>
      </c>
      <c r="BA24" s="278">
        <v>0</v>
      </c>
      <c r="BB24" s="278">
        <v>0</v>
      </c>
      <c r="BC24" s="278">
        <v>0</v>
      </c>
      <c r="BD24" s="278">
        <v>0</v>
      </c>
      <c r="BE24" s="278">
        <v>0</v>
      </c>
      <c r="BF24" s="278">
        <f t="shared" si="12"/>
        <v>0</v>
      </c>
      <c r="BG24" s="278">
        <v>0</v>
      </c>
      <c r="BH24" s="278">
        <v>0</v>
      </c>
      <c r="BI24" s="278">
        <v>0</v>
      </c>
      <c r="BJ24" s="278">
        <v>0</v>
      </c>
      <c r="BK24" s="278">
        <v>0</v>
      </c>
      <c r="BL24" s="278">
        <v>0</v>
      </c>
      <c r="BM24" s="278">
        <f t="shared" si="13"/>
        <v>0</v>
      </c>
      <c r="BN24" s="278">
        <f t="shared" si="14"/>
        <v>0</v>
      </c>
      <c r="BO24" s="278">
        <v>0</v>
      </c>
      <c r="BP24" s="278">
        <v>0</v>
      </c>
      <c r="BQ24" s="278">
        <v>0</v>
      </c>
      <c r="BR24" s="278">
        <v>0</v>
      </c>
      <c r="BS24" s="278">
        <v>0</v>
      </c>
      <c r="BT24" s="278">
        <v>0</v>
      </c>
      <c r="BU24" s="278">
        <f t="shared" si="15"/>
        <v>0</v>
      </c>
      <c r="BV24" s="278">
        <v>0</v>
      </c>
      <c r="BW24" s="278">
        <v>0</v>
      </c>
      <c r="BX24" s="278">
        <v>0</v>
      </c>
      <c r="BY24" s="278">
        <v>0</v>
      </c>
      <c r="BZ24" s="278">
        <v>0</v>
      </c>
      <c r="CA24" s="278">
        <v>0</v>
      </c>
      <c r="CB24" s="278">
        <f t="shared" si="16"/>
        <v>0</v>
      </c>
      <c r="CC24" s="278">
        <f t="shared" si="17"/>
        <v>0</v>
      </c>
      <c r="CD24" s="278">
        <v>0</v>
      </c>
      <c r="CE24" s="278">
        <v>0</v>
      </c>
      <c r="CF24" s="278">
        <v>0</v>
      </c>
      <c r="CG24" s="278">
        <v>0</v>
      </c>
      <c r="CH24" s="278">
        <v>0</v>
      </c>
      <c r="CI24" s="278">
        <v>0</v>
      </c>
      <c r="CJ24" s="278">
        <f t="shared" si="18"/>
        <v>0</v>
      </c>
      <c r="CK24" s="278">
        <v>0</v>
      </c>
      <c r="CL24" s="278">
        <v>0</v>
      </c>
      <c r="CM24" s="278">
        <v>0</v>
      </c>
      <c r="CN24" s="278">
        <v>0</v>
      </c>
      <c r="CO24" s="278">
        <v>0</v>
      </c>
      <c r="CP24" s="278">
        <v>0</v>
      </c>
      <c r="CQ24" s="278">
        <f t="shared" si="19"/>
        <v>16830</v>
      </c>
      <c r="CR24" s="278">
        <f t="shared" si="20"/>
        <v>15406</v>
      </c>
      <c r="CS24" s="278">
        <v>0</v>
      </c>
      <c r="CT24" s="278">
        <v>398</v>
      </c>
      <c r="CU24" s="278">
        <v>682</v>
      </c>
      <c r="CV24" s="278">
        <v>14158</v>
      </c>
      <c r="CW24" s="278">
        <v>150</v>
      </c>
      <c r="CX24" s="278">
        <v>18</v>
      </c>
      <c r="CY24" s="278">
        <f t="shared" si="21"/>
        <v>1424</v>
      </c>
      <c r="CZ24" s="278">
        <v>0</v>
      </c>
      <c r="DA24" s="278">
        <v>388</v>
      </c>
      <c r="DB24" s="278">
        <v>465</v>
      </c>
      <c r="DC24" s="278">
        <v>478</v>
      </c>
      <c r="DD24" s="278">
        <v>11</v>
      </c>
      <c r="DE24" s="278">
        <v>82</v>
      </c>
      <c r="DF24" s="278">
        <f t="shared" si="22"/>
        <v>0</v>
      </c>
      <c r="DG24" s="278">
        <f t="shared" si="23"/>
        <v>0</v>
      </c>
      <c r="DH24" s="278">
        <v>0</v>
      </c>
      <c r="DI24" s="278">
        <v>0</v>
      </c>
      <c r="DJ24" s="278">
        <v>0</v>
      </c>
      <c r="DK24" s="278">
        <v>0</v>
      </c>
      <c r="DL24" s="278">
        <v>0</v>
      </c>
      <c r="DM24" s="278">
        <v>0</v>
      </c>
      <c r="DN24" s="278">
        <f t="shared" si="24"/>
        <v>0</v>
      </c>
      <c r="DO24" s="278">
        <v>0</v>
      </c>
      <c r="DP24" s="278">
        <v>0</v>
      </c>
      <c r="DQ24" s="278">
        <v>0</v>
      </c>
      <c r="DR24" s="278">
        <v>0</v>
      </c>
      <c r="DS24" s="278">
        <v>0</v>
      </c>
      <c r="DT24" s="278">
        <v>0</v>
      </c>
      <c r="DU24" s="278">
        <f t="shared" si="25"/>
        <v>7256</v>
      </c>
      <c r="DV24" s="278">
        <v>6967</v>
      </c>
      <c r="DW24" s="278">
        <v>286</v>
      </c>
      <c r="DX24" s="278">
        <v>3</v>
      </c>
      <c r="DY24" s="278">
        <v>0</v>
      </c>
      <c r="DZ24" s="278">
        <f t="shared" si="26"/>
        <v>1004</v>
      </c>
      <c r="EA24" s="278">
        <f t="shared" si="27"/>
        <v>588</v>
      </c>
      <c r="EB24" s="278">
        <v>0</v>
      </c>
      <c r="EC24" s="278">
        <v>0</v>
      </c>
      <c r="ED24" s="278">
        <v>585</v>
      </c>
      <c r="EE24" s="278">
        <v>0</v>
      </c>
      <c r="EF24" s="278">
        <v>3</v>
      </c>
      <c r="EG24" s="278">
        <v>0</v>
      </c>
      <c r="EH24" s="278">
        <f t="shared" si="28"/>
        <v>416</v>
      </c>
      <c r="EI24" s="278">
        <v>0</v>
      </c>
      <c r="EJ24" s="278">
        <v>0</v>
      </c>
      <c r="EK24" s="278">
        <v>416</v>
      </c>
      <c r="EL24" s="278">
        <v>0</v>
      </c>
      <c r="EM24" s="278">
        <v>0</v>
      </c>
      <c r="EN24" s="278">
        <v>0</v>
      </c>
    </row>
    <row r="25" spans="1:144" s="276" customFormat="1" ht="12" customHeight="1">
      <c r="A25" s="271" t="s">
        <v>617</v>
      </c>
      <c r="B25" s="272" t="s">
        <v>618</v>
      </c>
      <c r="C25" s="300" t="s">
        <v>300</v>
      </c>
      <c r="D25" s="278">
        <f t="shared" si="0"/>
        <v>300776</v>
      </c>
      <c r="E25" s="278">
        <f t="shared" si="1"/>
        <v>247742</v>
      </c>
      <c r="F25" s="278">
        <f t="shared" si="2"/>
        <v>226823</v>
      </c>
      <c r="G25" s="278">
        <v>0</v>
      </c>
      <c r="H25" s="278">
        <v>225065</v>
      </c>
      <c r="I25" s="278">
        <v>757</v>
      </c>
      <c r="J25" s="278">
        <v>0</v>
      </c>
      <c r="K25" s="278">
        <v>0</v>
      </c>
      <c r="L25" s="278">
        <v>1001</v>
      </c>
      <c r="M25" s="278">
        <f t="shared" si="3"/>
        <v>20919</v>
      </c>
      <c r="N25" s="278">
        <v>0</v>
      </c>
      <c r="O25" s="278">
        <v>20564</v>
      </c>
      <c r="P25" s="278">
        <v>79</v>
      </c>
      <c r="Q25" s="278">
        <v>0</v>
      </c>
      <c r="R25" s="278">
        <v>0</v>
      </c>
      <c r="S25" s="278">
        <v>276</v>
      </c>
      <c r="T25" s="278">
        <f t="shared" si="4"/>
        <v>20648</v>
      </c>
      <c r="U25" s="278">
        <f t="shared" si="5"/>
        <v>16415</v>
      </c>
      <c r="V25" s="278">
        <v>0</v>
      </c>
      <c r="W25" s="278">
        <v>243</v>
      </c>
      <c r="X25" s="278">
        <v>9515</v>
      </c>
      <c r="Y25" s="278">
        <v>4706</v>
      </c>
      <c r="Z25" s="278">
        <v>0</v>
      </c>
      <c r="AA25" s="278">
        <v>1951</v>
      </c>
      <c r="AB25" s="278">
        <f t="shared" si="6"/>
        <v>4233</v>
      </c>
      <c r="AC25" s="278">
        <v>0</v>
      </c>
      <c r="AD25" s="278">
        <v>155</v>
      </c>
      <c r="AE25" s="278">
        <v>1835</v>
      </c>
      <c r="AF25" s="278">
        <v>475</v>
      </c>
      <c r="AG25" s="278">
        <v>0</v>
      </c>
      <c r="AH25" s="278">
        <v>1768</v>
      </c>
      <c r="AI25" s="278">
        <f t="shared" si="7"/>
        <v>655</v>
      </c>
      <c r="AJ25" s="278">
        <f t="shared" si="8"/>
        <v>144</v>
      </c>
      <c r="AK25" s="278">
        <v>0</v>
      </c>
      <c r="AL25" s="278">
        <v>0</v>
      </c>
      <c r="AM25" s="278">
        <v>0</v>
      </c>
      <c r="AN25" s="278">
        <v>144</v>
      </c>
      <c r="AO25" s="278">
        <v>0</v>
      </c>
      <c r="AP25" s="278">
        <v>0</v>
      </c>
      <c r="AQ25" s="278">
        <f t="shared" si="9"/>
        <v>511</v>
      </c>
      <c r="AR25" s="278">
        <v>0</v>
      </c>
      <c r="AS25" s="278">
        <v>0</v>
      </c>
      <c r="AT25" s="278">
        <v>0</v>
      </c>
      <c r="AU25" s="278">
        <v>53</v>
      </c>
      <c r="AV25" s="278">
        <v>0</v>
      </c>
      <c r="AW25" s="278">
        <v>458</v>
      </c>
      <c r="AX25" s="278">
        <f t="shared" si="10"/>
        <v>0</v>
      </c>
      <c r="AY25" s="278">
        <f t="shared" si="11"/>
        <v>0</v>
      </c>
      <c r="AZ25" s="278">
        <v>0</v>
      </c>
      <c r="BA25" s="278">
        <v>0</v>
      </c>
      <c r="BB25" s="278">
        <v>0</v>
      </c>
      <c r="BC25" s="278">
        <v>0</v>
      </c>
      <c r="BD25" s="278">
        <v>0</v>
      </c>
      <c r="BE25" s="278">
        <v>0</v>
      </c>
      <c r="BF25" s="278">
        <f t="shared" si="12"/>
        <v>0</v>
      </c>
      <c r="BG25" s="278">
        <v>0</v>
      </c>
      <c r="BH25" s="278">
        <v>0</v>
      </c>
      <c r="BI25" s="278">
        <v>0</v>
      </c>
      <c r="BJ25" s="278">
        <v>0</v>
      </c>
      <c r="BK25" s="278">
        <v>0</v>
      </c>
      <c r="BL25" s="278">
        <v>0</v>
      </c>
      <c r="BM25" s="278">
        <f t="shared" si="13"/>
        <v>0</v>
      </c>
      <c r="BN25" s="278">
        <f t="shared" si="14"/>
        <v>0</v>
      </c>
      <c r="BO25" s="278">
        <v>0</v>
      </c>
      <c r="BP25" s="278">
        <v>0</v>
      </c>
      <c r="BQ25" s="278">
        <v>0</v>
      </c>
      <c r="BR25" s="278">
        <v>0</v>
      </c>
      <c r="BS25" s="278">
        <v>0</v>
      </c>
      <c r="BT25" s="278">
        <v>0</v>
      </c>
      <c r="BU25" s="278">
        <f t="shared" si="15"/>
        <v>0</v>
      </c>
      <c r="BV25" s="278">
        <v>0</v>
      </c>
      <c r="BW25" s="278">
        <v>0</v>
      </c>
      <c r="BX25" s="278">
        <v>0</v>
      </c>
      <c r="BY25" s="278">
        <v>0</v>
      </c>
      <c r="BZ25" s="278">
        <v>0</v>
      </c>
      <c r="CA25" s="278">
        <v>0</v>
      </c>
      <c r="CB25" s="278">
        <f t="shared" si="16"/>
        <v>541</v>
      </c>
      <c r="CC25" s="278">
        <f t="shared" si="17"/>
        <v>429</v>
      </c>
      <c r="CD25" s="278">
        <v>0</v>
      </c>
      <c r="CE25" s="278">
        <v>429</v>
      </c>
      <c r="CF25" s="278">
        <v>0</v>
      </c>
      <c r="CG25" s="278">
        <v>0</v>
      </c>
      <c r="CH25" s="278">
        <v>0</v>
      </c>
      <c r="CI25" s="278">
        <v>0</v>
      </c>
      <c r="CJ25" s="278">
        <f t="shared" si="18"/>
        <v>112</v>
      </c>
      <c r="CK25" s="278">
        <v>0</v>
      </c>
      <c r="CL25" s="278">
        <v>112</v>
      </c>
      <c r="CM25" s="278">
        <v>0</v>
      </c>
      <c r="CN25" s="278">
        <v>0</v>
      </c>
      <c r="CO25" s="278">
        <v>0</v>
      </c>
      <c r="CP25" s="278">
        <v>0</v>
      </c>
      <c r="CQ25" s="278">
        <f t="shared" si="19"/>
        <v>19295</v>
      </c>
      <c r="CR25" s="278">
        <f t="shared" si="20"/>
        <v>18176</v>
      </c>
      <c r="CS25" s="278">
        <v>0</v>
      </c>
      <c r="CT25" s="278">
        <v>0</v>
      </c>
      <c r="CU25" s="278">
        <v>3083</v>
      </c>
      <c r="CV25" s="278">
        <v>14591</v>
      </c>
      <c r="CW25" s="278">
        <v>75</v>
      </c>
      <c r="CX25" s="278">
        <v>427</v>
      </c>
      <c r="CY25" s="278">
        <f t="shared" si="21"/>
        <v>1119</v>
      </c>
      <c r="CZ25" s="278">
        <v>0</v>
      </c>
      <c r="DA25" s="278">
        <v>0</v>
      </c>
      <c r="DB25" s="278">
        <v>360</v>
      </c>
      <c r="DC25" s="278">
        <v>300</v>
      </c>
      <c r="DD25" s="278">
        <v>0</v>
      </c>
      <c r="DE25" s="278">
        <v>459</v>
      </c>
      <c r="DF25" s="278">
        <f t="shared" si="22"/>
        <v>868</v>
      </c>
      <c r="DG25" s="278">
        <f t="shared" si="23"/>
        <v>868</v>
      </c>
      <c r="DH25" s="278">
        <v>0</v>
      </c>
      <c r="DI25" s="278">
        <v>0</v>
      </c>
      <c r="DJ25" s="278">
        <v>0</v>
      </c>
      <c r="DK25" s="278">
        <v>860</v>
      </c>
      <c r="DL25" s="278">
        <v>8</v>
      </c>
      <c r="DM25" s="278">
        <v>0</v>
      </c>
      <c r="DN25" s="278">
        <f t="shared" si="24"/>
        <v>0</v>
      </c>
      <c r="DO25" s="278">
        <v>0</v>
      </c>
      <c r="DP25" s="278">
        <v>0</v>
      </c>
      <c r="DQ25" s="278">
        <v>0</v>
      </c>
      <c r="DR25" s="278">
        <v>0</v>
      </c>
      <c r="DS25" s="278">
        <v>0</v>
      </c>
      <c r="DT25" s="278">
        <v>0</v>
      </c>
      <c r="DU25" s="278">
        <f t="shared" si="25"/>
        <v>11027</v>
      </c>
      <c r="DV25" s="278">
        <v>9524</v>
      </c>
      <c r="DW25" s="278">
        <v>0</v>
      </c>
      <c r="DX25" s="278">
        <v>1503</v>
      </c>
      <c r="DY25" s="278">
        <v>0</v>
      </c>
      <c r="DZ25" s="278">
        <f t="shared" si="26"/>
        <v>0</v>
      </c>
      <c r="EA25" s="278">
        <f t="shared" si="27"/>
        <v>0</v>
      </c>
      <c r="EB25" s="278">
        <v>0</v>
      </c>
      <c r="EC25" s="278">
        <v>0</v>
      </c>
      <c r="ED25" s="278">
        <v>0</v>
      </c>
      <c r="EE25" s="278">
        <v>0</v>
      </c>
      <c r="EF25" s="278">
        <v>0</v>
      </c>
      <c r="EG25" s="278">
        <v>0</v>
      </c>
      <c r="EH25" s="278">
        <f t="shared" si="28"/>
        <v>0</v>
      </c>
      <c r="EI25" s="278">
        <v>0</v>
      </c>
      <c r="EJ25" s="278">
        <v>0</v>
      </c>
      <c r="EK25" s="278">
        <v>0</v>
      </c>
      <c r="EL25" s="278">
        <v>0</v>
      </c>
      <c r="EM25" s="278">
        <v>0</v>
      </c>
      <c r="EN25" s="278">
        <v>0</v>
      </c>
    </row>
    <row r="26" spans="1:144" s="276" customFormat="1" ht="12" customHeight="1">
      <c r="A26" s="271" t="s">
        <v>568</v>
      </c>
      <c r="B26" s="272" t="s">
        <v>569</v>
      </c>
      <c r="C26" s="300" t="s">
        <v>300</v>
      </c>
      <c r="D26" s="278">
        <f t="shared" si="0"/>
        <v>654536</v>
      </c>
      <c r="E26" s="278">
        <f t="shared" si="1"/>
        <v>489583</v>
      </c>
      <c r="F26" s="278">
        <f t="shared" si="2"/>
        <v>450055</v>
      </c>
      <c r="G26" s="278">
        <v>0</v>
      </c>
      <c r="H26" s="282">
        <v>449691</v>
      </c>
      <c r="I26" s="278">
        <v>300</v>
      </c>
      <c r="J26" s="278">
        <v>4</v>
      </c>
      <c r="K26" s="278">
        <v>0</v>
      </c>
      <c r="L26" s="278">
        <v>60</v>
      </c>
      <c r="M26" s="278">
        <f t="shared" si="3"/>
        <v>39528</v>
      </c>
      <c r="N26" s="278">
        <v>0</v>
      </c>
      <c r="O26" s="282">
        <v>39054</v>
      </c>
      <c r="P26" s="278">
        <v>96</v>
      </c>
      <c r="Q26" s="278">
        <v>0</v>
      </c>
      <c r="R26" s="278">
        <v>0</v>
      </c>
      <c r="S26" s="278">
        <v>378</v>
      </c>
      <c r="T26" s="278">
        <f t="shared" si="4"/>
        <v>15244</v>
      </c>
      <c r="U26" s="278">
        <f t="shared" si="5"/>
        <v>11106</v>
      </c>
      <c r="V26" s="278">
        <v>0</v>
      </c>
      <c r="W26" s="278">
        <v>403</v>
      </c>
      <c r="X26" s="278">
        <v>9366</v>
      </c>
      <c r="Y26" s="278">
        <v>655</v>
      </c>
      <c r="Z26" s="278">
        <v>0</v>
      </c>
      <c r="AA26" s="278">
        <v>682</v>
      </c>
      <c r="AB26" s="278">
        <f t="shared" si="6"/>
        <v>4138</v>
      </c>
      <c r="AC26" s="278">
        <v>0</v>
      </c>
      <c r="AD26" s="278">
        <v>1137</v>
      </c>
      <c r="AE26" s="278">
        <v>2157</v>
      </c>
      <c r="AF26" s="278">
        <v>13</v>
      </c>
      <c r="AG26" s="278">
        <v>19</v>
      </c>
      <c r="AH26" s="278">
        <v>812</v>
      </c>
      <c r="AI26" s="278">
        <f t="shared" si="7"/>
        <v>3643</v>
      </c>
      <c r="AJ26" s="278">
        <f t="shared" si="8"/>
        <v>2880</v>
      </c>
      <c r="AK26" s="278">
        <v>0</v>
      </c>
      <c r="AL26" s="278">
        <v>39</v>
      </c>
      <c r="AM26" s="278">
        <v>0</v>
      </c>
      <c r="AN26" s="278">
        <v>2742</v>
      </c>
      <c r="AO26" s="278">
        <v>99</v>
      </c>
      <c r="AP26" s="278">
        <v>0</v>
      </c>
      <c r="AQ26" s="278">
        <f t="shared" si="9"/>
        <v>763</v>
      </c>
      <c r="AR26" s="278">
        <v>0</v>
      </c>
      <c r="AS26" s="278">
        <v>0</v>
      </c>
      <c r="AT26" s="278">
        <v>0</v>
      </c>
      <c r="AU26" s="278">
        <v>513</v>
      </c>
      <c r="AV26" s="278">
        <v>250</v>
      </c>
      <c r="AW26" s="278">
        <v>0</v>
      </c>
      <c r="AX26" s="278">
        <f t="shared" si="10"/>
        <v>0</v>
      </c>
      <c r="AY26" s="278">
        <f t="shared" si="11"/>
        <v>0</v>
      </c>
      <c r="AZ26" s="278">
        <v>0</v>
      </c>
      <c r="BA26" s="278">
        <v>0</v>
      </c>
      <c r="BB26" s="278">
        <v>0</v>
      </c>
      <c r="BC26" s="278">
        <v>0</v>
      </c>
      <c r="BD26" s="278">
        <v>0</v>
      </c>
      <c r="BE26" s="278">
        <v>0</v>
      </c>
      <c r="BF26" s="278">
        <f t="shared" si="12"/>
        <v>0</v>
      </c>
      <c r="BG26" s="278">
        <v>0</v>
      </c>
      <c r="BH26" s="278">
        <v>0</v>
      </c>
      <c r="BI26" s="278">
        <v>0</v>
      </c>
      <c r="BJ26" s="278">
        <v>0</v>
      </c>
      <c r="BK26" s="278">
        <v>0</v>
      </c>
      <c r="BL26" s="278">
        <v>0</v>
      </c>
      <c r="BM26" s="278">
        <f t="shared" si="13"/>
        <v>216</v>
      </c>
      <c r="BN26" s="278">
        <f t="shared" si="14"/>
        <v>171</v>
      </c>
      <c r="BO26" s="278">
        <v>0</v>
      </c>
      <c r="BP26" s="278">
        <v>171</v>
      </c>
      <c r="BQ26" s="278">
        <v>0</v>
      </c>
      <c r="BR26" s="278">
        <v>0</v>
      </c>
      <c r="BS26" s="278">
        <v>0</v>
      </c>
      <c r="BT26" s="278">
        <v>0</v>
      </c>
      <c r="BU26" s="278">
        <f t="shared" si="15"/>
        <v>45</v>
      </c>
      <c r="BV26" s="278">
        <v>0</v>
      </c>
      <c r="BW26" s="278">
        <v>45</v>
      </c>
      <c r="BX26" s="278">
        <v>0</v>
      </c>
      <c r="BY26" s="278">
        <v>0</v>
      </c>
      <c r="BZ26" s="278">
        <v>0</v>
      </c>
      <c r="CA26" s="278">
        <v>0</v>
      </c>
      <c r="CB26" s="278">
        <f t="shared" si="16"/>
        <v>4</v>
      </c>
      <c r="CC26" s="278">
        <f t="shared" si="17"/>
        <v>3</v>
      </c>
      <c r="CD26" s="278">
        <v>0</v>
      </c>
      <c r="CE26" s="278">
        <v>0</v>
      </c>
      <c r="CF26" s="278">
        <v>0</v>
      </c>
      <c r="CG26" s="278">
        <v>3</v>
      </c>
      <c r="CH26" s="278">
        <v>0</v>
      </c>
      <c r="CI26" s="278">
        <v>0</v>
      </c>
      <c r="CJ26" s="278">
        <f t="shared" si="18"/>
        <v>1</v>
      </c>
      <c r="CK26" s="278">
        <v>0</v>
      </c>
      <c r="CL26" s="278">
        <v>0</v>
      </c>
      <c r="CM26" s="278">
        <v>0</v>
      </c>
      <c r="CN26" s="278">
        <v>1</v>
      </c>
      <c r="CO26" s="278">
        <v>0</v>
      </c>
      <c r="CP26" s="278">
        <v>0</v>
      </c>
      <c r="CQ26" s="278">
        <f t="shared" si="19"/>
        <v>44485</v>
      </c>
      <c r="CR26" s="278">
        <f t="shared" si="20"/>
        <v>40719</v>
      </c>
      <c r="CS26" s="278">
        <v>0</v>
      </c>
      <c r="CT26" s="278">
        <v>0</v>
      </c>
      <c r="CU26" s="282">
        <v>5439</v>
      </c>
      <c r="CV26" s="278">
        <v>35048</v>
      </c>
      <c r="CW26" s="278">
        <v>154</v>
      </c>
      <c r="CX26" s="278">
        <v>78</v>
      </c>
      <c r="CY26" s="278">
        <f t="shared" si="21"/>
        <v>3766</v>
      </c>
      <c r="CZ26" s="278">
        <v>0</v>
      </c>
      <c r="DA26" s="278">
        <v>0</v>
      </c>
      <c r="DB26" s="282">
        <v>385</v>
      </c>
      <c r="DC26" s="278">
        <v>2963</v>
      </c>
      <c r="DD26" s="278">
        <v>7</v>
      </c>
      <c r="DE26" s="278">
        <v>411</v>
      </c>
      <c r="DF26" s="278">
        <f t="shared" si="22"/>
        <v>2144</v>
      </c>
      <c r="DG26" s="278">
        <f t="shared" si="23"/>
        <v>1335</v>
      </c>
      <c r="DH26" s="278">
        <v>0</v>
      </c>
      <c r="DI26" s="278">
        <v>0</v>
      </c>
      <c r="DJ26" s="278">
        <v>1277</v>
      </c>
      <c r="DK26" s="278">
        <v>0</v>
      </c>
      <c r="DL26" s="278">
        <v>15</v>
      </c>
      <c r="DM26" s="278">
        <v>43</v>
      </c>
      <c r="DN26" s="278">
        <f t="shared" si="24"/>
        <v>809</v>
      </c>
      <c r="DO26" s="278">
        <v>0</v>
      </c>
      <c r="DP26" s="278">
        <v>0</v>
      </c>
      <c r="DQ26" s="278">
        <v>782</v>
      </c>
      <c r="DR26" s="278">
        <v>0</v>
      </c>
      <c r="DS26" s="278">
        <v>10</v>
      </c>
      <c r="DT26" s="278">
        <v>17</v>
      </c>
      <c r="DU26" s="278">
        <f t="shared" si="25"/>
        <v>92277</v>
      </c>
      <c r="DV26" s="282">
        <v>88228</v>
      </c>
      <c r="DW26" s="278">
        <v>31</v>
      </c>
      <c r="DX26" s="278">
        <v>4014</v>
      </c>
      <c r="DY26" s="278">
        <v>4</v>
      </c>
      <c r="DZ26" s="278">
        <f t="shared" si="26"/>
        <v>6940</v>
      </c>
      <c r="EA26" s="278">
        <f t="shared" si="27"/>
        <v>5914</v>
      </c>
      <c r="EB26" s="278">
        <v>0</v>
      </c>
      <c r="EC26" s="278">
        <v>0</v>
      </c>
      <c r="ED26" s="278">
        <v>5634</v>
      </c>
      <c r="EE26" s="278">
        <v>0</v>
      </c>
      <c r="EF26" s="278">
        <v>279</v>
      </c>
      <c r="EG26" s="278">
        <v>1</v>
      </c>
      <c r="EH26" s="278">
        <f t="shared" si="28"/>
        <v>1026</v>
      </c>
      <c r="EI26" s="278">
        <v>0</v>
      </c>
      <c r="EJ26" s="278">
        <v>0</v>
      </c>
      <c r="EK26" s="278">
        <v>849</v>
      </c>
      <c r="EL26" s="278">
        <v>0</v>
      </c>
      <c r="EM26" s="278">
        <v>112</v>
      </c>
      <c r="EN26" s="282">
        <v>65</v>
      </c>
    </row>
    <row r="27" spans="1:144" s="276" customFormat="1" ht="12" customHeight="1">
      <c r="A27" s="271" t="s">
        <v>642</v>
      </c>
      <c r="B27" s="272" t="s">
        <v>570</v>
      </c>
      <c r="C27" s="300" t="s">
        <v>300</v>
      </c>
      <c r="D27" s="278">
        <f t="shared" si="0"/>
        <v>639783</v>
      </c>
      <c r="E27" s="278">
        <f t="shared" si="1"/>
        <v>526328</v>
      </c>
      <c r="F27" s="278">
        <f t="shared" si="2"/>
        <v>491874</v>
      </c>
      <c r="G27" s="278">
        <v>0</v>
      </c>
      <c r="H27" s="278">
        <v>491197</v>
      </c>
      <c r="I27" s="278">
        <v>0</v>
      </c>
      <c r="J27" s="278">
        <v>0</v>
      </c>
      <c r="K27" s="278">
        <v>414</v>
      </c>
      <c r="L27" s="278">
        <v>263</v>
      </c>
      <c r="M27" s="278">
        <f t="shared" si="3"/>
        <v>34454</v>
      </c>
      <c r="N27" s="278">
        <v>0</v>
      </c>
      <c r="O27" s="278">
        <v>34155</v>
      </c>
      <c r="P27" s="278">
        <v>0</v>
      </c>
      <c r="Q27" s="278">
        <v>0</v>
      </c>
      <c r="R27" s="278">
        <v>118</v>
      </c>
      <c r="S27" s="278">
        <v>181</v>
      </c>
      <c r="T27" s="278">
        <f t="shared" si="4"/>
        <v>23261</v>
      </c>
      <c r="U27" s="278">
        <f t="shared" si="5"/>
        <v>12507</v>
      </c>
      <c r="V27" s="278">
        <v>0</v>
      </c>
      <c r="W27" s="278">
        <v>0</v>
      </c>
      <c r="X27" s="278">
        <v>7230</v>
      </c>
      <c r="Y27" s="278">
        <v>0</v>
      </c>
      <c r="Z27" s="278">
        <v>124</v>
      </c>
      <c r="AA27" s="278">
        <v>5153</v>
      </c>
      <c r="AB27" s="278">
        <f t="shared" si="6"/>
        <v>10754</v>
      </c>
      <c r="AC27" s="278">
        <v>0</v>
      </c>
      <c r="AD27" s="278">
        <v>0</v>
      </c>
      <c r="AE27" s="278">
        <v>2743</v>
      </c>
      <c r="AF27" s="278">
        <v>0</v>
      </c>
      <c r="AG27" s="278">
        <v>0</v>
      </c>
      <c r="AH27" s="278">
        <v>8011</v>
      </c>
      <c r="AI27" s="278">
        <f t="shared" si="7"/>
        <v>364</v>
      </c>
      <c r="AJ27" s="278">
        <f t="shared" si="8"/>
        <v>300</v>
      </c>
      <c r="AK27" s="278">
        <v>0</v>
      </c>
      <c r="AL27" s="278">
        <v>19</v>
      </c>
      <c r="AM27" s="278">
        <v>0</v>
      </c>
      <c r="AN27" s="278">
        <v>281</v>
      </c>
      <c r="AO27" s="278">
        <v>0</v>
      </c>
      <c r="AP27" s="278">
        <v>0</v>
      </c>
      <c r="AQ27" s="278">
        <f t="shared" si="9"/>
        <v>64</v>
      </c>
      <c r="AR27" s="278">
        <v>0</v>
      </c>
      <c r="AS27" s="278">
        <v>0</v>
      </c>
      <c r="AT27" s="278">
        <v>0</v>
      </c>
      <c r="AU27" s="278">
        <v>64</v>
      </c>
      <c r="AV27" s="278">
        <v>0</v>
      </c>
      <c r="AW27" s="278">
        <v>0</v>
      </c>
      <c r="AX27" s="278">
        <f t="shared" si="10"/>
        <v>0</v>
      </c>
      <c r="AY27" s="278">
        <f t="shared" si="11"/>
        <v>0</v>
      </c>
      <c r="AZ27" s="278">
        <v>0</v>
      </c>
      <c r="BA27" s="278">
        <v>0</v>
      </c>
      <c r="BB27" s="278">
        <v>0</v>
      </c>
      <c r="BC27" s="278">
        <v>0</v>
      </c>
      <c r="BD27" s="278">
        <v>0</v>
      </c>
      <c r="BE27" s="278">
        <v>0</v>
      </c>
      <c r="BF27" s="278">
        <f t="shared" si="12"/>
        <v>0</v>
      </c>
      <c r="BG27" s="278">
        <v>0</v>
      </c>
      <c r="BH27" s="278">
        <v>0</v>
      </c>
      <c r="BI27" s="278">
        <v>0</v>
      </c>
      <c r="BJ27" s="278">
        <v>0</v>
      </c>
      <c r="BK27" s="278">
        <v>0</v>
      </c>
      <c r="BL27" s="278">
        <v>0</v>
      </c>
      <c r="BM27" s="278">
        <f t="shared" si="13"/>
        <v>0</v>
      </c>
      <c r="BN27" s="278">
        <f t="shared" si="14"/>
        <v>0</v>
      </c>
      <c r="BO27" s="278">
        <v>0</v>
      </c>
      <c r="BP27" s="278">
        <v>0</v>
      </c>
      <c r="BQ27" s="278">
        <v>0</v>
      </c>
      <c r="BR27" s="278">
        <v>0</v>
      </c>
      <c r="BS27" s="278">
        <v>0</v>
      </c>
      <c r="BT27" s="278">
        <v>0</v>
      </c>
      <c r="BU27" s="278">
        <f t="shared" si="15"/>
        <v>0</v>
      </c>
      <c r="BV27" s="278">
        <v>0</v>
      </c>
      <c r="BW27" s="278">
        <v>0</v>
      </c>
      <c r="BX27" s="278">
        <v>0</v>
      </c>
      <c r="BY27" s="278">
        <v>0</v>
      </c>
      <c r="BZ27" s="278">
        <v>0</v>
      </c>
      <c r="CA27" s="278">
        <v>0</v>
      </c>
      <c r="CB27" s="278">
        <f t="shared" si="16"/>
        <v>12548</v>
      </c>
      <c r="CC27" s="278">
        <f t="shared" si="17"/>
        <v>12152</v>
      </c>
      <c r="CD27" s="278">
        <v>0</v>
      </c>
      <c r="CE27" s="278">
        <v>11656</v>
      </c>
      <c r="CF27" s="278">
        <v>378</v>
      </c>
      <c r="CG27" s="278">
        <v>75</v>
      </c>
      <c r="CH27" s="278">
        <v>0</v>
      </c>
      <c r="CI27" s="278">
        <v>43</v>
      </c>
      <c r="CJ27" s="278">
        <f t="shared" si="18"/>
        <v>396</v>
      </c>
      <c r="CK27" s="278">
        <v>0</v>
      </c>
      <c r="CL27" s="278">
        <v>351</v>
      </c>
      <c r="CM27" s="278">
        <v>0</v>
      </c>
      <c r="CN27" s="278">
        <v>0</v>
      </c>
      <c r="CO27" s="278">
        <v>0</v>
      </c>
      <c r="CP27" s="278">
        <v>45</v>
      </c>
      <c r="CQ27" s="278">
        <f t="shared" si="19"/>
        <v>37223</v>
      </c>
      <c r="CR27" s="278">
        <f t="shared" si="20"/>
        <v>32893</v>
      </c>
      <c r="CS27" s="278">
        <v>0</v>
      </c>
      <c r="CT27" s="278">
        <v>0</v>
      </c>
      <c r="CU27" s="278">
        <v>4079</v>
      </c>
      <c r="CV27" s="278">
        <v>27288</v>
      </c>
      <c r="CW27" s="278">
        <v>166</v>
      </c>
      <c r="CX27" s="278">
        <v>1360</v>
      </c>
      <c r="CY27" s="278">
        <f t="shared" si="21"/>
        <v>4330</v>
      </c>
      <c r="CZ27" s="278">
        <v>0</v>
      </c>
      <c r="DA27" s="278">
        <v>116</v>
      </c>
      <c r="DB27" s="278">
        <v>778</v>
      </c>
      <c r="DC27" s="278">
        <v>2546</v>
      </c>
      <c r="DD27" s="278">
        <v>24</v>
      </c>
      <c r="DE27" s="278">
        <v>866</v>
      </c>
      <c r="DF27" s="278">
        <f t="shared" si="22"/>
        <v>1318</v>
      </c>
      <c r="DG27" s="278">
        <f t="shared" si="23"/>
        <v>1204</v>
      </c>
      <c r="DH27" s="278">
        <v>193</v>
      </c>
      <c r="DI27" s="278">
        <v>0</v>
      </c>
      <c r="DJ27" s="278">
        <v>543</v>
      </c>
      <c r="DK27" s="278">
        <v>0</v>
      </c>
      <c r="DL27" s="278">
        <v>106</v>
      </c>
      <c r="DM27" s="278">
        <v>362</v>
      </c>
      <c r="DN27" s="278">
        <f t="shared" si="24"/>
        <v>114</v>
      </c>
      <c r="DO27" s="278">
        <v>114</v>
      </c>
      <c r="DP27" s="278">
        <v>0</v>
      </c>
      <c r="DQ27" s="278">
        <v>0</v>
      </c>
      <c r="DR27" s="278">
        <v>0</v>
      </c>
      <c r="DS27" s="278">
        <v>0</v>
      </c>
      <c r="DT27" s="278">
        <v>0</v>
      </c>
      <c r="DU27" s="278">
        <f t="shared" si="25"/>
        <v>25716</v>
      </c>
      <c r="DV27" s="278">
        <v>20363</v>
      </c>
      <c r="DW27" s="278">
        <v>281</v>
      </c>
      <c r="DX27" s="278">
        <v>5066</v>
      </c>
      <c r="DY27" s="278">
        <v>6</v>
      </c>
      <c r="DZ27" s="278">
        <f t="shared" si="26"/>
        <v>13025</v>
      </c>
      <c r="EA27" s="278">
        <f t="shared" si="27"/>
        <v>2589</v>
      </c>
      <c r="EB27" s="278">
        <v>0</v>
      </c>
      <c r="EC27" s="278">
        <v>0</v>
      </c>
      <c r="ED27" s="278">
        <v>2413</v>
      </c>
      <c r="EE27" s="278">
        <v>0</v>
      </c>
      <c r="EF27" s="278">
        <v>154</v>
      </c>
      <c r="EG27" s="278">
        <v>22</v>
      </c>
      <c r="EH27" s="278">
        <f t="shared" si="28"/>
        <v>10436</v>
      </c>
      <c r="EI27" s="278">
        <v>0</v>
      </c>
      <c r="EJ27" s="278">
        <v>0</v>
      </c>
      <c r="EK27" s="278">
        <v>8116</v>
      </c>
      <c r="EL27" s="278">
        <v>0</v>
      </c>
      <c r="EM27" s="278">
        <v>2306</v>
      </c>
      <c r="EN27" s="278">
        <v>14</v>
      </c>
    </row>
    <row r="28" spans="1:144" s="276" customFormat="1" ht="12" customHeight="1">
      <c r="A28" s="271" t="s">
        <v>571</v>
      </c>
      <c r="B28" s="272" t="s">
        <v>572</v>
      </c>
      <c r="C28" s="300" t="s">
        <v>300</v>
      </c>
      <c r="D28" s="278">
        <f t="shared" si="0"/>
        <v>1249433</v>
      </c>
      <c r="E28" s="278">
        <f t="shared" si="1"/>
        <v>1023198</v>
      </c>
      <c r="F28" s="278">
        <f t="shared" si="2"/>
        <v>942245</v>
      </c>
      <c r="G28" s="278">
        <v>0</v>
      </c>
      <c r="H28" s="278">
        <v>941044</v>
      </c>
      <c r="I28" s="278">
        <v>0</v>
      </c>
      <c r="J28" s="278">
        <v>0</v>
      </c>
      <c r="K28" s="278">
        <v>0</v>
      </c>
      <c r="L28" s="278">
        <v>1201</v>
      </c>
      <c r="M28" s="278">
        <f t="shared" si="3"/>
        <v>80953</v>
      </c>
      <c r="N28" s="278">
        <v>0</v>
      </c>
      <c r="O28" s="278">
        <v>78961</v>
      </c>
      <c r="P28" s="278">
        <v>30</v>
      </c>
      <c r="Q28" s="278">
        <v>0</v>
      </c>
      <c r="R28" s="278">
        <v>0</v>
      </c>
      <c r="S28" s="278">
        <v>1962</v>
      </c>
      <c r="T28" s="278">
        <f t="shared" si="4"/>
        <v>49696</v>
      </c>
      <c r="U28" s="278">
        <f t="shared" si="5"/>
        <v>28752</v>
      </c>
      <c r="V28" s="278">
        <v>0</v>
      </c>
      <c r="W28" s="278">
        <v>0</v>
      </c>
      <c r="X28" s="278">
        <v>17878</v>
      </c>
      <c r="Y28" s="278">
        <v>3294</v>
      </c>
      <c r="Z28" s="278">
        <v>10</v>
      </c>
      <c r="AA28" s="278">
        <v>7570</v>
      </c>
      <c r="AB28" s="278">
        <f t="shared" si="6"/>
        <v>20944</v>
      </c>
      <c r="AC28" s="278">
        <v>0</v>
      </c>
      <c r="AD28" s="278">
        <v>9</v>
      </c>
      <c r="AE28" s="278">
        <v>7636</v>
      </c>
      <c r="AF28" s="278">
        <v>776</v>
      </c>
      <c r="AG28" s="278">
        <v>40</v>
      </c>
      <c r="AH28" s="278">
        <v>12483</v>
      </c>
      <c r="AI28" s="278">
        <f t="shared" si="7"/>
        <v>1595</v>
      </c>
      <c r="AJ28" s="278">
        <f t="shared" si="8"/>
        <v>1173</v>
      </c>
      <c r="AK28" s="278">
        <v>0</v>
      </c>
      <c r="AL28" s="278">
        <v>587</v>
      </c>
      <c r="AM28" s="278">
        <v>0</v>
      </c>
      <c r="AN28" s="278">
        <v>586</v>
      </c>
      <c r="AO28" s="278">
        <v>0</v>
      </c>
      <c r="AP28" s="278">
        <v>0</v>
      </c>
      <c r="AQ28" s="278">
        <f t="shared" si="9"/>
        <v>422</v>
      </c>
      <c r="AR28" s="278">
        <v>0</v>
      </c>
      <c r="AS28" s="278">
        <v>0</v>
      </c>
      <c r="AT28" s="278">
        <v>0</v>
      </c>
      <c r="AU28" s="278">
        <v>422</v>
      </c>
      <c r="AV28" s="278">
        <v>0</v>
      </c>
      <c r="AW28" s="278">
        <v>0</v>
      </c>
      <c r="AX28" s="278">
        <f t="shared" si="10"/>
        <v>0</v>
      </c>
      <c r="AY28" s="278">
        <f t="shared" si="11"/>
        <v>0</v>
      </c>
      <c r="AZ28" s="278">
        <v>0</v>
      </c>
      <c r="BA28" s="278">
        <v>0</v>
      </c>
      <c r="BB28" s="278">
        <v>0</v>
      </c>
      <c r="BC28" s="278">
        <v>0</v>
      </c>
      <c r="BD28" s="278">
        <v>0</v>
      </c>
      <c r="BE28" s="278">
        <v>0</v>
      </c>
      <c r="BF28" s="278">
        <f t="shared" si="12"/>
        <v>0</v>
      </c>
      <c r="BG28" s="278">
        <v>0</v>
      </c>
      <c r="BH28" s="278">
        <v>0</v>
      </c>
      <c r="BI28" s="278">
        <v>0</v>
      </c>
      <c r="BJ28" s="278">
        <v>0</v>
      </c>
      <c r="BK28" s="278">
        <v>0</v>
      </c>
      <c r="BL28" s="278">
        <v>0</v>
      </c>
      <c r="BM28" s="278">
        <f t="shared" si="13"/>
        <v>0</v>
      </c>
      <c r="BN28" s="278">
        <f t="shared" si="14"/>
        <v>0</v>
      </c>
      <c r="BO28" s="278">
        <v>0</v>
      </c>
      <c r="BP28" s="278">
        <v>0</v>
      </c>
      <c r="BQ28" s="278">
        <v>0</v>
      </c>
      <c r="BR28" s="278">
        <v>0</v>
      </c>
      <c r="BS28" s="278">
        <v>0</v>
      </c>
      <c r="BT28" s="278">
        <v>0</v>
      </c>
      <c r="BU28" s="278">
        <f t="shared" si="15"/>
        <v>0</v>
      </c>
      <c r="BV28" s="278">
        <v>0</v>
      </c>
      <c r="BW28" s="278">
        <v>0</v>
      </c>
      <c r="BX28" s="278">
        <v>0</v>
      </c>
      <c r="BY28" s="278">
        <v>0</v>
      </c>
      <c r="BZ28" s="278">
        <v>0</v>
      </c>
      <c r="CA28" s="278">
        <v>0</v>
      </c>
      <c r="CB28" s="278">
        <f t="shared" si="16"/>
        <v>29953</v>
      </c>
      <c r="CC28" s="278">
        <f t="shared" si="17"/>
        <v>28698</v>
      </c>
      <c r="CD28" s="278">
        <v>0</v>
      </c>
      <c r="CE28" s="278">
        <v>28694</v>
      </c>
      <c r="CF28" s="278">
        <v>0</v>
      </c>
      <c r="CG28" s="278">
        <v>4</v>
      </c>
      <c r="CH28" s="278">
        <v>0</v>
      </c>
      <c r="CI28" s="278">
        <v>0</v>
      </c>
      <c r="CJ28" s="278">
        <f t="shared" si="18"/>
        <v>1255</v>
      </c>
      <c r="CK28" s="278">
        <v>0</v>
      </c>
      <c r="CL28" s="278">
        <v>1255</v>
      </c>
      <c r="CM28" s="278">
        <v>0</v>
      </c>
      <c r="CN28" s="278">
        <v>0</v>
      </c>
      <c r="CO28" s="278">
        <v>0</v>
      </c>
      <c r="CP28" s="278">
        <v>0</v>
      </c>
      <c r="CQ28" s="278">
        <f t="shared" si="19"/>
        <v>69270</v>
      </c>
      <c r="CR28" s="278">
        <f t="shared" si="20"/>
        <v>59512</v>
      </c>
      <c r="CS28" s="278">
        <v>0</v>
      </c>
      <c r="CT28" s="278">
        <v>114</v>
      </c>
      <c r="CU28" s="278">
        <v>2477</v>
      </c>
      <c r="CV28" s="278">
        <v>56872</v>
      </c>
      <c r="CW28" s="278">
        <v>21</v>
      </c>
      <c r="CX28" s="278">
        <v>28</v>
      </c>
      <c r="CY28" s="278">
        <f t="shared" si="21"/>
        <v>9758</v>
      </c>
      <c r="CZ28" s="278">
        <v>0</v>
      </c>
      <c r="DA28" s="278">
        <v>0</v>
      </c>
      <c r="DB28" s="278">
        <v>667</v>
      </c>
      <c r="DC28" s="278">
        <v>7526</v>
      </c>
      <c r="DD28" s="278">
        <v>7</v>
      </c>
      <c r="DE28" s="278">
        <v>1558</v>
      </c>
      <c r="DF28" s="278">
        <f t="shared" si="22"/>
        <v>5935</v>
      </c>
      <c r="DG28" s="278">
        <f t="shared" si="23"/>
        <v>3625</v>
      </c>
      <c r="DH28" s="278">
        <v>0</v>
      </c>
      <c r="DI28" s="278">
        <v>0</v>
      </c>
      <c r="DJ28" s="278">
        <v>2915</v>
      </c>
      <c r="DK28" s="278">
        <v>710</v>
      </c>
      <c r="DL28" s="278">
        <v>0</v>
      </c>
      <c r="DM28" s="278">
        <v>0</v>
      </c>
      <c r="DN28" s="278">
        <f t="shared" si="24"/>
        <v>2310</v>
      </c>
      <c r="DO28" s="278">
        <v>0</v>
      </c>
      <c r="DP28" s="278">
        <v>0</v>
      </c>
      <c r="DQ28" s="278">
        <v>102</v>
      </c>
      <c r="DR28" s="278">
        <v>743</v>
      </c>
      <c r="DS28" s="278">
        <v>1465</v>
      </c>
      <c r="DT28" s="278">
        <v>0</v>
      </c>
      <c r="DU28" s="278">
        <f t="shared" si="25"/>
        <v>58829</v>
      </c>
      <c r="DV28" s="278">
        <v>54334</v>
      </c>
      <c r="DW28" s="278">
        <v>53</v>
      </c>
      <c r="DX28" s="278">
        <v>3558</v>
      </c>
      <c r="DY28" s="278">
        <v>884</v>
      </c>
      <c r="DZ28" s="278">
        <f t="shared" si="26"/>
        <v>10957</v>
      </c>
      <c r="EA28" s="278">
        <f t="shared" si="27"/>
        <v>4587</v>
      </c>
      <c r="EB28" s="278">
        <v>0</v>
      </c>
      <c r="EC28" s="278">
        <v>0</v>
      </c>
      <c r="ED28" s="278">
        <v>3366</v>
      </c>
      <c r="EE28" s="278">
        <v>0</v>
      </c>
      <c r="EF28" s="278">
        <v>1032</v>
      </c>
      <c r="EG28" s="278">
        <v>189</v>
      </c>
      <c r="EH28" s="278">
        <f t="shared" si="28"/>
        <v>6370</v>
      </c>
      <c r="EI28" s="278">
        <v>0</v>
      </c>
      <c r="EJ28" s="278">
        <v>0</v>
      </c>
      <c r="EK28" s="278">
        <v>3970</v>
      </c>
      <c r="EL28" s="278">
        <v>0</v>
      </c>
      <c r="EM28" s="278">
        <v>2008</v>
      </c>
      <c r="EN28" s="278">
        <v>392</v>
      </c>
    </row>
    <row r="29" spans="1:144" s="276" customFormat="1" ht="12" customHeight="1">
      <c r="A29" s="271" t="s">
        <v>628</v>
      </c>
      <c r="B29" s="272" t="s">
        <v>629</v>
      </c>
      <c r="C29" s="300" t="s">
        <v>300</v>
      </c>
      <c r="D29" s="278">
        <f t="shared" si="0"/>
        <v>2386195</v>
      </c>
      <c r="E29" s="278">
        <f t="shared" si="1"/>
        <v>1923311</v>
      </c>
      <c r="F29" s="278">
        <f t="shared" si="2"/>
        <v>1816372</v>
      </c>
      <c r="G29" s="278">
        <v>0</v>
      </c>
      <c r="H29" s="282">
        <v>1809257</v>
      </c>
      <c r="I29" s="278">
        <v>1799</v>
      </c>
      <c r="J29" s="278">
        <v>617</v>
      </c>
      <c r="K29" s="278">
        <v>2058</v>
      </c>
      <c r="L29" s="278">
        <v>2641</v>
      </c>
      <c r="M29" s="278">
        <f t="shared" si="3"/>
        <v>106939</v>
      </c>
      <c r="N29" s="278">
        <v>0</v>
      </c>
      <c r="O29" s="278">
        <v>101971</v>
      </c>
      <c r="P29" s="278">
        <v>571</v>
      </c>
      <c r="Q29" s="278">
        <v>41</v>
      </c>
      <c r="R29" s="278">
        <v>75</v>
      </c>
      <c r="S29" s="278">
        <v>4281</v>
      </c>
      <c r="T29" s="278">
        <f t="shared" si="4"/>
        <v>129638</v>
      </c>
      <c r="U29" s="278">
        <f t="shared" si="5"/>
        <v>90932</v>
      </c>
      <c r="V29" s="278">
        <v>0</v>
      </c>
      <c r="W29" s="278">
        <v>83</v>
      </c>
      <c r="X29" s="278">
        <v>67266</v>
      </c>
      <c r="Y29" s="278">
        <v>1295</v>
      </c>
      <c r="Z29" s="278">
        <v>6392</v>
      </c>
      <c r="AA29" s="278">
        <v>15896</v>
      </c>
      <c r="AB29" s="278">
        <f t="shared" si="6"/>
        <v>38706</v>
      </c>
      <c r="AC29" s="278">
        <v>0</v>
      </c>
      <c r="AD29" s="278">
        <v>4381</v>
      </c>
      <c r="AE29" s="278">
        <v>12677</v>
      </c>
      <c r="AF29" s="278">
        <v>0</v>
      </c>
      <c r="AG29" s="278">
        <v>49</v>
      </c>
      <c r="AH29" s="278">
        <v>21599</v>
      </c>
      <c r="AI29" s="278">
        <f t="shared" si="7"/>
        <v>8182</v>
      </c>
      <c r="AJ29" s="278">
        <f t="shared" si="8"/>
        <v>3193</v>
      </c>
      <c r="AK29" s="278">
        <v>0</v>
      </c>
      <c r="AL29" s="278">
        <v>27</v>
      </c>
      <c r="AM29" s="278">
        <v>0</v>
      </c>
      <c r="AN29" s="278">
        <v>1824</v>
      </c>
      <c r="AO29" s="278">
        <v>1342</v>
      </c>
      <c r="AP29" s="278">
        <v>0</v>
      </c>
      <c r="AQ29" s="278">
        <f t="shared" si="9"/>
        <v>4989</v>
      </c>
      <c r="AR29" s="278">
        <v>0</v>
      </c>
      <c r="AS29" s="278">
        <v>0</v>
      </c>
      <c r="AT29" s="278">
        <v>0</v>
      </c>
      <c r="AU29" s="278">
        <v>4264</v>
      </c>
      <c r="AV29" s="278">
        <v>725</v>
      </c>
      <c r="AW29" s="278">
        <v>0</v>
      </c>
      <c r="AX29" s="278">
        <f t="shared" si="10"/>
        <v>406</v>
      </c>
      <c r="AY29" s="278">
        <f t="shared" si="11"/>
        <v>406</v>
      </c>
      <c r="AZ29" s="278">
        <v>0</v>
      </c>
      <c r="BA29" s="278">
        <v>326</v>
      </c>
      <c r="BB29" s="278">
        <v>0</v>
      </c>
      <c r="BC29" s="278">
        <v>80</v>
      </c>
      <c r="BD29" s="278">
        <v>0</v>
      </c>
      <c r="BE29" s="278">
        <v>0</v>
      </c>
      <c r="BF29" s="278">
        <f t="shared" si="12"/>
        <v>0</v>
      </c>
      <c r="BG29" s="278">
        <v>0</v>
      </c>
      <c r="BH29" s="278">
        <v>0</v>
      </c>
      <c r="BI29" s="278">
        <v>0</v>
      </c>
      <c r="BJ29" s="278">
        <v>0</v>
      </c>
      <c r="BK29" s="278">
        <v>0</v>
      </c>
      <c r="BL29" s="278">
        <v>0</v>
      </c>
      <c r="BM29" s="278">
        <f t="shared" si="13"/>
        <v>0</v>
      </c>
      <c r="BN29" s="278">
        <f t="shared" si="14"/>
        <v>0</v>
      </c>
      <c r="BO29" s="278">
        <v>0</v>
      </c>
      <c r="BP29" s="278">
        <v>0</v>
      </c>
      <c r="BQ29" s="278">
        <v>0</v>
      </c>
      <c r="BR29" s="278">
        <v>0</v>
      </c>
      <c r="BS29" s="278">
        <v>0</v>
      </c>
      <c r="BT29" s="278">
        <v>0</v>
      </c>
      <c r="BU29" s="278">
        <f t="shared" si="15"/>
        <v>0</v>
      </c>
      <c r="BV29" s="278">
        <v>0</v>
      </c>
      <c r="BW29" s="278">
        <v>0</v>
      </c>
      <c r="BX29" s="278">
        <v>0</v>
      </c>
      <c r="BY29" s="278">
        <v>0</v>
      </c>
      <c r="BZ29" s="278">
        <v>0</v>
      </c>
      <c r="CA29" s="278">
        <v>0</v>
      </c>
      <c r="CB29" s="278">
        <f t="shared" si="16"/>
        <v>511</v>
      </c>
      <c r="CC29" s="278">
        <f t="shared" si="17"/>
        <v>511</v>
      </c>
      <c r="CD29" s="278">
        <v>0</v>
      </c>
      <c r="CE29" s="278">
        <v>0</v>
      </c>
      <c r="CF29" s="278">
        <v>0</v>
      </c>
      <c r="CG29" s="278">
        <v>22</v>
      </c>
      <c r="CH29" s="278">
        <v>0</v>
      </c>
      <c r="CI29" s="278">
        <v>489</v>
      </c>
      <c r="CJ29" s="278">
        <f t="shared" si="18"/>
        <v>0</v>
      </c>
      <c r="CK29" s="278">
        <v>0</v>
      </c>
      <c r="CL29" s="278">
        <v>0</v>
      </c>
      <c r="CM29" s="278">
        <v>0</v>
      </c>
      <c r="CN29" s="278">
        <v>0</v>
      </c>
      <c r="CO29" s="278">
        <v>0</v>
      </c>
      <c r="CP29" s="278">
        <v>0</v>
      </c>
      <c r="CQ29" s="278">
        <f t="shared" si="19"/>
        <v>178438</v>
      </c>
      <c r="CR29" s="278">
        <f t="shared" si="20"/>
        <v>165901</v>
      </c>
      <c r="CS29" s="278">
        <v>0</v>
      </c>
      <c r="CT29" s="278">
        <v>941</v>
      </c>
      <c r="CU29" s="278">
        <v>11067</v>
      </c>
      <c r="CV29" s="278">
        <v>151188</v>
      </c>
      <c r="CW29" s="278">
        <v>1404</v>
      </c>
      <c r="CX29" s="278">
        <v>1301</v>
      </c>
      <c r="CY29" s="278">
        <f t="shared" si="21"/>
        <v>12537</v>
      </c>
      <c r="CZ29" s="278">
        <v>0</v>
      </c>
      <c r="DA29" s="278">
        <v>14</v>
      </c>
      <c r="DB29" s="278">
        <v>3588</v>
      </c>
      <c r="DC29" s="278">
        <v>4788</v>
      </c>
      <c r="DD29" s="278">
        <v>4</v>
      </c>
      <c r="DE29" s="278">
        <v>4143</v>
      </c>
      <c r="DF29" s="278">
        <f t="shared" si="22"/>
        <v>1786</v>
      </c>
      <c r="DG29" s="278">
        <f t="shared" si="23"/>
        <v>1457</v>
      </c>
      <c r="DH29" s="278">
        <v>0</v>
      </c>
      <c r="DI29" s="278">
        <v>0</v>
      </c>
      <c r="DJ29" s="278">
        <v>1047</v>
      </c>
      <c r="DK29" s="278">
        <v>0</v>
      </c>
      <c r="DL29" s="278">
        <v>237</v>
      </c>
      <c r="DM29" s="278">
        <v>173</v>
      </c>
      <c r="DN29" s="278">
        <f t="shared" si="24"/>
        <v>329</v>
      </c>
      <c r="DO29" s="278">
        <v>0</v>
      </c>
      <c r="DP29" s="278">
        <v>0</v>
      </c>
      <c r="DQ29" s="278">
        <v>19</v>
      </c>
      <c r="DR29" s="278">
        <v>0</v>
      </c>
      <c r="DS29" s="278">
        <v>0</v>
      </c>
      <c r="DT29" s="278">
        <v>310</v>
      </c>
      <c r="DU29" s="278">
        <f t="shared" si="25"/>
        <v>127487</v>
      </c>
      <c r="DV29" s="278">
        <v>117495</v>
      </c>
      <c r="DW29" s="278">
        <v>791</v>
      </c>
      <c r="DX29" s="278">
        <v>8393</v>
      </c>
      <c r="DY29" s="278">
        <v>808</v>
      </c>
      <c r="DZ29" s="278">
        <f t="shared" si="26"/>
        <v>16436</v>
      </c>
      <c r="EA29" s="278">
        <f t="shared" si="27"/>
        <v>4200</v>
      </c>
      <c r="EB29" s="278">
        <v>0</v>
      </c>
      <c r="EC29" s="278">
        <v>0</v>
      </c>
      <c r="ED29" s="278">
        <v>4097</v>
      </c>
      <c r="EE29" s="278">
        <v>6</v>
      </c>
      <c r="EF29" s="278">
        <v>91</v>
      </c>
      <c r="EG29" s="278">
        <v>6</v>
      </c>
      <c r="EH29" s="278">
        <f t="shared" si="28"/>
        <v>12236</v>
      </c>
      <c r="EI29" s="278">
        <v>31</v>
      </c>
      <c r="EJ29" s="278">
        <v>0</v>
      </c>
      <c r="EK29" s="278">
        <v>11831</v>
      </c>
      <c r="EL29" s="278">
        <v>5</v>
      </c>
      <c r="EM29" s="278">
        <v>369</v>
      </c>
      <c r="EN29" s="278">
        <v>0</v>
      </c>
    </row>
    <row r="30" spans="1:144" s="276" customFormat="1" ht="12" customHeight="1">
      <c r="A30" s="271" t="s">
        <v>573</v>
      </c>
      <c r="B30" s="272" t="s">
        <v>619</v>
      </c>
      <c r="C30" s="300" t="s">
        <v>300</v>
      </c>
      <c r="D30" s="278">
        <f t="shared" si="0"/>
        <v>634872</v>
      </c>
      <c r="E30" s="278">
        <f t="shared" si="1"/>
        <v>414505</v>
      </c>
      <c r="F30" s="278">
        <f t="shared" si="2"/>
        <v>382678</v>
      </c>
      <c r="G30" s="278">
        <v>0</v>
      </c>
      <c r="H30" s="278">
        <v>382218</v>
      </c>
      <c r="I30" s="278">
        <v>0</v>
      </c>
      <c r="J30" s="278">
        <v>11</v>
      </c>
      <c r="K30" s="278">
        <v>0</v>
      </c>
      <c r="L30" s="278">
        <v>449</v>
      </c>
      <c r="M30" s="278">
        <f t="shared" si="3"/>
        <v>31827</v>
      </c>
      <c r="N30" s="278">
        <v>0</v>
      </c>
      <c r="O30" s="278">
        <v>31757</v>
      </c>
      <c r="P30" s="278">
        <v>32</v>
      </c>
      <c r="Q30" s="278">
        <v>0</v>
      </c>
      <c r="R30" s="278">
        <v>0</v>
      </c>
      <c r="S30" s="278">
        <v>38</v>
      </c>
      <c r="T30" s="278">
        <f t="shared" si="4"/>
        <v>21891</v>
      </c>
      <c r="U30" s="278">
        <f t="shared" si="5"/>
        <v>15273</v>
      </c>
      <c r="V30" s="278">
        <v>0</v>
      </c>
      <c r="W30" s="278">
        <v>0</v>
      </c>
      <c r="X30" s="278">
        <v>11012</v>
      </c>
      <c r="Y30" s="278">
        <v>2467</v>
      </c>
      <c r="Z30" s="278">
        <v>1</v>
      </c>
      <c r="AA30" s="278">
        <v>1793</v>
      </c>
      <c r="AB30" s="278">
        <f t="shared" si="6"/>
        <v>6618</v>
      </c>
      <c r="AC30" s="278">
        <v>0</v>
      </c>
      <c r="AD30" s="278">
        <v>0</v>
      </c>
      <c r="AE30" s="278">
        <v>3089</v>
      </c>
      <c r="AF30" s="278">
        <v>65</v>
      </c>
      <c r="AG30" s="278">
        <v>1</v>
      </c>
      <c r="AH30" s="278">
        <v>3463</v>
      </c>
      <c r="AI30" s="278">
        <f t="shared" si="7"/>
        <v>1488</v>
      </c>
      <c r="AJ30" s="278">
        <f t="shared" si="8"/>
        <v>125</v>
      </c>
      <c r="AK30" s="278">
        <v>0</v>
      </c>
      <c r="AL30" s="278">
        <v>45</v>
      </c>
      <c r="AM30" s="278">
        <v>0</v>
      </c>
      <c r="AN30" s="278">
        <v>47</v>
      </c>
      <c r="AO30" s="278">
        <v>33</v>
      </c>
      <c r="AP30" s="278">
        <v>0</v>
      </c>
      <c r="AQ30" s="278">
        <f t="shared" si="9"/>
        <v>1363</v>
      </c>
      <c r="AR30" s="278">
        <v>0</v>
      </c>
      <c r="AS30" s="278">
        <v>932</v>
      </c>
      <c r="AT30" s="278">
        <v>0</v>
      </c>
      <c r="AU30" s="278">
        <v>389</v>
      </c>
      <c r="AV30" s="278">
        <v>42</v>
      </c>
      <c r="AW30" s="278">
        <v>0</v>
      </c>
      <c r="AX30" s="278">
        <f t="shared" si="10"/>
        <v>0</v>
      </c>
      <c r="AY30" s="278">
        <f t="shared" si="11"/>
        <v>0</v>
      </c>
      <c r="AZ30" s="278">
        <v>0</v>
      </c>
      <c r="BA30" s="278">
        <v>0</v>
      </c>
      <c r="BB30" s="278">
        <v>0</v>
      </c>
      <c r="BC30" s="278">
        <v>0</v>
      </c>
      <c r="BD30" s="278">
        <v>0</v>
      </c>
      <c r="BE30" s="278">
        <v>0</v>
      </c>
      <c r="BF30" s="278">
        <f t="shared" si="12"/>
        <v>0</v>
      </c>
      <c r="BG30" s="278">
        <v>0</v>
      </c>
      <c r="BH30" s="278">
        <v>0</v>
      </c>
      <c r="BI30" s="278">
        <v>0</v>
      </c>
      <c r="BJ30" s="278">
        <v>0</v>
      </c>
      <c r="BK30" s="278">
        <v>0</v>
      </c>
      <c r="BL30" s="278">
        <v>0</v>
      </c>
      <c r="BM30" s="278">
        <f t="shared" si="13"/>
        <v>0</v>
      </c>
      <c r="BN30" s="278">
        <f t="shared" si="14"/>
        <v>0</v>
      </c>
      <c r="BO30" s="278">
        <v>0</v>
      </c>
      <c r="BP30" s="278">
        <v>0</v>
      </c>
      <c r="BQ30" s="278">
        <v>0</v>
      </c>
      <c r="BR30" s="278">
        <v>0</v>
      </c>
      <c r="BS30" s="278">
        <v>0</v>
      </c>
      <c r="BT30" s="278">
        <v>0</v>
      </c>
      <c r="BU30" s="278">
        <f t="shared" si="15"/>
        <v>0</v>
      </c>
      <c r="BV30" s="278">
        <v>0</v>
      </c>
      <c r="BW30" s="278">
        <v>0</v>
      </c>
      <c r="BX30" s="278">
        <v>0</v>
      </c>
      <c r="BY30" s="278">
        <v>0</v>
      </c>
      <c r="BZ30" s="278">
        <v>0</v>
      </c>
      <c r="CA30" s="278">
        <v>0</v>
      </c>
      <c r="CB30" s="278">
        <f t="shared" si="16"/>
        <v>87296</v>
      </c>
      <c r="CC30" s="278">
        <f t="shared" si="17"/>
        <v>83947</v>
      </c>
      <c r="CD30" s="278">
        <v>0</v>
      </c>
      <c r="CE30" s="278">
        <v>83449</v>
      </c>
      <c r="CF30" s="278">
        <v>18</v>
      </c>
      <c r="CG30" s="278">
        <v>17</v>
      </c>
      <c r="CH30" s="278">
        <v>0</v>
      </c>
      <c r="CI30" s="278">
        <v>463</v>
      </c>
      <c r="CJ30" s="278">
        <f t="shared" si="18"/>
        <v>3349</v>
      </c>
      <c r="CK30" s="278">
        <v>0</v>
      </c>
      <c r="CL30" s="278">
        <v>2811</v>
      </c>
      <c r="CM30" s="278">
        <v>5</v>
      </c>
      <c r="CN30" s="278">
        <v>0</v>
      </c>
      <c r="CO30" s="278">
        <v>0</v>
      </c>
      <c r="CP30" s="278">
        <v>533</v>
      </c>
      <c r="CQ30" s="278">
        <f t="shared" si="19"/>
        <v>41115</v>
      </c>
      <c r="CR30" s="278">
        <f t="shared" si="20"/>
        <v>36144</v>
      </c>
      <c r="CS30" s="278">
        <v>0</v>
      </c>
      <c r="CT30" s="278">
        <v>0</v>
      </c>
      <c r="CU30" s="278">
        <v>7681</v>
      </c>
      <c r="CV30" s="278">
        <v>27664</v>
      </c>
      <c r="CW30" s="278">
        <v>97</v>
      </c>
      <c r="CX30" s="278">
        <v>702</v>
      </c>
      <c r="CY30" s="278">
        <f t="shared" si="21"/>
        <v>4971</v>
      </c>
      <c r="CZ30" s="278">
        <v>0</v>
      </c>
      <c r="DA30" s="278">
        <v>0</v>
      </c>
      <c r="DB30" s="278">
        <v>411</v>
      </c>
      <c r="DC30" s="278">
        <v>716</v>
      </c>
      <c r="DD30" s="278">
        <v>1869</v>
      </c>
      <c r="DE30" s="278">
        <v>1975</v>
      </c>
      <c r="DF30" s="278">
        <f t="shared" si="22"/>
        <v>612</v>
      </c>
      <c r="DG30" s="278">
        <f t="shared" si="23"/>
        <v>544</v>
      </c>
      <c r="DH30" s="278">
        <v>0</v>
      </c>
      <c r="DI30" s="278">
        <v>0</v>
      </c>
      <c r="DJ30" s="278">
        <v>488</v>
      </c>
      <c r="DK30" s="278">
        <v>0</v>
      </c>
      <c r="DL30" s="278">
        <v>56</v>
      </c>
      <c r="DM30" s="278">
        <v>0</v>
      </c>
      <c r="DN30" s="278">
        <f t="shared" si="24"/>
        <v>68</v>
      </c>
      <c r="DO30" s="278">
        <v>0</v>
      </c>
      <c r="DP30" s="278">
        <v>0</v>
      </c>
      <c r="DQ30" s="278">
        <v>68</v>
      </c>
      <c r="DR30" s="278">
        <v>0</v>
      </c>
      <c r="DS30" s="278">
        <v>0</v>
      </c>
      <c r="DT30" s="278">
        <v>0</v>
      </c>
      <c r="DU30" s="278">
        <f t="shared" si="25"/>
        <v>47889</v>
      </c>
      <c r="DV30" s="278">
        <v>44177</v>
      </c>
      <c r="DW30" s="278">
        <v>240</v>
      </c>
      <c r="DX30" s="278">
        <v>3329</v>
      </c>
      <c r="DY30" s="278">
        <v>143</v>
      </c>
      <c r="DZ30" s="278">
        <f t="shared" si="26"/>
        <v>20076</v>
      </c>
      <c r="EA30" s="278">
        <f t="shared" si="27"/>
        <v>8887</v>
      </c>
      <c r="EB30" s="278">
        <v>0</v>
      </c>
      <c r="EC30" s="278">
        <v>0</v>
      </c>
      <c r="ED30" s="278">
        <v>8392</v>
      </c>
      <c r="EE30" s="278">
        <v>0</v>
      </c>
      <c r="EF30" s="278">
        <v>379</v>
      </c>
      <c r="EG30" s="278">
        <v>116</v>
      </c>
      <c r="EH30" s="278">
        <f t="shared" si="28"/>
        <v>11189</v>
      </c>
      <c r="EI30" s="278">
        <v>0</v>
      </c>
      <c r="EJ30" s="278">
        <v>0</v>
      </c>
      <c r="EK30" s="278">
        <v>8866</v>
      </c>
      <c r="EL30" s="278">
        <v>0</v>
      </c>
      <c r="EM30" s="278">
        <v>1597</v>
      </c>
      <c r="EN30" s="278">
        <v>726</v>
      </c>
    </row>
    <row r="31" spans="1:144" s="276" customFormat="1" ht="12" customHeight="1">
      <c r="A31" s="271" t="s">
        <v>574</v>
      </c>
      <c r="B31" s="272" t="s">
        <v>575</v>
      </c>
      <c r="C31" s="300" t="s">
        <v>300</v>
      </c>
      <c r="D31" s="278">
        <f t="shared" si="0"/>
        <v>427957</v>
      </c>
      <c r="E31" s="278">
        <f t="shared" si="1"/>
        <v>336388</v>
      </c>
      <c r="F31" s="278">
        <f t="shared" si="2"/>
        <v>320549</v>
      </c>
      <c r="G31" s="278">
        <v>0</v>
      </c>
      <c r="H31" s="278">
        <v>320428</v>
      </c>
      <c r="I31" s="278">
        <v>0</v>
      </c>
      <c r="J31" s="278">
        <v>4</v>
      </c>
      <c r="K31" s="278">
        <v>2</v>
      </c>
      <c r="L31" s="278">
        <v>115</v>
      </c>
      <c r="M31" s="278">
        <f t="shared" si="3"/>
        <v>15839</v>
      </c>
      <c r="N31" s="278">
        <v>0</v>
      </c>
      <c r="O31" s="278">
        <v>15557</v>
      </c>
      <c r="P31" s="278">
        <v>0</v>
      </c>
      <c r="Q31" s="278">
        <v>0</v>
      </c>
      <c r="R31" s="278">
        <v>19</v>
      </c>
      <c r="S31" s="278">
        <v>263</v>
      </c>
      <c r="T31" s="278">
        <f t="shared" si="4"/>
        <v>26536</v>
      </c>
      <c r="U31" s="278">
        <f t="shared" si="5"/>
        <v>17693</v>
      </c>
      <c r="V31" s="278">
        <v>392</v>
      </c>
      <c r="W31" s="278">
        <v>0</v>
      </c>
      <c r="X31" s="278">
        <v>10483</v>
      </c>
      <c r="Y31" s="278">
        <v>218</v>
      </c>
      <c r="Z31" s="278">
        <v>0</v>
      </c>
      <c r="AA31" s="278">
        <v>6600</v>
      </c>
      <c r="AB31" s="278">
        <f t="shared" si="6"/>
        <v>8843</v>
      </c>
      <c r="AC31" s="278">
        <v>19</v>
      </c>
      <c r="AD31" s="278">
        <v>0</v>
      </c>
      <c r="AE31" s="278">
        <v>2362</v>
      </c>
      <c r="AF31" s="278">
        <v>2</v>
      </c>
      <c r="AG31" s="278">
        <v>0</v>
      </c>
      <c r="AH31" s="278">
        <v>6460</v>
      </c>
      <c r="AI31" s="278">
        <f t="shared" si="7"/>
        <v>1597</v>
      </c>
      <c r="AJ31" s="278">
        <f t="shared" si="8"/>
        <v>1558</v>
      </c>
      <c r="AK31" s="278">
        <v>0</v>
      </c>
      <c r="AL31" s="278">
        <v>61</v>
      </c>
      <c r="AM31" s="278">
        <v>0</v>
      </c>
      <c r="AN31" s="278">
        <v>1497</v>
      </c>
      <c r="AO31" s="278">
        <v>0</v>
      </c>
      <c r="AP31" s="278">
        <v>0</v>
      </c>
      <c r="AQ31" s="278">
        <f t="shared" si="9"/>
        <v>39</v>
      </c>
      <c r="AR31" s="278">
        <v>0</v>
      </c>
      <c r="AS31" s="278">
        <v>39</v>
      </c>
      <c r="AT31" s="278">
        <v>0</v>
      </c>
      <c r="AU31" s="278">
        <v>0</v>
      </c>
      <c r="AV31" s="278">
        <v>0</v>
      </c>
      <c r="AW31" s="278">
        <v>0</v>
      </c>
      <c r="AX31" s="278">
        <f t="shared" si="10"/>
        <v>0</v>
      </c>
      <c r="AY31" s="278">
        <f t="shared" si="11"/>
        <v>0</v>
      </c>
      <c r="AZ31" s="278">
        <v>0</v>
      </c>
      <c r="BA31" s="278">
        <v>0</v>
      </c>
      <c r="BB31" s="278">
        <v>0</v>
      </c>
      <c r="BC31" s="278">
        <v>0</v>
      </c>
      <c r="BD31" s="278">
        <v>0</v>
      </c>
      <c r="BE31" s="278">
        <v>0</v>
      </c>
      <c r="BF31" s="278">
        <f t="shared" si="12"/>
        <v>0</v>
      </c>
      <c r="BG31" s="278">
        <v>0</v>
      </c>
      <c r="BH31" s="278">
        <v>0</v>
      </c>
      <c r="BI31" s="278">
        <v>0</v>
      </c>
      <c r="BJ31" s="278">
        <v>0</v>
      </c>
      <c r="BK31" s="278">
        <v>0</v>
      </c>
      <c r="BL31" s="278">
        <v>0</v>
      </c>
      <c r="BM31" s="278">
        <f t="shared" si="13"/>
        <v>0</v>
      </c>
      <c r="BN31" s="278">
        <f t="shared" si="14"/>
        <v>0</v>
      </c>
      <c r="BO31" s="278">
        <v>0</v>
      </c>
      <c r="BP31" s="278">
        <v>0</v>
      </c>
      <c r="BQ31" s="278">
        <v>0</v>
      </c>
      <c r="BR31" s="278">
        <v>0</v>
      </c>
      <c r="BS31" s="278">
        <v>0</v>
      </c>
      <c r="BT31" s="278">
        <v>0</v>
      </c>
      <c r="BU31" s="278">
        <f t="shared" si="15"/>
        <v>0</v>
      </c>
      <c r="BV31" s="278">
        <v>0</v>
      </c>
      <c r="BW31" s="278">
        <v>0</v>
      </c>
      <c r="BX31" s="278">
        <v>0</v>
      </c>
      <c r="BY31" s="278">
        <v>0</v>
      </c>
      <c r="BZ31" s="278">
        <v>0</v>
      </c>
      <c r="CA31" s="278">
        <v>0</v>
      </c>
      <c r="CB31" s="278">
        <f t="shared" si="16"/>
        <v>10333</v>
      </c>
      <c r="CC31" s="278">
        <f t="shared" si="17"/>
        <v>9897</v>
      </c>
      <c r="CD31" s="278">
        <v>0</v>
      </c>
      <c r="CE31" s="278">
        <v>9024</v>
      </c>
      <c r="CF31" s="278">
        <v>126</v>
      </c>
      <c r="CG31" s="278">
        <v>747</v>
      </c>
      <c r="CH31" s="278">
        <v>0</v>
      </c>
      <c r="CI31" s="278">
        <v>0</v>
      </c>
      <c r="CJ31" s="278">
        <f t="shared" si="18"/>
        <v>436</v>
      </c>
      <c r="CK31" s="278">
        <v>0</v>
      </c>
      <c r="CL31" s="278">
        <v>402</v>
      </c>
      <c r="CM31" s="278">
        <v>34</v>
      </c>
      <c r="CN31" s="278">
        <v>0</v>
      </c>
      <c r="CO31" s="278">
        <v>0</v>
      </c>
      <c r="CP31" s="278">
        <v>0</v>
      </c>
      <c r="CQ31" s="278">
        <f t="shared" si="19"/>
        <v>21478</v>
      </c>
      <c r="CR31" s="278">
        <f t="shared" si="20"/>
        <v>20630</v>
      </c>
      <c r="CS31" s="278">
        <v>0</v>
      </c>
      <c r="CT31" s="278">
        <v>897</v>
      </c>
      <c r="CU31" s="278">
        <v>402</v>
      </c>
      <c r="CV31" s="278">
        <v>19186</v>
      </c>
      <c r="CW31" s="278">
        <v>54</v>
      </c>
      <c r="CX31" s="278">
        <v>91</v>
      </c>
      <c r="CY31" s="278">
        <f t="shared" si="21"/>
        <v>848</v>
      </c>
      <c r="CZ31" s="278">
        <v>0</v>
      </c>
      <c r="DA31" s="278">
        <v>56</v>
      </c>
      <c r="DB31" s="278">
        <v>51</v>
      </c>
      <c r="DC31" s="278">
        <v>667</v>
      </c>
      <c r="DD31" s="278">
        <v>16</v>
      </c>
      <c r="DE31" s="278">
        <v>58</v>
      </c>
      <c r="DF31" s="278">
        <f t="shared" si="22"/>
        <v>736</v>
      </c>
      <c r="DG31" s="278">
        <f t="shared" si="23"/>
        <v>721</v>
      </c>
      <c r="DH31" s="278">
        <v>0</v>
      </c>
      <c r="DI31" s="278">
        <v>0</v>
      </c>
      <c r="DJ31" s="278">
        <v>323</v>
      </c>
      <c r="DK31" s="278">
        <v>0</v>
      </c>
      <c r="DL31" s="278">
        <v>63</v>
      </c>
      <c r="DM31" s="278">
        <v>335</v>
      </c>
      <c r="DN31" s="278">
        <f t="shared" si="24"/>
        <v>15</v>
      </c>
      <c r="DO31" s="278">
        <v>0</v>
      </c>
      <c r="DP31" s="278">
        <v>0</v>
      </c>
      <c r="DQ31" s="278">
        <v>10</v>
      </c>
      <c r="DR31" s="278">
        <v>0</v>
      </c>
      <c r="DS31" s="278">
        <v>5</v>
      </c>
      <c r="DT31" s="278">
        <v>0</v>
      </c>
      <c r="DU31" s="278">
        <f t="shared" si="25"/>
        <v>24069</v>
      </c>
      <c r="DV31" s="278">
        <v>23713</v>
      </c>
      <c r="DW31" s="278">
        <v>172</v>
      </c>
      <c r="DX31" s="278">
        <v>184</v>
      </c>
      <c r="DY31" s="278">
        <v>0</v>
      </c>
      <c r="DZ31" s="278">
        <f t="shared" si="26"/>
        <v>6820</v>
      </c>
      <c r="EA31" s="278">
        <f t="shared" si="27"/>
        <v>2095</v>
      </c>
      <c r="EB31" s="278">
        <v>0</v>
      </c>
      <c r="EC31" s="278">
        <v>0</v>
      </c>
      <c r="ED31" s="278">
        <v>2012</v>
      </c>
      <c r="EE31" s="278">
        <v>0</v>
      </c>
      <c r="EF31" s="278">
        <v>83</v>
      </c>
      <c r="EG31" s="278">
        <v>0</v>
      </c>
      <c r="EH31" s="278">
        <f t="shared" si="28"/>
        <v>4725</v>
      </c>
      <c r="EI31" s="278">
        <v>0</v>
      </c>
      <c r="EJ31" s="278">
        <v>0</v>
      </c>
      <c r="EK31" s="278">
        <v>3192</v>
      </c>
      <c r="EL31" s="278">
        <v>0</v>
      </c>
      <c r="EM31" s="278">
        <v>1533</v>
      </c>
      <c r="EN31" s="278">
        <v>0</v>
      </c>
    </row>
    <row r="32" spans="1:144" s="276" customFormat="1" ht="12" customHeight="1">
      <c r="A32" s="271" t="s">
        <v>576</v>
      </c>
      <c r="B32" s="272" t="s">
        <v>631</v>
      </c>
      <c r="C32" s="300" t="s">
        <v>300</v>
      </c>
      <c r="D32" s="278">
        <f t="shared" si="0"/>
        <v>833762</v>
      </c>
      <c r="E32" s="278">
        <f t="shared" si="1"/>
        <v>686033</v>
      </c>
      <c r="F32" s="278">
        <f t="shared" si="2"/>
        <v>620522</v>
      </c>
      <c r="G32" s="278">
        <v>209141</v>
      </c>
      <c r="H32" s="278">
        <v>408865</v>
      </c>
      <c r="I32" s="278">
        <v>97</v>
      </c>
      <c r="J32" s="278">
        <v>0</v>
      </c>
      <c r="K32" s="278">
        <v>2262</v>
      </c>
      <c r="L32" s="278">
        <v>157</v>
      </c>
      <c r="M32" s="278">
        <f t="shared" si="3"/>
        <v>65511</v>
      </c>
      <c r="N32" s="278">
        <v>0</v>
      </c>
      <c r="O32" s="278">
        <v>64371</v>
      </c>
      <c r="P32" s="278">
        <v>0</v>
      </c>
      <c r="Q32" s="278">
        <v>777</v>
      </c>
      <c r="R32" s="278">
        <v>0</v>
      </c>
      <c r="S32" s="278">
        <v>363</v>
      </c>
      <c r="T32" s="278">
        <f t="shared" si="4"/>
        <v>47741</v>
      </c>
      <c r="U32" s="278">
        <f t="shared" si="5"/>
        <v>26344</v>
      </c>
      <c r="V32" s="278">
        <v>0</v>
      </c>
      <c r="W32" s="278">
        <v>0</v>
      </c>
      <c r="X32" s="278">
        <v>19531</v>
      </c>
      <c r="Y32" s="278">
        <v>1565</v>
      </c>
      <c r="Z32" s="278">
        <v>104</v>
      </c>
      <c r="AA32" s="278">
        <v>5144</v>
      </c>
      <c r="AB32" s="278">
        <f t="shared" si="6"/>
        <v>21397</v>
      </c>
      <c r="AC32" s="278">
        <v>0</v>
      </c>
      <c r="AD32" s="278">
        <v>0</v>
      </c>
      <c r="AE32" s="278">
        <v>261</v>
      </c>
      <c r="AF32" s="278">
        <v>3</v>
      </c>
      <c r="AG32" s="278">
        <v>1</v>
      </c>
      <c r="AH32" s="278">
        <v>21132</v>
      </c>
      <c r="AI32" s="278">
        <f t="shared" si="7"/>
        <v>0</v>
      </c>
      <c r="AJ32" s="278">
        <f t="shared" si="8"/>
        <v>0</v>
      </c>
      <c r="AK32" s="278">
        <v>0</v>
      </c>
      <c r="AL32" s="278">
        <v>0</v>
      </c>
      <c r="AM32" s="278">
        <v>0</v>
      </c>
      <c r="AN32" s="278">
        <v>0</v>
      </c>
      <c r="AO32" s="278">
        <v>0</v>
      </c>
      <c r="AP32" s="278">
        <v>0</v>
      </c>
      <c r="AQ32" s="278">
        <f t="shared" si="9"/>
        <v>0</v>
      </c>
      <c r="AR32" s="278">
        <v>0</v>
      </c>
      <c r="AS32" s="278">
        <v>0</v>
      </c>
      <c r="AT32" s="278">
        <v>0</v>
      </c>
      <c r="AU32" s="278">
        <v>0</v>
      </c>
      <c r="AV32" s="278">
        <v>0</v>
      </c>
      <c r="AW32" s="278">
        <v>0</v>
      </c>
      <c r="AX32" s="278">
        <f t="shared" si="10"/>
        <v>4566</v>
      </c>
      <c r="AY32" s="278">
        <f t="shared" si="11"/>
        <v>4566</v>
      </c>
      <c r="AZ32" s="278">
        <v>0</v>
      </c>
      <c r="BA32" s="278">
        <v>0</v>
      </c>
      <c r="BB32" s="278">
        <v>0</v>
      </c>
      <c r="BC32" s="278">
        <v>4566</v>
      </c>
      <c r="BD32" s="278">
        <v>0</v>
      </c>
      <c r="BE32" s="278">
        <v>0</v>
      </c>
      <c r="BF32" s="278">
        <f t="shared" si="12"/>
        <v>0</v>
      </c>
      <c r="BG32" s="278">
        <v>0</v>
      </c>
      <c r="BH32" s="278">
        <v>0</v>
      </c>
      <c r="BI32" s="278">
        <v>0</v>
      </c>
      <c r="BJ32" s="278">
        <v>0</v>
      </c>
      <c r="BK32" s="278">
        <v>0</v>
      </c>
      <c r="BL32" s="278">
        <v>0</v>
      </c>
      <c r="BM32" s="278">
        <f t="shared" si="13"/>
        <v>12</v>
      </c>
      <c r="BN32" s="278">
        <f t="shared" si="14"/>
        <v>12</v>
      </c>
      <c r="BO32" s="278">
        <v>0</v>
      </c>
      <c r="BP32" s="278">
        <v>12</v>
      </c>
      <c r="BQ32" s="278">
        <v>0</v>
      </c>
      <c r="BR32" s="278">
        <v>0</v>
      </c>
      <c r="BS32" s="278">
        <v>0</v>
      </c>
      <c r="BT32" s="278">
        <v>0</v>
      </c>
      <c r="BU32" s="278">
        <f t="shared" si="15"/>
        <v>0</v>
      </c>
      <c r="BV32" s="278">
        <v>0</v>
      </c>
      <c r="BW32" s="278">
        <v>0</v>
      </c>
      <c r="BX32" s="278">
        <v>0</v>
      </c>
      <c r="BY32" s="278">
        <v>0</v>
      </c>
      <c r="BZ32" s="278">
        <v>0</v>
      </c>
      <c r="CA32" s="278">
        <v>0</v>
      </c>
      <c r="CB32" s="278">
        <f t="shared" si="16"/>
        <v>9915</v>
      </c>
      <c r="CC32" s="278">
        <f t="shared" si="17"/>
        <v>9538</v>
      </c>
      <c r="CD32" s="278">
        <v>0</v>
      </c>
      <c r="CE32" s="278">
        <v>8214</v>
      </c>
      <c r="CF32" s="278">
        <v>70</v>
      </c>
      <c r="CG32" s="278">
        <v>1098</v>
      </c>
      <c r="CH32" s="278">
        <v>0</v>
      </c>
      <c r="CI32" s="278">
        <v>156</v>
      </c>
      <c r="CJ32" s="278">
        <f t="shared" si="18"/>
        <v>377</v>
      </c>
      <c r="CK32" s="278">
        <v>0</v>
      </c>
      <c r="CL32" s="278">
        <v>340</v>
      </c>
      <c r="CM32" s="278">
        <v>0</v>
      </c>
      <c r="CN32" s="278">
        <v>37</v>
      </c>
      <c r="CO32" s="278">
        <v>0</v>
      </c>
      <c r="CP32" s="278">
        <v>0</v>
      </c>
      <c r="CQ32" s="278">
        <f t="shared" si="19"/>
        <v>47292</v>
      </c>
      <c r="CR32" s="278">
        <f t="shared" si="20"/>
        <v>42315</v>
      </c>
      <c r="CS32" s="278">
        <v>0</v>
      </c>
      <c r="CT32" s="278">
        <v>0</v>
      </c>
      <c r="CU32" s="278">
        <v>1387</v>
      </c>
      <c r="CV32" s="278">
        <v>39947</v>
      </c>
      <c r="CW32" s="278">
        <v>123</v>
      </c>
      <c r="CX32" s="278">
        <v>858</v>
      </c>
      <c r="CY32" s="278">
        <f t="shared" si="21"/>
        <v>4977</v>
      </c>
      <c r="CZ32" s="278">
        <v>0</v>
      </c>
      <c r="DA32" s="278">
        <v>0</v>
      </c>
      <c r="DB32" s="278">
        <v>1849</v>
      </c>
      <c r="DC32" s="278">
        <v>1996</v>
      </c>
      <c r="DD32" s="278">
        <v>55</v>
      </c>
      <c r="DE32" s="278">
        <v>1077</v>
      </c>
      <c r="DF32" s="278">
        <f t="shared" si="22"/>
        <v>3371</v>
      </c>
      <c r="DG32" s="278">
        <f t="shared" si="23"/>
        <v>2156</v>
      </c>
      <c r="DH32" s="278">
        <v>0</v>
      </c>
      <c r="DI32" s="278">
        <v>0</v>
      </c>
      <c r="DJ32" s="278">
        <v>1958</v>
      </c>
      <c r="DK32" s="278">
        <v>0</v>
      </c>
      <c r="DL32" s="278">
        <v>28</v>
      </c>
      <c r="DM32" s="278">
        <v>170</v>
      </c>
      <c r="DN32" s="278">
        <f t="shared" si="24"/>
        <v>1215</v>
      </c>
      <c r="DO32" s="278">
        <v>0</v>
      </c>
      <c r="DP32" s="278">
        <v>0</v>
      </c>
      <c r="DQ32" s="278">
        <v>0</v>
      </c>
      <c r="DR32" s="278">
        <v>0</v>
      </c>
      <c r="DS32" s="278">
        <v>15</v>
      </c>
      <c r="DT32" s="278">
        <v>1200</v>
      </c>
      <c r="DU32" s="278">
        <f t="shared" si="25"/>
        <v>18611</v>
      </c>
      <c r="DV32" s="278">
        <v>7780</v>
      </c>
      <c r="DW32" s="278">
        <v>92</v>
      </c>
      <c r="DX32" s="278">
        <v>10459</v>
      </c>
      <c r="DY32" s="278">
        <v>280</v>
      </c>
      <c r="DZ32" s="278">
        <f t="shared" si="26"/>
        <v>16221</v>
      </c>
      <c r="EA32" s="278">
        <f t="shared" si="27"/>
        <v>5368</v>
      </c>
      <c r="EB32" s="278">
        <v>0</v>
      </c>
      <c r="EC32" s="278">
        <v>0</v>
      </c>
      <c r="ED32" s="278">
        <v>4858</v>
      </c>
      <c r="EE32" s="278">
        <v>18</v>
      </c>
      <c r="EF32" s="278">
        <v>220</v>
      </c>
      <c r="EG32" s="278">
        <v>272</v>
      </c>
      <c r="EH32" s="278">
        <f t="shared" si="28"/>
        <v>10853</v>
      </c>
      <c r="EI32" s="278">
        <v>0</v>
      </c>
      <c r="EJ32" s="278">
        <v>0</v>
      </c>
      <c r="EK32" s="278">
        <v>10440</v>
      </c>
      <c r="EL32" s="278">
        <v>50</v>
      </c>
      <c r="EM32" s="278">
        <v>0</v>
      </c>
      <c r="EN32" s="278">
        <v>363</v>
      </c>
    </row>
    <row r="33" spans="1:144" s="276" customFormat="1" ht="12" customHeight="1">
      <c r="A33" s="271" t="s">
        <v>577</v>
      </c>
      <c r="B33" s="272" t="s">
        <v>578</v>
      </c>
      <c r="C33" s="300" t="s">
        <v>300</v>
      </c>
      <c r="D33" s="278">
        <f t="shared" si="0"/>
        <v>3173207</v>
      </c>
      <c r="E33" s="278">
        <f t="shared" si="1"/>
        <v>2890969</v>
      </c>
      <c r="F33" s="278">
        <f t="shared" si="2"/>
        <v>2764073</v>
      </c>
      <c r="G33" s="278">
        <v>1595715</v>
      </c>
      <c r="H33" s="278">
        <v>1139561</v>
      </c>
      <c r="I33" s="278">
        <v>4272</v>
      </c>
      <c r="J33" s="278">
        <v>337</v>
      </c>
      <c r="K33" s="278">
        <v>0</v>
      </c>
      <c r="L33" s="278">
        <v>24188</v>
      </c>
      <c r="M33" s="278">
        <f t="shared" si="3"/>
        <v>126896</v>
      </c>
      <c r="N33" s="278">
        <v>56212</v>
      </c>
      <c r="O33" s="278">
        <v>70378</v>
      </c>
      <c r="P33" s="278">
        <v>222</v>
      </c>
      <c r="Q33" s="278">
        <v>23</v>
      </c>
      <c r="R33" s="278">
        <v>0</v>
      </c>
      <c r="S33" s="278">
        <v>61</v>
      </c>
      <c r="T33" s="278">
        <f t="shared" si="4"/>
        <v>112090</v>
      </c>
      <c r="U33" s="278">
        <f t="shared" si="5"/>
        <v>78752</v>
      </c>
      <c r="V33" s="278">
        <v>4135</v>
      </c>
      <c r="W33" s="278">
        <v>0</v>
      </c>
      <c r="X33" s="278">
        <v>17118</v>
      </c>
      <c r="Y33" s="278">
        <v>7011</v>
      </c>
      <c r="Z33" s="278">
        <v>259</v>
      </c>
      <c r="AA33" s="278">
        <v>50229</v>
      </c>
      <c r="AB33" s="278">
        <f t="shared" si="6"/>
        <v>33338</v>
      </c>
      <c r="AC33" s="278">
        <v>2491</v>
      </c>
      <c r="AD33" s="278">
        <v>0</v>
      </c>
      <c r="AE33" s="278">
        <v>2055</v>
      </c>
      <c r="AF33" s="278">
        <v>272</v>
      </c>
      <c r="AG33" s="278">
        <v>0</v>
      </c>
      <c r="AH33" s="278">
        <v>28520</v>
      </c>
      <c r="AI33" s="278">
        <f t="shared" si="7"/>
        <v>0</v>
      </c>
      <c r="AJ33" s="278">
        <f t="shared" si="8"/>
        <v>0</v>
      </c>
      <c r="AK33" s="278">
        <v>0</v>
      </c>
      <c r="AL33" s="278">
        <v>0</v>
      </c>
      <c r="AM33" s="278">
        <v>0</v>
      </c>
      <c r="AN33" s="278">
        <v>0</v>
      </c>
      <c r="AO33" s="278">
        <v>0</v>
      </c>
      <c r="AP33" s="278">
        <v>0</v>
      </c>
      <c r="AQ33" s="278">
        <f t="shared" si="9"/>
        <v>0</v>
      </c>
      <c r="AR33" s="278">
        <v>0</v>
      </c>
      <c r="AS33" s="278">
        <v>0</v>
      </c>
      <c r="AT33" s="278">
        <v>0</v>
      </c>
      <c r="AU33" s="278">
        <v>0</v>
      </c>
      <c r="AV33" s="278">
        <v>0</v>
      </c>
      <c r="AW33" s="278">
        <v>0</v>
      </c>
      <c r="AX33" s="278">
        <f t="shared" si="10"/>
        <v>0</v>
      </c>
      <c r="AY33" s="278">
        <f t="shared" si="11"/>
        <v>0</v>
      </c>
      <c r="AZ33" s="278">
        <v>0</v>
      </c>
      <c r="BA33" s="278">
        <v>0</v>
      </c>
      <c r="BB33" s="278">
        <v>0</v>
      </c>
      <c r="BC33" s="278">
        <v>0</v>
      </c>
      <c r="BD33" s="278">
        <v>0</v>
      </c>
      <c r="BE33" s="278">
        <v>0</v>
      </c>
      <c r="BF33" s="278">
        <f t="shared" si="12"/>
        <v>0</v>
      </c>
      <c r="BG33" s="278">
        <v>0</v>
      </c>
      <c r="BH33" s="278">
        <v>0</v>
      </c>
      <c r="BI33" s="278">
        <v>0</v>
      </c>
      <c r="BJ33" s="278">
        <v>0</v>
      </c>
      <c r="BK33" s="278">
        <v>0</v>
      </c>
      <c r="BL33" s="278">
        <v>0</v>
      </c>
      <c r="BM33" s="278">
        <f t="shared" si="13"/>
        <v>217</v>
      </c>
      <c r="BN33" s="278">
        <f t="shared" si="14"/>
        <v>217</v>
      </c>
      <c r="BO33" s="278">
        <v>0</v>
      </c>
      <c r="BP33" s="278">
        <v>0</v>
      </c>
      <c r="BQ33" s="278">
        <v>0</v>
      </c>
      <c r="BR33" s="278">
        <v>0</v>
      </c>
      <c r="BS33" s="278">
        <v>217</v>
      </c>
      <c r="BT33" s="278">
        <v>0</v>
      </c>
      <c r="BU33" s="278">
        <f t="shared" si="15"/>
        <v>0</v>
      </c>
      <c r="BV33" s="278">
        <v>0</v>
      </c>
      <c r="BW33" s="278">
        <v>0</v>
      </c>
      <c r="BX33" s="278">
        <v>0</v>
      </c>
      <c r="BY33" s="278">
        <v>0</v>
      </c>
      <c r="BZ33" s="278">
        <v>0</v>
      </c>
      <c r="CA33" s="278">
        <v>0</v>
      </c>
      <c r="CB33" s="278">
        <f t="shared" si="16"/>
        <v>0</v>
      </c>
      <c r="CC33" s="278">
        <f t="shared" si="17"/>
        <v>0</v>
      </c>
      <c r="CD33" s="278">
        <v>0</v>
      </c>
      <c r="CE33" s="278">
        <v>0</v>
      </c>
      <c r="CF33" s="278">
        <v>0</v>
      </c>
      <c r="CG33" s="278">
        <v>0</v>
      </c>
      <c r="CH33" s="278">
        <v>0</v>
      </c>
      <c r="CI33" s="278">
        <v>0</v>
      </c>
      <c r="CJ33" s="278">
        <f t="shared" si="18"/>
        <v>0</v>
      </c>
      <c r="CK33" s="278">
        <v>0</v>
      </c>
      <c r="CL33" s="278">
        <v>0</v>
      </c>
      <c r="CM33" s="278">
        <v>0</v>
      </c>
      <c r="CN33" s="278">
        <v>0</v>
      </c>
      <c r="CO33" s="278">
        <v>0</v>
      </c>
      <c r="CP33" s="278">
        <v>0</v>
      </c>
      <c r="CQ33" s="278">
        <f t="shared" si="19"/>
        <v>137301</v>
      </c>
      <c r="CR33" s="278">
        <f t="shared" si="20"/>
        <v>135184</v>
      </c>
      <c r="CS33" s="278">
        <v>0</v>
      </c>
      <c r="CT33" s="278">
        <v>137</v>
      </c>
      <c r="CU33" s="278">
        <v>201</v>
      </c>
      <c r="CV33" s="278">
        <v>134275</v>
      </c>
      <c r="CW33" s="278">
        <v>175</v>
      </c>
      <c r="CX33" s="278">
        <v>396</v>
      </c>
      <c r="CY33" s="278">
        <f t="shared" si="21"/>
        <v>2117</v>
      </c>
      <c r="CZ33" s="278">
        <v>0</v>
      </c>
      <c r="DA33" s="278">
        <v>27</v>
      </c>
      <c r="DB33" s="278">
        <v>11</v>
      </c>
      <c r="DC33" s="278">
        <v>1989</v>
      </c>
      <c r="DD33" s="278">
        <v>0</v>
      </c>
      <c r="DE33" s="278">
        <v>90</v>
      </c>
      <c r="DF33" s="278">
        <f t="shared" si="22"/>
        <v>8836</v>
      </c>
      <c r="DG33" s="278">
        <f t="shared" si="23"/>
        <v>8836</v>
      </c>
      <c r="DH33" s="278">
        <v>0</v>
      </c>
      <c r="DI33" s="278">
        <v>236</v>
      </c>
      <c r="DJ33" s="278">
        <v>0</v>
      </c>
      <c r="DK33" s="278">
        <v>8600</v>
      </c>
      <c r="DL33" s="278">
        <v>0</v>
      </c>
      <c r="DM33" s="278">
        <v>0</v>
      </c>
      <c r="DN33" s="278">
        <f t="shared" si="24"/>
        <v>0</v>
      </c>
      <c r="DO33" s="278">
        <v>0</v>
      </c>
      <c r="DP33" s="278">
        <v>0</v>
      </c>
      <c r="DQ33" s="278">
        <v>0</v>
      </c>
      <c r="DR33" s="278">
        <v>0</v>
      </c>
      <c r="DS33" s="278">
        <v>0</v>
      </c>
      <c r="DT33" s="278">
        <v>0</v>
      </c>
      <c r="DU33" s="278">
        <f t="shared" si="25"/>
        <v>22071</v>
      </c>
      <c r="DV33" s="278">
        <v>16951</v>
      </c>
      <c r="DW33" s="278">
        <v>57</v>
      </c>
      <c r="DX33" s="278">
        <v>5060</v>
      </c>
      <c r="DY33" s="278">
        <v>3</v>
      </c>
      <c r="DZ33" s="278">
        <f t="shared" si="26"/>
        <v>1723</v>
      </c>
      <c r="EA33" s="278">
        <f t="shared" si="27"/>
        <v>628</v>
      </c>
      <c r="EB33" s="278">
        <v>0</v>
      </c>
      <c r="EC33" s="278">
        <v>0</v>
      </c>
      <c r="ED33" s="278">
        <v>550</v>
      </c>
      <c r="EE33" s="278">
        <v>0</v>
      </c>
      <c r="EF33" s="278">
        <v>0</v>
      </c>
      <c r="EG33" s="278">
        <v>78</v>
      </c>
      <c r="EH33" s="278">
        <f t="shared" si="28"/>
        <v>1095</v>
      </c>
      <c r="EI33" s="278">
        <v>26</v>
      </c>
      <c r="EJ33" s="278">
        <v>0</v>
      </c>
      <c r="EK33" s="278">
        <v>479</v>
      </c>
      <c r="EL33" s="278">
        <v>0</v>
      </c>
      <c r="EM33" s="278">
        <v>590</v>
      </c>
      <c r="EN33" s="278">
        <v>0</v>
      </c>
    </row>
    <row r="34" spans="1:144" s="276" customFormat="1" ht="12" customHeight="1">
      <c r="A34" s="271" t="s">
        <v>579</v>
      </c>
      <c r="B34" s="272" t="s">
        <v>643</v>
      </c>
      <c r="C34" s="300" t="s">
        <v>300</v>
      </c>
      <c r="D34" s="278">
        <f t="shared" si="0"/>
        <v>1849407</v>
      </c>
      <c r="E34" s="278">
        <f t="shared" si="1"/>
        <v>1567649</v>
      </c>
      <c r="F34" s="278">
        <f t="shared" si="2"/>
        <v>1453562</v>
      </c>
      <c r="G34" s="278">
        <v>29843</v>
      </c>
      <c r="H34" s="278">
        <v>1415602</v>
      </c>
      <c r="I34" s="278">
        <v>0</v>
      </c>
      <c r="J34" s="278">
        <v>109</v>
      </c>
      <c r="K34" s="278">
        <v>451</v>
      </c>
      <c r="L34" s="278">
        <v>7557</v>
      </c>
      <c r="M34" s="278">
        <f t="shared" si="3"/>
        <v>114087</v>
      </c>
      <c r="N34" s="278">
        <v>1770</v>
      </c>
      <c r="O34" s="278">
        <v>111239</v>
      </c>
      <c r="P34" s="278">
        <v>193</v>
      </c>
      <c r="Q34" s="278">
        <v>81</v>
      </c>
      <c r="R34" s="278">
        <v>0</v>
      </c>
      <c r="S34" s="278">
        <v>804</v>
      </c>
      <c r="T34" s="278">
        <f t="shared" si="4"/>
        <v>96929</v>
      </c>
      <c r="U34" s="278">
        <f t="shared" si="5"/>
        <v>72714</v>
      </c>
      <c r="V34" s="278">
        <v>0</v>
      </c>
      <c r="W34" s="278">
        <v>3005</v>
      </c>
      <c r="X34" s="278">
        <v>37135</v>
      </c>
      <c r="Y34" s="278">
        <v>2823</v>
      </c>
      <c r="Z34" s="278">
        <v>112</v>
      </c>
      <c r="AA34" s="278">
        <v>29639</v>
      </c>
      <c r="AB34" s="278">
        <f t="shared" si="6"/>
        <v>24215</v>
      </c>
      <c r="AC34" s="278">
        <v>0</v>
      </c>
      <c r="AD34" s="278">
        <v>1063</v>
      </c>
      <c r="AE34" s="278">
        <v>2948</v>
      </c>
      <c r="AF34" s="278">
        <v>223</v>
      </c>
      <c r="AG34" s="278">
        <v>0</v>
      </c>
      <c r="AH34" s="278">
        <v>19981</v>
      </c>
      <c r="AI34" s="278">
        <f t="shared" si="7"/>
        <v>7492</v>
      </c>
      <c r="AJ34" s="278">
        <f t="shared" si="8"/>
        <v>0</v>
      </c>
      <c r="AK34" s="278">
        <v>0</v>
      </c>
      <c r="AL34" s="278">
        <v>0</v>
      </c>
      <c r="AM34" s="278">
        <v>0</v>
      </c>
      <c r="AN34" s="278">
        <v>0</v>
      </c>
      <c r="AO34" s="278">
        <v>0</v>
      </c>
      <c r="AP34" s="278">
        <v>0</v>
      </c>
      <c r="AQ34" s="278">
        <f t="shared" si="9"/>
        <v>7492</v>
      </c>
      <c r="AR34" s="278">
        <v>0</v>
      </c>
      <c r="AS34" s="278">
        <v>0</v>
      </c>
      <c r="AT34" s="278">
        <v>0</v>
      </c>
      <c r="AU34" s="278">
        <v>7471</v>
      </c>
      <c r="AV34" s="278">
        <v>0</v>
      </c>
      <c r="AW34" s="278">
        <v>21</v>
      </c>
      <c r="AX34" s="278">
        <f t="shared" si="10"/>
        <v>0</v>
      </c>
      <c r="AY34" s="278">
        <f t="shared" si="11"/>
        <v>0</v>
      </c>
      <c r="AZ34" s="278">
        <v>0</v>
      </c>
      <c r="BA34" s="278">
        <v>0</v>
      </c>
      <c r="BB34" s="278">
        <v>0</v>
      </c>
      <c r="BC34" s="278">
        <v>0</v>
      </c>
      <c r="BD34" s="278">
        <v>0</v>
      </c>
      <c r="BE34" s="278">
        <v>0</v>
      </c>
      <c r="BF34" s="278">
        <f t="shared" si="12"/>
        <v>0</v>
      </c>
      <c r="BG34" s="278">
        <v>0</v>
      </c>
      <c r="BH34" s="278">
        <v>0</v>
      </c>
      <c r="BI34" s="278">
        <v>0</v>
      </c>
      <c r="BJ34" s="278">
        <v>0</v>
      </c>
      <c r="BK34" s="278">
        <v>0</v>
      </c>
      <c r="BL34" s="278">
        <v>0</v>
      </c>
      <c r="BM34" s="278">
        <f t="shared" si="13"/>
        <v>0</v>
      </c>
      <c r="BN34" s="278">
        <f t="shared" si="14"/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f t="shared" si="15"/>
        <v>0</v>
      </c>
      <c r="BV34" s="278">
        <v>0</v>
      </c>
      <c r="BW34" s="278">
        <v>0</v>
      </c>
      <c r="BX34" s="278">
        <v>0</v>
      </c>
      <c r="BY34" s="278">
        <v>0</v>
      </c>
      <c r="BZ34" s="278">
        <v>0</v>
      </c>
      <c r="CA34" s="278">
        <v>0</v>
      </c>
      <c r="CB34" s="278">
        <f t="shared" si="16"/>
        <v>12868</v>
      </c>
      <c r="CC34" s="278">
        <f t="shared" si="17"/>
        <v>10373</v>
      </c>
      <c r="CD34" s="278">
        <v>0</v>
      </c>
      <c r="CE34" s="278">
        <v>10309</v>
      </c>
      <c r="CF34" s="278">
        <v>0</v>
      </c>
      <c r="CG34" s="278">
        <v>64</v>
      </c>
      <c r="CH34" s="278">
        <v>0</v>
      </c>
      <c r="CI34" s="278">
        <v>0</v>
      </c>
      <c r="CJ34" s="278">
        <f t="shared" si="18"/>
        <v>2495</v>
      </c>
      <c r="CK34" s="278">
        <v>0</v>
      </c>
      <c r="CL34" s="278">
        <v>2382</v>
      </c>
      <c r="CM34" s="278">
        <v>0</v>
      </c>
      <c r="CN34" s="278">
        <v>76</v>
      </c>
      <c r="CO34" s="278">
        <v>0</v>
      </c>
      <c r="CP34" s="278">
        <v>37</v>
      </c>
      <c r="CQ34" s="278">
        <f t="shared" si="19"/>
        <v>81500</v>
      </c>
      <c r="CR34" s="278">
        <f t="shared" si="20"/>
        <v>78653</v>
      </c>
      <c r="CS34" s="278">
        <v>0</v>
      </c>
      <c r="CT34" s="278">
        <v>353</v>
      </c>
      <c r="CU34" s="278">
        <v>2733</v>
      </c>
      <c r="CV34" s="278">
        <v>74782</v>
      </c>
      <c r="CW34" s="278">
        <v>242</v>
      </c>
      <c r="CX34" s="278">
        <v>543</v>
      </c>
      <c r="CY34" s="278">
        <f t="shared" si="21"/>
        <v>2847</v>
      </c>
      <c r="CZ34" s="278">
        <v>0</v>
      </c>
      <c r="DA34" s="278">
        <v>59</v>
      </c>
      <c r="DB34" s="278">
        <v>336</v>
      </c>
      <c r="DC34" s="278">
        <v>1668</v>
      </c>
      <c r="DD34" s="278">
        <v>88</v>
      </c>
      <c r="DE34" s="278">
        <v>696</v>
      </c>
      <c r="DF34" s="278">
        <f t="shared" si="22"/>
        <v>2226</v>
      </c>
      <c r="DG34" s="278">
        <f t="shared" si="23"/>
        <v>2109</v>
      </c>
      <c r="DH34" s="278">
        <v>0</v>
      </c>
      <c r="DI34" s="278">
        <v>0</v>
      </c>
      <c r="DJ34" s="278">
        <v>2092</v>
      </c>
      <c r="DK34" s="278">
        <v>0</v>
      </c>
      <c r="DL34" s="278">
        <v>17</v>
      </c>
      <c r="DM34" s="278">
        <v>0</v>
      </c>
      <c r="DN34" s="278">
        <f t="shared" si="24"/>
        <v>117</v>
      </c>
      <c r="DO34" s="278">
        <v>0</v>
      </c>
      <c r="DP34" s="278">
        <v>0</v>
      </c>
      <c r="DQ34" s="278">
        <v>117</v>
      </c>
      <c r="DR34" s="278">
        <v>0</v>
      </c>
      <c r="DS34" s="278">
        <v>0</v>
      </c>
      <c r="DT34" s="278">
        <v>0</v>
      </c>
      <c r="DU34" s="278">
        <f t="shared" si="25"/>
        <v>47383</v>
      </c>
      <c r="DV34" s="278">
        <v>44694</v>
      </c>
      <c r="DW34" s="278">
        <v>27</v>
      </c>
      <c r="DX34" s="278">
        <v>2662</v>
      </c>
      <c r="DY34" s="278">
        <v>0</v>
      </c>
      <c r="DZ34" s="278">
        <f t="shared" si="26"/>
        <v>33360</v>
      </c>
      <c r="EA34" s="278">
        <f t="shared" si="27"/>
        <v>8269</v>
      </c>
      <c r="EB34" s="278">
        <v>0</v>
      </c>
      <c r="EC34" s="278">
        <v>0</v>
      </c>
      <c r="ED34" s="278">
        <v>7568</v>
      </c>
      <c r="EE34" s="278">
        <v>0</v>
      </c>
      <c r="EF34" s="278">
        <v>667</v>
      </c>
      <c r="EG34" s="278">
        <v>34</v>
      </c>
      <c r="EH34" s="278">
        <f t="shared" si="28"/>
        <v>25091</v>
      </c>
      <c r="EI34" s="278">
        <v>0</v>
      </c>
      <c r="EJ34" s="278">
        <v>0</v>
      </c>
      <c r="EK34" s="278">
        <v>16771</v>
      </c>
      <c r="EL34" s="278">
        <v>0</v>
      </c>
      <c r="EM34" s="278">
        <v>8018</v>
      </c>
      <c r="EN34" s="278">
        <v>302</v>
      </c>
    </row>
    <row r="35" spans="1:144" s="276" customFormat="1" ht="12" customHeight="1">
      <c r="A35" s="271" t="s">
        <v>630</v>
      </c>
      <c r="B35" s="272" t="s">
        <v>644</v>
      </c>
      <c r="C35" s="300" t="s">
        <v>300</v>
      </c>
      <c r="D35" s="278">
        <f t="shared" si="0"/>
        <v>448704</v>
      </c>
      <c r="E35" s="278">
        <f t="shared" si="1"/>
        <v>378002</v>
      </c>
      <c r="F35" s="278">
        <f t="shared" si="2"/>
        <v>336702</v>
      </c>
      <c r="G35" s="278">
        <v>0</v>
      </c>
      <c r="H35" s="278">
        <v>335768</v>
      </c>
      <c r="I35" s="278">
        <v>352</v>
      </c>
      <c r="J35" s="278">
        <v>0</v>
      </c>
      <c r="K35" s="278">
        <v>0</v>
      </c>
      <c r="L35" s="278">
        <v>582</v>
      </c>
      <c r="M35" s="278">
        <f t="shared" si="3"/>
        <v>41300</v>
      </c>
      <c r="N35" s="278">
        <v>0</v>
      </c>
      <c r="O35" s="278">
        <v>40315</v>
      </c>
      <c r="P35" s="278">
        <v>381</v>
      </c>
      <c r="Q35" s="278">
        <v>0</v>
      </c>
      <c r="R35" s="278">
        <v>602</v>
      </c>
      <c r="S35" s="278">
        <v>2</v>
      </c>
      <c r="T35" s="278">
        <f t="shared" si="4"/>
        <v>22868</v>
      </c>
      <c r="U35" s="278">
        <f t="shared" si="5"/>
        <v>16197</v>
      </c>
      <c r="V35" s="278">
        <v>0</v>
      </c>
      <c r="W35" s="278">
        <v>0</v>
      </c>
      <c r="X35" s="278">
        <v>7584</v>
      </c>
      <c r="Y35" s="278">
        <v>1032</v>
      </c>
      <c r="Z35" s="278">
        <v>8</v>
      </c>
      <c r="AA35" s="278">
        <v>7573</v>
      </c>
      <c r="AB35" s="278">
        <f t="shared" si="6"/>
        <v>6671</v>
      </c>
      <c r="AC35" s="278">
        <v>0</v>
      </c>
      <c r="AD35" s="278">
        <v>0</v>
      </c>
      <c r="AE35" s="278">
        <v>4883</v>
      </c>
      <c r="AF35" s="278">
        <v>0</v>
      </c>
      <c r="AG35" s="278">
        <v>0</v>
      </c>
      <c r="AH35" s="278">
        <v>1788</v>
      </c>
      <c r="AI35" s="278">
        <f t="shared" si="7"/>
        <v>139</v>
      </c>
      <c r="AJ35" s="278">
        <f t="shared" si="8"/>
        <v>0</v>
      </c>
      <c r="AK35" s="278">
        <v>0</v>
      </c>
      <c r="AL35" s="278">
        <v>0</v>
      </c>
      <c r="AM35" s="278">
        <v>0</v>
      </c>
      <c r="AN35" s="278">
        <v>0</v>
      </c>
      <c r="AO35" s="278">
        <v>0</v>
      </c>
      <c r="AP35" s="278">
        <v>0</v>
      </c>
      <c r="AQ35" s="278">
        <f t="shared" si="9"/>
        <v>139</v>
      </c>
      <c r="AR35" s="278">
        <v>0</v>
      </c>
      <c r="AS35" s="278">
        <v>139</v>
      </c>
      <c r="AT35" s="278">
        <v>0</v>
      </c>
      <c r="AU35" s="278">
        <v>0</v>
      </c>
      <c r="AV35" s="278">
        <v>0</v>
      </c>
      <c r="AW35" s="278">
        <v>0</v>
      </c>
      <c r="AX35" s="278">
        <f t="shared" si="10"/>
        <v>0</v>
      </c>
      <c r="AY35" s="278">
        <f t="shared" si="11"/>
        <v>0</v>
      </c>
      <c r="AZ35" s="278">
        <v>0</v>
      </c>
      <c r="BA35" s="278">
        <v>0</v>
      </c>
      <c r="BB35" s="278">
        <v>0</v>
      </c>
      <c r="BC35" s="278">
        <v>0</v>
      </c>
      <c r="BD35" s="278">
        <v>0</v>
      </c>
      <c r="BE35" s="278">
        <v>0</v>
      </c>
      <c r="BF35" s="278">
        <f t="shared" si="12"/>
        <v>0</v>
      </c>
      <c r="BG35" s="278">
        <v>0</v>
      </c>
      <c r="BH35" s="278">
        <v>0</v>
      </c>
      <c r="BI35" s="278">
        <v>0</v>
      </c>
      <c r="BJ35" s="278">
        <v>0</v>
      </c>
      <c r="BK35" s="278">
        <v>0</v>
      </c>
      <c r="BL35" s="278">
        <v>0</v>
      </c>
      <c r="BM35" s="278">
        <f t="shared" si="13"/>
        <v>0</v>
      </c>
      <c r="BN35" s="278">
        <f t="shared" si="14"/>
        <v>0</v>
      </c>
      <c r="BO35" s="278">
        <v>0</v>
      </c>
      <c r="BP35" s="278">
        <v>0</v>
      </c>
      <c r="BQ35" s="278">
        <v>0</v>
      </c>
      <c r="BR35" s="278">
        <v>0</v>
      </c>
      <c r="BS35" s="278">
        <v>0</v>
      </c>
      <c r="BT35" s="278">
        <v>0</v>
      </c>
      <c r="BU35" s="278">
        <f t="shared" si="15"/>
        <v>0</v>
      </c>
      <c r="BV35" s="278">
        <v>0</v>
      </c>
      <c r="BW35" s="278">
        <v>0</v>
      </c>
      <c r="BX35" s="278">
        <v>0</v>
      </c>
      <c r="BY35" s="278">
        <v>0</v>
      </c>
      <c r="BZ35" s="278">
        <v>0</v>
      </c>
      <c r="CA35" s="278">
        <v>0</v>
      </c>
      <c r="CB35" s="278">
        <f t="shared" si="16"/>
        <v>6795</v>
      </c>
      <c r="CC35" s="278">
        <f t="shared" si="17"/>
        <v>4532</v>
      </c>
      <c r="CD35" s="278">
        <v>0</v>
      </c>
      <c r="CE35" s="278">
        <v>4532</v>
      </c>
      <c r="CF35" s="278">
        <v>0</v>
      </c>
      <c r="CG35" s="278">
        <v>0</v>
      </c>
      <c r="CH35" s="278">
        <v>0</v>
      </c>
      <c r="CI35" s="278">
        <v>0</v>
      </c>
      <c r="CJ35" s="278">
        <f t="shared" si="18"/>
        <v>2263</v>
      </c>
      <c r="CK35" s="278">
        <v>0</v>
      </c>
      <c r="CL35" s="278">
        <v>2263</v>
      </c>
      <c r="CM35" s="278">
        <v>0</v>
      </c>
      <c r="CN35" s="278">
        <v>0</v>
      </c>
      <c r="CO35" s="278">
        <v>0</v>
      </c>
      <c r="CP35" s="278">
        <v>0</v>
      </c>
      <c r="CQ35" s="278">
        <f t="shared" si="19"/>
        <v>22755</v>
      </c>
      <c r="CR35" s="278">
        <f t="shared" si="20"/>
        <v>20799</v>
      </c>
      <c r="CS35" s="278">
        <v>0</v>
      </c>
      <c r="CT35" s="278">
        <v>1</v>
      </c>
      <c r="CU35" s="278">
        <v>3909</v>
      </c>
      <c r="CV35" s="278">
        <v>14415</v>
      </c>
      <c r="CW35" s="278">
        <v>1199</v>
      </c>
      <c r="CX35" s="278">
        <v>1275</v>
      </c>
      <c r="CY35" s="278">
        <f t="shared" si="21"/>
        <v>1956</v>
      </c>
      <c r="CZ35" s="278">
        <v>0</v>
      </c>
      <c r="DA35" s="278">
        <v>153</v>
      </c>
      <c r="DB35" s="278">
        <v>541</v>
      </c>
      <c r="DC35" s="278">
        <v>1038</v>
      </c>
      <c r="DD35" s="278">
        <v>2</v>
      </c>
      <c r="DE35" s="278">
        <v>222</v>
      </c>
      <c r="DF35" s="278">
        <f t="shared" si="22"/>
        <v>2511</v>
      </c>
      <c r="DG35" s="278">
        <f t="shared" si="23"/>
        <v>2118</v>
      </c>
      <c r="DH35" s="278">
        <v>0</v>
      </c>
      <c r="DI35" s="278">
        <v>8</v>
      </c>
      <c r="DJ35" s="278">
        <v>1613</v>
      </c>
      <c r="DK35" s="278">
        <v>225</v>
      </c>
      <c r="DL35" s="278">
        <v>6</v>
      </c>
      <c r="DM35" s="278">
        <v>266</v>
      </c>
      <c r="DN35" s="278">
        <f t="shared" si="24"/>
        <v>393</v>
      </c>
      <c r="DO35" s="278">
        <v>0</v>
      </c>
      <c r="DP35" s="278">
        <v>0</v>
      </c>
      <c r="DQ35" s="278">
        <v>393</v>
      </c>
      <c r="DR35" s="278">
        <v>0</v>
      </c>
      <c r="DS35" s="278">
        <v>0</v>
      </c>
      <c r="DT35" s="278">
        <v>0</v>
      </c>
      <c r="DU35" s="278">
        <f t="shared" si="25"/>
        <v>13378</v>
      </c>
      <c r="DV35" s="278">
        <v>12025</v>
      </c>
      <c r="DW35" s="278">
        <v>47</v>
      </c>
      <c r="DX35" s="278">
        <v>1306</v>
      </c>
      <c r="DY35" s="278">
        <v>0</v>
      </c>
      <c r="DZ35" s="278">
        <f t="shared" si="26"/>
        <v>2256</v>
      </c>
      <c r="EA35" s="278">
        <f t="shared" si="27"/>
        <v>1952</v>
      </c>
      <c r="EB35" s="278">
        <v>0</v>
      </c>
      <c r="EC35" s="278">
        <v>22</v>
      </c>
      <c r="ED35" s="278">
        <v>184</v>
      </c>
      <c r="EE35" s="278">
        <v>0</v>
      </c>
      <c r="EF35" s="278">
        <v>1706</v>
      </c>
      <c r="EG35" s="278">
        <v>40</v>
      </c>
      <c r="EH35" s="278">
        <f t="shared" si="28"/>
        <v>304</v>
      </c>
      <c r="EI35" s="278">
        <v>0</v>
      </c>
      <c r="EJ35" s="278">
        <v>10</v>
      </c>
      <c r="EK35" s="278">
        <v>113</v>
      </c>
      <c r="EL35" s="278">
        <v>0</v>
      </c>
      <c r="EM35" s="278">
        <v>161</v>
      </c>
      <c r="EN35" s="278">
        <v>20</v>
      </c>
    </row>
    <row r="36" spans="1:144" s="276" customFormat="1" ht="12" customHeight="1">
      <c r="A36" s="271" t="s">
        <v>580</v>
      </c>
      <c r="B36" s="272" t="s">
        <v>581</v>
      </c>
      <c r="C36" s="300" t="s">
        <v>300</v>
      </c>
      <c r="D36" s="278">
        <f t="shared" si="0"/>
        <v>370517</v>
      </c>
      <c r="E36" s="278">
        <f t="shared" si="1"/>
        <v>312149</v>
      </c>
      <c r="F36" s="278">
        <f t="shared" si="2"/>
        <v>240209</v>
      </c>
      <c r="G36" s="278">
        <v>98252</v>
      </c>
      <c r="H36" s="278">
        <v>139041</v>
      </c>
      <c r="I36" s="278">
        <v>14</v>
      </c>
      <c r="J36" s="278">
        <v>1541</v>
      </c>
      <c r="K36" s="278">
        <v>62</v>
      </c>
      <c r="L36" s="278">
        <v>1299</v>
      </c>
      <c r="M36" s="278">
        <f t="shared" si="3"/>
        <v>71940</v>
      </c>
      <c r="N36" s="278">
        <v>46139</v>
      </c>
      <c r="O36" s="278">
        <v>20840</v>
      </c>
      <c r="P36" s="278">
        <v>6</v>
      </c>
      <c r="Q36" s="278">
        <v>157</v>
      </c>
      <c r="R36" s="278">
        <v>382</v>
      </c>
      <c r="S36" s="278">
        <v>4416</v>
      </c>
      <c r="T36" s="278">
        <f t="shared" si="4"/>
        <v>8446</v>
      </c>
      <c r="U36" s="278">
        <f t="shared" si="5"/>
        <v>4394</v>
      </c>
      <c r="V36" s="278">
        <v>0</v>
      </c>
      <c r="W36" s="278">
        <v>0</v>
      </c>
      <c r="X36" s="278">
        <v>958</v>
      </c>
      <c r="Y36" s="278">
        <v>293</v>
      </c>
      <c r="Z36" s="278">
        <v>0</v>
      </c>
      <c r="AA36" s="278">
        <v>3143</v>
      </c>
      <c r="AB36" s="278">
        <f t="shared" si="6"/>
        <v>4052</v>
      </c>
      <c r="AC36" s="278">
        <v>85</v>
      </c>
      <c r="AD36" s="278">
        <v>0</v>
      </c>
      <c r="AE36" s="278">
        <v>611</v>
      </c>
      <c r="AF36" s="278">
        <v>1</v>
      </c>
      <c r="AG36" s="278">
        <v>13</v>
      </c>
      <c r="AH36" s="278">
        <v>3342</v>
      </c>
      <c r="AI36" s="278">
        <f t="shared" si="7"/>
        <v>0</v>
      </c>
      <c r="AJ36" s="278">
        <f t="shared" si="8"/>
        <v>0</v>
      </c>
      <c r="AK36" s="278">
        <v>0</v>
      </c>
      <c r="AL36" s="278">
        <v>0</v>
      </c>
      <c r="AM36" s="278">
        <v>0</v>
      </c>
      <c r="AN36" s="278">
        <v>0</v>
      </c>
      <c r="AO36" s="278">
        <v>0</v>
      </c>
      <c r="AP36" s="278">
        <v>0</v>
      </c>
      <c r="AQ36" s="278">
        <f t="shared" si="9"/>
        <v>0</v>
      </c>
      <c r="AR36" s="278">
        <v>0</v>
      </c>
      <c r="AS36" s="278">
        <v>0</v>
      </c>
      <c r="AT36" s="278">
        <v>0</v>
      </c>
      <c r="AU36" s="278">
        <v>0</v>
      </c>
      <c r="AV36" s="278">
        <v>0</v>
      </c>
      <c r="AW36" s="278">
        <v>0</v>
      </c>
      <c r="AX36" s="278">
        <f t="shared" si="10"/>
        <v>0</v>
      </c>
      <c r="AY36" s="278">
        <f t="shared" si="11"/>
        <v>0</v>
      </c>
      <c r="AZ36" s="278">
        <v>0</v>
      </c>
      <c r="BA36" s="278">
        <v>0</v>
      </c>
      <c r="BB36" s="278">
        <v>0</v>
      </c>
      <c r="BC36" s="278">
        <v>0</v>
      </c>
      <c r="BD36" s="278">
        <v>0</v>
      </c>
      <c r="BE36" s="278">
        <v>0</v>
      </c>
      <c r="BF36" s="278">
        <f t="shared" si="12"/>
        <v>0</v>
      </c>
      <c r="BG36" s="278">
        <v>0</v>
      </c>
      <c r="BH36" s="278">
        <v>0</v>
      </c>
      <c r="BI36" s="278">
        <v>0</v>
      </c>
      <c r="BJ36" s="278">
        <v>0</v>
      </c>
      <c r="BK36" s="278">
        <v>0</v>
      </c>
      <c r="BL36" s="278">
        <v>0</v>
      </c>
      <c r="BM36" s="278">
        <f t="shared" si="13"/>
        <v>0</v>
      </c>
      <c r="BN36" s="278">
        <f t="shared" si="14"/>
        <v>0</v>
      </c>
      <c r="BO36" s="278">
        <v>0</v>
      </c>
      <c r="BP36" s="278">
        <v>0</v>
      </c>
      <c r="BQ36" s="278">
        <v>0</v>
      </c>
      <c r="BR36" s="278">
        <v>0</v>
      </c>
      <c r="BS36" s="278">
        <v>0</v>
      </c>
      <c r="BT36" s="278">
        <v>0</v>
      </c>
      <c r="BU36" s="278">
        <f t="shared" si="15"/>
        <v>0</v>
      </c>
      <c r="BV36" s="278">
        <v>0</v>
      </c>
      <c r="BW36" s="278">
        <v>0</v>
      </c>
      <c r="BX36" s="278">
        <v>0</v>
      </c>
      <c r="BY36" s="278">
        <v>0</v>
      </c>
      <c r="BZ36" s="278">
        <v>0</v>
      </c>
      <c r="CA36" s="278">
        <v>0</v>
      </c>
      <c r="CB36" s="278">
        <f t="shared" si="16"/>
        <v>828</v>
      </c>
      <c r="CC36" s="278">
        <f t="shared" si="17"/>
        <v>828</v>
      </c>
      <c r="CD36" s="278">
        <v>0</v>
      </c>
      <c r="CE36" s="278">
        <v>803</v>
      </c>
      <c r="CF36" s="278">
        <v>0</v>
      </c>
      <c r="CG36" s="278">
        <v>25</v>
      </c>
      <c r="CH36" s="278">
        <v>0</v>
      </c>
      <c r="CI36" s="278">
        <v>0</v>
      </c>
      <c r="CJ36" s="278">
        <f t="shared" si="18"/>
        <v>0</v>
      </c>
      <c r="CK36" s="278">
        <v>0</v>
      </c>
      <c r="CL36" s="278">
        <v>0</v>
      </c>
      <c r="CM36" s="278">
        <v>0</v>
      </c>
      <c r="CN36" s="278">
        <v>0</v>
      </c>
      <c r="CO36" s="278">
        <v>0</v>
      </c>
      <c r="CP36" s="278">
        <v>0</v>
      </c>
      <c r="CQ36" s="278">
        <f t="shared" si="19"/>
        <v>34503</v>
      </c>
      <c r="CR36" s="278">
        <f t="shared" si="20"/>
        <v>30397</v>
      </c>
      <c r="CS36" s="278">
        <v>0</v>
      </c>
      <c r="CT36" s="278">
        <v>0</v>
      </c>
      <c r="CU36" s="278">
        <v>1726</v>
      </c>
      <c r="CV36" s="278">
        <v>28164</v>
      </c>
      <c r="CW36" s="278">
        <v>4</v>
      </c>
      <c r="CX36" s="278">
        <v>503</v>
      </c>
      <c r="CY36" s="278">
        <f t="shared" si="21"/>
        <v>4106</v>
      </c>
      <c r="CZ36" s="278">
        <v>0</v>
      </c>
      <c r="DA36" s="278">
        <v>71</v>
      </c>
      <c r="DB36" s="278">
        <v>385</v>
      </c>
      <c r="DC36" s="278">
        <v>1826</v>
      </c>
      <c r="DD36" s="278">
        <v>92</v>
      </c>
      <c r="DE36" s="278">
        <v>1732</v>
      </c>
      <c r="DF36" s="278">
        <f t="shared" si="22"/>
        <v>3972</v>
      </c>
      <c r="DG36" s="278">
        <f t="shared" si="23"/>
        <v>1704</v>
      </c>
      <c r="DH36" s="278">
        <v>0</v>
      </c>
      <c r="DI36" s="278">
        <v>0</v>
      </c>
      <c r="DJ36" s="278">
        <v>1098</v>
      </c>
      <c r="DK36" s="278">
        <v>0</v>
      </c>
      <c r="DL36" s="278">
        <v>438</v>
      </c>
      <c r="DM36" s="278">
        <v>168</v>
      </c>
      <c r="DN36" s="278">
        <f t="shared" si="24"/>
        <v>2268</v>
      </c>
      <c r="DO36" s="278">
        <v>0</v>
      </c>
      <c r="DP36" s="278">
        <v>0</v>
      </c>
      <c r="DQ36" s="278">
        <v>2071</v>
      </c>
      <c r="DR36" s="278">
        <v>0</v>
      </c>
      <c r="DS36" s="278">
        <v>73</v>
      </c>
      <c r="DT36" s="278">
        <v>124</v>
      </c>
      <c r="DU36" s="278">
        <f t="shared" si="25"/>
        <v>6108</v>
      </c>
      <c r="DV36" s="278">
        <v>5850</v>
      </c>
      <c r="DW36" s="278">
        <v>19</v>
      </c>
      <c r="DX36" s="278">
        <v>236</v>
      </c>
      <c r="DY36" s="278">
        <v>3</v>
      </c>
      <c r="DZ36" s="278">
        <f t="shared" si="26"/>
        <v>4511</v>
      </c>
      <c r="EA36" s="278">
        <f t="shared" si="27"/>
        <v>1902</v>
      </c>
      <c r="EB36" s="278">
        <v>0</v>
      </c>
      <c r="EC36" s="278">
        <v>0</v>
      </c>
      <c r="ED36" s="278">
        <v>1852</v>
      </c>
      <c r="EE36" s="278">
        <v>0</v>
      </c>
      <c r="EF36" s="278">
        <v>0</v>
      </c>
      <c r="EG36" s="278">
        <v>50</v>
      </c>
      <c r="EH36" s="278">
        <f t="shared" si="28"/>
        <v>2609</v>
      </c>
      <c r="EI36" s="278">
        <v>0</v>
      </c>
      <c r="EJ36" s="278">
        <v>0</v>
      </c>
      <c r="EK36" s="278">
        <v>2108</v>
      </c>
      <c r="EL36" s="278">
        <v>0</v>
      </c>
      <c r="EM36" s="278">
        <v>0</v>
      </c>
      <c r="EN36" s="278">
        <v>501</v>
      </c>
    </row>
    <row r="37" spans="1:144" s="276" customFormat="1" ht="12" customHeight="1">
      <c r="A37" s="271" t="s">
        <v>582</v>
      </c>
      <c r="B37" s="272" t="s">
        <v>583</v>
      </c>
      <c r="C37" s="300" t="s">
        <v>300</v>
      </c>
      <c r="D37" s="278">
        <f t="shared" si="0"/>
        <v>210835</v>
      </c>
      <c r="E37" s="278">
        <f t="shared" si="1"/>
        <v>153480</v>
      </c>
      <c r="F37" s="278">
        <f t="shared" si="2"/>
        <v>140944</v>
      </c>
      <c r="G37" s="278">
        <v>0</v>
      </c>
      <c r="H37" s="278">
        <v>140518</v>
      </c>
      <c r="I37" s="278">
        <v>0</v>
      </c>
      <c r="J37" s="278">
        <v>14</v>
      </c>
      <c r="K37" s="278">
        <v>0</v>
      </c>
      <c r="L37" s="278">
        <v>412</v>
      </c>
      <c r="M37" s="278">
        <f t="shared" si="3"/>
        <v>12536</v>
      </c>
      <c r="N37" s="278">
        <v>0</v>
      </c>
      <c r="O37" s="278">
        <v>12161</v>
      </c>
      <c r="P37" s="278">
        <v>0</v>
      </c>
      <c r="Q37" s="278">
        <v>45</v>
      </c>
      <c r="R37" s="278">
        <v>0</v>
      </c>
      <c r="S37" s="278">
        <v>330</v>
      </c>
      <c r="T37" s="278">
        <f t="shared" si="4"/>
        <v>1552</v>
      </c>
      <c r="U37" s="278">
        <f t="shared" si="5"/>
        <v>1255</v>
      </c>
      <c r="V37" s="278">
        <v>13</v>
      </c>
      <c r="W37" s="278">
        <v>0</v>
      </c>
      <c r="X37" s="278">
        <v>795</v>
      </c>
      <c r="Y37" s="278">
        <v>155</v>
      </c>
      <c r="Z37" s="278">
        <v>0</v>
      </c>
      <c r="AA37" s="278">
        <v>292</v>
      </c>
      <c r="AB37" s="278">
        <f t="shared" si="6"/>
        <v>297</v>
      </c>
      <c r="AC37" s="278">
        <v>0</v>
      </c>
      <c r="AD37" s="278">
        <v>0</v>
      </c>
      <c r="AE37" s="278">
        <v>158</v>
      </c>
      <c r="AF37" s="278">
        <v>1</v>
      </c>
      <c r="AG37" s="278">
        <v>0</v>
      </c>
      <c r="AH37" s="278">
        <v>138</v>
      </c>
      <c r="AI37" s="278">
        <f t="shared" si="7"/>
        <v>6057</v>
      </c>
      <c r="AJ37" s="278">
        <f t="shared" si="8"/>
        <v>5739</v>
      </c>
      <c r="AK37" s="278">
        <v>0</v>
      </c>
      <c r="AL37" s="278">
        <v>0</v>
      </c>
      <c r="AM37" s="278">
        <v>0</v>
      </c>
      <c r="AN37" s="278">
        <v>5739</v>
      </c>
      <c r="AO37" s="278">
        <v>0</v>
      </c>
      <c r="AP37" s="278">
        <v>0</v>
      </c>
      <c r="AQ37" s="278">
        <f t="shared" si="9"/>
        <v>318</v>
      </c>
      <c r="AR37" s="278">
        <v>0</v>
      </c>
      <c r="AS37" s="278">
        <v>0</v>
      </c>
      <c r="AT37" s="278">
        <v>0</v>
      </c>
      <c r="AU37" s="278">
        <v>318</v>
      </c>
      <c r="AV37" s="278">
        <v>0</v>
      </c>
      <c r="AW37" s="278">
        <v>0</v>
      </c>
      <c r="AX37" s="278">
        <f t="shared" si="10"/>
        <v>22</v>
      </c>
      <c r="AY37" s="278">
        <f t="shared" si="11"/>
        <v>22</v>
      </c>
      <c r="AZ37" s="278">
        <v>0</v>
      </c>
      <c r="BA37" s="278">
        <v>0</v>
      </c>
      <c r="BB37" s="278">
        <v>0</v>
      </c>
      <c r="BC37" s="278">
        <v>22</v>
      </c>
      <c r="BD37" s="278">
        <v>0</v>
      </c>
      <c r="BE37" s="278">
        <v>0</v>
      </c>
      <c r="BF37" s="278">
        <f t="shared" si="12"/>
        <v>0</v>
      </c>
      <c r="BG37" s="278">
        <v>0</v>
      </c>
      <c r="BH37" s="278">
        <v>0</v>
      </c>
      <c r="BI37" s="278">
        <v>0</v>
      </c>
      <c r="BJ37" s="278">
        <v>0</v>
      </c>
      <c r="BK37" s="278">
        <v>0</v>
      </c>
      <c r="BL37" s="278">
        <v>0</v>
      </c>
      <c r="BM37" s="278">
        <f t="shared" si="13"/>
        <v>0</v>
      </c>
      <c r="BN37" s="278">
        <f t="shared" si="14"/>
        <v>0</v>
      </c>
      <c r="BO37" s="278">
        <v>0</v>
      </c>
      <c r="BP37" s="278">
        <v>0</v>
      </c>
      <c r="BQ37" s="278">
        <v>0</v>
      </c>
      <c r="BR37" s="278">
        <v>0</v>
      </c>
      <c r="BS37" s="278">
        <v>0</v>
      </c>
      <c r="BT37" s="278">
        <v>0</v>
      </c>
      <c r="BU37" s="278">
        <f t="shared" si="15"/>
        <v>0</v>
      </c>
      <c r="BV37" s="278">
        <v>0</v>
      </c>
      <c r="BW37" s="278">
        <v>0</v>
      </c>
      <c r="BX37" s="278">
        <v>0</v>
      </c>
      <c r="BY37" s="278">
        <v>0</v>
      </c>
      <c r="BZ37" s="278">
        <v>0</v>
      </c>
      <c r="CA37" s="278">
        <v>0</v>
      </c>
      <c r="CB37" s="278">
        <f t="shared" si="16"/>
        <v>675</v>
      </c>
      <c r="CC37" s="278">
        <f t="shared" si="17"/>
        <v>353</v>
      </c>
      <c r="CD37" s="278">
        <v>0</v>
      </c>
      <c r="CE37" s="278">
        <v>0</v>
      </c>
      <c r="CF37" s="278">
        <v>0</v>
      </c>
      <c r="CG37" s="278">
        <v>353</v>
      </c>
      <c r="CH37" s="278">
        <v>0</v>
      </c>
      <c r="CI37" s="278">
        <v>0</v>
      </c>
      <c r="CJ37" s="278">
        <f t="shared" si="18"/>
        <v>322</v>
      </c>
      <c r="CK37" s="278">
        <v>0</v>
      </c>
      <c r="CL37" s="278">
        <v>0</v>
      </c>
      <c r="CM37" s="278">
        <v>0</v>
      </c>
      <c r="CN37" s="278">
        <v>322</v>
      </c>
      <c r="CO37" s="278">
        <v>0</v>
      </c>
      <c r="CP37" s="278">
        <v>0</v>
      </c>
      <c r="CQ37" s="278">
        <f t="shared" si="19"/>
        <v>24259</v>
      </c>
      <c r="CR37" s="278">
        <f t="shared" si="20"/>
        <v>21932</v>
      </c>
      <c r="CS37" s="278">
        <v>0</v>
      </c>
      <c r="CT37" s="278">
        <v>10</v>
      </c>
      <c r="CU37" s="278">
        <v>5557</v>
      </c>
      <c r="CV37" s="278">
        <v>15290</v>
      </c>
      <c r="CW37" s="278">
        <v>309</v>
      </c>
      <c r="CX37" s="278">
        <v>766</v>
      </c>
      <c r="CY37" s="278">
        <f t="shared" si="21"/>
        <v>2327</v>
      </c>
      <c r="CZ37" s="278">
        <v>0</v>
      </c>
      <c r="DA37" s="278">
        <v>0</v>
      </c>
      <c r="DB37" s="278">
        <v>775</v>
      </c>
      <c r="DC37" s="278">
        <v>1247</v>
      </c>
      <c r="DD37" s="278">
        <v>1</v>
      </c>
      <c r="DE37" s="278">
        <v>304</v>
      </c>
      <c r="DF37" s="278">
        <f t="shared" si="22"/>
        <v>0</v>
      </c>
      <c r="DG37" s="278">
        <f t="shared" si="23"/>
        <v>0</v>
      </c>
      <c r="DH37" s="278">
        <v>0</v>
      </c>
      <c r="DI37" s="278">
        <v>0</v>
      </c>
      <c r="DJ37" s="278">
        <v>0</v>
      </c>
      <c r="DK37" s="278">
        <v>0</v>
      </c>
      <c r="DL37" s="278">
        <v>0</v>
      </c>
      <c r="DM37" s="278">
        <v>0</v>
      </c>
      <c r="DN37" s="278">
        <f t="shared" si="24"/>
        <v>0</v>
      </c>
      <c r="DO37" s="278">
        <v>0</v>
      </c>
      <c r="DP37" s="278">
        <v>0</v>
      </c>
      <c r="DQ37" s="278">
        <v>0</v>
      </c>
      <c r="DR37" s="278">
        <v>0</v>
      </c>
      <c r="DS37" s="278">
        <v>0</v>
      </c>
      <c r="DT37" s="278">
        <v>0</v>
      </c>
      <c r="DU37" s="278">
        <f t="shared" si="25"/>
        <v>24407</v>
      </c>
      <c r="DV37" s="278">
        <v>23327</v>
      </c>
      <c r="DW37" s="278">
        <v>10</v>
      </c>
      <c r="DX37" s="278">
        <v>1070</v>
      </c>
      <c r="DY37" s="278">
        <v>0</v>
      </c>
      <c r="DZ37" s="278">
        <f t="shared" si="26"/>
        <v>383</v>
      </c>
      <c r="EA37" s="278">
        <f t="shared" si="27"/>
        <v>0</v>
      </c>
      <c r="EB37" s="278">
        <v>0</v>
      </c>
      <c r="EC37" s="278">
        <v>0</v>
      </c>
      <c r="ED37" s="278">
        <v>0</v>
      </c>
      <c r="EE37" s="278">
        <v>0</v>
      </c>
      <c r="EF37" s="278">
        <v>0</v>
      </c>
      <c r="EG37" s="278">
        <v>0</v>
      </c>
      <c r="EH37" s="278">
        <f t="shared" si="28"/>
        <v>383</v>
      </c>
      <c r="EI37" s="278">
        <v>0</v>
      </c>
      <c r="EJ37" s="278">
        <v>0</v>
      </c>
      <c r="EK37" s="278">
        <v>0</v>
      </c>
      <c r="EL37" s="278">
        <v>0</v>
      </c>
      <c r="EM37" s="278">
        <v>383</v>
      </c>
      <c r="EN37" s="278">
        <v>0</v>
      </c>
    </row>
    <row r="38" spans="1:144" s="276" customFormat="1" ht="12" customHeight="1">
      <c r="A38" s="271" t="s">
        <v>709</v>
      </c>
      <c r="B38" s="272" t="s">
        <v>710</v>
      </c>
      <c r="C38" s="300" t="s">
        <v>711</v>
      </c>
      <c r="D38" s="278">
        <f t="shared" si="0"/>
        <v>243451</v>
      </c>
      <c r="E38" s="278">
        <f t="shared" si="1"/>
        <v>173149</v>
      </c>
      <c r="F38" s="278">
        <f t="shared" si="2"/>
        <v>152850</v>
      </c>
      <c r="G38" s="278">
        <v>0</v>
      </c>
      <c r="H38" s="278">
        <v>152511</v>
      </c>
      <c r="I38" s="278">
        <v>0</v>
      </c>
      <c r="J38" s="278">
        <v>0</v>
      </c>
      <c r="K38" s="278">
        <v>0</v>
      </c>
      <c r="L38" s="278">
        <v>339</v>
      </c>
      <c r="M38" s="278">
        <f t="shared" si="3"/>
        <v>20299</v>
      </c>
      <c r="N38" s="278">
        <v>0</v>
      </c>
      <c r="O38" s="278">
        <v>20124</v>
      </c>
      <c r="P38" s="278">
        <v>0</v>
      </c>
      <c r="Q38" s="278">
        <v>0</v>
      </c>
      <c r="R38" s="278">
        <v>62</v>
      </c>
      <c r="S38" s="278">
        <v>113</v>
      </c>
      <c r="T38" s="278">
        <f t="shared" si="4"/>
        <v>11718</v>
      </c>
      <c r="U38" s="278">
        <f t="shared" si="5"/>
        <v>9303</v>
      </c>
      <c r="V38" s="278">
        <v>0</v>
      </c>
      <c r="W38" s="278">
        <v>0</v>
      </c>
      <c r="X38" s="278">
        <v>7419</v>
      </c>
      <c r="Y38" s="278">
        <v>1506</v>
      </c>
      <c r="Z38" s="278">
        <v>0</v>
      </c>
      <c r="AA38" s="278">
        <v>378</v>
      </c>
      <c r="AB38" s="278">
        <f t="shared" si="6"/>
        <v>2415</v>
      </c>
      <c r="AC38" s="278">
        <v>0</v>
      </c>
      <c r="AD38" s="278">
        <v>0</v>
      </c>
      <c r="AE38" s="278">
        <v>1935</v>
      </c>
      <c r="AF38" s="278">
        <v>71</v>
      </c>
      <c r="AG38" s="278">
        <v>0</v>
      </c>
      <c r="AH38" s="278">
        <v>409</v>
      </c>
      <c r="AI38" s="278">
        <f t="shared" si="7"/>
        <v>3577</v>
      </c>
      <c r="AJ38" s="278">
        <f t="shared" si="8"/>
        <v>3577</v>
      </c>
      <c r="AK38" s="278">
        <v>0</v>
      </c>
      <c r="AL38" s="278">
        <v>0</v>
      </c>
      <c r="AM38" s="278">
        <v>0</v>
      </c>
      <c r="AN38" s="278">
        <v>3577</v>
      </c>
      <c r="AO38" s="278">
        <v>0</v>
      </c>
      <c r="AP38" s="278">
        <v>0</v>
      </c>
      <c r="AQ38" s="278">
        <f t="shared" si="9"/>
        <v>0</v>
      </c>
      <c r="AR38" s="278">
        <v>0</v>
      </c>
      <c r="AS38" s="278">
        <v>0</v>
      </c>
      <c r="AT38" s="278">
        <v>0</v>
      </c>
      <c r="AU38" s="278">
        <v>0</v>
      </c>
      <c r="AV38" s="278">
        <v>0</v>
      </c>
      <c r="AW38" s="278">
        <v>0</v>
      </c>
      <c r="AX38" s="278">
        <f t="shared" si="10"/>
        <v>0</v>
      </c>
      <c r="AY38" s="278">
        <f t="shared" si="11"/>
        <v>0</v>
      </c>
      <c r="AZ38" s="278">
        <v>0</v>
      </c>
      <c r="BA38" s="278">
        <v>0</v>
      </c>
      <c r="BB38" s="278">
        <v>0</v>
      </c>
      <c r="BC38" s="278">
        <v>0</v>
      </c>
      <c r="BD38" s="278">
        <v>0</v>
      </c>
      <c r="BE38" s="278">
        <v>0</v>
      </c>
      <c r="BF38" s="278">
        <f t="shared" si="12"/>
        <v>0</v>
      </c>
      <c r="BG38" s="278">
        <v>0</v>
      </c>
      <c r="BH38" s="278">
        <v>0</v>
      </c>
      <c r="BI38" s="278">
        <v>0</v>
      </c>
      <c r="BJ38" s="278">
        <v>0</v>
      </c>
      <c r="BK38" s="278">
        <v>0</v>
      </c>
      <c r="BL38" s="278">
        <v>0</v>
      </c>
      <c r="BM38" s="278">
        <f t="shared" si="13"/>
        <v>0</v>
      </c>
      <c r="BN38" s="278">
        <f t="shared" si="14"/>
        <v>0</v>
      </c>
      <c r="BO38" s="278">
        <v>0</v>
      </c>
      <c r="BP38" s="278">
        <v>0</v>
      </c>
      <c r="BQ38" s="278">
        <v>0</v>
      </c>
      <c r="BR38" s="278">
        <v>0</v>
      </c>
      <c r="BS38" s="278">
        <v>0</v>
      </c>
      <c r="BT38" s="278">
        <v>0</v>
      </c>
      <c r="BU38" s="278">
        <f t="shared" si="15"/>
        <v>0</v>
      </c>
      <c r="BV38" s="278">
        <v>0</v>
      </c>
      <c r="BW38" s="278">
        <v>0</v>
      </c>
      <c r="BX38" s="278">
        <v>0</v>
      </c>
      <c r="BY38" s="278">
        <v>0</v>
      </c>
      <c r="BZ38" s="278">
        <v>0</v>
      </c>
      <c r="CA38" s="278">
        <v>0</v>
      </c>
      <c r="CB38" s="278">
        <f t="shared" si="16"/>
        <v>10272</v>
      </c>
      <c r="CC38" s="278">
        <f t="shared" si="17"/>
        <v>9122</v>
      </c>
      <c r="CD38" s="278">
        <v>0</v>
      </c>
      <c r="CE38" s="278">
        <v>5818</v>
      </c>
      <c r="CF38" s="278">
        <v>0</v>
      </c>
      <c r="CG38" s="278">
        <v>3304</v>
      </c>
      <c r="CH38" s="278">
        <v>0</v>
      </c>
      <c r="CI38" s="278">
        <v>0</v>
      </c>
      <c r="CJ38" s="278">
        <f t="shared" si="18"/>
        <v>1150</v>
      </c>
      <c r="CK38" s="278">
        <v>0</v>
      </c>
      <c r="CL38" s="278">
        <v>1135</v>
      </c>
      <c r="CM38" s="278">
        <v>15</v>
      </c>
      <c r="CN38" s="278">
        <v>0</v>
      </c>
      <c r="CO38" s="278">
        <v>0</v>
      </c>
      <c r="CP38" s="278">
        <v>0</v>
      </c>
      <c r="CQ38" s="278">
        <f t="shared" si="19"/>
        <v>29934</v>
      </c>
      <c r="CR38" s="278">
        <f t="shared" si="20"/>
        <v>26042</v>
      </c>
      <c r="CS38" s="278">
        <v>0</v>
      </c>
      <c r="CT38" s="278">
        <v>0</v>
      </c>
      <c r="CU38" s="278">
        <v>1026</v>
      </c>
      <c r="CV38" s="278">
        <v>24625</v>
      </c>
      <c r="CW38" s="278">
        <v>0</v>
      </c>
      <c r="CX38" s="278">
        <v>391</v>
      </c>
      <c r="CY38" s="278">
        <f t="shared" si="21"/>
        <v>3892</v>
      </c>
      <c r="CZ38" s="278">
        <v>0</v>
      </c>
      <c r="DA38" s="278">
        <v>0</v>
      </c>
      <c r="DB38" s="278">
        <v>1440</v>
      </c>
      <c r="DC38" s="278">
        <v>1207</v>
      </c>
      <c r="DD38" s="278">
        <v>595</v>
      </c>
      <c r="DE38" s="278">
        <v>650</v>
      </c>
      <c r="DF38" s="278">
        <f t="shared" si="22"/>
        <v>0</v>
      </c>
      <c r="DG38" s="278">
        <f t="shared" si="23"/>
        <v>0</v>
      </c>
      <c r="DH38" s="278">
        <v>0</v>
      </c>
      <c r="DI38" s="278">
        <v>0</v>
      </c>
      <c r="DJ38" s="278">
        <v>0</v>
      </c>
      <c r="DK38" s="278">
        <v>0</v>
      </c>
      <c r="DL38" s="278">
        <v>0</v>
      </c>
      <c r="DM38" s="278">
        <v>0</v>
      </c>
      <c r="DN38" s="278">
        <f t="shared" si="24"/>
        <v>0</v>
      </c>
      <c r="DO38" s="278">
        <v>0</v>
      </c>
      <c r="DP38" s="278">
        <v>0</v>
      </c>
      <c r="DQ38" s="278">
        <v>0</v>
      </c>
      <c r="DR38" s="278">
        <v>0</v>
      </c>
      <c r="DS38" s="278">
        <v>0</v>
      </c>
      <c r="DT38" s="278">
        <v>0</v>
      </c>
      <c r="DU38" s="278">
        <f t="shared" si="25"/>
        <v>10232</v>
      </c>
      <c r="DV38" s="278">
        <v>9478</v>
      </c>
      <c r="DW38" s="278">
        <v>68</v>
      </c>
      <c r="DX38" s="278">
        <v>686</v>
      </c>
      <c r="DY38" s="278">
        <v>0</v>
      </c>
      <c r="DZ38" s="278">
        <f t="shared" si="26"/>
        <v>4569</v>
      </c>
      <c r="EA38" s="278">
        <f t="shared" si="27"/>
        <v>3446</v>
      </c>
      <c r="EB38" s="278">
        <v>0</v>
      </c>
      <c r="EC38" s="278">
        <v>0</v>
      </c>
      <c r="ED38" s="278">
        <v>3446</v>
      </c>
      <c r="EE38" s="278">
        <v>0</v>
      </c>
      <c r="EF38" s="278">
        <v>0</v>
      </c>
      <c r="EG38" s="278">
        <v>0</v>
      </c>
      <c r="EH38" s="278">
        <f t="shared" si="28"/>
        <v>1123</v>
      </c>
      <c r="EI38" s="278">
        <v>0</v>
      </c>
      <c r="EJ38" s="278">
        <v>0</v>
      </c>
      <c r="EK38" s="278">
        <v>818</v>
      </c>
      <c r="EL38" s="278">
        <v>0</v>
      </c>
      <c r="EM38" s="278">
        <v>5</v>
      </c>
      <c r="EN38" s="278">
        <v>300</v>
      </c>
    </row>
    <row r="39" spans="1:144" s="276" customFormat="1" ht="12" customHeight="1">
      <c r="A39" s="271" t="s">
        <v>584</v>
      </c>
      <c r="B39" s="272" t="s">
        <v>585</v>
      </c>
      <c r="C39" s="300" t="s">
        <v>300</v>
      </c>
      <c r="D39" s="278">
        <f t="shared" si="0"/>
        <v>625667</v>
      </c>
      <c r="E39" s="278">
        <f t="shared" si="1"/>
        <v>550956</v>
      </c>
      <c r="F39" s="278">
        <f t="shared" si="2"/>
        <v>492979</v>
      </c>
      <c r="G39" s="278">
        <v>0</v>
      </c>
      <c r="H39" s="278">
        <v>492291</v>
      </c>
      <c r="I39" s="278">
        <v>60</v>
      </c>
      <c r="J39" s="278">
        <v>0</v>
      </c>
      <c r="K39" s="278">
        <v>0</v>
      </c>
      <c r="L39" s="278">
        <v>628</v>
      </c>
      <c r="M39" s="278">
        <f t="shared" si="3"/>
        <v>57977</v>
      </c>
      <c r="N39" s="278">
        <v>19</v>
      </c>
      <c r="O39" s="278">
        <v>55794</v>
      </c>
      <c r="P39" s="278">
        <v>11</v>
      </c>
      <c r="Q39" s="278">
        <v>0</v>
      </c>
      <c r="R39" s="278">
        <v>0</v>
      </c>
      <c r="S39" s="278">
        <v>2153</v>
      </c>
      <c r="T39" s="278">
        <f t="shared" si="4"/>
        <v>16300</v>
      </c>
      <c r="U39" s="278">
        <f t="shared" si="5"/>
        <v>9677</v>
      </c>
      <c r="V39" s="278">
        <v>0</v>
      </c>
      <c r="W39" s="278">
        <v>0</v>
      </c>
      <c r="X39" s="278">
        <v>6681</v>
      </c>
      <c r="Y39" s="278">
        <v>420</v>
      </c>
      <c r="Z39" s="278">
        <v>0</v>
      </c>
      <c r="AA39" s="278">
        <v>2576</v>
      </c>
      <c r="AB39" s="278">
        <f t="shared" si="6"/>
        <v>6623</v>
      </c>
      <c r="AC39" s="278">
        <v>0</v>
      </c>
      <c r="AD39" s="278">
        <v>0</v>
      </c>
      <c r="AE39" s="278">
        <v>890</v>
      </c>
      <c r="AF39" s="278">
        <v>17</v>
      </c>
      <c r="AG39" s="278">
        <v>0</v>
      </c>
      <c r="AH39" s="278">
        <v>5716</v>
      </c>
      <c r="AI39" s="278">
        <f t="shared" si="7"/>
        <v>0</v>
      </c>
      <c r="AJ39" s="278">
        <f t="shared" si="8"/>
        <v>0</v>
      </c>
      <c r="AK39" s="278">
        <v>0</v>
      </c>
      <c r="AL39" s="278">
        <v>0</v>
      </c>
      <c r="AM39" s="278">
        <v>0</v>
      </c>
      <c r="AN39" s="278">
        <v>0</v>
      </c>
      <c r="AO39" s="278">
        <v>0</v>
      </c>
      <c r="AP39" s="278">
        <v>0</v>
      </c>
      <c r="AQ39" s="278">
        <f t="shared" si="9"/>
        <v>0</v>
      </c>
      <c r="AR39" s="278">
        <v>0</v>
      </c>
      <c r="AS39" s="278">
        <v>0</v>
      </c>
      <c r="AT39" s="278">
        <v>0</v>
      </c>
      <c r="AU39" s="278">
        <v>0</v>
      </c>
      <c r="AV39" s="278">
        <v>0</v>
      </c>
      <c r="AW39" s="278">
        <v>0</v>
      </c>
      <c r="AX39" s="278">
        <f t="shared" si="10"/>
        <v>0</v>
      </c>
      <c r="AY39" s="278">
        <f t="shared" si="11"/>
        <v>0</v>
      </c>
      <c r="AZ39" s="278">
        <v>0</v>
      </c>
      <c r="BA39" s="278">
        <v>0</v>
      </c>
      <c r="BB39" s="278">
        <v>0</v>
      </c>
      <c r="BC39" s="278">
        <v>0</v>
      </c>
      <c r="BD39" s="278">
        <v>0</v>
      </c>
      <c r="BE39" s="278">
        <v>0</v>
      </c>
      <c r="BF39" s="278">
        <f t="shared" si="12"/>
        <v>0</v>
      </c>
      <c r="BG39" s="278">
        <v>0</v>
      </c>
      <c r="BH39" s="278">
        <v>0</v>
      </c>
      <c r="BI39" s="278">
        <v>0</v>
      </c>
      <c r="BJ39" s="278">
        <v>0</v>
      </c>
      <c r="BK39" s="278">
        <v>0</v>
      </c>
      <c r="BL39" s="278">
        <v>0</v>
      </c>
      <c r="BM39" s="278">
        <f t="shared" si="13"/>
        <v>0</v>
      </c>
      <c r="BN39" s="278">
        <f t="shared" si="14"/>
        <v>0</v>
      </c>
      <c r="BO39" s="278">
        <v>0</v>
      </c>
      <c r="BP39" s="278">
        <v>0</v>
      </c>
      <c r="BQ39" s="278">
        <v>0</v>
      </c>
      <c r="BR39" s="278">
        <v>0</v>
      </c>
      <c r="BS39" s="278">
        <v>0</v>
      </c>
      <c r="BT39" s="278">
        <v>0</v>
      </c>
      <c r="BU39" s="278">
        <f t="shared" si="15"/>
        <v>0</v>
      </c>
      <c r="BV39" s="278">
        <v>0</v>
      </c>
      <c r="BW39" s="278">
        <v>0</v>
      </c>
      <c r="BX39" s="278">
        <v>0</v>
      </c>
      <c r="BY39" s="278">
        <v>0</v>
      </c>
      <c r="BZ39" s="278">
        <v>0</v>
      </c>
      <c r="CA39" s="278">
        <v>0</v>
      </c>
      <c r="CB39" s="278">
        <f t="shared" si="16"/>
        <v>311</v>
      </c>
      <c r="CC39" s="278">
        <f t="shared" si="17"/>
        <v>83</v>
      </c>
      <c r="CD39" s="278">
        <v>0</v>
      </c>
      <c r="CE39" s="278">
        <v>0</v>
      </c>
      <c r="CF39" s="278">
        <v>0</v>
      </c>
      <c r="CG39" s="278">
        <v>74</v>
      </c>
      <c r="CH39" s="278">
        <v>0</v>
      </c>
      <c r="CI39" s="278">
        <v>9</v>
      </c>
      <c r="CJ39" s="278">
        <f t="shared" si="18"/>
        <v>228</v>
      </c>
      <c r="CK39" s="278">
        <v>0</v>
      </c>
      <c r="CL39" s="278">
        <v>0</v>
      </c>
      <c r="CM39" s="278">
        <v>60</v>
      </c>
      <c r="CN39" s="278">
        <v>0</v>
      </c>
      <c r="CO39" s="278">
        <v>0</v>
      </c>
      <c r="CP39" s="278">
        <v>168</v>
      </c>
      <c r="CQ39" s="278">
        <f t="shared" si="19"/>
        <v>30988</v>
      </c>
      <c r="CR39" s="278">
        <f t="shared" si="20"/>
        <v>27641</v>
      </c>
      <c r="CS39" s="278">
        <v>0</v>
      </c>
      <c r="CT39" s="278">
        <v>0</v>
      </c>
      <c r="CU39" s="278">
        <v>2364</v>
      </c>
      <c r="CV39" s="278">
        <v>24440</v>
      </c>
      <c r="CW39" s="278">
        <v>236</v>
      </c>
      <c r="CX39" s="278">
        <v>601</v>
      </c>
      <c r="CY39" s="278">
        <f t="shared" si="21"/>
        <v>3347</v>
      </c>
      <c r="CZ39" s="278">
        <v>3</v>
      </c>
      <c r="DA39" s="278">
        <v>0</v>
      </c>
      <c r="DB39" s="278">
        <v>781</v>
      </c>
      <c r="DC39" s="278">
        <v>1916</v>
      </c>
      <c r="DD39" s="278">
        <v>0</v>
      </c>
      <c r="DE39" s="278">
        <v>647</v>
      </c>
      <c r="DF39" s="278">
        <f t="shared" si="22"/>
        <v>681</v>
      </c>
      <c r="DG39" s="278">
        <f t="shared" si="23"/>
        <v>390</v>
      </c>
      <c r="DH39" s="278">
        <v>0</v>
      </c>
      <c r="DI39" s="278">
        <v>0</v>
      </c>
      <c r="DJ39" s="278">
        <v>330</v>
      </c>
      <c r="DK39" s="278">
        <v>0</v>
      </c>
      <c r="DL39" s="278">
        <v>0</v>
      </c>
      <c r="DM39" s="278">
        <v>60</v>
      </c>
      <c r="DN39" s="278">
        <f t="shared" si="24"/>
        <v>291</v>
      </c>
      <c r="DO39" s="278">
        <v>0</v>
      </c>
      <c r="DP39" s="278">
        <v>166</v>
      </c>
      <c r="DQ39" s="278">
        <v>47</v>
      </c>
      <c r="DR39" s="278">
        <v>0</v>
      </c>
      <c r="DS39" s="278">
        <v>0</v>
      </c>
      <c r="DT39" s="278">
        <v>78</v>
      </c>
      <c r="DU39" s="278">
        <f t="shared" si="25"/>
        <v>16247</v>
      </c>
      <c r="DV39" s="278">
        <v>13151</v>
      </c>
      <c r="DW39" s="278">
        <v>22</v>
      </c>
      <c r="DX39" s="278">
        <v>3070</v>
      </c>
      <c r="DY39" s="278">
        <v>4</v>
      </c>
      <c r="DZ39" s="278">
        <f t="shared" si="26"/>
        <v>10184</v>
      </c>
      <c r="EA39" s="278">
        <f t="shared" si="27"/>
        <v>7774</v>
      </c>
      <c r="EB39" s="278">
        <v>0</v>
      </c>
      <c r="EC39" s="278">
        <v>0</v>
      </c>
      <c r="ED39" s="278">
        <v>7772</v>
      </c>
      <c r="EE39" s="278">
        <v>2</v>
      </c>
      <c r="EF39" s="278">
        <v>0</v>
      </c>
      <c r="EG39" s="278">
        <v>0</v>
      </c>
      <c r="EH39" s="278">
        <f t="shared" si="28"/>
        <v>2410</v>
      </c>
      <c r="EI39" s="278">
        <v>15</v>
      </c>
      <c r="EJ39" s="278">
        <v>0</v>
      </c>
      <c r="EK39" s="278">
        <v>2395</v>
      </c>
      <c r="EL39" s="278">
        <v>0</v>
      </c>
      <c r="EM39" s="278">
        <v>0</v>
      </c>
      <c r="EN39" s="278">
        <v>0</v>
      </c>
    </row>
    <row r="40" spans="1:144" s="276" customFormat="1" ht="12" customHeight="1">
      <c r="A40" s="271" t="s">
        <v>715</v>
      </c>
      <c r="B40" s="272" t="s">
        <v>716</v>
      </c>
      <c r="C40" s="300" t="s">
        <v>652</v>
      </c>
      <c r="D40" s="278">
        <f t="shared" si="0"/>
        <v>916330</v>
      </c>
      <c r="E40" s="278">
        <f t="shared" si="1"/>
        <v>605459</v>
      </c>
      <c r="F40" s="278">
        <f t="shared" si="2"/>
        <v>571309</v>
      </c>
      <c r="G40" s="278">
        <v>0</v>
      </c>
      <c r="H40" s="278">
        <v>569468</v>
      </c>
      <c r="I40" s="278">
        <v>0</v>
      </c>
      <c r="J40" s="278">
        <v>0</v>
      </c>
      <c r="K40" s="278">
        <v>0</v>
      </c>
      <c r="L40" s="278">
        <v>1841</v>
      </c>
      <c r="M40" s="278">
        <f t="shared" si="3"/>
        <v>34150</v>
      </c>
      <c r="N40" s="278">
        <v>0</v>
      </c>
      <c r="O40" s="278">
        <v>31342</v>
      </c>
      <c r="P40" s="278">
        <v>0</v>
      </c>
      <c r="Q40" s="278">
        <v>0</v>
      </c>
      <c r="R40" s="278">
        <v>0</v>
      </c>
      <c r="S40" s="278">
        <v>2808</v>
      </c>
      <c r="T40" s="278">
        <f t="shared" si="4"/>
        <v>43706</v>
      </c>
      <c r="U40" s="278">
        <f t="shared" si="5"/>
        <v>30543</v>
      </c>
      <c r="V40" s="278">
        <v>0</v>
      </c>
      <c r="W40" s="278">
        <v>0</v>
      </c>
      <c r="X40" s="278">
        <v>12016</v>
      </c>
      <c r="Y40" s="278">
        <v>7972</v>
      </c>
      <c r="Z40" s="278">
        <v>8</v>
      </c>
      <c r="AA40" s="278">
        <v>10547</v>
      </c>
      <c r="AB40" s="278">
        <f t="shared" si="6"/>
        <v>13163</v>
      </c>
      <c r="AC40" s="278">
        <v>0</v>
      </c>
      <c r="AD40" s="278">
        <v>0</v>
      </c>
      <c r="AE40" s="278">
        <v>2280</v>
      </c>
      <c r="AF40" s="278">
        <v>188</v>
      </c>
      <c r="AG40" s="278">
        <v>3</v>
      </c>
      <c r="AH40" s="278">
        <v>10692</v>
      </c>
      <c r="AI40" s="278">
        <f t="shared" si="7"/>
        <v>966</v>
      </c>
      <c r="AJ40" s="278">
        <f t="shared" si="8"/>
        <v>0</v>
      </c>
      <c r="AK40" s="278">
        <v>0</v>
      </c>
      <c r="AL40" s="278">
        <v>0</v>
      </c>
      <c r="AM40" s="278">
        <v>0</v>
      </c>
      <c r="AN40" s="278">
        <v>0</v>
      </c>
      <c r="AO40" s="278">
        <v>0</v>
      </c>
      <c r="AP40" s="278">
        <v>0</v>
      </c>
      <c r="AQ40" s="278">
        <f t="shared" si="9"/>
        <v>966</v>
      </c>
      <c r="AR40" s="278">
        <v>0</v>
      </c>
      <c r="AS40" s="278">
        <v>0</v>
      </c>
      <c r="AT40" s="278">
        <v>0</v>
      </c>
      <c r="AU40" s="278">
        <v>966</v>
      </c>
      <c r="AV40" s="278">
        <v>0</v>
      </c>
      <c r="AW40" s="278">
        <v>0</v>
      </c>
      <c r="AX40" s="278">
        <f t="shared" si="10"/>
        <v>0</v>
      </c>
      <c r="AY40" s="278">
        <f t="shared" si="11"/>
        <v>0</v>
      </c>
      <c r="AZ40" s="278">
        <v>0</v>
      </c>
      <c r="BA40" s="278">
        <v>0</v>
      </c>
      <c r="BB40" s="278">
        <v>0</v>
      </c>
      <c r="BC40" s="278">
        <v>0</v>
      </c>
      <c r="BD40" s="278">
        <v>0</v>
      </c>
      <c r="BE40" s="278">
        <v>0</v>
      </c>
      <c r="BF40" s="278">
        <f t="shared" si="12"/>
        <v>0</v>
      </c>
      <c r="BG40" s="278">
        <v>0</v>
      </c>
      <c r="BH40" s="278">
        <v>0</v>
      </c>
      <c r="BI40" s="278">
        <v>0</v>
      </c>
      <c r="BJ40" s="278">
        <v>0</v>
      </c>
      <c r="BK40" s="278">
        <v>0</v>
      </c>
      <c r="BL40" s="278">
        <v>0</v>
      </c>
      <c r="BM40" s="278">
        <f t="shared" si="13"/>
        <v>0</v>
      </c>
      <c r="BN40" s="278">
        <f t="shared" si="14"/>
        <v>0</v>
      </c>
      <c r="BO40" s="278">
        <v>0</v>
      </c>
      <c r="BP40" s="278">
        <v>0</v>
      </c>
      <c r="BQ40" s="278">
        <v>0</v>
      </c>
      <c r="BR40" s="278">
        <v>0</v>
      </c>
      <c r="BS40" s="278">
        <v>0</v>
      </c>
      <c r="BT40" s="278">
        <v>0</v>
      </c>
      <c r="BU40" s="278">
        <f t="shared" si="15"/>
        <v>0</v>
      </c>
      <c r="BV40" s="278">
        <v>0</v>
      </c>
      <c r="BW40" s="278">
        <v>0</v>
      </c>
      <c r="BX40" s="278">
        <v>0</v>
      </c>
      <c r="BY40" s="278">
        <v>0</v>
      </c>
      <c r="BZ40" s="278">
        <v>0</v>
      </c>
      <c r="CA40" s="278">
        <v>0</v>
      </c>
      <c r="CB40" s="278">
        <f t="shared" si="16"/>
        <v>129841</v>
      </c>
      <c r="CC40" s="278">
        <f t="shared" si="17"/>
        <v>122426</v>
      </c>
      <c r="CD40" s="278">
        <v>0</v>
      </c>
      <c r="CE40" s="278">
        <v>119983</v>
      </c>
      <c r="CF40" s="278">
        <v>1</v>
      </c>
      <c r="CG40" s="278">
        <v>269</v>
      </c>
      <c r="CH40" s="278">
        <v>0</v>
      </c>
      <c r="CI40" s="278">
        <v>2173</v>
      </c>
      <c r="CJ40" s="278">
        <f t="shared" si="18"/>
        <v>7415</v>
      </c>
      <c r="CK40" s="278">
        <v>0</v>
      </c>
      <c r="CL40" s="278">
        <v>4490</v>
      </c>
      <c r="CM40" s="278">
        <v>0</v>
      </c>
      <c r="CN40" s="278">
        <v>1404</v>
      </c>
      <c r="CO40" s="278">
        <v>0</v>
      </c>
      <c r="CP40" s="278">
        <v>1521</v>
      </c>
      <c r="CQ40" s="278">
        <f t="shared" si="19"/>
        <v>92235</v>
      </c>
      <c r="CR40" s="278">
        <f t="shared" si="20"/>
        <v>88673</v>
      </c>
      <c r="CS40" s="278">
        <v>0</v>
      </c>
      <c r="CT40" s="278">
        <v>0</v>
      </c>
      <c r="CU40" s="278">
        <v>4982</v>
      </c>
      <c r="CV40" s="278">
        <v>82784</v>
      </c>
      <c r="CW40" s="278">
        <v>595</v>
      </c>
      <c r="CX40" s="278">
        <v>312</v>
      </c>
      <c r="CY40" s="278">
        <f t="shared" si="21"/>
        <v>3562</v>
      </c>
      <c r="CZ40" s="278">
        <v>0</v>
      </c>
      <c r="DA40" s="278">
        <v>125</v>
      </c>
      <c r="DB40" s="278">
        <v>981</v>
      </c>
      <c r="DC40" s="278">
        <v>1799</v>
      </c>
      <c r="DD40" s="278">
        <v>6</v>
      </c>
      <c r="DE40" s="278">
        <v>651</v>
      </c>
      <c r="DF40" s="278">
        <f t="shared" si="22"/>
        <v>559</v>
      </c>
      <c r="DG40" s="278">
        <f t="shared" si="23"/>
        <v>412</v>
      </c>
      <c r="DH40" s="278">
        <v>0</v>
      </c>
      <c r="DI40" s="278">
        <v>0</v>
      </c>
      <c r="DJ40" s="278">
        <v>370</v>
      </c>
      <c r="DK40" s="278">
        <v>35</v>
      </c>
      <c r="DL40" s="278">
        <v>7</v>
      </c>
      <c r="DM40" s="278">
        <v>0</v>
      </c>
      <c r="DN40" s="278">
        <f t="shared" si="24"/>
        <v>147</v>
      </c>
      <c r="DO40" s="278">
        <v>0</v>
      </c>
      <c r="DP40" s="278">
        <v>0</v>
      </c>
      <c r="DQ40" s="278">
        <v>145</v>
      </c>
      <c r="DR40" s="278">
        <v>0</v>
      </c>
      <c r="DS40" s="278">
        <v>2</v>
      </c>
      <c r="DT40" s="278">
        <v>0</v>
      </c>
      <c r="DU40" s="278">
        <f t="shared" si="25"/>
        <v>14092</v>
      </c>
      <c r="DV40" s="278">
        <v>11814</v>
      </c>
      <c r="DW40" s="278">
        <v>18</v>
      </c>
      <c r="DX40" s="278">
        <v>2253</v>
      </c>
      <c r="DY40" s="278">
        <v>7</v>
      </c>
      <c r="DZ40" s="278">
        <f t="shared" si="26"/>
        <v>29472</v>
      </c>
      <c r="EA40" s="278">
        <f t="shared" si="27"/>
        <v>22317</v>
      </c>
      <c r="EB40" s="278">
        <v>0</v>
      </c>
      <c r="EC40" s="278">
        <v>0</v>
      </c>
      <c r="ED40" s="278">
        <v>22099</v>
      </c>
      <c r="EE40" s="278">
        <v>0</v>
      </c>
      <c r="EF40" s="278">
        <v>218</v>
      </c>
      <c r="EG40" s="278">
        <v>0</v>
      </c>
      <c r="EH40" s="278">
        <f t="shared" si="28"/>
        <v>7155</v>
      </c>
      <c r="EI40" s="278">
        <v>0</v>
      </c>
      <c r="EJ40" s="278">
        <v>0</v>
      </c>
      <c r="EK40" s="278">
        <v>6705</v>
      </c>
      <c r="EL40" s="278">
        <v>0</v>
      </c>
      <c r="EM40" s="278">
        <v>444</v>
      </c>
      <c r="EN40" s="278">
        <v>6</v>
      </c>
    </row>
    <row r="41" spans="1:144" s="276" customFormat="1" ht="12" customHeight="1">
      <c r="A41" s="271" t="s">
        <v>719</v>
      </c>
      <c r="B41" s="272" t="s">
        <v>720</v>
      </c>
      <c r="C41" s="300" t="s">
        <v>721</v>
      </c>
      <c r="D41" s="278">
        <f t="shared" si="0"/>
        <v>534979</v>
      </c>
      <c r="E41" s="278">
        <f t="shared" si="1"/>
        <v>405227</v>
      </c>
      <c r="F41" s="278">
        <f t="shared" si="2"/>
        <v>314592</v>
      </c>
      <c r="G41" s="278">
        <v>0</v>
      </c>
      <c r="H41" s="278">
        <v>311736</v>
      </c>
      <c r="I41" s="278">
        <v>0</v>
      </c>
      <c r="J41" s="278">
        <v>304</v>
      </c>
      <c r="K41" s="278">
        <v>0</v>
      </c>
      <c r="L41" s="278">
        <v>2552</v>
      </c>
      <c r="M41" s="278">
        <f t="shared" si="3"/>
        <v>90635</v>
      </c>
      <c r="N41" s="278">
        <v>0</v>
      </c>
      <c r="O41" s="278">
        <v>88454</v>
      </c>
      <c r="P41" s="278">
        <v>27</v>
      </c>
      <c r="Q41" s="278">
        <v>0</v>
      </c>
      <c r="R41" s="278">
        <v>0</v>
      </c>
      <c r="S41" s="278">
        <v>2154</v>
      </c>
      <c r="T41" s="278">
        <f t="shared" si="4"/>
        <v>21392</v>
      </c>
      <c r="U41" s="278">
        <f t="shared" si="5"/>
        <v>7506</v>
      </c>
      <c r="V41" s="278">
        <v>0</v>
      </c>
      <c r="W41" s="278">
        <v>0</v>
      </c>
      <c r="X41" s="278">
        <v>4143</v>
      </c>
      <c r="Y41" s="278">
        <v>40</v>
      </c>
      <c r="Z41" s="278">
        <v>89</v>
      </c>
      <c r="AA41" s="278">
        <v>3234</v>
      </c>
      <c r="AB41" s="278">
        <f t="shared" si="6"/>
        <v>13886</v>
      </c>
      <c r="AC41" s="278">
        <v>625</v>
      </c>
      <c r="AD41" s="278">
        <v>0</v>
      </c>
      <c r="AE41" s="278">
        <v>4451</v>
      </c>
      <c r="AF41" s="278">
        <v>0</v>
      </c>
      <c r="AG41" s="278">
        <v>0</v>
      </c>
      <c r="AH41" s="278">
        <v>8810</v>
      </c>
      <c r="AI41" s="278">
        <f t="shared" si="7"/>
        <v>163</v>
      </c>
      <c r="AJ41" s="278">
        <f t="shared" si="8"/>
        <v>0</v>
      </c>
      <c r="AK41" s="278">
        <v>0</v>
      </c>
      <c r="AL41" s="278">
        <v>0</v>
      </c>
      <c r="AM41" s="278">
        <v>0</v>
      </c>
      <c r="AN41" s="278">
        <v>0</v>
      </c>
      <c r="AO41" s="278">
        <v>0</v>
      </c>
      <c r="AP41" s="278">
        <v>0</v>
      </c>
      <c r="AQ41" s="278">
        <f t="shared" si="9"/>
        <v>163</v>
      </c>
      <c r="AR41" s="278">
        <v>0</v>
      </c>
      <c r="AS41" s="278">
        <v>163</v>
      </c>
      <c r="AT41" s="278">
        <v>0</v>
      </c>
      <c r="AU41" s="278">
        <v>0</v>
      </c>
      <c r="AV41" s="278">
        <v>0</v>
      </c>
      <c r="AW41" s="278">
        <v>0</v>
      </c>
      <c r="AX41" s="278">
        <f t="shared" si="10"/>
        <v>0</v>
      </c>
      <c r="AY41" s="278">
        <f t="shared" si="11"/>
        <v>0</v>
      </c>
      <c r="AZ41" s="278">
        <v>0</v>
      </c>
      <c r="BA41" s="278">
        <v>0</v>
      </c>
      <c r="BB41" s="278">
        <v>0</v>
      </c>
      <c r="BC41" s="278">
        <v>0</v>
      </c>
      <c r="BD41" s="278">
        <v>0</v>
      </c>
      <c r="BE41" s="278">
        <v>0</v>
      </c>
      <c r="BF41" s="278">
        <f t="shared" si="12"/>
        <v>0</v>
      </c>
      <c r="BG41" s="278">
        <v>0</v>
      </c>
      <c r="BH41" s="278">
        <v>0</v>
      </c>
      <c r="BI41" s="278">
        <v>0</v>
      </c>
      <c r="BJ41" s="278">
        <v>0</v>
      </c>
      <c r="BK41" s="278">
        <v>0</v>
      </c>
      <c r="BL41" s="278">
        <v>0</v>
      </c>
      <c r="BM41" s="278">
        <f t="shared" si="13"/>
        <v>0</v>
      </c>
      <c r="BN41" s="278">
        <f t="shared" si="14"/>
        <v>0</v>
      </c>
      <c r="BO41" s="278">
        <v>0</v>
      </c>
      <c r="BP41" s="278">
        <v>0</v>
      </c>
      <c r="BQ41" s="278">
        <v>0</v>
      </c>
      <c r="BR41" s="278">
        <v>0</v>
      </c>
      <c r="BS41" s="278">
        <v>0</v>
      </c>
      <c r="BT41" s="278">
        <v>0</v>
      </c>
      <c r="BU41" s="278">
        <f t="shared" si="15"/>
        <v>0</v>
      </c>
      <c r="BV41" s="278">
        <v>0</v>
      </c>
      <c r="BW41" s="278">
        <v>0</v>
      </c>
      <c r="BX41" s="278">
        <v>0</v>
      </c>
      <c r="BY41" s="278">
        <v>0</v>
      </c>
      <c r="BZ41" s="278">
        <v>0</v>
      </c>
      <c r="CA41" s="278">
        <v>0</v>
      </c>
      <c r="CB41" s="278">
        <f t="shared" si="16"/>
        <v>15716</v>
      </c>
      <c r="CC41" s="278">
        <f t="shared" si="17"/>
        <v>14060</v>
      </c>
      <c r="CD41" s="278">
        <v>0</v>
      </c>
      <c r="CE41" s="278">
        <v>14027</v>
      </c>
      <c r="CF41" s="278">
        <v>0</v>
      </c>
      <c r="CG41" s="278">
        <v>5</v>
      </c>
      <c r="CH41" s="278">
        <v>0</v>
      </c>
      <c r="CI41" s="278">
        <v>28</v>
      </c>
      <c r="CJ41" s="278">
        <f t="shared" si="18"/>
        <v>1656</v>
      </c>
      <c r="CK41" s="278">
        <v>0</v>
      </c>
      <c r="CL41" s="278">
        <v>1426</v>
      </c>
      <c r="CM41" s="278">
        <v>0</v>
      </c>
      <c r="CN41" s="278">
        <v>0</v>
      </c>
      <c r="CO41" s="278">
        <v>0</v>
      </c>
      <c r="CP41" s="278">
        <v>230</v>
      </c>
      <c r="CQ41" s="278">
        <f t="shared" si="19"/>
        <v>47684</v>
      </c>
      <c r="CR41" s="278">
        <f t="shared" si="20"/>
        <v>39160</v>
      </c>
      <c r="CS41" s="278">
        <v>0</v>
      </c>
      <c r="CT41" s="278">
        <v>0</v>
      </c>
      <c r="CU41" s="278">
        <v>4791</v>
      </c>
      <c r="CV41" s="278">
        <v>33099</v>
      </c>
      <c r="CW41" s="278">
        <v>756</v>
      </c>
      <c r="CX41" s="278">
        <v>514</v>
      </c>
      <c r="CY41" s="278">
        <f t="shared" si="21"/>
        <v>8524</v>
      </c>
      <c r="CZ41" s="278">
        <v>0</v>
      </c>
      <c r="DA41" s="278">
        <v>29</v>
      </c>
      <c r="DB41" s="278">
        <v>1148</v>
      </c>
      <c r="DC41" s="278">
        <v>6917</v>
      </c>
      <c r="DD41" s="278">
        <v>93</v>
      </c>
      <c r="DE41" s="278">
        <v>337</v>
      </c>
      <c r="DF41" s="278">
        <f t="shared" si="22"/>
        <v>548</v>
      </c>
      <c r="DG41" s="278">
        <f t="shared" si="23"/>
        <v>548</v>
      </c>
      <c r="DH41" s="278">
        <v>0</v>
      </c>
      <c r="DI41" s="278">
        <v>0</v>
      </c>
      <c r="DJ41" s="278">
        <v>412</v>
      </c>
      <c r="DK41" s="278">
        <v>93</v>
      </c>
      <c r="DL41" s="278">
        <v>43</v>
      </c>
      <c r="DM41" s="278">
        <v>0</v>
      </c>
      <c r="DN41" s="278">
        <f t="shared" si="24"/>
        <v>0</v>
      </c>
      <c r="DO41" s="278">
        <v>0</v>
      </c>
      <c r="DP41" s="278">
        <v>0</v>
      </c>
      <c r="DQ41" s="278">
        <v>0</v>
      </c>
      <c r="DR41" s="278">
        <v>0</v>
      </c>
      <c r="DS41" s="278">
        <v>0</v>
      </c>
      <c r="DT41" s="278">
        <v>0</v>
      </c>
      <c r="DU41" s="278">
        <f t="shared" si="25"/>
        <v>34925</v>
      </c>
      <c r="DV41" s="278">
        <v>31198</v>
      </c>
      <c r="DW41" s="278">
        <v>0</v>
      </c>
      <c r="DX41" s="278">
        <v>3727</v>
      </c>
      <c r="DY41" s="278">
        <v>0</v>
      </c>
      <c r="DZ41" s="278">
        <f t="shared" si="26"/>
        <v>9324</v>
      </c>
      <c r="EA41" s="278">
        <f t="shared" si="27"/>
        <v>3484</v>
      </c>
      <c r="EB41" s="278">
        <v>0</v>
      </c>
      <c r="EC41" s="278">
        <v>0</v>
      </c>
      <c r="ED41" s="278">
        <v>3221</v>
      </c>
      <c r="EE41" s="278">
        <v>51</v>
      </c>
      <c r="EF41" s="278">
        <v>202</v>
      </c>
      <c r="EG41" s="278">
        <v>10</v>
      </c>
      <c r="EH41" s="278">
        <f t="shared" si="28"/>
        <v>5840</v>
      </c>
      <c r="EI41" s="278">
        <v>0</v>
      </c>
      <c r="EJ41" s="278">
        <v>0</v>
      </c>
      <c r="EK41" s="278">
        <v>2592</v>
      </c>
      <c r="EL41" s="278">
        <v>3</v>
      </c>
      <c r="EM41" s="278">
        <v>1668</v>
      </c>
      <c r="EN41" s="278">
        <v>1577</v>
      </c>
    </row>
    <row r="42" spans="1:144" s="276" customFormat="1" ht="12" customHeight="1">
      <c r="A42" s="271" t="s">
        <v>588</v>
      </c>
      <c r="B42" s="272" t="s">
        <v>640</v>
      </c>
      <c r="C42" s="300" t="s">
        <v>300</v>
      </c>
      <c r="D42" s="278">
        <f t="shared" si="0"/>
        <v>268160</v>
      </c>
      <c r="E42" s="278">
        <f t="shared" si="1"/>
        <v>212553</v>
      </c>
      <c r="F42" s="278">
        <f t="shared" si="2"/>
        <v>203995</v>
      </c>
      <c r="G42" s="278">
        <v>0</v>
      </c>
      <c r="H42" s="278">
        <v>203606</v>
      </c>
      <c r="I42" s="278">
        <v>0</v>
      </c>
      <c r="J42" s="278">
        <v>389</v>
      </c>
      <c r="K42" s="278">
        <v>0</v>
      </c>
      <c r="L42" s="278">
        <v>0</v>
      </c>
      <c r="M42" s="278">
        <f t="shared" si="3"/>
        <v>8558</v>
      </c>
      <c r="N42" s="278">
        <v>0</v>
      </c>
      <c r="O42" s="278">
        <v>8261</v>
      </c>
      <c r="P42" s="278">
        <v>0</v>
      </c>
      <c r="Q42" s="278">
        <v>0</v>
      </c>
      <c r="R42" s="278">
        <v>0</v>
      </c>
      <c r="S42" s="278">
        <v>297</v>
      </c>
      <c r="T42" s="278">
        <f t="shared" si="4"/>
        <v>17942</v>
      </c>
      <c r="U42" s="278">
        <f t="shared" si="5"/>
        <v>16635</v>
      </c>
      <c r="V42" s="278">
        <v>0</v>
      </c>
      <c r="W42" s="278">
        <v>0</v>
      </c>
      <c r="X42" s="278">
        <v>8610</v>
      </c>
      <c r="Y42" s="278">
        <v>4768</v>
      </c>
      <c r="Z42" s="278">
        <v>0</v>
      </c>
      <c r="AA42" s="278">
        <v>3257</v>
      </c>
      <c r="AB42" s="278">
        <f t="shared" si="6"/>
        <v>1307</v>
      </c>
      <c r="AC42" s="278">
        <v>0</v>
      </c>
      <c r="AD42" s="278">
        <v>0</v>
      </c>
      <c r="AE42" s="278">
        <v>907</v>
      </c>
      <c r="AF42" s="278">
        <v>7</v>
      </c>
      <c r="AG42" s="278">
        <v>0</v>
      </c>
      <c r="AH42" s="278">
        <v>393</v>
      </c>
      <c r="AI42" s="278">
        <f t="shared" si="7"/>
        <v>0</v>
      </c>
      <c r="AJ42" s="278">
        <f t="shared" si="8"/>
        <v>0</v>
      </c>
      <c r="AK42" s="278">
        <v>0</v>
      </c>
      <c r="AL42" s="278">
        <v>0</v>
      </c>
      <c r="AM42" s="278">
        <v>0</v>
      </c>
      <c r="AN42" s="278">
        <v>0</v>
      </c>
      <c r="AO42" s="278">
        <v>0</v>
      </c>
      <c r="AP42" s="278">
        <v>0</v>
      </c>
      <c r="AQ42" s="278">
        <f t="shared" si="9"/>
        <v>0</v>
      </c>
      <c r="AR42" s="278">
        <v>0</v>
      </c>
      <c r="AS42" s="278">
        <v>0</v>
      </c>
      <c r="AT42" s="278">
        <v>0</v>
      </c>
      <c r="AU42" s="278">
        <v>0</v>
      </c>
      <c r="AV42" s="278">
        <v>0</v>
      </c>
      <c r="AW42" s="278">
        <v>0</v>
      </c>
      <c r="AX42" s="278">
        <f t="shared" si="10"/>
        <v>0</v>
      </c>
      <c r="AY42" s="278">
        <f t="shared" si="11"/>
        <v>0</v>
      </c>
      <c r="AZ42" s="278">
        <v>0</v>
      </c>
      <c r="BA42" s="278">
        <v>0</v>
      </c>
      <c r="BB42" s="278">
        <v>0</v>
      </c>
      <c r="BC42" s="278">
        <v>0</v>
      </c>
      <c r="BD42" s="278">
        <v>0</v>
      </c>
      <c r="BE42" s="278">
        <v>0</v>
      </c>
      <c r="BF42" s="278">
        <f t="shared" si="12"/>
        <v>0</v>
      </c>
      <c r="BG42" s="278">
        <v>0</v>
      </c>
      <c r="BH42" s="278">
        <v>0</v>
      </c>
      <c r="BI42" s="278">
        <v>0</v>
      </c>
      <c r="BJ42" s="278">
        <v>0</v>
      </c>
      <c r="BK42" s="278">
        <v>0</v>
      </c>
      <c r="BL42" s="278">
        <v>0</v>
      </c>
      <c r="BM42" s="278">
        <f t="shared" si="13"/>
        <v>0</v>
      </c>
      <c r="BN42" s="278">
        <f t="shared" si="14"/>
        <v>0</v>
      </c>
      <c r="BO42" s="278">
        <v>0</v>
      </c>
      <c r="BP42" s="278">
        <v>0</v>
      </c>
      <c r="BQ42" s="278">
        <v>0</v>
      </c>
      <c r="BR42" s="278">
        <v>0</v>
      </c>
      <c r="BS42" s="278">
        <v>0</v>
      </c>
      <c r="BT42" s="278">
        <v>0</v>
      </c>
      <c r="BU42" s="278">
        <f t="shared" si="15"/>
        <v>0</v>
      </c>
      <c r="BV42" s="278">
        <v>0</v>
      </c>
      <c r="BW42" s="278">
        <v>0</v>
      </c>
      <c r="BX42" s="278">
        <v>0</v>
      </c>
      <c r="BY42" s="278">
        <v>0</v>
      </c>
      <c r="BZ42" s="278">
        <v>0</v>
      </c>
      <c r="CA42" s="278">
        <v>0</v>
      </c>
      <c r="CB42" s="278">
        <f t="shared" si="16"/>
        <v>1167</v>
      </c>
      <c r="CC42" s="278">
        <f t="shared" si="17"/>
        <v>539</v>
      </c>
      <c r="CD42" s="278">
        <v>0</v>
      </c>
      <c r="CE42" s="278">
        <v>0</v>
      </c>
      <c r="CF42" s="278">
        <v>445</v>
      </c>
      <c r="CG42" s="278">
        <v>94</v>
      </c>
      <c r="CH42" s="278">
        <v>0</v>
      </c>
      <c r="CI42" s="278">
        <v>0</v>
      </c>
      <c r="CJ42" s="278">
        <f t="shared" si="18"/>
        <v>628</v>
      </c>
      <c r="CK42" s="278">
        <v>0</v>
      </c>
      <c r="CL42" s="278">
        <v>0</v>
      </c>
      <c r="CM42" s="278">
        <v>17</v>
      </c>
      <c r="CN42" s="278">
        <v>0</v>
      </c>
      <c r="CO42" s="278">
        <v>0</v>
      </c>
      <c r="CP42" s="278">
        <v>611</v>
      </c>
      <c r="CQ42" s="278">
        <f t="shared" si="19"/>
        <v>19114</v>
      </c>
      <c r="CR42" s="278">
        <f t="shared" si="20"/>
        <v>17988</v>
      </c>
      <c r="CS42" s="278">
        <v>0</v>
      </c>
      <c r="CT42" s="278">
        <v>0</v>
      </c>
      <c r="CU42" s="278">
        <v>6441</v>
      </c>
      <c r="CV42" s="278">
        <v>10283</v>
      </c>
      <c r="CW42" s="278">
        <v>994</v>
      </c>
      <c r="CX42" s="278">
        <v>270</v>
      </c>
      <c r="CY42" s="278">
        <f t="shared" si="21"/>
        <v>1126</v>
      </c>
      <c r="CZ42" s="278">
        <v>0</v>
      </c>
      <c r="DA42" s="278">
        <v>0</v>
      </c>
      <c r="DB42" s="278">
        <v>737</v>
      </c>
      <c r="DC42" s="278">
        <v>32</v>
      </c>
      <c r="DD42" s="278">
        <v>2</v>
      </c>
      <c r="DE42" s="278">
        <v>355</v>
      </c>
      <c r="DF42" s="278">
        <f t="shared" si="22"/>
        <v>289</v>
      </c>
      <c r="DG42" s="278">
        <f t="shared" si="23"/>
        <v>191</v>
      </c>
      <c r="DH42" s="278">
        <v>0</v>
      </c>
      <c r="DI42" s="278">
        <v>0</v>
      </c>
      <c r="DJ42" s="278">
        <v>7</v>
      </c>
      <c r="DK42" s="278">
        <v>184</v>
      </c>
      <c r="DL42" s="278">
        <v>0</v>
      </c>
      <c r="DM42" s="278">
        <v>0</v>
      </c>
      <c r="DN42" s="278">
        <f t="shared" si="24"/>
        <v>98</v>
      </c>
      <c r="DO42" s="278">
        <v>0</v>
      </c>
      <c r="DP42" s="278">
        <v>0</v>
      </c>
      <c r="DQ42" s="278">
        <v>98</v>
      </c>
      <c r="DR42" s="278">
        <v>0</v>
      </c>
      <c r="DS42" s="278">
        <v>0</v>
      </c>
      <c r="DT42" s="278">
        <v>0</v>
      </c>
      <c r="DU42" s="278">
        <f t="shared" si="25"/>
        <v>16301</v>
      </c>
      <c r="DV42" s="278">
        <v>15474</v>
      </c>
      <c r="DW42" s="278">
        <v>58</v>
      </c>
      <c r="DX42" s="278">
        <v>766</v>
      </c>
      <c r="DY42" s="278">
        <v>3</v>
      </c>
      <c r="DZ42" s="278">
        <f t="shared" si="26"/>
        <v>794</v>
      </c>
      <c r="EA42" s="278">
        <f t="shared" si="27"/>
        <v>783</v>
      </c>
      <c r="EB42" s="278">
        <v>0</v>
      </c>
      <c r="EC42" s="278">
        <v>0</v>
      </c>
      <c r="ED42" s="278">
        <v>652</v>
      </c>
      <c r="EE42" s="278">
        <v>0</v>
      </c>
      <c r="EF42" s="278">
        <v>131</v>
      </c>
      <c r="EG42" s="278">
        <v>0</v>
      </c>
      <c r="EH42" s="278">
        <f t="shared" si="28"/>
        <v>11</v>
      </c>
      <c r="EI42" s="278">
        <v>0</v>
      </c>
      <c r="EJ42" s="278">
        <v>0</v>
      </c>
      <c r="EK42" s="278">
        <v>11</v>
      </c>
      <c r="EL42" s="278">
        <v>0</v>
      </c>
      <c r="EM42" s="278">
        <v>0</v>
      </c>
      <c r="EN42" s="278">
        <v>0</v>
      </c>
    </row>
    <row r="43" spans="1:144" s="276" customFormat="1" ht="12" customHeight="1">
      <c r="A43" s="271" t="s">
        <v>725</v>
      </c>
      <c r="B43" s="272" t="s">
        <v>727</v>
      </c>
      <c r="C43" s="300" t="s">
        <v>721</v>
      </c>
      <c r="D43" s="278">
        <f t="shared" si="0"/>
        <v>325310</v>
      </c>
      <c r="E43" s="278">
        <f t="shared" si="1"/>
        <v>244178</v>
      </c>
      <c r="F43" s="278">
        <f t="shared" si="2"/>
        <v>237723</v>
      </c>
      <c r="G43" s="278">
        <v>0</v>
      </c>
      <c r="H43" s="278">
        <v>234802</v>
      </c>
      <c r="I43" s="278">
        <v>2468</v>
      </c>
      <c r="J43" s="278">
        <v>308</v>
      </c>
      <c r="K43" s="278">
        <v>0</v>
      </c>
      <c r="L43" s="278">
        <v>145</v>
      </c>
      <c r="M43" s="278">
        <f t="shared" si="3"/>
        <v>6455</v>
      </c>
      <c r="N43" s="278">
        <v>0</v>
      </c>
      <c r="O43" s="278">
        <v>6143</v>
      </c>
      <c r="P43" s="278">
        <v>55</v>
      </c>
      <c r="Q43" s="278">
        <v>0</v>
      </c>
      <c r="R43" s="278">
        <v>0</v>
      </c>
      <c r="S43" s="278">
        <v>257</v>
      </c>
      <c r="T43" s="278">
        <f t="shared" si="4"/>
        <v>12667</v>
      </c>
      <c r="U43" s="278">
        <f t="shared" si="5"/>
        <v>11408</v>
      </c>
      <c r="V43" s="278">
        <v>0</v>
      </c>
      <c r="W43" s="278">
        <v>0</v>
      </c>
      <c r="X43" s="278">
        <v>10185</v>
      </c>
      <c r="Y43" s="278">
        <v>0</v>
      </c>
      <c r="Z43" s="278">
        <v>1</v>
      </c>
      <c r="AA43" s="278">
        <v>1222</v>
      </c>
      <c r="AB43" s="278">
        <f t="shared" si="6"/>
        <v>1259</v>
      </c>
      <c r="AC43" s="278">
        <v>0</v>
      </c>
      <c r="AD43" s="278">
        <v>0</v>
      </c>
      <c r="AE43" s="278">
        <v>623</v>
      </c>
      <c r="AF43" s="278">
        <v>0</v>
      </c>
      <c r="AG43" s="278">
        <v>0</v>
      </c>
      <c r="AH43" s="278">
        <v>636</v>
      </c>
      <c r="AI43" s="278">
        <f t="shared" si="7"/>
        <v>0</v>
      </c>
      <c r="AJ43" s="278">
        <f t="shared" si="8"/>
        <v>0</v>
      </c>
      <c r="AK43" s="278">
        <v>0</v>
      </c>
      <c r="AL43" s="278">
        <v>0</v>
      </c>
      <c r="AM43" s="278">
        <v>0</v>
      </c>
      <c r="AN43" s="278">
        <v>0</v>
      </c>
      <c r="AO43" s="278">
        <v>0</v>
      </c>
      <c r="AP43" s="278">
        <v>0</v>
      </c>
      <c r="AQ43" s="278">
        <f t="shared" si="9"/>
        <v>0</v>
      </c>
      <c r="AR43" s="278">
        <v>0</v>
      </c>
      <c r="AS43" s="278">
        <v>0</v>
      </c>
      <c r="AT43" s="278">
        <v>0</v>
      </c>
      <c r="AU43" s="278">
        <v>0</v>
      </c>
      <c r="AV43" s="278">
        <v>0</v>
      </c>
      <c r="AW43" s="278">
        <v>0</v>
      </c>
      <c r="AX43" s="278">
        <f t="shared" si="10"/>
        <v>0</v>
      </c>
      <c r="AY43" s="278">
        <f t="shared" si="11"/>
        <v>0</v>
      </c>
      <c r="AZ43" s="278">
        <v>0</v>
      </c>
      <c r="BA43" s="278">
        <v>0</v>
      </c>
      <c r="BB43" s="278">
        <v>0</v>
      </c>
      <c r="BC43" s="278">
        <v>0</v>
      </c>
      <c r="BD43" s="278">
        <v>0</v>
      </c>
      <c r="BE43" s="278">
        <v>0</v>
      </c>
      <c r="BF43" s="278">
        <f t="shared" si="12"/>
        <v>0</v>
      </c>
      <c r="BG43" s="278">
        <v>0</v>
      </c>
      <c r="BH43" s="278">
        <v>0</v>
      </c>
      <c r="BI43" s="278">
        <v>0</v>
      </c>
      <c r="BJ43" s="278">
        <v>0</v>
      </c>
      <c r="BK43" s="278">
        <v>0</v>
      </c>
      <c r="BL43" s="278">
        <v>0</v>
      </c>
      <c r="BM43" s="278">
        <f t="shared" si="13"/>
        <v>0</v>
      </c>
      <c r="BN43" s="278">
        <f t="shared" si="14"/>
        <v>0</v>
      </c>
      <c r="BO43" s="278">
        <v>0</v>
      </c>
      <c r="BP43" s="278">
        <v>0</v>
      </c>
      <c r="BQ43" s="278">
        <v>0</v>
      </c>
      <c r="BR43" s="278">
        <v>0</v>
      </c>
      <c r="BS43" s="278">
        <v>0</v>
      </c>
      <c r="BT43" s="278">
        <v>0</v>
      </c>
      <c r="BU43" s="278">
        <f t="shared" si="15"/>
        <v>0</v>
      </c>
      <c r="BV43" s="278">
        <v>0</v>
      </c>
      <c r="BW43" s="278">
        <v>0</v>
      </c>
      <c r="BX43" s="278">
        <v>0</v>
      </c>
      <c r="BY43" s="278">
        <v>0</v>
      </c>
      <c r="BZ43" s="278">
        <v>0</v>
      </c>
      <c r="CA43" s="278">
        <v>0</v>
      </c>
      <c r="CB43" s="278">
        <f t="shared" si="16"/>
        <v>2051</v>
      </c>
      <c r="CC43" s="278">
        <f t="shared" si="17"/>
        <v>1983</v>
      </c>
      <c r="CD43" s="278">
        <v>0</v>
      </c>
      <c r="CE43" s="278">
        <v>0</v>
      </c>
      <c r="CF43" s="278">
        <v>1410</v>
      </c>
      <c r="CG43" s="278">
        <v>573</v>
      </c>
      <c r="CH43" s="278">
        <v>0</v>
      </c>
      <c r="CI43" s="278">
        <v>0</v>
      </c>
      <c r="CJ43" s="278">
        <f t="shared" si="18"/>
        <v>68</v>
      </c>
      <c r="CK43" s="278">
        <v>0</v>
      </c>
      <c r="CL43" s="278">
        <v>0</v>
      </c>
      <c r="CM43" s="278">
        <v>0</v>
      </c>
      <c r="CN43" s="278">
        <v>0</v>
      </c>
      <c r="CO43" s="278">
        <v>0</v>
      </c>
      <c r="CP43" s="278">
        <v>68</v>
      </c>
      <c r="CQ43" s="278">
        <f t="shared" si="19"/>
        <v>44163</v>
      </c>
      <c r="CR43" s="278">
        <f t="shared" si="20"/>
        <v>43135</v>
      </c>
      <c r="CS43" s="278">
        <v>0</v>
      </c>
      <c r="CT43" s="278">
        <v>0</v>
      </c>
      <c r="CU43" s="278">
        <v>4009</v>
      </c>
      <c r="CV43" s="278">
        <v>38691</v>
      </c>
      <c r="CW43" s="278">
        <v>8</v>
      </c>
      <c r="CX43" s="278">
        <v>427</v>
      </c>
      <c r="CY43" s="278">
        <f t="shared" si="21"/>
        <v>1028</v>
      </c>
      <c r="CZ43" s="278">
        <v>0</v>
      </c>
      <c r="DA43" s="278">
        <v>0</v>
      </c>
      <c r="DB43" s="278">
        <v>739</v>
      </c>
      <c r="DC43" s="278">
        <v>178</v>
      </c>
      <c r="DD43" s="278">
        <v>0</v>
      </c>
      <c r="DE43" s="278">
        <v>111</v>
      </c>
      <c r="DF43" s="278">
        <f t="shared" si="22"/>
        <v>14</v>
      </c>
      <c r="DG43" s="278">
        <f t="shared" si="23"/>
        <v>14</v>
      </c>
      <c r="DH43" s="278">
        <v>0</v>
      </c>
      <c r="DI43" s="278">
        <v>0</v>
      </c>
      <c r="DJ43" s="278">
        <v>14</v>
      </c>
      <c r="DK43" s="278">
        <v>0</v>
      </c>
      <c r="DL43" s="278">
        <v>0</v>
      </c>
      <c r="DM43" s="278">
        <v>0</v>
      </c>
      <c r="DN43" s="278">
        <f t="shared" si="24"/>
        <v>0</v>
      </c>
      <c r="DO43" s="278">
        <v>0</v>
      </c>
      <c r="DP43" s="278">
        <v>0</v>
      </c>
      <c r="DQ43" s="278">
        <v>0</v>
      </c>
      <c r="DR43" s="278">
        <v>0</v>
      </c>
      <c r="DS43" s="278">
        <v>0</v>
      </c>
      <c r="DT43" s="278">
        <v>0</v>
      </c>
      <c r="DU43" s="278">
        <f t="shared" si="25"/>
        <v>14574</v>
      </c>
      <c r="DV43" s="278">
        <v>14244</v>
      </c>
      <c r="DW43" s="278">
        <v>0</v>
      </c>
      <c r="DX43" s="278">
        <v>330</v>
      </c>
      <c r="DY43" s="278">
        <v>0</v>
      </c>
      <c r="DZ43" s="278">
        <f t="shared" si="26"/>
        <v>7663</v>
      </c>
      <c r="EA43" s="278">
        <f t="shared" si="27"/>
        <v>4998</v>
      </c>
      <c r="EB43" s="278">
        <v>0</v>
      </c>
      <c r="EC43" s="278">
        <v>0</v>
      </c>
      <c r="ED43" s="278">
        <v>4375</v>
      </c>
      <c r="EE43" s="278">
        <v>0</v>
      </c>
      <c r="EF43" s="278">
        <v>0</v>
      </c>
      <c r="EG43" s="278">
        <v>623</v>
      </c>
      <c r="EH43" s="278">
        <f t="shared" si="28"/>
        <v>2665</v>
      </c>
      <c r="EI43" s="278">
        <v>0</v>
      </c>
      <c r="EJ43" s="278">
        <v>0</v>
      </c>
      <c r="EK43" s="278">
        <v>2665</v>
      </c>
      <c r="EL43" s="278">
        <v>0</v>
      </c>
      <c r="EM43" s="278">
        <v>0</v>
      </c>
      <c r="EN43" s="278">
        <v>0</v>
      </c>
    </row>
    <row r="44" spans="1:144" s="276" customFormat="1" ht="12" customHeight="1">
      <c r="A44" s="271" t="s">
        <v>589</v>
      </c>
      <c r="B44" s="272" t="s">
        <v>590</v>
      </c>
      <c r="C44" s="300" t="s">
        <v>300</v>
      </c>
      <c r="D44" s="278">
        <f t="shared" si="0"/>
        <v>471334</v>
      </c>
      <c r="E44" s="278">
        <f t="shared" si="1"/>
        <v>360547</v>
      </c>
      <c r="F44" s="278">
        <f t="shared" si="2"/>
        <v>310858</v>
      </c>
      <c r="G44" s="278">
        <v>0</v>
      </c>
      <c r="H44" s="278">
        <v>310231</v>
      </c>
      <c r="I44" s="278">
        <v>0</v>
      </c>
      <c r="J44" s="278">
        <v>0</v>
      </c>
      <c r="K44" s="278">
        <v>492</v>
      </c>
      <c r="L44" s="278">
        <v>135</v>
      </c>
      <c r="M44" s="278">
        <f t="shared" si="3"/>
        <v>49689</v>
      </c>
      <c r="N44" s="278">
        <v>0</v>
      </c>
      <c r="O44" s="278">
        <v>49480</v>
      </c>
      <c r="P44" s="278">
        <v>1</v>
      </c>
      <c r="Q44" s="278">
        <v>0</v>
      </c>
      <c r="R44" s="278">
        <v>0</v>
      </c>
      <c r="S44" s="278">
        <v>208</v>
      </c>
      <c r="T44" s="278">
        <f t="shared" si="4"/>
        <v>26591</v>
      </c>
      <c r="U44" s="278">
        <f t="shared" si="5"/>
        <v>16404</v>
      </c>
      <c r="V44" s="278">
        <v>0</v>
      </c>
      <c r="W44" s="278">
        <v>365</v>
      </c>
      <c r="X44" s="278">
        <v>9884</v>
      </c>
      <c r="Y44" s="278">
        <v>1</v>
      </c>
      <c r="Z44" s="278">
        <v>0</v>
      </c>
      <c r="AA44" s="278">
        <v>6154</v>
      </c>
      <c r="AB44" s="278">
        <f t="shared" si="6"/>
        <v>10187</v>
      </c>
      <c r="AC44" s="278">
        <v>0</v>
      </c>
      <c r="AD44" s="278">
        <v>928</v>
      </c>
      <c r="AE44" s="278">
        <v>1988</v>
      </c>
      <c r="AF44" s="278">
        <v>6</v>
      </c>
      <c r="AG44" s="278">
        <v>0</v>
      </c>
      <c r="AH44" s="278">
        <v>7265</v>
      </c>
      <c r="AI44" s="278">
        <f t="shared" si="7"/>
        <v>349</v>
      </c>
      <c r="AJ44" s="278">
        <f t="shared" si="8"/>
        <v>294</v>
      </c>
      <c r="AK44" s="278">
        <v>0</v>
      </c>
      <c r="AL44" s="278">
        <v>42</v>
      </c>
      <c r="AM44" s="278">
        <v>0</v>
      </c>
      <c r="AN44" s="278">
        <v>252</v>
      </c>
      <c r="AO44" s="278">
        <v>0</v>
      </c>
      <c r="AP44" s="278">
        <v>0</v>
      </c>
      <c r="AQ44" s="278">
        <f t="shared" si="9"/>
        <v>55</v>
      </c>
      <c r="AR44" s="278">
        <v>0</v>
      </c>
      <c r="AS44" s="278">
        <v>55</v>
      </c>
      <c r="AT44" s="278">
        <v>0</v>
      </c>
      <c r="AU44" s="278">
        <v>0</v>
      </c>
      <c r="AV44" s="278">
        <v>0</v>
      </c>
      <c r="AW44" s="278">
        <v>0</v>
      </c>
      <c r="AX44" s="278">
        <f t="shared" si="10"/>
        <v>0</v>
      </c>
      <c r="AY44" s="278">
        <f t="shared" si="11"/>
        <v>0</v>
      </c>
      <c r="AZ44" s="278">
        <v>0</v>
      </c>
      <c r="BA44" s="278">
        <v>0</v>
      </c>
      <c r="BB44" s="278">
        <v>0</v>
      </c>
      <c r="BC44" s="278">
        <v>0</v>
      </c>
      <c r="BD44" s="278">
        <v>0</v>
      </c>
      <c r="BE44" s="278">
        <v>0</v>
      </c>
      <c r="BF44" s="278">
        <f t="shared" si="12"/>
        <v>0</v>
      </c>
      <c r="BG44" s="278">
        <v>0</v>
      </c>
      <c r="BH44" s="278">
        <v>0</v>
      </c>
      <c r="BI44" s="278">
        <v>0</v>
      </c>
      <c r="BJ44" s="278">
        <v>0</v>
      </c>
      <c r="BK44" s="278">
        <v>0</v>
      </c>
      <c r="BL44" s="278">
        <v>0</v>
      </c>
      <c r="BM44" s="278">
        <f t="shared" si="13"/>
        <v>0</v>
      </c>
      <c r="BN44" s="278">
        <f t="shared" si="14"/>
        <v>0</v>
      </c>
      <c r="BO44" s="278">
        <v>0</v>
      </c>
      <c r="BP44" s="278">
        <v>0</v>
      </c>
      <c r="BQ44" s="278">
        <v>0</v>
      </c>
      <c r="BR44" s="278">
        <v>0</v>
      </c>
      <c r="BS44" s="278">
        <v>0</v>
      </c>
      <c r="BT44" s="278">
        <v>0</v>
      </c>
      <c r="BU44" s="278">
        <f t="shared" si="15"/>
        <v>0</v>
      </c>
      <c r="BV44" s="278">
        <v>0</v>
      </c>
      <c r="BW44" s="278">
        <v>0</v>
      </c>
      <c r="BX44" s="278">
        <v>0</v>
      </c>
      <c r="BY44" s="278">
        <v>0</v>
      </c>
      <c r="BZ44" s="278">
        <v>0</v>
      </c>
      <c r="CA44" s="278">
        <v>0</v>
      </c>
      <c r="CB44" s="278">
        <f t="shared" si="16"/>
        <v>6328</v>
      </c>
      <c r="CC44" s="278">
        <f t="shared" si="17"/>
        <v>5121</v>
      </c>
      <c r="CD44" s="278">
        <v>0</v>
      </c>
      <c r="CE44" s="278">
        <v>5091</v>
      </c>
      <c r="CF44" s="278">
        <v>0</v>
      </c>
      <c r="CG44" s="278">
        <v>30</v>
      </c>
      <c r="CH44" s="278">
        <v>0</v>
      </c>
      <c r="CI44" s="278">
        <v>0</v>
      </c>
      <c r="CJ44" s="278">
        <f t="shared" si="18"/>
        <v>1207</v>
      </c>
      <c r="CK44" s="278">
        <v>0</v>
      </c>
      <c r="CL44" s="278">
        <v>1207</v>
      </c>
      <c r="CM44" s="278">
        <v>0</v>
      </c>
      <c r="CN44" s="278">
        <v>0</v>
      </c>
      <c r="CO44" s="278">
        <v>0</v>
      </c>
      <c r="CP44" s="278">
        <v>0</v>
      </c>
      <c r="CQ44" s="278">
        <f t="shared" si="19"/>
        <v>45450</v>
      </c>
      <c r="CR44" s="278">
        <f t="shared" si="20"/>
        <v>43872</v>
      </c>
      <c r="CS44" s="278">
        <v>0</v>
      </c>
      <c r="CT44" s="278">
        <v>0</v>
      </c>
      <c r="CU44" s="278">
        <v>2765</v>
      </c>
      <c r="CV44" s="278">
        <v>40734</v>
      </c>
      <c r="CW44" s="278">
        <v>102</v>
      </c>
      <c r="CX44" s="278">
        <v>271</v>
      </c>
      <c r="CY44" s="278">
        <f t="shared" si="21"/>
        <v>1578</v>
      </c>
      <c r="CZ44" s="278">
        <v>0</v>
      </c>
      <c r="DA44" s="278">
        <v>210</v>
      </c>
      <c r="DB44" s="278">
        <v>387</v>
      </c>
      <c r="DC44" s="278">
        <v>779</v>
      </c>
      <c r="DD44" s="278">
        <v>0</v>
      </c>
      <c r="DE44" s="278">
        <v>202</v>
      </c>
      <c r="DF44" s="278">
        <f t="shared" si="22"/>
        <v>3011</v>
      </c>
      <c r="DG44" s="278">
        <f t="shared" si="23"/>
        <v>2858</v>
      </c>
      <c r="DH44" s="278">
        <v>0</v>
      </c>
      <c r="DI44" s="278">
        <v>0</v>
      </c>
      <c r="DJ44" s="278">
        <v>2548</v>
      </c>
      <c r="DK44" s="278">
        <v>0</v>
      </c>
      <c r="DL44" s="278">
        <v>1</v>
      </c>
      <c r="DM44" s="278">
        <v>309</v>
      </c>
      <c r="DN44" s="278">
        <f t="shared" si="24"/>
        <v>153</v>
      </c>
      <c r="DO44" s="278">
        <v>0</v>
      </c>
      <c r="DP44" s="278">
        <v>0</v>
      </c>
      <c r="DQ44" s="278">
        <v>58</v>
      </c>
      <c r="DR44" s="278">
        <v>94</v>
      </c>
      <c r="DS44" s="278">
        <v>1</v>
      </c>
      <c r="DT44" s="278">
        <v>0</v>
      </c>
      <c r="DU44" s="278">
        <f t="shared" si="25"/>
        <v>17921</v>
      </c>
      <c r="DV44" s="278">
        <v>17457</v>
      </c>
      <c r="DW44" s="278">
        <v>137</v>
      </c>
      <c r="DX44" s="278">
        <v>326</v>
      </c>
      <c r="DY44" s="278">
        <v>1</v>
      </c>
      <c r="DZ44" s="278">
        <f t="shared" si="26"/>
        <v>11137</v>
      </c>
      <c r="EA44" s="278">
        <f t="shared" si="27"/>
        <v>2559</v>
      </c>
      <c r="EB44" s="278">
        <v>0</v>
      </c>
      <c r="EC44" s="278">
        <v>0</v>
      </c>
      <c r="ED44" s="278">
        <v>2538</v>
      </c>
      <c r="EE44" s="278">
        <v>0</v>
      </c>
      <c r="EF44" s="278">
        <v>0</v>
      </c>
      <c r="EG44" s="278">
        <v>21</v>
      </c>
      <c r="EH44" s="278">
        <f t="shared" si="28"/>
        <v>8578</v>
      </c>
      <c r="EI44" s="278">
        <v>0</v>
      </c>
      <c r="EJ44" s="278">
        <v>0</v>
      </c>
      <c r="EK44" s="278">
        <v>8263</v>
      </c>
      <c r="EL44" s="278">
        <v>0</v>
      </c>
      <c r="EM44" s="278">
        <v>0</v>
      </c>
      <c r="EN44" s="278">
        <v>315</v>
      </c>
    </row>
    <row r="45" spans="1:144" s="276" customFormat="1" ht="12" customHeight="1">
      <c r="A45" s="271" t="s">
        <v>591</v>
      </c>
      <c r="B45" s="272" t="s">
        <v>645</v>
      </c>
      <c r="C45" s="300" t="s">
        <v>300</v>
      </c>
      <c r="D45" s="278">
        <f t="shared" si="0"/>
        <v>261226</v>
      </c>
      <c r="E45" s="278">
        <f t="shared" si="1"/>
        <v>211377</v>
      </c>
      <c r="F45" s="278">
        <f t="shared" si="2"/>
        <v>190152</v>
      </c>
      <c r="G45" s="278">
        <v>29606</v>
      </c>
      <c r="H45" s="278">
        <v>154399</v>
      </c>
      <c r="I45" s="278">
        <v>231</v>
      </c>
      <c r="J45" s="278">
        <v>0</v>
      </c>
      <c r="K45" s="278">
        <v>1</v>
      </c>
      <c r="L45" s="278">
        <v>5915</v>
      </c>
      <c r="M45" s="278">
        <f t="shared" si="3"/>
        <v>21225</v>
      </c>
      <c r="N45" s="278">
        <v>2469</v>
      </c>
      <c r="O45" s="278">
        <v>18025</v>
      </c>
      <c r="P45" s="278">
        <v>0</v>
      </c>
      <c r="Q45" s="278">
        <v>0</v>
      </c>
      <c r="R45" s="278">
        <v>294</v>
      </c>
      <c r="S45" s="278">
        <v>437</v>
      </c>
      <c r="T45" s="278">
        <f t="shared" si="4"/>
        <v>2641</v>
      </c>
      <c r="U45" s="278">
        <f t="shared" si="5"/>
        <v>1895</v>
      </c>
      <c r="V45" s="278">
        <v>0</v>
      </c>
      <c r="W45" s="278">
        <v>0</v>
      </c>
      <c r="X45" s="278">
        <v>630</v>
      </c>
      <c r="Y45" s="278">
        <v>178</v>
      </c>
      <c r="Z45" s="278">
        <v>7</v>
      </c>
      <c r="AA45" s="278">
        <v>1080</v>
      </c>
      <c r="AB45" s="278">
        <f t="shared" si="6"/>
        <v>746</v>
      </c>
      <c r="AC45" s="278">
        <v>0</v>
      </c>
      <c r="AD45" s="278">
        <v>0</v>
      </c>
      <c r="AE45" s="278">
        <v>295</v>
      </c>
      <c r="AF45" s="278">
        <v>100</v>
      </c>
      <c r="AG45" s="278">
        <v>0</v>
      </c>
      <c r="AH45" s="278">
        <v>351</v>
      </c>
      <c r="AI45" s="278">
        <f t="shared" si="7"/>
        <v>15</v>
      </c>
      <c r="AJ45" s="278">
        <f t="shared" si="8"/>
        <v>15</v>
      </c>
      <c r="AK45" s="278">
        <v>0</v>
      </c>
      <c r="AL45" s="278">
        <v>0</v>
      </c>
      <c r="AM45" s="278">
        <v>0</v>
      </c>
      <c r="AN45" s="278">
        <v>15</v>
      </c>
      <c r="AO45" s="278">
        <v>0</v>
      </c>
      <c r="AP45" s="278">
        <v>0</v>
      </c>
      <c r="AQ45" s="278">
        <f t="shared" si="9"/>
        <v>0</v>
      </c>
      <c r="AR45" s="278">
        <v>0</v>
      </c>
      <c r="AS45" s="278">
        <v>0</v>
      </c>
      <c r="AT45" s="278">
        <v>0</v>
      </c>
      <c r="AU45" s="278">
        <v>0</v>
      </c>
      <c r="AV45" s="278">
        <v>0</v>
      </c>
      <c r="AW45" s="278">
        <v>0</v>
      </c>
      <c r="AX45" s="278">
        <f t="shared" si="10"/>
        <v>0</v>
      </c>
      <c r="AY45" s="278">
        <f t="shared" si="11"/>
        <v>0</v>
      </c>
      <c r="AZ45" s="278">
        <v>0</v>
      </c>
      <c r="BA45" s="278">
        <v>0</v>
      </c>
      <c r="BB45" s="278">
        <v>0</v>
      </c>
      <c r="BC45" s="278">
        <v>0</v>
      </c>
      <c r="BD45" s="278">
        <v>0</v>
      </c>
      <c r="BE45" s="278">
        <v>0</v>
      </c>
      <c r="BF45" s="278">
        <f t="shared" si="12"/>
        <v>0</v>
      </c>
      <c r="BG45" s="278">
        <v>0</v>
      </c>
      <c r="BH45" s="278">
        <v>0</v>
      </c>
      <c r="BI45" s="278">
        <v>0</v>
      </c>
      <c r="BJ45" s="278">
        <v>0</v>
      </c>
      <c r="BK45" s="278">
        <v>0</v>
      </c>
      <c r="BL45" s="278">
        <v>0</v>
      </c>
      <c r="BM45" s="278">
        <f t="shared" si="13"/>
        <v>0</v>
      </c>
      <c r="BN45" s="278">
        <f t="shared" si="14"/>
        <v>0</v>
      </c>
      <c r="BO45" s="278">
        <v>0</v>
      </c>
      <c r="BP45" s="278">
        <v>0</v>
      </c>
      <c r="BQ45" s="278">
        <v>0</v>
      </c>
      <c r="BR45" s="278">
        <v>0</v>
      </c>
      <c r="BS45" s="278">
        <v>0</v>
      </c>
      <c r="BT45" s="278">
        <v>0</v>
      </c>
      <c r="BU45" s="278">
        <f t="shared" si="15"/>
        <v>0</v>
      </c>
      <c r="BV45" s="278">
        <v>0</v>
      </c>
      <c r="BW45" s="278">
        <v>0</v>
      </c>
      <c r="BX45" s="278">
        <v>0</v>
      </c>
      <c r="BY45" s="278">
        <v>0</v>
      </c>
      <c r="BZ45" s="278">
        <v>0</v>
      </c>
      <c r="CA45" s="278">
        <v>0</v>
      </c>
      <c r="CB45" s="278">
        <f t="shared" si="16"/>
        <v>9860</v>
      </c>
      <c r="CC45" s="278">
        <f t="shared" si="17"/>
        <v>9274</v>
      </c>
      <c r="CD45" s="278">
        <v>0</v>
      </c>
      <c r="CE45" s="278">
        <v>9274</v>
      </c>
      <c r="CF45" s="278">
        <v>0</v>
      </c>
      <c r="CG45" s="278">
        <v>0</v>
      </c>
      <c r="CH45" s="278">
        <v>0</v>
      </c>
      <c r="CI45" s="278">
        <v>0</v>
      </c>
      <c r="CJ45" s="278">
        <f t="shared" si="18"/>
        <v>586</v>
      </c>
      <c r="CK45" s="278">
        <v>0</v>
      </c>
      <c r="CL45" s="278">
        <v>586</v>
      </c>
      <c r="CM45" s="278">
        <v>0</v>
      </c>
      <c r="CN45" s="278">
        <v>0</v>
      </c>
      <c r="CO45" s="278">
        <v>0</v>
      </c>
      <c r="CP45" s="278">
        <v>0</v>
      </c>
      <c r="CQ45" s="278">
        <f t="shared" si="19"/>
        <v>24009</v>
      </c>
      <c r="CR45" s="278">
        <f t="shared" si="20"/>
        <v>22427</v>
      </c>
      <c r="CS45" s="278">
        <v>0</v>
      </c>
      <c r="CT45" s="278">
        <v>0</v>
      </c>
      <c r="CU45" s="278">
        <v>1693</v>
      </c>
      <c r="CV45" s="278">
        <v>20083</v>
      </c>
      <c r="CW45" s="278">
        <v>144</v>
      </c>
      <c r="CX45" s="278">
        <v>507</v>
      </c>
      <c r="CY45" s="278">
        <f t="shared" si="21"/>
        <v>1582</v>
      </c>
      <c r="CZ45" s="278">
        <v>0</v>
      </c>
      <c r="DA45" s="278">
        <v>0</v>
      </c>
      <c r="DB45" s="278">
        <v>202</v>
      </c>
      <c r="DC45" s="278">
        <v>1179</v>
      </c>
      <c r="DD45" s="278">
        <v>1</v>
      </c>
      <c r="DE45" s="278">
        <v>200</v>
      </c>
      <c r="DF45" s="278">
        <f t="shared" si="22"/>
        <v>418</v>
      </c>
      <c r="DG45" s="278">
        <f t="shared" si="23"/>
        <v>407</v>
      </c>
      <c r="DH45" s="278">
        <v>0</v>
      </c>
      <c r="DI45" s="278">
        <v>0</v>
      </c>
      <c r="DJ45" s="278">
        <v>372</v>
      </c>
      <c r="DK45" s="278">
        <v>0</v>
      </c>
      <c r="DL45" s="278">
        <v>0</v>
      </c>
      <c r="DM45" s="278">
        <v>35</v>
      </c>
      <c r="DN45" s="278">
        <f t="shared" si="24"/>
        <v>11</v>
      </c>
      <c r="DO45" s="278">
        <v>0</v>
      </c>
      <c r="DP45" s="278">
        <v>0</v>
      </c>
      <c r="DQ45" s="278">
        <v>0</v>
      </c>
      <c r="DR45" s="278">
        <v>0</v>
      </c>
      <c r="DS45" s="278">
        <v>0</v>
      </c>
      <c r="DT45" s="278">
        <v>11</v>
      </c>
      <c r="DU45" s="278">
        <f t="shared" si="25"/>
        <v>9311</v>
      </c>
      <c r="DV45" s="278">
        <v>9165</v>
      </c>
      <c r="DW45" s="278">
        <v>0</v>
      </c>
      <c r="DX45" s="278">
        <v>120</v>
      </c>
      <c r="DY45" s="278">
        <v>26</v>
      </c>
      <c r="DZ45" s="278">
        <f t="shared" si="26"/>
        <v>3595</v>
      </c>
      <c r="EA45" s="278">
        <f t="shared" si="27"/>
        <v>2134</v>
      </c>
      <c r="EB45" s="278">
        <v>0</v>
      </c>
      <c r="EC45" s="278">
        <v>0</v>
      </c>
      <c r="ED45" s="278">
        <v>1910</v>
      </c>
      <c r="EE45" s="278">
        <v>0</v>
      </c>
      <c r="EF45" s="278">
        <v>162</v>
      </c>
      <c r="EG45" s="278">
        <v>62</v>
      </c>
      <c r="EH45" s="278">
        <f t="shared" si="28"/>
        <v>1461</v>
      </c>
      <c r="EI45" s="278">
        <v>0</v>
      </c>
      <c r="EJ45" s="278">
        <v>0</v>
      </c>
      <c r="EK45" s="278">
        <v>1129</v>
      </c>
      <c r="EL45" s="278">
        <v>0</v>
      </c>
      <c r="EM45" s="278">
        <v>332</v>
      </c>
      <c r="EN45" s="278">
        <v>0</v>
      </c>
    </row>
    <row r="46" spans="1:144" s="276" customFormat="1" ht="12" customHeight="1">
      <c r="A46" s="271" t="s">
        <v>592</v>
      </c>
      <c r="B46" s="272" t="s">
        <v>646</v>
      </c>
      <c r="C46" s="300" t="s">
        <v>300</v>
      </c>
      <c r="D46" s="278">
        <f t="shared" si="0"/>
        <v>1733400</v>
      </c>
      <c r="E46" s="278">
        <f t="shared" si="1"/>
        <v>1414675</v>
      </c>
      <c r="F46" s="278">
        <f t="shared" si="2"/>
        <v>1168733</v>
      </c>
      <c r="G46" s="278">
        <v>204499</v>
      </c>
      <c r="H46" s="278">
        <v>961207</v>
      </c>
      <c r="I46" s="278">
        <v>430</v>
      </c>
      <c r="J46" s="278">
        <v>0</v>
      </c>
      <c r="K46" s="278">
        <v>10</v>
      </c>
      <c r="L46" s="278">
        <v>2587</v>
      </c>
      <c r="M46" s="278">
        <f t="shared" si="3"/>
        <v>245942</v>
      </c>
      <c r="N46" s="278">
        <v>133326</v>
      </c>
      <c r="O46" s="278">
        <v>109840</v>
      </c>
      <c r="P46" s="278">
        <v>129</v>
      </c>
      <c r="Q46" s="278">
        <v>0</v>
      </c>
      <c r="R46" s="278">
        <v>1186</v>
      </c>
      <c r="S46" s="278">
        <v>1461</v>
      </c>
      <c r="T46" s="278">
        <f t="shared" si="4"/>
        <v>59834</v>
      </c>
      <c r="U46" s="278">
        <f t="shared" si="5"/>
        <v>37642</v>
      </c>
      <c r="V46" s="278">
        <v>84</v>
      </c>
      <c r="W46" s="278">
        <v>0</v>
      </c>
      <c r="X46" s="278">
        <v>25386</v>
      </c>
      <c r="Y46" s="278">
        <v>1589</v>
      </c>
      <c r="Z46" s="278">
        <v>0</v>
      </c>
      <c r="AA46" s="278">
        <v>10583</v>
      </c>
      <c r="AB46" s="278">
        <f t="shared" si="6"/>
        <v>22192</v>
      </c>
      <c r="AC46" s="278">
        <v>0</v>
      </c>
      <c r="AD46" s="278">
        <v>0</v>
      </c>
      <c r="AE46" s="278">
        <v>2958</v>
      </c>
      <c r="AF46" s="278">
        <v>10</v>
      </c>
      <c r="AG46" s="278">
        <v>60</v>
      </c>
      <c r="AH46" s="278">
        <v>19164</v>
      </c>
      <c r="AI46" s="278">
        <f t="shared" si="7"/>
        <v>4001</v>
      </c>
      <c r="AJ46" s="278">
        <f t="shared" si="8"/>
        <v>26</v>
      </c>
      <c r="AK46" s="278">
        <v>0</v>
      </c>
      <c r="AL46" s="278">
        <v>0</v>
      </c>
      <c r="AM46" s="278">
        <v>0</v>
      </c>
      <c r="AN46" s="278">
        <v>26</v>
      </c>
      <c r="AO46" s="278">
        <v>0</v>
      </c>
      <c r="AP46" s="278">
        <v>0</v>
      </c>
      <c r="AQ46" s="278">
        <f t="shared" si="9"/>
        <v>3975</v>
      </c>
      <c r="AR46" s="278">
        <v>0</v>
      </c>
      <c r="AS46" s="278">
        <v>173</v>
      </c>
      <c r="AT46" s="278">
        <v>0</v>
      </c>
      <c r="AU46" s="278">
        <v>3802</v>
      </c>
      <c r="AV46" s="278">
        <v>0</v>
      </c>
      <c r="AW46" s="278">
        <v>0</v>
      </c>
      <c r="AX46" s="278">
        <f t="shared" si="10"/>
        <v>0</v>
      </c>
      <c r="AY46" s="278">
        <f t="shared" si="11"/>
        <v>0</v>
      </c>
      <c r="AZ46" s="278">
        <v>0</v>
      </c>
      <c r="BA46" s="278">
        <v>0</v>
      </c>
      <c r="BB46" s="278">
        <v>0</v>
      </c>
      <c r="BC46" s="278">
        <v>0</v>
      </c>
      <c r="BD46" s="278">
        <v>0</v>
      </c>
      <c r="BE46" s="278">
        <v>0</v>
      </c>
      <c r="BF46" s="278">
        <f t="shared" si="12"/>
        <v>0</v>
      </c>
      <c r="BG46" s="278">
        <v>0</v>
      </c>
      <c r="BH46" s="278">
        <v>0</v>
      </c>
      <c r="BI46" s="278">
        <v>0</v>
      </c>
      <c r="BJ46" s="278">
        <v>0</v>
      </c>
      <c r="BK46" s="278">
        <v>0</v>
      </c>
      <c r="BL46" s="278">
        <v>0</v>
      </c>
      <c r="BM46" s="278">
        <f t="shared" si="13"/>
        <v>1209</v>
      </c>
      <c r="BN46" s="278">
        <f t="shared" si="14"/>
        <v>1209</v>
      </c>
      <c r="BO46" s="278">
        <v>0</v>
      </c>
      <c r="BP46" s="278">
        <v>0</v>
      </c>
      <c r="BQ46" s="278">
        <v>0</v>
      </c>
      <c r="BR46" s="278">
        <v>1209</v>
      </c>
      <c r="BS46" s="278">
        <v>0</v>
      </c>
      <c r="BT46" s="278">
        <v>0</v>
      </c>
      <c r="BU46" s="278">
        <f t="shared" si="15"/>
        <v>0</v>
      </c>
      <c r="BV46" s="278">
        <v>0</v>
      </c>
      <c r="BW46" s="278">
        <v>0</v>
      </c>
      <c r="BX46" s="278">
        <v>0</v>
      </c>
      <c r="BY46" s="278">
        <v>0</v>
      </c>
      <c r="BZ46" s="278">
        <v>0</v>
      </c>
      <c r="CA46" s="278">
        <v>0</v>
      </c>
      <c r="CB46" s="278">
        <f t="shared" si="16"/>
        <v>126538</v>
      </c>
      <c r="CC46" s="278">
        <f t="shared" si="17"/>
        <v>122881</v>
      </c>
      <c r="CD46" s="278">
        <v>0</v>
      </c>
      <c r="CE46" s="278">
        <v>112927</v>
      </c>
      <c r="CF46" s="278">
        <v>0</v>
      </c>
      <c r="CG46" s="278">
        <v>9410</v>
      </c>
      <c r="CH46" s="278">
        <v>0</v>
      </c>
      <c r="CI46" s="278">
        <v>544</v>
      </c>
      <c r="CJ46" s="278">
        <f t="shared" si="18"/>
        <v>3657</v>
      </c>
      <c r="CK46" s="278">
        <v>0</v>
      </c>
      <c r="CL46" s="278">
        <v>3086</v>
      </c>
      <c r="CM46" s="278">
        <v>0</v>
      </c>
      <c r="CN46" s="278">
        <v>192</v>
      </c>
      <c r="CO46" s="278">
        <v>0</v>
      </c>
      <c r="CP46" s="278">
        <v>379</v>
      </c>
      <c r="CQ46" s="278">
        <f t="shared" si="19"/>
        <v>80474</v>
      </c>
      <c r="CR46" s="278">
        <f t="shared" si="20"/>
        <v>70121</v>
      </c>
      <c r="CS46" s="278">
        <v>18</v>
      </c>
      <c r="CT46" s="278">
        <v>0</v>
      </c>
      <c r="CU46" s="278">
        <v>10927</v>
      </c>
      <c r="CV46" s="278">
        <v>56535</v>
      </c>
      <c r="CW46" s="278">
        <v>140</v>
      </c>
      <c r="CX46" s="278">
        <v>2501</v>
      </c>
      <c r="CY46" s="278">
        <f t="shared" si="21"/>
        <v>10353</v>
      </c>
      <c r="CZ46" s="278">
        <v>4</v>
      </c>
      <c r="DA46" s="278">
        <v>764</v>
      </c>
      <c r="DB46" s="278">
        <v>3012</v>
      </c>
      <c r="DC46" s="278">
        <v>2871</v>
      </c>
      <c r="DD46" s="278">
        <v>17</v>
      </c>
      <c r="DE46" s="278">
        <v>3685</v>
      </c>
      <c r="DF46" s="278">
        <f t="shared" si="22"/>
        <v>277</v>
      </c>
      <c r="DG46" s="278">
        <f t="shared" si="23"/>
        <v>145</v>
      </c>
      <c r="DH46" s="278">
        <v>0</v>
      </c>
      <c r="DI46" s="278">
        <v>0</v>
      </c>
      <c r="DJ46" s="278">
        <v>91</v>
      </c>
      <c r="DK46" s="278">
        <v>0</v>
      </c>
      <c r="DL46" s="278">
        <v>0</v>
      </c>
      <c r="DM46" s="278">
        <v>54</v>
      </c>
      <c r="DN46" s="278">
        <f t="shared" si="24"/>
        <v>132</v>
      </c>
      <c r="DO46" s="278">
        <v>0</v>
      </c>
      <c r="DP46" s="278">
        <v>0</v>
      </c>
      <c r="DQ46" s="278">
        <v>132</v>
      </c>
      <c r="DR46" s="278">
        <v>0</v>
      </c>
      <c r="DS46" s="278">
        <v>0</v>
      </c>
      <c r="DT46" s="278">
        <v>0</v>
      </c>
      <c r="DU46" s="278">
        <f t="shared" si="25"/>
        <v>28730</v>
      </c>
      <c r="DV46" s="278">
        <v>24105</v>
      </c>
      <c r="DW46" s="278">
        <v>141</v>
      </c>
      <c r="DX46" s="278">
        <v>4479</v>
      </c>
      <c r="DY46" s="278">
        <v>5</v>
      </c>
      <c r="DZ46" s="278">
        <f t="shared" si="26"/>
        <v>17662</v>
      </c>
      <c r="EA46" s="278">
        <f t="shared" si="27"/>
        <v>2901</v>
      </c>
      <c r="EB46" s="278">
        <v>0</v>
      </c>
      <c r="EC46" s="278">
        <v>0</v>
      </c>
      <c r="ED46" s="278">
        <v>2859</v>
      </c>
      <c r="EE46" s="278">
        <v>14</v>
      </c>
      <c r="EF46" s="278">
        <v>0</v>
      </c>
      <c r="EG46" s="278">
        <v>28</v>
      </c>
      <c r="EH46" s="278">
        <f t="shared" si="28"/>
        <v>14761</v>
      </c>
      <c r="EI46" s="278">
        <v>192</v>
      </c>
      <c r="EJ46" s="278">
        <v>0</v>
      </c>
      <c r="EK46" s="278">
        <v>14552</v>
      </c>
      <c r="EL46" s="278">
        <v>0</v>
      </c>
      <c r="EM46" s="278">
        <v>17</v>
      </c>
      <c r="EN46" s="278">
        <v>0</v>
      </c>
    </row>
    <row r="47" spans="1:144" s="276" customFormat="1" ht="12" customHeight="1">
      <c r="A47" s="271" t="s">
        <v>593</v>
      </c>
      <c r="B47" s="272" t="s">
        <v>594</v>
      </c>
      <c r="C47" s="300" t="s">
        <v>300</v>
      </c>
      <c r="D47" s="278">
        <f t="shared" si="0"/>
        <v>266445</v>
      </c>
      <c r="E47" s="278">
        <f t="shared" si="1"/>
        <v>222074</v>
      </c>
      <c r="F47" s="278">
        <f t="shared" si="2"/>
        <v>206929</v>
      </c>
      <c r="G47" s="278">
        <v>0</v>
      </c>
      <c r="H47" s="278">
        <v>206532</v>
      </c>
      <c r="I47" s="278">
        <v>0</v>
      </c>
      <c r="J47" s="278">
        <v>0</v>
      </c>
      <c r="K47" s="278">
        <v>1</v>
      </c>
      <c r="L47" s="278">
        <v>396</v>
      </c>
      <c r="M47" s="278">
        <f t="shared" si="3"/>
        <v>15145</v>
      </c>
      <c r="N47" s="278">
        <v>0</v>
      </c>
      <c r="O47" s="278">
        <v>13903</v>
      </c>
      <c r="P47" s="278">
        <v>0</v>
      </c>
      <c r="Q47" s="278">
        <v>0</v>
      </c>
      <c r="R47" s="278">
        <v>0</v>
      </c>
      <c r="S47" s="278">
        <v>1242</v>
      </c>
      <c r="T47" s="278">
        <f t="shared" si="4"/>
        <v>8073</v>
      </c>
      <c r="U47" s="278">
        <f t="shared" si="5"/>
        <v>5612</v>
      </c>
      <c r="V47" s="278">
        <v>0</v>
      </c>
      <c r="W47" s="278">
        <v>0</v>
      </c>
      <c r="X47" s="278">
        <v>3746</v>
      </c>
      <c r="Y47" s="278">
        <v>89</v>
      </c>
      <c r="Z47" s="278">
        <v>5</v>
      </c>
      <c r="AA47" s="278">
        <v>1772</v>
      </c>
      <c r="AB47" s="278">
        <f t="shared" si="6"/>
        <v>2461</v>
      </c>
      <c r="AC47" s="278">
        <v>0</v>
      </c>
      <c r="AD47" s="278">
        <v>0</v>
      </c>
      <c r="AE47" s="278">
        <v>259</v>
      </c>
      <c r="AF47" s="278">
        <v>0</v>
      </c>
      <c r="AG47" s="278">
        <v>2</v>
      </c>
      <c r="AH47" s="278">
        <v>2200</v>
      </c>
      <c r="AI47" s="278">
        <f t="shared" si="7"/>
        <v>1890</v>
      </c>
      <c r="AJ47" s="278">
        <f t="shared" si="8"/>
        <v>1130</v>
      </c>
      <c r="AK47" s="278">
        <v>0</v>
      </c>
      <c r="AL47" s="278">
        <v>0</v>
      </c>
      <c r="AM47" s="278">
        <v>0</v>
      </c>
      <c r="AN47" s="278">
        <v>1130</v>
      </c>
      <c r="AO47" s="278">
        <v>0</v>
      </c>
      <c r="AP47" s="278">
        <v>0</v>
      </c>
      <c r="AQ47" s="278">
        <f t="shared" si="9"/>
        <v>760</v>
      </c>
      <c r="AR47" s="278">
        <v>0</v>
      </c>
      <c r="AS47" s="278">
        <v>382</v>
      </c>
      <c r="AT47" s="278">
        <v>0</v>
      </c>
      <c r="AU47" s="278">
        <v>378</v>
      </c>
      <c r="AV47" s="278">
        <v>0</v>
      </c>
      <c r="AW47" s="278">
        <v>0</v>
      </c>
      <c r="AX47" s="278">
        <f t="shared" si="10"/>
        <v>0</v>
      </c>
      <c r="AY47" s="278">
        <f t="shared" si="11"/>
        <v>0</v>
      </c>
      <c r="AZ47" s="278">
        <v>0</v>
      </c>
      <c r="BA47" s="278">
        <v>0</v>
      </c>
      <c r="BB47" s="278">
        <v>0</v>
      </c>
      <c r="BC47" s="278">
        <v>0</v>
      </c>
      <c r="BD47" s="278">
        <v>0</v>
      </c>
      <c r="BE47" s="278">
        <v>0</v>
      </c>
      <c r="BF47" s="278">
        <f t="shared" si="12"/>
        <v>0</v>
      </c>
      <c r="BG47" s="278">
        <v>0</v>
      </c>
      <c r="BH47" s="278">
        <v>0</v>
      </c>
      <c r="BI47" s="278">
        <v>0</v>
      </c>
      <c r="BJ47" s="278">
        <v>0</v>
      </c>
      <c r="BK47" s="278">
        <v>0</v>
      </c>
      <c r="BL47" s="278">
        <v>0</v>
      </c>
      <c r="BM47" s="278">
        <f t="shared" si="13"/>
        <v>222</v>
      </c>
      <c r="BN47" s="278">
        <f t="shared" si="14"/>
        <v>222</v>
      </c>
      <c r="BO47" s="278">
        <v>0</v>
      </c>
      <c r="BP47" s="278">
        <v>0</v>
      </c>
      <c r="BQ47" s="278">
        <v>0</v>
      </c>
      <c r="BR47" s="278">
        <v>222</v>
      </c>
      <c r="BS47" s="278">
        <v>0</v>
      </c>
      <c r="BT47" s="278">
        <v>0</v>
      </c>
      <c r="BU47" s="278">
        <f t="shared" si="15"/>
        <v>0</v>
      </c>
      <c r="BV47" s="278">
        <v>0</v>
      </c>
      <c r="BW47" s="278">
        <v>0</v>
      </c>
      <c r="BX47" s="278">
        <v>0</v>
      </c>
      <c r="BY47" s="278">
        <v>0</v>
      </c>
      <c r="BZ47" s="278">
        <v>0</v>
      </c>
      <c r="CA47" s="278">
        <v>0</v>
      </c>
      <c r="CB47" s="278">
        <f t="shared" si="16"/>
        <v>512</v>
      </c>
      <c r="CC47" s="278">
        <f t="shared" si="17"/>
        <v>125</v>
      </c>
      <c r="CD47" s="278">
        <v>0</v>
      </c>
      <c r="CE47" s="278">
        <v>0</v>
      </c>
      <c r="CF47" s="278">
        <v>0</v>
      </c>
      <c r="CG47" s="278">
        <v>125</v>
      </c>
      <c r="CH47" s="278">
        <v>0</v>
      </c>
      <c r="CI47" s="278">
        <v>0</v>
      </c>
      <c r="CJ47" s="278">
        <f t="shared" si="18"/>
        <v>387</v>
      </c>
      <c r="CK47" s="278">
        <v>0</v>
      </c>
      <c r="CL47" s="278">
        <v>386</v>
      </c>
      <c r="CM47" s="278">
        <v>0</v>
      </c>
      <c r="CN47" s="278">
        <v>1</v>
      </c>
      <c r="CO47" s="278">
        <v>0</v>
      </c>
      <c r="CP47" s="278">
        <v>0</v>
      </c>
      <c r="CQ47" s="278">
        <f t="shared" si="19"/>
        <v>26274</v>
      </c>
      <c r="CR47" s="278">
        <f t="shared" si="20"/>
        <v>21104</v>
      </c>
      <c r="CS47" s="278">
        <v>0</v>
      </c>
      <c r="CT47" s="278">
        <v>0</v>
      </c>
      <c r="CU47" s="278">
        <v>3924</v>
      </c>
      <c r="CV47" s="278">
        <v>16786</v>
      </c>
      <c r="CW47" s="278">
        <v>66</v>
      </c>
      <c r="CX47" s="278">
        <v>328</v>
      </c>
      <c r="CY47" s="278">
        <f t="shared" si="21"/>
        <v>5170</v>
      </c>
      <c r="CZ47" s="278">
        <v>0</v>
      </c>
      <c r="DA47" s="278">
        <v>12</v>
      </c>
      <c r="DB47" s="278">
        <v>977</v>
      </c>
      <c r="DC47" s="278">
        <v>1545</v>
      </c>
      <c r="DD47" s="278">
        <v>12</v>
      </c>
      <c r="DE47" s="278">
        <v>2624</v>
      </c>
      <c r="DF47" s="278">
        <f t="shared" si="22"/>
        <v>864</v>
      </c>
      <c r="DG47" s="278">
        <f t="shared" si="23"/>
        <v>736</v>
      </c>
      <c r="DH47" s="278">
        <v>301</v>
      </c>
      <c r="DI47" s="278">
        <v>0</v>
      </c>
      <c r="DJ47" s="278">
        <v>229</v>
      </c>
      <c r="DK47" s="278">
        <v>202</v>
      </c>
      <c r="DL47" s="278">
        <v>4</v>
      </c>
      <c r="DM47" s="278">
        <v>0</v>
      </c>
      <c r="DN47" s="278">
        <f t="shared" si="24"/>
        <v>128</v>
      </c>
      <c r="DO47" s="278">
        <v>7</v>
      </c>
      <c r="DP47" s="278">
        <v>0</v>
      </c>
      <c r="DQ47" s="278">
        <v>120</v>
      </c>
      <c r="DR47" s="278">
        <v>0</v>
      </c>
      <c r="DS47" s="278">
        <v>1</v>
      </c>
      <c r="DT47" s="278">
        <v>0</v>
      </c>
      <c r="DU47" s="278">
        <f t="shared" si="25"/>
        <v>6450</v>
      </c>
      <c r="DV47" s="278">
        <v>6224</v>
      </c>
      <c r="DW47" s="278">
        <v>26</v>
      </c>
      <c r="DX47" s="278">
        <v>200</v>
      </c>
      <c r="DY47" s="278">
        <v>0</v>
      </c>
      <c r="DZ47" s="278">
        <f t="shared" si="26"/>
        <v>86</v>
      </c>
      <c r="EA47" s="278">
        <f t="shared" si="27"/>
        <v>86</v>
      </c>
      <c r="EB47" s="278">
        <v>0</v>
      </c>
      <c r="EC47" s="278">
        <v>0</v>
      </c>
      <c r="ED47" s="278">
        <v>86</v>
      </c>
      <c r="EE47" s="278">
        <v>0</v>
      </c>
      <c r="EF47" s="278">
        <v>0</v>
      </c>
      <c r="EG47" s="278">
        <v>0</v>
      </c>
      <c r="EH47" s="278">
        <f t="shared" si="28"/>
        <v>0</v>
      </c>
      <c r="EI47" s="278">
        <v>0</v>
      </c>
      <c r="EJ47" s="278">
        <v>0</v>
      </c>
      <c r="EK47" s="278">
        <v>0</v>
      </c>
      <c r="EL47" s="278">
        <v>0</v>
      </c>
      <c r="EM47" s="278">
        <v>0</v>
      </c>
      <c r="EN47" s="278">
        <v>0</v>
      </c>
    </row>
    <row r="48" spans="1:144" s="276" customFormat="1" ht="12" customHeight="1">
      <c r="A48" s="271" t="s">
        <v>595</v>
      </c>
      <c r="B48" s="272" t="s">
        <v>596</v>
      </c>
      <c r="C48" s="300" t="s">
        <v>300</v>
      </c>
      <c r="D48" s="278">
        <f t="shared" si="0"/>
        <v>472246</v>
      </c>
      <c r="E48" s="278">
        <f t="shared" si="1"/>
        <v>401920</v>
      </c>
      <c r="F48" s="278">
        <f t="shared" si="2"/>
        <v>340912</v>
      </c>
      <c r="G48" s="278">
        <v>0</v>
      </c>
      <c r="H48" s="278">
        <v>339950</v>
      </c>
      <c r="I48" s="278">
        <v>452</v>
      </c>
      <c r="J48" s="278">
        <v>253</v>
      </c>
      <c r="K48" s="278">
        <v>0</v>
      </c>
      <c r="L48" s="278">
        <v>257</v>
      </c>
      <c r="M48" s="278">
        <f t="shared" si="3"/>
        <v>61008</v>
      </c>
      <c r="N48" s="278">
        <v>0</v>
      </c>
      <c r="O48" s="278">
        <v>60073</v>
      </c>
      <c r="P48" s="278">
        <v>180</v>
      </c>
      <c r="Q48" s="278">
        <v>41</v>
      </c>
      <c r="R48" s="278">
        <v>0</v>
      </c>
      <c r="S48" s="278">
        <v>714</v>
      </c>
      <c r="T48" s="278">
        <f t="shared" si="4"/>
        <v>4929</v>
      </c>
      <c r="U48" s="278">
        <f t="shared" si="5"/>
        <v>3815</v>
      </c>
      <c r="V48" s="278">
        <v>0</v>
      </c>
      <c r="W48" s="278">
        <v>0</v>
      </c>
      <c r="X48" s="278">
        <v>3507</v>
      </c>
      <c r="Y48" s="278">
        <v>31</v>
      </c>
      <c r="Z48" s="278">
        <v>0</v>
      </c>
      <c r="AA48" s="278">
        <v>277</v>
      </c>
      <c r="AB48" s="278">
        <f t="shared" si="6"/>
        <v>1114</v>
      </c>
      <c r="AC48" s="278">
        <v>0</v>
      </c>
      <c r="AD48" s="278">
        <v>0</v>
      </c>
      <c r="AE48" s="278">
        <v>964</v>
      </c>
      <c r="AF48" s="278">
        <v>0</v>
      </c>
      <c r="AG48" s="278">
        <v>0</v>
      </c>
      <c r="AH48" s="278">
        <v>150</v>
      </c>
      <c r="AI48" s="278">
        <f t="shared" si="7"/>
        <v>1272</v>
      </c>
      <c r="AJ48" s="278">
        <f t="shared" si="8"/>
        <v>1018</v>
      </c>
      <c r="AK48" s="278">
        <v>0</v>
      </c>
      <c r="AL48" s="278">
        <v>0</v>
      </c>
      <c r="AM48" s="278">
        <v>0</v>
      </c>
      <c r="AN48" s="278">
        <v>1018</v>
      </c>
      <c r="AO48" s="278">
        <v>0</v>
      </c>
      <c r="AP48" s="278">
        <v>0</v>
      </c>
      <c r="AQ48" s="278">
        <f t="shared" si="9"/>
        <v>254</v>
      </c>
      <c r="AR48" s="278">
        <v>0</v>
      </c>
      <c r="AS48" s="278">
        <v>0</v>
      </c>
      <c r="AT48" s="278">
        <v>0</v>
      </c>
      <c r="AU48" s="278">
        <v>254</v>
      </c>
      <c r="AV48" s="278">
        <v>0</v>
      </c>
      <c r="AW48" s="278">
        <v>0</v>
      </c>
      <c r="AX48" s="278">
        <f t="shared" si="10"/>
        <v>0</v>
      </c>
      <c r="AY48" s="278">
        <f t="shared" si="11"/>
        <v>0</v>
      </c>
      <c r="AZ48" s="278">
        <v>0</v>
      </c>
      <c r="BA48" s="278">
        <v>0</v>
      </c>
      <c r="BB48" s="278">
        <v>0</v>
      </c>
      <c r="BC48" s="278">
        <v>0</v>
      </c>
      <c r="BD48" s="278">
        <v>0</v>
      </c>
      <c r="BE48" s="278">
        <v>0</v>
      </c>
      <c r="BF48" s="278">
        <f t="shared" si="12"/>
        <v>0</v>
      </c>
      <c r="BG48" s="278">
        <v>0</v>
      </c>
      <c r="BH48" s="278">
        <v>0</v>
      </c>
      <c r="BI48" s="278">
        <v>0</v>
      </c>
      <c r="BJ48" s="278">
        <v>0</v>
      </c>
      <c r="BK48" s="278">
        <v>0</v>
      </c>
      <c r="BL48" s="278">
        <v>0</v>
      </c>
      <c r="BM48" s="278">
        <f t="shared" si="13"/>
        <v>0</v>
      </c>
      <c r="BN48" s="278">
        <f t="shared" si="14"/>
        <v>0</v>
      </c>
      <c r="BO48" s="278">
        <v>0</v>
      </c>
      <c r="BP48" s="278">
        <v>0</v>
      </c>
      <c r="BQ48" s="278">
        <v>0</v>
      </c>
      <c r="BR48" s="278">
        <v>0</v>
      </c>
      <c r="BS48" s="278">
        <v>0</v>
      </c>
      <c r="BT48" s="278">
        <v>0</v>
      </c>
      <c r="BU48" s="278">
        <f t="shared" si="15"/>
        <v>0</v>
      </c>
      <c r="BV48" s="278">
        <v>0</v>
      </c>
      <c r="BW48" s="278">
        <v>0</v>
      </c>
      <c r="BX48" s="278">
        <v>0</v>
      </c>
      <c r="BY48" s="278">
        <v>0</v>
      </c>
      <c r="BZ48" s="278">
        <v>0</v>
      </c>
      <c r="CA48" s="278">
        <v>0</v>
      </c>
      <c r="CB48" s="278">
        <f t="shared" si="16"/>
        <v>576</v>
      </c>
      <c r="CC48" s="278">
        <f t="shared" si="17"/>
        <v>576</v>
      </c>
      <c r="CD48" s="278">
        <v>0</v>
      </c>
      <c r="CE48" s="278">
        <v>0</v>
      </c>
      <c r="CF48" s="278">
        <v>72</v>
      </c>
      <c r="CG48" s="278">
        <v>12</v>
      </c>
      <c r="CH48" s="278">
        <v>0</v>
      </c>
      <c r="CI48" s="278">
        <v>492</v>
      </c>
      <c r="CJ48" s="278">
        <f t="shared" si="18"/>
        <v>0</v>
      </c>
      <c r="CK48" s="278">
        <v>0</v>
      </c>
      <c r="CL48" s="278">
        <v>0</v>
      </c>
      <c r="CM48" s="278">
        <v>0</v>
      </c>
      <c r="CN48" s="278">
        <v>0</v>
      </c>
      <c r="CO48" s="278">
        <v>0</v>
      </c>
      <c r="CP48" s="278">
        <v>0</v>
      </c>
      <c r="CQ48" s="278">
        <f t="shared" si="19"/>
        <v>41935</v>
      </c>
      <c r="CR48" s="278">
        <f t="shared" si="20"/>
        <v>38899</v>
      </c>
      <c r="CS48" s="278">
        <v>0</v>
      </c>
      <c r="CT48" s="278">
        <v>0</v>
      </c>
      <c r="CU48" s="278">
        <v>5567</v>
      </c>
      <c r="CV48" s="278">
        <v>32091</v>
      </c>
      <c r="CW48" s="278">
        <v>717</v>
      </c>
      <c r="CX48" s="278">
        <v>524</v>
      </c>
      <c r="CY48" s="278">
        <f t="shared" si="21"/>
        <v>3036</v>
      </c>
      <c r="CZ48" s="278">
        <v>0</v>
      </c>
      <c r="DA48" s="278">
        <v>0</v>
      </c>
      <c r="DB48" s="278">
        <v>1175</v>
      </c>
      <c r="DC48" s="278">
        <v>907</v>
      </c>
      <c r="DD48" s="278">
        <v>5</v>
      </c>
      <c r="DE48" s="278">
        <v>949</v>
      </c>
      <c r="DF48" s="278">
        <f t="shared" si="22"/>
        <v>513</v>
      </c>
      <c r="DG48" s="278">
        <f t="shared" si="23"/>
        <v>43</v>
      </c>
      <c r="DH48" s="278">
        <v>0</v>
      </c>
      <c r="DI48" s="278">
        <v>0</v>
      </c>
      <c r="DJ48" s="278">
        <v>43</v>
      </c>
      <c r="DK48" s="278">
        <v>0</v>
      </c>
      <c r="DL48" s="278">
        <v>0</v>
      </c>
      <c r="DM48" s="278">
        <v>0</v>
      </c>
      <c r="DN48" s="278">
        <f t="shared" si="24"/>
        <v>470</v>
      </c>
      <c r="DO48" s="278">
        <v>0</v>
      </c>
      <c r="DP48" s="278">
        <v>0</v>
      </c>
      <c r="DQ48" s="278">
        <v>20</v>
      </c>
      <c r="DR48" s="278">
        <v>0</v>
      </c>
      <c r="DS48" s="278">
        <v>450</v>
      </c>
      <c r="DT48" s="278">
        <v>0</v>
      </c>
      <c r="DU48" s="278">
        <f t="shared" si="25"/>
        <v>6553</v>
      </c>
      <c r="DV48" s="278">
        <v>5708</v>
      </c>
      <c r="DW48" s="278">
        <v>1</v>
      </c>
      <c r="DX48" s="278">
        <v>831</v>
      </c>
      <c r="DY48" s="278">
        <v>13</v>
      </c>
      <c r="DZ48" s="278">
        <f t="shared" si="26"/>
        <v>14548</v>
      </c>
      <c r="EA48" s="278">
        <f t="shared" si="27"/>
        <v>11739</v>
      </c>
      <c r="EB48" s="278">
        <v>0</v>
      </c>
      <c r="EC48" s="278">
        <v>0</v>
      </c>
      <c r="ED48" s="278">
        <v>11448</v>
      </c>
      <c r="EE48" s="278">
        <v>17</v>
      </c>
      <c r="EF48" s="278">
        <v>0</v>
      </c>
      <c r="EG48" s="278">
        <v>274</v>
      </c>
      <c r="EH48" s="278">
        <f t="shared" si="28"/>
        <v>2809</v>
      </c>
      <c r="EI48" s="278">
        <v>0</v>
      </c>
      <c r="EJ48" s="278">
        <v>0</v>
      </c>
      <c r="EK48" s="278">
        <v>2809</v>
      </c>
      <c r="EL48" s="278">
        <v>0</v>
      </c>
      <c r="EM48" s="278">
        <v>0</v>
      </c>
      <c r="EN48" s="278">
        <v>0</v>
      </c>
    </row>
    <row r="49" spans="1:144" s="276" customFormat="1" ht="12" customHeight="1">
      <c r="A49" s="271" t="s">
        <v>624</v>
      </c>
      <c r="B49" s="272" t="s">
        <v>641</v>
      </c>
      <c r="C49" s="300" t="s">
        <v>300</v>
      </c>
      <c r="D49" s="278">
        <f t="shared" si="0"/>
        <v>542681</v>
      </c>
      <c r="E49" s="278">
        <f t="shared" si="1"/>
        <v>421470</v>
      </c>
      <c r="F49" s="278">
        <f t="shared" si="2"/>
        <v>389545</v>
      </c>
      <c r="G49" s="278">
        <v>0</v>
      </c>
      <c r="H49" s="278">
        <v>385871</v>
      </c>
      <c r="I49" s="278">
        <v>0</v>
      </c>
      <c r="J49" s="278">
        <v>2199</v>
      </c>
      <c r="K49" s="278">
        <v>2</v>
      </c>
      <c r="L49" s="278">
        <v>1473</v>
      </c>
      <c r="M49" s="278">
        <f t="shared" si="3"/>
        <v>31925</v>
      </c>
      <c r="N49" s="278">
        <v>0</v>
      </c>
      <c r="O49" s="278">
        <v>31425</v>
      </c>
      <c r="P49" s="278">
        <v>0</v>
      </c>
      <c r="Q49" s="278">
        <v>205</v>
      </c>
      <c r="R49" s="278">
        <v>20</v>
      </c>
      <c r="S49" s="278">
        <v>275</v>
      </c>
      <c r="T49" s="278">
        <f t="shared" si="4"/>
        <v>13035</v>
      </c>
      <c r="U49" s="278">
        <f t="shared" si="5"/>
        <v>9702</v>
      </c>
      <c r="V49" s="278">
        <v>0</v>
      </c>
      <c r="W49" s="278">
        <v>0</v>
      </c>
      <c r="X49" s="278">
        <v>5471</v>
      </c>
      <c r="Y49" s="278">
        <v>3032</v>
      </c>
      <c r="Z49" s="278">
        <v>12</v>
      </c>
      <c r="AA49" s="278">
        <v>1187</v>
      </c>
      <c r="AB49" s="278">
        <f t="shared" si="6"/>
        <v>3333</v>
      </c>
      <c r="AC49" s="278">
        <v>0</v>
      </c>
      <c r="AD49" s="278">
        <v>0</v>
      </c>
      <c r="AE49" s="278">
        <v>1944</v>
      </c>
      <c r="AF49" s="278">
        <v>265</v>
      </c>
      <c r="AG49" s="278">
        <v>7</v>
      </c>
      <c r="AH49" s="278">
        <v>1117</v>
      </c>
      <c r="AI49" s="278">
        <f t="shared" si="7"/>
        <v>3993</v>
      </c>
      <c r="AJ49" s="278">
        <f t="shared" si="8"/>
        <v>3573</v>
      </c>
      <c r="AK49" s="278">
        <v>0</v>
      </c>
      <c r="AL49" s="278">
        <v>0</v>
      </c>
      <c r="AM49" s="278">
        <v>0</v>
      </c>
      <c r="AN49" s="278">
        <v>3573</v>
      </c>
      <c r="AO49" s="278">
        <v>0</v>
      </c>
      <c r="AP49" s="278">
        <v>0</v>
      </c>
      <c r="AQ49" s="278">
        <f t="shared" si="9"/>
        <v>420</v>
      </c>
      <c r="AR49" s="278">
        <v>0</v>
      </c>
      <c r="AS49" s="278">
        <v>0</v>
      </c>
      <c r="AT49" s="278">
        <v>0</v>
      </c>
      <c r="AU49" s="278">
        <v>420</v>
      </c>
      <c r="AV49" s="278">
        <v>0</v>
      </c>
      <c r="AW49" s="278">
        <v>0</v>
      </c>
      <c r="AX49" s="278">
        <f t="shared" si="10"/>
        <v>0</v>
      </c>
      <c r="AY49" s="278">
        <f t="shared" si="11"/>
        <v>0</v>
      </c>
      <c r="AZ49" s="278">
        <v>0</v>
      </c>
      <c r="BA49" s="278">
        <v>0</v>
      </c>
      <c r="BB49" s="278">
        <v>0</v>
      </c>
      <c r="BC49" s="278">
        <v>0</v>
      </c>
      <c r="BD49" s="278">
        <v>0</v>
      </c>
      <c r="BE49" s="278">
        <v>0</v>
      </c>
      <c r="BF49" s="278">
        <f t="shared" si="12"/>
        <v>0</v>
      </c>
      <c r="BG49" s="278">
        <v>0</v>
      </c>
      <c r="BH49" s="278">
        <v>0</v>
      </c>
      <c r="BI49" s="278">
        <v>0</v>
      </c>
      <c r="BJ49" s="278">
        <v>0</v>
      </c>
      <c r="BK49" s="278">
        <v>0</v>
      </c>
      <c r="BL49" s="278">
        <v>0</v>
      </c>
      <c r="BM49" s="278">
        <f t="shared" si="13"/>
        <v>0</v>
      </c>
      <c r="BN49" s="278">
        <f t="shared" si="14"/>
        <v>0</v>
      </c>
      <c r="BO49" s="278">
        <v>0</v>
      </c>
      <c r="BP49" s="278">
        <v>0</v>
      </c>
      <c r="BQ49" s="278">
        <v>0</v>
      </c>
      <c r="BR49" s="278">
        <v>0</v>
      </c>
      <c r="BS49" s="278">
        <v>0</v>
      </c>
      <c r="BT49" s="278">
        <v>0</v>
      </c>
      <c r="BU49" s="278">
        <f t="shared" si="15"/>
        <v>0</v>
      </c>
      <c r="BV49" s="278">
        <v>0</v>
      </c>
      <c r="BW49" s="278">
        <v>0</v>
      </c>
      <c r="BX49" s="278">
        <v>0</v>
      </c>
      <c r="BY49" s="278">
        <v>0</v>
      </c>
      <c r="BZ49" s="278">
        <v>0</v>
      </c>
      <c r="CA49" s="278">
        <v>0</v>
      </c>
      <c r="CB49" s="278">
        <f t="shared" si="16"/>
        <v>38977</v>
      </c>
      <c r="CC49" s="278">
        <f t="shared" si="17"/>
        <v>35861</v>
      </c>
      <c r="CD49" s="278">
        <v>0</v>
      </c>
      <c r="CE49" s="278">
        <v>35861</v>
      </c>
      <c r="CF49" s="278">
        <v>0</v>
      </c>
      <c r="CG49" s="278">
        <v>0</v>
      </c>
      <c r="CH49" s="278">
        <v>0</v>
      </c>
      <c r="CI49" s="278">
        <v>0</v>
      </c>
      <c r="CJ49" s="278">
        <f t="shared" si="18"/>
        <v>3116</v>
      </c>
      <c r="CK49" s="278">
        <v>0</v>
      </c>
      <c r="CL49" s="278">
        <v>2955</v>
      </c>
      <c r="CM49" s="278">
        <v>0</v>
      </c>
      <c r="CN49" s="278">
        <v>0</v>
      </c>
      <c r="CO49" s="278">
        <v>0</v>
      </c>
      <c r="CP49" s="278">
        <v>161</v>
      </c>
      <c r="CQ49" s="278">
        <f t="shared" si="19"/>
        <v>48570</v>
      </c>
      <c r="CR49" s="278">
        <f t="shared" si="20"/>
        <v>46343</v>
      </c>
      <c r="CS49" s="278">
        <v>0</v>
      </c>
      <c r="CT49" s="278">
        <v>0</v>
      </c>
      <c r="CU49" s="278">
        <v>4594</v>
      </c>
      <c r="CV49" s="278">
        <v>41610</v>
      </c>
      <c r="CW49" s="278">
        <v>2</v>
      </c>
      <c r="CX49" s="278">
        <v>137</v>
      </c>
      <c r="CY49" s="278">
        <f t="shared" si="21"/>
        <v>2227</v>
      </c>
      <c r="CZ49" s="278">
        <v>0</v>
      </c>
      <c r="DA49" s="278">
        <v>0</v>
      </c>
      <c r="DB49" s="278">
        <v>144</v>
      </c>
      <c r="DC49" s="278">
        <v>1905</v>
      </c>
      <c r="DD49" s="278">
        <v>16</v>
      </c>
      <c r="DE49" s="278">
        <v>162</v>
      </c>
      <c r="DF49" s="278">
        <f t="shared" si="22"/>
        <v>47</v>
      </c>
      <c r="DG49" s="278">
        <f t="shared" si="23"/>
        <v>33</v>
      </c>
      <c r="DH49" s="278">
        <v>0</v>
      </c>
      <c r="DI49" s="278">
        <v>0</v>
      </c>
      <c r="DJ49" s="278">
        <v>33</v>
      </c>
      <c r="DK49" s="278">
        <v>0</v>
      </c>
      <c r="DL49" s="278">
        <v>0</v>
      </c>
      <c r="DM49" s="278">
        <v>0</v>
      </c>
      <c r="DN49" s="278">
        <f t="shared" si="24"/>
        <v>14</v>
      </c>
      <c r="DO49" s="278">
        <v>0</v>
      </c>
      <c r="DP49" s="278">
        <v>0</v>
      </c>
      <c r="DQ49" s="278">
        <v>14</v>
      </c>
      <c r="DR49" s="278">
        <v>0</v>
      </c>
      <c r="DS49" s="278">
        <v>0</v>
      </c>
      <c r="DT49" s="278">
        <v>0</v>
      </c>
      <c r="DU49" s="278">
        <f t="shared" si="25"/>
        <v>14068</v>
      </c>
      <c r="DV49" s="278">
        <v>12818</v>
      </c>
      <c r="DW49" s="278">
        <v>32</v>
      </c>
      <c r="DX49" s="278">
        <v>1218</v>
      </c>
      <c r="DY49" s="278">
        <v>0</v>
      </c>
      <c r="DZ49" s="278">
        <f t="shared" si="26"/>
        <v>2521</v>
      </c>
      <c r="EA49" s="278">
        <f t="shared" si="27"/>
        <v>1326</v>
      </c>
      <c r="EB49" s="278">
        <v>0</v>
      </c>
      <c r="EC49" s="278">
        <v>0</v>
      </c>
      <c r="ED49" s="278">
        <v>919</v>
      </c>
      <c r="EE49" s="278">
        <v>407</v>
      </c>
      <c r="EF49" s="278">
        <v>0</v>
      </c>
      <c r="EG49" s="278">
        <v>0</v>
      </c>
      <c r="EH49" s="278">
        <f t="shared" si="28"/>
        <v>1195</v>
      </c>
      <c r="EI49" s="278">
        <v>0</v>
      </c>
      <c r="EJ49" s="278">
        <v>0</v>
      </c>
      <c r="EK49" s="278">
        <v>1111</v>
      </c>
      <c r="EL49" s="278">
        <v>46</v>
      </c>
      <c r="EM49" s="278">
        <v>38</v>
      </c>
      <c r="EN49" s="278">
        <v>0</v>
      </c>
    </row>
    <row r="50" spans="1:144" s="276" customFormat="1" ht="12" customHeight="1">
      <c r="A50" s="271" t="s">
        <v>597</v>
      </c>
      <c r="B50" s="272" t="s">
        <v>598</v>
      </c>
      <c r="C50" s="300" t="s">
        <v>300</v>
      </c>
      <c r="D50" s="278">
        <f t="shared" si="0"/>
        <v>409498</v>
      </c>
      <c r="E50" s="278">
        <f t="shared" si="1"/>
        <v>326861</v>
      </c>
      <c r="F50" s="278">
        <f t="shared" si="2"/>
        <v>299064</v>
      </c>
      <c r="G50" s="278">
        <v>0</v>
      </c>
      <c r="H50" s="278">
        <v>298955</v>
      </c>
      <c r="I50" s="278">
        <v>48</v>
      </c>
      <c r="J50" s="278">
        <v>60</v>
      </c>
      <c r="K50" s="278">
        <v>0</v>
      </c>
      <c r="L50" s="278">
        <v>1</v>
      </c>
      <c r="M50" s="278">
        <f t="shared" si="3"/>
        <v>27797</v>
      </c>
      <c r="N50" s="278">
        <v>0</v>
      </c>
      <c r="O50" s="278">
        <v>27789</v>
      </c>
      <c r="P50" s="278">
        <v>0</v>
      </c>
      <c r="Q50" s="278">
        <v>4</v>
      </c>
      <c r="R50" s="278">
        <v>0</v>
      </c>
      <c r="S50" s="278">
        <v>4</v>
      </c>
      <c r="T50" s="278">
        <f t="shared" si="4"/>
        <v>9125</v>
      </c>
      <c r="U50" s="278">
        <f t="shared" si="5"/>
        <v>5070</v>
      </c>
      <c r="V50" s="278">
        <v>0</v>
      </c>
      <c r="W50" s="278">
        <v>0</v>
      </c>
      <c r="X50" s="278">
        <v>3597</v>
      </c>
      <c r="Y50" s="278">
        <v>0</v>
      </c>
      <c r="Z50" s="278">
        <v>0</v>
      </c>
      <c r="AA50" s="278">
        <v>1473</v>
      </c>
      <c r="AB50" s="278">
        <f t="shared" si="6"/>
        <v>4055</v>
      </c>
      <c r="AC50" s="278">
        <v>0</v>
      </c>
      <c r="AD50" s="278">
        <v>0</v>
      </c>
      <c r="AE50" s="278">
        <v>190</v>
      </c>
      <c r="AF50" s="278">
        <v>0</v>
      </c>
      <c r="AG50" s="278">
        <v>0</v>
      </c>
      <c r="AH50" s="278">
        <v>3865</v>
      </c>
      <c r="AI50" s="278">
        <f t="shared" si="7"/>
        <v>839</v>
      </c>
      <c r="AJ50" s="278">
        <f t="shared" si="8"/>
        <v>0</v>
      </c>
      <c r="AK50" s="278">
        <v>0</v>
      </c>
      <c r="AL50" s="278">
        <v>0</v>
      </c>
      <c r="AM50" s="278">
        <v>0</v>
      </c>
      <c r="AN50" s="278">
        <v>0</v>
      </c>
      <c r="AO50" s="278">
        <v>0</v>
      </c>
      <c r="AP50" s="278">
        <v>0</v>
      </c>
      <c r="AQ50" s="278">
        <f t="shared" si="9"/>
        <v>839</v>
      </c>
      <c r="AR50" s="278">
        <v>0</v>
      </c>
      <c r="AS50" s="278">
        <v>0</v>
      </c>
      <c r="AT50" s="278">
        <v>0</v>
      </c>
      <c r="AU50" s="278">
        <v>839</v>
      </c>
      <c r="AV50" s="278">
        <v>0</v>
      </c>
      <c r="AW50" s="278">
        <v>0</v>
      </c>
      <c r="AX50" s="278">
        <f t="shared" si="10"/>
        <v>0</v>
      </c>
      <c r="AY50" s="278">
        <f t="shared" si="11"/>
        <v>0</v>
      </c>
      <c r="AZ50" s="278">
        <v>0</v>
      </c>
      <c r="BA50" s="278">
        <v>0</v>
      </c>
      <c r="BB50" s="278">
        <v>0</v>
      </c>
      <c r="BC50" s="278">
        <v>0</v>
      </c>
      <c r="BD50" s="278">
        <v>0</v>
      </c>
      <c r="BE50" s="278">
        <v>0</v>
      </c>
      <c r="BF50" s="278">
        <f t="shared" si="12"/>
        <v>0</v>
      </c>
      <c r="BG50" s="278">
        <v>0</v>
      </c>
      <c r="BH50" s="278">
        <v>0</v>
      </c>
      <c r="BI50" s="278">
        <v>0</v>
      </c>
      <c r="BJ50" s="278">
        <v>0</v>
      </c>
      <c r="BK50" s="278">
        <v>0</v>
      </c>
      <c r="BL50" s="278">
        <v>0</v>
      </c>
      <c r="BM50" s="278">
        <f t="shared" si="13"/>
        <v>4411</v>
      </c>
      <c r="BN50" s="278">
        <f t="shared" si="14"/>
        <v>2338</v>
      </c>
      <c r="BO50" s="278">
        <v>0</v>
      </c>
      <c r="BP50" s="278">
        <v>0</v>
      </c>
      <c r="BQ50" s="278">
        <v>0</v>
      </c>
      <c r="BR50" s="278">
        <v>2338</v>
      </c>
      <c r="BS50" s="278">
        <v>0</v>
      </c>
      <c r="BT50" s="278">
        <v>0</v>
      </c>
      <c r="BU50" s="278">
        <f t="shared" si="15"/>
        <v>2073</v>
      </c>
      <c r="BV50" s="278">
        <v>0</v>
      </c>
      <c r="BW50" s="278">
        <v>0</v>
      </c>
      <c r="BX50" s="278">
        <v>0</v>
      </c>
      <c r="BY50" s="278">
        <v>2073</v>
      </c>
      <c r="BZ50" s="278">
        <v>0</v>
      </c>
      <c r="CA50" s="278">
        <v>0</v>
      </c>
      <c r="CB50" s="278">
        <f t="shared" si="16"/>
        <v>4569</v>
      </c>
      <c r="CC50" s="278">
        <f t="shared" si="17"/>
        <v>4561</v>
      </c>
      <c r="CD50" s="278">
        <v>0</v>
      </c>
      <c r="CE50" s="278">
        <v>4552</v>
      </c>
      <c r="CF50" s="278">
        <v>0</v>
      </c>
      <c r="CG50" s="278">
        <v>0</v>
      </c>
      <c r="CH50" s="278">
        <v>9</v>
      </c>
      <c r="CI50" s="278">
        <v>0</v>
      </c>
      <c r="CJ50" s="278">
        <f t="shared" si="18"/>
        <v>8</v>
      </c>
      <c r="CK50" s="278">
        <v>0</v>
      </c>
      <c r="CL50" s="278">
        <v>8</v>
      </c>
      <c r="CM50" s="278">
        <v>0</v>
      </c>
      <c r="CN50" s="278">
        <v>0</v>
      </c>
      <c r="CO50" s="278">
        <v>0</v>
      </c>
      <c r="CP50" s="278">
        <v>0</v>
      </c>
      <c r="CQ50" s="278">
        <f t="shared" si="19"/>
        <v>45603</v>
      </c>
      <c r="CR50" s="278">
        <f t="shared" si="20"/>
        <v>43210</v>
      </c>
      <c r="CS50" s="278">
        <v>0</v>
      </c>
      <c r="CT50" s="278">
        <v>0</v>
      </c>
      <c r="CU50" s="278">
        <v>10162</v>
      </c>
      <c r="CV50" s="278">
        <v>32381</v>
      </c>
      <c r="CW50" s="278">
        <v>24</v>
      </c>
      <c r="CX50" s="278">
        <v>643</v>
      </c>
      <c r="CY50" s="278">
        <f t="shared" si="21"/>
        <v>2393</v>
      </c>
      <c r="CZ50" s="278">
        <v>0</v>
      </c>
      <c r="DA50" s="278">
        <v>0</v>
      </c>
      <c r="DB50" s="278">
        <v>1497</v>
      </c>
      <c r="DC50" s="278">
        <v>318</v>
      </c>
      <c r="DD50" s="278">
        <v>0</v>
      </c>
      <c r="DE50" s="278">
        <v>578</v>
      </c>
      <c r="DF50" s="278">
        <f t="shared" si="22"/>
        <v>3375</v>
      </c>
      <c r="DG50" s="278">
        <f t="shared" si="23"/>
        <v>3155</v>
      </c>
      <c r="DH50" s="278">
        <v>0</v>
      </c>
      <c r="DI50" s="278">
        <v>0</v>
      </c>
      <c r="DJ50" s="278">
        <v>440</v>
      </c>
      <c r="DK50" s="278">
        <v>2715</v>
      </c>
      <c r="DL50" s="278">
        <v>0</v>
      </c>
      <c r="DM50" s="278">
        <v>0</v>
      </c>
      <c r="DN50" s="278">
        <f t="shared" si="24"/>
        <v>220</v>
      </c>
      <c r="DO50" s="278">
        <v>0</v>
      </c>
      <c r="DP50" s="278">
        <v>0</v>
      </c>
      <c r="DQ50" s="278">
        <v>216</v>
      </c>
      <c r="DR50" s="278">
        <v>4</v>
      </c>
      <c r="DS50" s="278">
        <v>0</v>
      </c>
      <c r="DT50" s="278">
        <v>0</v>
      </c>
      <c r="DU50" s="278">
        <f t="shared" si="25"/>
        <v>12099</v>
      </c>
      <c r="DV50" s="278">
        <v>9955</v>
      </c>
      <c r="DW50" s="278">
        <v>87</v>
      </c>
      <c r="DX50" s="278">
        <v>2057</v>
      </c>
      <c r="DY50" s="278">
        <v>0</v>
      </c>
      <c r="DZ50" s="278">
        <f t="shared" si="26"/>
        <v>2616</v>
      </c>
      <c r="EA50" s="278">
        <f t="shared" si="27"/>
        <v>1494</v>
      </c>
      <c r="EB50" s="278">
        <v>0</v>
      </c>
      <c r="EC50" s="278">
        <v>0</v>
      </c>
      <c r="ED50" s="278">
        <v>1425</v>
      </c>
      <c r="EE50" s="278">
        <v>6</v>
      </c>
      <c r="EF50" s="278">
        <v>0</v>
      </c>
      <c r="EG50" s="278">
        <v>63</v>
      </c>
      <c r="EH50" s="278">
        <f t="shared" si="28"/>
        <v>1122</v>
      </c>
      <c r="EI50" s="278">
        <v>0</v>
      </c>
      <c r="EJ50" s="278">
        <v>0</v>
      </c>
      <c r="EK50" s="278">
        <v>1063</v>
      </c>
      <c r="EL50" s="278">
        <v>0</v>
      </c>
      <c r="EM50" s="278">
        <v>59</v>
      </c>
      <c r="EN50" s="278">
        <v>0</v>
      </c>
    </row>
    <row r="51" spans="1:144" s="276" customFormat="1" ht="12" customHeight="1">
      <c r="A51" s="271" t="s">
        <v>625</v>
      </c>
      <c r="B51" s="272" t="s">
        <v>626</v>
      </c>
      <c r="C51" s="300" t="s">
        <v>300</v>
      </c>
      <c r="D51" s="278">
        <f t="shared" si="0"/>
        <v>411000</v>
      </c>
      <c r="E51" s="278">
        <f t="shared" si="1"/>
        <v>293983</v>
      </c>
      <c r="F51" s="278">
        <f t="shared" si="2"/>
        <v>260438</v>
      </c>
      <c r="G51" s="278">
        <v>3021</v>
      </c>
      <c r="H51" s="278">
        <v>256946</v>
      </c>
      <c r="I51" s="278">
        <v>3</v>
      </c>
      <c r="J51" s="278">
        <v>5</v>
      </c>
      <c r="K51" s="278">
        <v>2</v>
      </c>
      <c r="L51" s="278">
        <v>461</v>
      </c>
      <c r="M51" s="278">
        <f t="shared" si="3"/>
        <v>33545</v>
      </c>
      <c r="N51" s="278">
        <v>84</v>
      </c>
      <c r="O51" s="278">
        <v>30504</v>
      </c>
      <c r="P51" s="278">
        <v>0</v>
      </c>
      <c r="Q51" s="278">
        <v>1</v>
      </c>
      <c r="R51" s="278">
        <v>0</v>
      </c>
      <c r="S51" s="278">
        <v>2956</v>
      </c>
      <c r="T51" s="278">
        <f t="shared" si="4"/>
        <v>3623</v>
      </c>
      <c r="U51" s="278">
        <f t="shared" si="5"/>
        <v>2188</v>
      </c>
      <c r="V51" s="278">
        <v>0</v>
      </c>
      <c r="W51" s="278">
        <v>0</v>
      </c>
      <c r="X51" s="278">
        <v>2044</v>
      </c>
      <c r="Y51" s="278">
        <v>0</v>
      </c>
      <c r="Z51" s="278">
        <v>0</v>
      </c>
      <c r="AA51" s="278">
        <v>144</v>
      </c>
      <c r="AB51" s="278">
        <f t="shared" si="6"/>
        <v>1435</v>
      </c>
      <c r="AC51" s="278">
        <v>0</v>
      </c>
      <c r="AD51" s="278">
        <v>0</v>
      </c>
      <c r="AE51" s="278">
        <v>1044</v>
      </c>
      <c r="AF51" s="278">
        <v>0</v>
      </c>
      <c r="AG51" s="278">
        <v>0</v>
      </c>
      <c r="AH51" s="278">
        <v>391</v>
      </c>
      <c r="AI51" s="278">
        <f t="shared" si="7"/>
        <v>4706</v>
      </c>
      <c r="AJ51" s="278">
        <f t="shared" si="8"/>
        <v>4680</v>
      </c>
      <c r="AK51" s="278">
        <v>0</v>
      </c>
      <c r="AL51" s="278">
        <v>0</v>
      </c>
      <c r="AM51" s="278">
        <v>0</v>
      </c>
      <c r="AN51" s="278">
        <v>4680</v>
      </c>
      <c r="AO51" s="278">
        <v>0</v>
      </c>
      <c r="AP51" s="278">
        <v>0</v>
      </c>
      <c r="AQ51" s="278">
        <f t="shared" si="9"/>
        <v>26</v>
      </c>
      <c r="AR51" s="278">
        <v>0</v>
      </c>
      <c r="AS51" s="278">
        <v>0</v>
      </c>
      <c r="AT51" s="278">
        <v>0</v>
      </c>
      <c r="AU51" s="278">
        <v>26</v>
      </c>
      <c r="AV51" s="278">
        <v>0</v>
      </c>
      <c r="AW51" s="278">
        <v>0</v>
      </c>
      <c r="AX51" s="278">
        <f t="shared" si="10"/>
        <v>0</v>
      </c>
      <c r="AY51" s="278">
        <f t="shared" si="11"/>
        <v>0</v>
      </c>
      <c r="AZ51" s="278">
        <v>0</v>
      </c>
      <c r="BA51" s="278">
        <v>0</v>
      </c>
      <c r="BB51" s="278">
        <v>0</v>
      </c>
      <c r="BC51" s="278">
        <v>0</v>
      </c>
      <c r="BD51" s="278">
        <v>0</v>
      </c>
      <c r="BE51" s="278">
        <v>0</v>
      </c>
      <c r="BF51" s="278">
        <f t="shared" si="12"/>
        <v>0</v>
      </c>
      <c r="BG51" s="278">
        <v>0</v>
      </c>
      <c r="BH51" s="278">
        <v>0</v>
      </c>
      <c r="BI51" s="278">
        <v>0</v>
      </c>
      <c r="BJ51" s="278">
        <v>0</v>
      </c>
      <c r="BK51" s="278">
        <v>0</v>
      </c>
      <c r="BL51" s="278">
        <v>0</v>
      </c>
      <c r="BM51" s="278">
        <f t="shared" si="13"/>
        <v>0</v>
      </c>
      <c r="BN51" s="278">
        <f t="shared" si="14"/>
        <v>0</v>
      </c>
      <c r="BO51" s="278">
        <v>0</v>
      </c>
      <c r="BP51" s="278">
        <v>0</v>
      </c>
      <c r="BQ51" s="278">
        <v>0</v>
      </c>
      <c r="BR51" s="278">
        <v>0</v>
      </c>
      <c r="BS51" s="278">
        <v>0</v>
      </c>
      <c r="BT51" s="278">
        <v>0</v>
      </c>
      <c r="BU51" s="278">
        <f t="shared" si="15"/>
        <v>0</v>
      </c>
      <c r="BV51" s="278">
        <v>0</v>
      </c>
      <c r="BW51" s="278">
        <v>0</v>
      </c>
      <c r="BX51" s="278">
        <v>0</v>
      </c>
      <c r="BY51" s="278">
        <v>0</v>
      </c>
      <c r="BZ51" s="278">
        <v>0</v>
      </c>
      <c r="CA51" s="278">
        <v>0</v>
      </c>
      <c r="CB51" s="278">
        <f t="shared" si="16"/>
        <v>1013</v>
      </c>
      <c r="CC51" s="278">
        <f t="shared" si="17"/>
        <v>0</v>
      </c>
      <c r="CD51" s="278">
        <v>0</v>
      </c>
      <c r="CE51" s="278">
        <v>0</v>
      </c>
      <c r="CF51" s="278">
        <v>0</v>
      </c>
      <c r="CG51" s="278">
        <v>0</v>
      </c>
      <c r="CH51" s="278">
        <v>0</v>
      </c>
      <c r="CI51" s="278">
        <v>0</v>
      </c>
      <c r="CJ51" s="278">
        <f t="shared" si="18"/>
        <v>1013</v>
      </c>
      <c r="CK51" s="278">
        <v>0</v>
      </c>
      <c r="CL51" s="278">
        <v>0</v>
      </c>
      <c r="CM51" s="278">
        <v>0</v>
      </c>
      <c r="CN51" s="278">
        <v>727</v>
      </c>
      <c r="CO51" s="278">
        <v>0</v>
      </c>
      <c r="CP51" s="278">
        <v>286</v>
      </c>
      <c r="CQ51" s="278">
        <f t="shared" si="19"/>
        <v>50259</v>
      </c>
      <c r="CR51" s="278">
        <f t="shared" si="20"/>
        <v>41670</v>
      </c>
      <c r="CS51" s="278">
        <v>0</v>
      </c>
      <c r="CT51" s="278">
        <v>0</v>
      </c>
      <c r="CU51" s="278">
        <v>14280</v>
      </c>
      <c r="CV51" s="278">
        <v>26502</v>
      </c>
      <c r="CW51" s="278">
        <v>50</v>
      </c>
      <c r="CX51" s="278">
        <v>838</v>
      </c>
      <c r="CY51" s="278">
        <f t="shared" si="21"/>
        <v>8589</v>
      </c>
      <c r="CZ51" s="278">
        <v>0</v>
      </c>
      <c r="DA51" s="278">
        <v>0</v>
      </c>
      <c r="DB51" s="278">
        <v>3277</v>
      </c>
      <c r="DC51" s="278">
        <v>3614</v>
      </c>
      <c r="DD51" s="278">
        <v>0</v>
      </c>
      <c r="DE51" s="278">
        <v>1698</v>
      </c>
      <c r="DF51" s="278">
        <f t="shared" si="22"/>
        <v>14196</v>
      </c>
      <c r="DG51" s="278">
        <f t="shared" si="23"/>
        <v>13252</v>
      </c>
      <c r="DH51" s="278">
        <v>0</v>
      </c>
      <c r="DI51" s="278">
        <v>13004</v>
      </c>
      <c r="DJ51" s="278">
        <v>248</v>
      </c>
      <c r="DK51" s="278">
        <v>0</v>
      </c>
      <c r="DL51" s="278">
        <v>0</v>
      </c>
      <c r="DM51" s="278">
        <v>0</v>
      </c>
      <c r="DN51" s="278">
        <f t="shared" si="24"/>
        <v>944</v>
      </c>
      <c r="DO51" s="278">
        <v>0</v>
      </c>
      <c r="DP51" s="278">
        <v>847</v>
      </c>
      <c r="DQ51" s="278">
        <v>75</v>
      </c>
      <c r="DR51" s="278">
        <v>0</v>
      </c>
      <c r="DS51" s="278">
        <v>0</v>
      </c>
      <c r="DT51" s="278">
        <v>22</v>
      </c>
      <c r="DU51" s="278">
        <f t="shared" si="25"/>
        <v>40566</v>
      </c>
      <c r="DV51" s="278">
        <v>40010</v>
      </c>
      <c r="DW51" s="278">
        <v>0</v>
      </c>
      <c r="DX51" s="278">
        <v>556</v>
      </c>
      <c r="DY51" s="278">
        <v>0</v>
      </c>
      <c r="DZ51" s="278">
        <f t="shared" si="26"/>
        <v>2654</v>
      </c>
      <c r="EA51" s="278">
        <f t="shared" si="27"/>
        <v>507</v>
      </c>
      <c r="EB51" s="278">
        <v>0</v>
      </c>
      <c r="EC51" s="278">
        <v>0</v>
      </c>
      <c r="ED51" s="278">
        <v>489</v>
      </c>
      <c r="EE51" s="278">
        <v>18</v>
      </c>
      <c r="EF51" s="278">
        <v>0</v>
      </c>
      <c r="EG51" s="278">
        <v>0</v>
      </c>
      <c r="EH51" s="278">
        <f t="shared" si="28"/>
        <v>2147</v>
      </c>
      <c r="EI51" s="278">
        <v>0</v>
      </c>
      <c r="EJ51" s="278">
        <v>0</v>
      </c>
      <c r="EK51" s="278">
        <v>1326</v>
      </c>
      <c r="EL51" s="278">
        <v>4</v>
      </c>
      <c r="EM51" s="278">
        <v>738</v>
      </c>
      <c r="EN51" s="278">
        <v>79</v>
      </c>
    </row>
    <row r="52" spans="1:144" s="276" customFormat="1" ht="12" customHeight="1">
      <c r="A52" s="271" t="s">
        <v>599</v>
      </c>
      <c r="B52" s="272" t="s">
        <v>627</v>
      </c>
      <c r="C52" s="300" t="s">
        <v>300</v>
      </c>
      <c r="D52" s="278">
        <f t="shared" si="0"/>
        <v>581811</v>
      </c>
      <c r="E52" s="278">
        <f t="shared" si="1"/>
        <v>457784</v>
      </c>
      <c r="F52" s="278">
        <f t="shared" si="2"/>
        <v>418682</v>
      </c>
      <c r="G52" s="278">
        <v>15</v>
      </c>
      <c r="H52" s="278">
        <v>418013</v>
      </c>
      <c r="I52" s="278">
        <v>218</v>
      </c>
      <c r="J52" s="278">
        <v>76</v>
      </c>
      <c r="K52" s="278">
        <v>0</v>
      </c>
      <c r="L52" s="278">
        <v>360</v>
      </c>
      <c r="M52" s="278">
        <f t="shared" si="3"/>
        <v>39102</v>
      </c>
      <c r="N52" s="278">
        <v>0</v>
      </c>
      <c r="O52" s="278">
        <v>37838</v>
      </c>
      <c r="P52" s="278">
        <v>326</v>
      </c>
      <c r="Q52" s="278">
        <v>12</v>
      </c>
      <c r="R52" s="278">
        <v>42</v>
      </c>
      <c r="S52" s="278">
        <v>884</v>
      </c>
      <c r="T52" s="278">
        <f t="shared" si="4"/>
        <v>25401</v>
      </c>
      <c r="U52" s="278">
        <f t="shared" si="5"/>
        <v>11224</v>
      </c>
      <c r="V52" s="278">
        <v>0</v>
      </c>
      <c r="W52" s="278">
        <v>0</v>
      </c>
      <c r="X52" s="278">
        <v>7170</v>
      </c>
      <c r="Y52" s="278">
        <v>293</v>
      </c>
      <c r="Z52" s="278">
        <v>0</v>
      </c>
      <c r="AA52" s="278">
        <v>3761</v>
      </c>
      <c r="AB52" s="278">
        <f t="shared" si="6"/>
        <v>14177</v>
      </c>
      <c r="AC52" s="278">
        <v>0</v>
      </c>
      <c r="AD52" s="278">
        <v>0</v>
      </c>
      <c r="AE52" s="278">
        <v>4347</v>
      </c>
      <c r="AF52" s="278">
        <v>168</v>
      </c>
      <c r="AG52" s="278">
        <v>144</v>
      </c>
      <c r="AH52" s="278">
        <v>9518</v>
      </c>
      <c r="AI52" s="278">
        <f t="shared" si="7"/>
        <v>12611</v>
      </c>
      <c r="AJ52" s="278">
        <f t="shared" si="8"/>
        <v>12497</v>
      </c>
      <c r="AK52" s="278">
        <v>0</v>
      </c>
      <c r="AL52" s="278">
        <v>0</v>
      </c>
      <c r="AM52" s="278">
        <v>0</v>
      </c>
      <c r="AN52" s="278">
        <v>12497</v>
      </c>
      <c r="AO52" s="278">
        <v>0</v>
      </c>
      <c r="AP52" s="278">
        <v>0</v>
      </c>
      <c r="AQ52" s="278">
        <f t="shared" si="9"/>
        <v>114</v>
      </c>
      <c r="AR52" s="278">
        <v>0</v>
      </c>
      <c r="AS52" s="278">
        <v>0</v>
      </c>
      <c r="AT52" s="278">
        <v>0</v>
      </c>
      <c r="AU52" s="278">
        <v>114</v>
      </c>
      <c r="AV52" s="278">
        <v>0</v>
      </c>
      <c r="AW52" s="278">
        <v>0</v>
      </c>
      <c r="AX52" s="278">
        <f t="shared" si="10"/>
        <v>139</v>
      </c>
      <c r="AY52" s="278">
        <f t="shared" si="11"/>
        <v>0</v>
      </c>
      <c r="AZ52" s="278">
        <v>0</v>
      </c>
      <c r="BA52" s="278">
        <v>0</v>
      </c>
      <c r="BB52" s="278">
        <v>0</v>
      </c>
      <c r="BC52" s="278">
        <v>0</v>
      </c>
      <c r="BD52" s="278">
        <v>0</v>
      </c>
      <c r="BE52" s="278">
        <v>0</v>
      </c>
      <c r="BF52" s="278">
        <f t="shared" si="12"/>
        <v>139</v>
      </c>
      <c r="BG52" s="278">
        <v>0</v>
      </c>
      <c r="BH52" s="278">
        <v>0</v>
      </c>
      <c r="BI52" s="278">
        <v>0</v>
      </c>
      <c r="BJ52" s="278">
        <v>139</v>
      </c>
      <c r="BK52" s="278">
        <v>0</v>
      </c>
      <c r="BL52" s="278">
        <v>0</v>
      </c>
      <c r="BM52" s="278">
        <f t="shared" si="13"/>
        <v>0</v>
      </c>
      <c r="BN52" s="278">
        <f t="shared" si="14"/>
        <v>0</v>
      </c>
      <c r="BO52" s="278">
        <v>0</v>
      </c>
      <c r="BP52" s="278">
        <v>0</v>
      </c>
      <c r="BQ52" s="278">
        <v>0</v>
      </c>
      <c r="BR52" s="278">
        <v>0</v>
      </c>
      <c r="BS52" s="278">
        <v>0</v>
      </c>
      <c r="BT52" s="278">
        <v>0</v>
      </c>
      <c r="BU52" s="278">
        <f t="shared" si="15"/>
        <v>0</v>
      </c>
      <c r="BV52" s="278">
        <v>0</v>
      </c>
      <c r="BW52" s="278">
        <v>0</v>
      </c>
      <c r="BX52" s="278">
        <v>0</v>
      </c>
      <c r="BY52" s="278">
        <v>0</v>
      </c>
      <c r="BZ52" s="278">
        <v>0</v>
      </c>
      <c r="CA52" s="278">
        <v>0</v>
      </c>
      <c r="CB52" s="278">
        <f t="shared" si="16"/>
        <v>499</v>
      </c>
      <c r="CC52" s="278">
        <f t="shared" si="17"/>
        <v>422</v>
      </c>
      <c r="CD52" s="278">
        <v>0</v>
      </c>
      <c r="CE52" s="278">
        <v>0</v>
      </c>
      <c r="CF52" s="278">
        <v>0</v>
      </c>
      <c r="CG52" s="278">
        <v>148</v>
      </c>
      <c r="CH52" s="278">
        <v>0</v>
      </c>
      <c r="CI52" s="278">
        <v>274</v>
      </c>
      <c r="CJ52" s="278">
        <f t="shared" si="18"/>
        <v>77</v>
      </c>
      <c r="CK52" s="278">
        <v>0</v>
      </c>
      <c r="CL52" s="278">
        <v>0</v>
      </c>
      <c r="CM52" s="278">
        <v>0</v>
      </c>
      <c r="CN52" s="278">
        <v>0</v>
      </c>
      <c r="CO52" s="278">
        <v>0</v>
      </c>
      <c r="CP52" s="278">
        <v>77</v>
      </c>
      <c r="CQ52" s="278">
        <f t="shared" si="19"/>
        <v>54634</v>
      </c>
      <c r="CR52" s="278">
        <f t="shared" si="20"/>
        <v>50197</v>
      </c>
      <c r="CS52" s="278">
        <v>0</v>
      </c>
      <c r="CT52" s="278">
        <v>0</v>
      </c>
      <c r="CU52" s="278">
        <v>2219</v>
      </c>
      <c r="CV52" s="278">
        <v>46614</v>
      </c>
      <c r="CW52" s="278">
        <v>23</v>
      </c>
      <c r="CX52" s="278">
        <v>1341</v>
      </c>
      <c r="CY52" s="278">
        <f t="shared" si="21"/>
        <v>4437</v>
      </c>
      <c r="CZ52" s="278">
        <v>0</v>
      </c>
      <c r="DA52" s="278">
        <v>0</v>
      </c>
      <c r="DB52" s="278">
        <v>374</v>
      </c>
      <c r="DC52" s="278">
        <v>3519</v>
      </c>
      <c r="DD52" s="278">
        <v>0</v>
      </c>
      <c r="DE52" s="278">
        <v>544</v>
      </c>
      <c r="DF52" s="278">
        <f t="shared" si="22"/>
        <v>1694</v>
      </c>
      <c r="DG52" s="278">
        <f t="shared" si="23"/>
        <v>1527</v>
      </c>
      <c r="DH52" s="278">
        <v>0</v>
      </c>
      <c r="DI52" s="278">
        <v>0</v>
      </c>
      <c r="DJ52" s="278">
        <v>35</v>
      </c>
      <c r="DK52" s="278">
        <v>1341</v>
      </c>
      <c r="DL52" s="278">
        <v>0</v>
      </c>
      <c r="DM52" s="278">
        <v>151</v>
      </c>
      <c r="DN52" s="278">
        <f t="shared" si="24"/>
        <v>167</v>
      </c>
      <c r="DO52" s="278">
        <v>0</v>
      </c>
      <c r="DP52" s="278">
        <v>0</v>
      </c>
      <c r="DQ52" s="278">
        <v>16</v>
      </c>
      <c r="DR52" s="278">
        <v>83</v>
      </c>
      <c r="DS52" s="278">
        <v>0</v>
      </c>
      <c r="DT52" s="278">
        <v>68</v>
      </c>
      <c r="DU52" s="278">
        <f t="shared" si="25"/>
        <v>14017</v>
      </c>
      <c r="DV52" s="278">
        <v>12933</v>
      </c>
      <c r="DW52" s="278">
        <v>40</v>
      </c>
      <c r="DX52" s="278">
        <v>1044</v>
      </c>
      <c r="DY52" s="278">
        <v>0</v>
      </c>
      <c r="DZ52" s="278">
        <f t="shared" si="26"/>
        <v>15032</v>
      </c>
      <c r="EA52" s="278">
        <f t="shared" si="27"/>
        <v>10154</v>
      </c>
      <c r="EB52" s="278">
        <v>633</v>
      </c>
      <c r="EC52" s="278">
        <v>0</v>
      </c>
      <c r="ED52" s="278">
        <v>9250</v>
      </c>
      <c r="EE52" s="278">
        <v>31</v>
      </c>
      <c r="EF52" s="278">
        <v>176</v>
      </c>
      <c r="EG52" s="278">
        <v>64</v>
      </c>
      <c r="EH52" s="278">
        <f t="shared" si="28"/>
        <v>4878</v>
      </c>
      <c r="EI52" s="278">
        <v>90</v>
      </c>
      <c r="EJ52" s="278">
        <v>0</v>
      </c>
      <c r="EK52" s="278">
        <v>2483</v>
      </c>
      <c r="EL52" s="278">
        <v>2</v>
      </c>
      <c r="EM52" s="278">
        <v>1804</v>
      </c>
      <c r="EN52" s="278">
        <v>499</v>
      </c>
    </row>
    <row r="53" spans="1:144" s="276" customFormat="1" ht="12" customHeight="1">
      <c r="A53" s="271" t="s">
        <v>600</v>
      </c>
      <c r="B53" s="272" t="s">
        <v>601</v>
      </c>
      <c r="C53" s="300" t="s">
        <v>300</v>
      </c>
      <c r="D53" s="278">
        <f t="shared" si="0"/>
        <v>447097</v>
      </c>
      <c r="E53" s="278">
        <f t="shared" si="1"/>
        <v>381740</v>
      </c>
      <c r="F53" s="278">
        <f t="shared" si="2"/>
        <v>368040</v>
      </c>
      <c r="G53" s="278">
        <v>0</v>
      </c>
      <c r="H53" s="278">
        <v>365057</v>
      </c>
      <c r="I53" s="278">
        <v>463</v>
      </c>
      <c r="J53" s="278">
        <v>54</v>
      </c>
      <c r="K53" s="278">
        <v>1386</v>
      </c>
      <c r="L53" s="278">
        <v>1080</v>
      </c>
      <c r="M53" s="278">
        <f t="shared" si="3"/>
        <v>13700</v>
      </c>
      <c r="N53" s="278">
        <v>0</v>
      </c>
      <c r="O53" s="278">
        <v>12350</v>
      </c>
      <c r="P53" s="278">
        <v>65</v>
      </c>
      <c r="Q53" s="278">
        <v>0</v>
      </c>
      <c r="R53" s="278">
        <v>0</v>
      </c>
      <c r="S53" s="278">
        <v>1285</v>
      </c>
      <c r="T53" s="278">
        <f t="shared" si="4"/>
        <v>11046</v>
      </c>
      <c r="U53" s="278">
        <f t="shared" si="5"/>
        <v>8042</v>
      </c>
      <c r="V53" s="278">
        <v>0</v>
      </c>
      <c r="W53" s="278">
        <v>0</v>
      </c>
      <c r="X53" s="278">
        <v>4530</v>
      </c>
      <c r="Y53" s="278">
        <v>477</v>
      </c>
      <c r="Z53" s="278">
        <v>303</v>
      </c>
      <c r="AA53" s="278">
        <v>2732</v>
      </c>
      <c r="AB53" s="278">
        <f t="shared" si="6"/>
        <v>3004</v>
      </c>
      <c r="AC53" s="278">
        <v>0</v>
      </c>
      <c r="AD53" s="278">
        <v>0</v>
      </c>
      <c r="AE53" s="278">
        <v>474</v>
      </c>
      <c r="AF53" s="278">
        <v>4</v>
      </c>
      <c r="AG53" s="278">
        <v>30</v>
      </c>
      <c r="AH53" s="278">
        <v>2496</v>
      </c>
      <c r="AI53" s="278">
        <f t="shared" si="7"/>
        <v>3871</v>
      </c>
      <c r="AJ53" s="278">
        <f t="shared" si="8"/>
        <v>3871</v>
      </c>
      <c r="AK53" s="278">
        <v>0</v>
      </c>
      <c r="AL53" s="278">
        <v>0</v>
      </c>
      <c r="AM53" s="278">
        <v>0</v>
      </c>
      <c r="AN53" s="278">
        <v>3871</v>
      </c>
      <c r="AO53" s="278">
        <v>0</v>
      </c>
      <c r="AP53" s="278">
        <v>0</v>
      </c>
      <c r="AQ53" s="278">
        <f t="shared" si="9"/>
        <v>0</v>
      </c>
      <c r="AR53" s="278">
        <v>0</v>
      </c>
      <c r="AS53" s="278">
        <v>0</v>
      </c>
      <c r="AT53" s="278">
        <v>0</v>
      </c>
      <c r="AU53" s="278">
        <v>0</v>
      </c>
      <c r="AV53" s="278">
        <v>0</v>
      </c>
      <c r="AW53" s="278">
        <v>0</v>
      </c>
      <c r="AX53" s="278">
        <f t="shared" si="10"/>
        <v>122</v>
      </c>
      <c r="AY53" s="278">
        <f t="shared" si="11"/>
        <v>122</v>
      </c>
      <c r="AZ53" s="278">
        <v>0</v>
      </c>
      <c r="BA53" s="278">
        <v>0</v>
      </c>
      <c r="BB53" s="278">
        <v>0</v>
      </c>
      <c r="BC53" s="278">
        <v>122</v>
      </c>
      <c r="BD53" s="278">
        <v>0</v>
      </c>
      <c r="BE53" s="278">
        <v>0</v>
      </c>
      <c r="BF53" s="278">
        <f t="shared" si="12"/>
        <v>0</v>
      </c>
      <c r="BG53" s="278">
        <v>0</v>
      </c>
      <c r="BH53" s="278">
        <v>0</v>
      </c>
      <c r="BI53" s="278">
        <v>0</v>
      </c>
      <c r="BJ53" s="278">
        <v>0</v>
      </c>
      <c r="BK53" s="278">
        <v>0</v>
      </c>
      <c r="BL53" s="278">
        <v>0</v>
      </c>
      <c r="BM53" s="278">
        <f t="shared" si="13"/>
        <v>0</v>
      </c>
      <c r="BN53" s="278">
        <f t="shared" si="14"/>
        <v>0</v>
      </c>
      <c r="BO53" s="278">
        <v>0</v>
      </c>
      <c r="BP53" s="278">
        <v>0</v>
      </c>
      <c r="BQ53" s="278">
        <v>0</v>
      </c>
      <c r="BR53" s="278">
        <v>0</v>
      </c>
      <c r="BS53" s="278">
        <v>0</v>
      </c>
      <c r="BT53" s="278">
        <v>0</v>
      </c>
      <c r="BU53" s="278">
        <f t="shared" si="15"/>
        <v>0</v>
      </c>
      <c r="BV53" s="278">
        <v>0</v>
      </c>
      <c r="BW53" s="278">
        <v>0</v>
      </c>
      <c r="BX53" s="278">
        <v>0</v>
      </c>
      <c r="BY53" s="278">
        <v>0</v>
      </c>
      <c r="BZ53" s="278">
        <v>0</v>
      </c>
      <c r="CA53" s="278">
        <v>0</v>
      </c>
      <c r="CB53" s="278">
        <f t="shared" si="16"/>
        <v>147</v>
      </c>
      <c r="CC53" s="278">
        <f t="shared" si="17"/>
        <v>147</v>
      </c>
      <c r="CD53" s="278">
        <v>0</v>
      </c>
      <c r="CE53" s="278">
        <v>0</v>
      </c>
      <c r="CF53" s="278">
        <v>0</v>
      </c>
      <c r="CG53" s="278">
        <v>147</v>
      </c>
      <c r="CH53" s="278">
        <v>0</v>
      </c>
      <c r="CI53" s="278">
        <v>0</v>
      </c>
      <c r="CJ53" s="278">
        <f t="shared" si="18"/>
        <v>0</v>
      </c>
      <c r="CK53" s="278">
        <v>0</v>
      </c>
      <c r="CL53" s="278">
        <v>0</v>
      </c>
      <c r="CM53" s="278">
        <v>0</v>
      </c>
      <c r="CN53" s="278">
        <v>0</v>
      </c>
      <c r="CO53" s="278">
        <v>0</v>
      </c>
      <c r="CP53" s="278">
        <v>0</v>
      </c>
      <c r="CQ53" s="278">
        <f t="shared" si="19"/>
        <v>37599</v>
      </c>
      <c r="CR53" s="278">
        <f t="shared" si="20"/>
        <v>35650</v>
      </c>
      <c r="CS53" s="278">
        <v>0</v>
      </c>
      <c r="CT53" s="278">
        <v>0</v>
      </c>
      <c r="CU53" s="278">
        <v>2224</v>
      </c>
      <c r="CV53" s="278">
        <v>32849</v>
      </c>
      <c r="CW53" s="278">
        <v>78</v>
      </c>
      <c r="CX53" s="278">
        <v>499</v>
      </c>
      <c r="CY53" s="278">
        <f t="shared" si="21"/>
        <v>1949</v>
      </c>
      <c r="CZ53" s="278">
        <v>0</v>
      </c>
      <c r="DA53" s="278">
        <v>0</v>
      </c>
      <c r="DB53" s="278">
        <v>105</v>
      </c>
      <c r="DC53" s="278">
        <v>1352</v>
      </c>
      <c r="DD53" s="278">
        <v>1</v>
      </c>
      <c r="DE53" s="278">
        <v>491</v>
      </c>
      <c r="DF53" s="278">
        <f t="shared" si="22"/>
        <v>2590</v>
      </c>
      <c r="DG53" s="278">
        <f t="shared" si="23"/>
        <v>1198</v>
      </c>
      <c r="DH53" s="278">
        <v>0</v>
      </c>
      <c r="DI53" s="278">
        <v>0</v>
      </c>
      <c r="DJ53" s="278">
        <v>493</v>
      </c>
      <c r="DK53" s="278">
        <v>545</v>
      </c>
      <c r="DL53" s="278">
        <v>2</v>
      </c>
      <c r="DM53" s="278">
        <v>158</v>
      </c>
      <c r="DN53" s="278">
        <f t="shared" si="24"/>
        <v>1392</v>
      </c>
      <c r="DO53" s="278">
        <v>0</v>
      </c>
      <c r="DP53" s="278">
        <v>140</v>
      </c>
      <c r="DQ53" s="278">
        <v>7</v>
      </c>
      <c r="DR53" s="278">
        <v>943</v>
      </c>
      <c r="DS53" s="278">
        <v>0</v>
      </c>
      <c r="DT53" s="278">
        <v>302</v>
      </c>
      <c r="DU53" s="278">
        <f t="shared" si="25"/>
        <v>7252</v>
      </c>
      <c r="DV53" s="278">
        <v>7133</v>
      </c>
      <c r="DW53" s="278">
        <v>0</v>
      </c>
      <c r="DX53" s="278">
        <v>119</v>
      </c>
      <c r="DY53" s="278">
        <v>0</v>
      </c>
      <c r="DZ53" s="278">
        <f t="shared" si="26"/>
        <v>2730</v>
      </c>
      <c r="EA53" s="278">
        <f t="shared" si="27"/>
        <v>2543</v>
      </c>
      <c r="EB53" s="278">
        <v>0</v>
      </c>
      <c r="EC53" s="278">
        <v>466</v>
      </c>
      <c r="ED53" s="278">
        <v>1884</v>
      </c>
      <c r="EE53" s="278">
        <v>21</v>
      </c>
      <c r="EF53" s="278">
        <v>27</v>
      </c>
      <c r="EG53" s="278">
        <v>145</v>
      </c>
      <c r="EH53" s="278">
        <f t="shared" si="28"/>
        <v>187</v>
      </c>
      <c r="EI53" s="278">
        <v>0</v>
      </c>
      <c r="EJ53" s="278">
        <v>0</v>
      </c>
      <c r="EK53" s="278">
        <v>138</v>
      </c>
      <c r="EL53" s="278">
        <v>0</v>
      </c>
      <c r="EM53" s="278">
        <v>3</v>
      </c>
      <c r="EN53" s="278">
        <v>46</v>
      </c>
    </row>
    <row r="54" spans="1:144" s="276" customFormat="1" ht="12" customHeight="1">
      <c r="A54" s="311" t="s">
        <v>753</v>
      </c>
      <c r="B54" s="312" t="s">
        <v>754</v>
      </c>
      <c r="C54" s="313" t="s">
        <v>755</v>
      </c>
      <c r="D54" s="317">
        <f aca="true" t="shared" si="29" ref="D54:AI54">SUM(D7:D53)</f>
        <v>42587954</v>
      </c>
      <c r="E54" s="317">
        <f t="shared" si="29"/>
        <v>34069813</v>
      </c>
      <c r="F54" s="317">
        <f t="shared" si="29"/>
        <v>31590957</v>
      </c>
      <c r="G54" s="317">
        <f t="shared" si="29"/>
        <v>2938202</v>
      </c>
      <c r="H54" s="317">
        <f t="shared" si="29"/>
        <v>28514414</v>
      </c>
      <c r="I54" s="317">
        <f t="shared" si="29"/>
        <v>31277</v>
      </c>
      <c r="J54" s="317">
        <f t="shared" si="29"/>
        <v>16412</v>
      </c>
      <c r="K54" s="317">
        <f t="shared" si="29"/>
        <v>11038</v>
      </c>
      <c r="L54" s="317">
        <f t="shared" si="29"/>
        <v>79614</v>
      </c>
      <c r="M54" s="317">
        <f t="shared" si="29"/>
        <v>2478856</v>
      </c>
      <c r="N54" s="317">
        <f t="shared" si="29"/>
        <v>263589</v>
      </c>
      <c r="O54" s="317">
        <f t="shared" si="29"/>
        <v>2156696</v>
      </c>
      <c r="P54" s="317">
        <f t="shared" si="29"/>
        <v>4971</v>
      </c>
      <c r="Q54" s="317">
        <f t="shared" si="29"/>
        <v>1719</v>
      </c>
      <c r="R54" s="317">
        <f t="shared" si="29"/>
        <v>5822</v>
      </c>
      <c r="S54" s="317">
        <f t="shared" si="29"/>
        <v>46059</v>
      </c>
      <c r="T54" s="317">
        <f t="shared" si="29"/>
        <v>1883491</v>
      </c>
      <c r="U54" s="317">
        <f t="shared" si="29"/>
        <v>1329863</v>
      </c>
      <c r="V54" s="317">
        <f t="shared" si="29"/>
        <v>30783</v>
      </c>
      <c r="W54" s="317">
        <f t="shared" si="29"/>
        <v>6458</v>
      </c>
      <c r="X54" s="317">
        <f t="shared" si="29"/>
        <v>729727</v>
      </c>
      <c r="Y54" s="317">
        <f t="shared" si="29"/>
        <v>155040</v>
      </c>
      <c r="Z54" s="317">
        <f t="shared" si="29"/>
        <v>12610</v>
      </c>
      <c r="AA54" s="317">
        <f t="shared" si="29"/>
        <v>395245</v>
      </c>
      <c r="AB54" s="317">
        <f t="shared" si="29"/>
        <v>553628</v>
      </c>
      <c r="AC54" s="317">
        <f t="shared" si="29"/>
        <v>15442</v>
      </c>
      <c r="AD54" s="317">
        <f t="shared" si="29"/>
        <v>11539</v>
      </c>
      <c r="AE54" s="317">
        <f t="shared" si="29"/>
        <v>151724</v>
      </c>
      <c r="AF54" s="317">
        <f t="shared" si="29"/>
        <v>7284</v>
      </c>
      <c r="AG54" s="317">
        <f t="shared" si="29"/>
        <v>547</v>
      </c>
      <c r="AH54" s="317">
        <f t="shared" si="29"/>
        <v>367092</v>
      </c>
      <c r="AI54" s="317">
        <f t="shared" si="29"/>
        <v>158539</v>
      </c>
      <c r="AJ54" s="317">
        <f aca="true" t="shared" si="30" ref="AJ54:BO54">SUM(AJ7:AJ53)</f>
        <v>114701</v>
      </c>
      <c r="AK54" s="317">
        <f t="shared" si="30"/>
        <v>0</v>
      </c>
      <c r="AL54" s="317">
        <f t="shared" si="30"/>
        <v>3616</v>
      </c>
      <c r="AM54" s="317">
        <f t="shared" si="30"/>
        <v>495</v>
      </c>
      <c r="AN54" s="317">
        <f t="shared" si="30"/>
        <v>102602</v>
      </c>
      <c r="AO54" s="317">
        <f t="shared" si="30"/>
        <v>7988</v>
      </c>
      <c r="AP54" s="317">
        <f t="shared" si="30"/>
        <v>0</v>
      </c>
      <c r="AQ54" s="317">
        <f t="shared" si="30"/>
        <v>43838</v>
      </c>
      <c r="AR54" s="317">
        <f t="shared" si="30"/>
        <v>0</v>
      </c>
      <c r="AS54" s="317">
        <f t="shared" si="30"/>
        <v>4361</v>
      </c>
      <c r="AT54" s="317">
        <f t="shared" si="30"/>
        <v>92</v>
      </c>
      <c r="AU54" s="317">
        <f t="shared" si="30"/>
        <v>37557</v>
      </c>
      <c r="AV54" s="317">
        <f t="shared" si="30"/>
        <v>1349</v>
      </c>
      <c r="AW54" s="317">
        <f t="shared" si="30"/>
        <v>479</v>
      </c>
      <c r="AX54" s="317">
        <f t="shared" si="30"/>
        <v>6926</v>
      </c>
      <c r="AY54" s="317">
        <f t="shared" si="30"/>
        <v>5116</v>
      </c>
      <c r="AZ54" s="317">
        <f t="shared" si="30"/>
        <v>0</v>
      </c>
      <c r="BA54" s="317">
        <f t="shared" si="30"/>
        <v>326</v>
      </c>
      <c r="BB54" s="317">
        <f t="shared" si="30"/>
        <v>0</v>
      </c>
      <c r="BC54" s="317">
        <f t="shared" si="30"/>
        <v>4790</v>
      </c>
      <c r="BD54" s="317">
        <f t="shared" si="30"/>
        <v>0</v>
      </c>
      <c r="BE54" s="317">
        <f t="shared" si="30"/>
        <v>0</v>
      </c>
      <c r="BF54" s="317">
        <f t="shared" si="30"/>
        <v>1810</v>
      </c>
      <c r="BG54" s="317">
        <f t="shared" si="30"/>
        <v>0</v>
      </c>
      <c r="BH54" s="317">
        <f t="shared" si="30"/>
        <v>0</v>
      </c>
      <c r="BI54" s="317">
        <f t="shared" si="30"/>
        <v>0</v>
      </c>
      <c r="BJ54" s="317">
        <f t="shared" si="30"/>
        <v>1810</v>
      </c>
      <c r="BK54" s="317">
        <f t="shared" si="30"/>
        <v>0</v>
      </c>
      <c r="BL54" s="317">
        <f t="shared" si="30"/>
        <v>0</v>
      </c>
      <c r="BM54" s="317">
        <f t="shared" si="30"/>
        <v>31122</v>
      </c>
      <c r="BN54" s="317">
        <f t="shared" si="30"/>
        <v>26582</v>
      </c>
      <c r="BO54" s="317">
        <f t="shared" si="30"/>
        <v>1563</v>
      </c>
      <c r="BP54" s="317">
        <f aca="true" t="shared" si="31" ref="BP54:CU54">SUM(BP7:BP53)</f>
        <v>183</v>
      </c>
      <c r="BQ54" s="317">
        <f t="shared" si="31"/>
        <v>0</v>
      </c>
      <c r="BR54" s="317">
        <f t="shared" si="31"/>
        <v>20632</v>
      </c>
      <c r="BS54" s="317">
        <f t="shared" si="31"/>
        <v>4204</v>
      </c>
      <c r="BT54" s="317">
        <f t="shared" si="31"/>
        <v>0</v>
      </c>
      <c r="BU54" s="317">
        <f t="shared" si="31"/>
        <v>4540</v>
      </c>
      <c r="BV54" s="317">
        <f t="shared" si="31"/>
        <v>492</v>
      </c>
      <c r="BW54" s="317">
        <f t="shared" si="31"/>
        <v>45</v>
      </c>
      <c r="BX54" s="317">
        <f t="shared" si="31"/>
        <v>0</v>
      </c>
      <c r="BY54" s="317">
        <f t="shared" si="31"/>
        <v>3028</v>
      </c>
      <c r="BZ54" s="317">
        <f t="shared" si="31"/>
        <v>975</v>
      </c>
      <c r="CA54" s="317">
        <f t="shared" si="31"/>
        <v>0</v>
      </c>
      <c r="CB54" s="317">
        <f t="shared" si="31"/>
        <v>699995</v>
      </c>
      <c r="CC54" s="317">
        <f t="shared" si="31"/>
        <v>648400</v>
      </c>
      <c r="CD54" s="317">
        <f t="shared" si="31"/>
        <v>1277</v>
      </c>
      <c r="CE54" s="317">
        <f t="shared" si="31"/>
        <v>597174</v>
      </c>
      <c r="CF54" s="317">
        <f t="shared" si="31"/>
        <v>4640</v>
      </c>
      <c r="CG54" s="317">
        <f t="shared" si="31"/>
        <v>39959</v>
      </c>
      <c r="CH54" s="317">
        <f t="shared" si="31"/>
        <v>42</v>
      </c>
      <c r="CI54" s="317">
        <f t="shared" si="31"/>
        <v>5308</v>
      </c>
      <c r="CJ54" s="317">
        <f t="shared" si="31"/>
        <v>51595</v>
      </c>
      <c r="CK54" s="317">
        <f t="shared" si="31"/>
        <v>231</v>
      </c>
      <c r="CL54" s="317">
        <f t="shared" si="31"/>
        <v>32694</v>
      </c>
      <c r="CM54" s="317">
        <f t="shared" si="31"/>
        <v>131</v>
      </c>
      <c r="CN54" s="317">
        <f t="shared" si="31"/>
        <v>14101</v>
      </c>
      <c r="CO54" s="317">
        <f t="shared" si="31"/>
        <v>15</v>
      </c>
      <c r="CP54" s="317">
        <f t="shared" si="31"/>
        <v>4423</v>
      </c>
      <c r="CQ54" s="317">
        <f t="shared" si="31"/>
        <v>3012756</v>
      </c>
      <c r="CR54" s="317">
        <f t="shared" si="31"/>
        <v>2808304</v>
      </c>
      <c r="CS54" s="317">
        <f t="shared" si="31"/>
        <v>13110</v>
      </c>
      <c r="CT54" s="317">
        <f t="shared" si="31"/>
        <v>7490</v>
      </c>
      <c r="CU54" s="317">
        <f t="shared" si="31"/>
        <v>320873</v>
      </c>
      <c r="CV54" s="317">
        <f aca="true" t="shared" si="32" ref="CV54:EA54">SUM(CV7:CV53)</f>
        <v>2410976</v>
      </c>
      <c r="CW54" s="317">
        <f t="shared" si="32"/>
        <v>13934</v>
      </c>
      <c r="CX54" s="317">
        <f t="shared" si="32"/>
        <v>41921</v>
      </c>
      <c r="CY54" s="317">
        <f t="shared" si="32"/>
        <v>204452</v>
      </c>
      <c r="CZ54" s="317">
        <f t="shared" si="32"/>
        <v>284</v>
      </c>
      <c r="DA54" s="317">
        <f t="shared" si="32"/>
        <v>4374</v>
      </c>
      <c r="DB54" s="317">
        <f t="shared" si="32"/>
        <v>54848</v>
      </c>
      <c r="DC54" s="317">
        <f t="shared" si="32"/>
        <v>90348</v>
      </c>
      <c r="DD54" s="317">
        <f t="shared" si="32"/>
        <v>9907</v>
      </c>
      <c r="DE54" s="317">
        <f t="shared" si="32"/>
        <v>44691</v>
      </c>
      <c r="DF54" s="317">
        <f t="shared" si="32"/>
        <v>122618</v>
      </c>
      <c r="DG54" s="317">
        <f t="shared" si="32"/>
        <v>102386</v>
      </c>
      <c r="DH54" s="317">
        <f t="shared" si="32"/>
        <v>494</v>
      </c>
      <c r="DI54" s="317">
        <f t="shared" si="32"/>
        <v>13733</v>
      </c>
      <c r="DJ54" s="317">
        <f t="shared" si="32"/>
        <v>56270</v>
      </c>
      <c r="DK54" s="317">
        <f t="shared" si="32"/>
        <v>24120</v>
      </c>
      <c r="DL54" s="317">
        <f t="shared" si="32"/>
        <v>4644</v>
      </c>
      <c r="DM54" s="317">
        <f t="shared" si="32"/>
        <v>3125</v>
      </c>
      <c r="DN54" s="317">
        <f t="shared" si="32"/>
        <v>20232</v>
      </c>
      <c r="DO54" s="317">
        <f t="shared" si="32"/>
        <v>121</v>
      </c>
      <c r="DP54" s="317">
        <f t="shared" si="32"/>
        <v>1184</v>
      </c>
      <c r="DQ54" s="317">
        <f t="shared" si="32"/>
        <v>6186</v>
      </c>
      <c r="DR54" s="317">
        <f t="shared" si="32"/>
        <v>2259</v>
      </c>
      <c r="DS54" s="317">
        <f t="shared" si="32"/>
        <v>5202</v>
      </c>
      <c r="DT54" s="317">
        <f t="shared" si="32"/>
        <v>5280</v>
      </c>
      <c r="DU54" s="317">
        <f t="shared" si="32"/>
        <v>2034484</v>
      </c>
      <c r="DV54" s="317">
        <f t="shared" si="32"/>
        <v>1879592</v>
      </c>
      <c r="DW54" s="317">
        <f t="shared" si="32"/>
        <v>3736</v>
      </c>
      <c r="DX54" s="317">
        <f t="shared" si="32"/>
        <v>147790</v>
      </c>
      <c r="DY54" s="317">
        <f t="shared" si="32"/>
        <v>3366</v>
      </c>
      <c r="DZ54" s="317">
        <f t="shared" si="32"/>
        <v>568210</v>
      </c>
      <c r="EA54" s="317">
        <f t="shared" si="32"/>
        <v>295015</v>
      </c>
      <c r="EB54" s="317">
        <f aca="true" t="shared" si="33" ref="EB54:EN54">SUM(EB7:EB53)</f>
        <v>40650</v>
      </c>
      <c r="EC54" s="317">
        <f t="shared" si="33"/>
        <v>22685</v>
      </c>
      <c r="ED54" s="317">
        <f t="shared" si="33"/>
        <v>213428</v>
      </c>
      <c r="EE54" s="317">
        <f t="shared" si="33"/>
        <v>1208</v>
      </c>
      <c r="EF54" s="317">
        <f t="shared" si="33"/>
        <v>8748</v>
      </c>
      <c r="EG54" s="317">
        <f t="shared" si="33"/>
        <v>8296</v>
      </c>
      <c r="EH54" s="317">
        <f t="shared" si="33"/>
        <v>273195</v>
      </c>
      <c r="EI54" s="317">
        <f t="shared" si="33"/>
        <v>12918</v>
      </c>
      <c r="EJ54" s="317">
        <f t="shared" si="33"/>
        <v>6484</v>
      </c>
      <c r="EK54" s="317">
        <f t="shared" si="33"/>
        <v>212596</v>
      </c>
      <c r="EL54" s="317">
        <f t="shared" si="33"/>
        <v>162</v>
      </c>
      <c r="EM54" s="317">
        <f t="shared" si="33"/>
        <v>29937</v>
      </c>
      <c r="EN54" s="317">
        <f t="shared" si="33"/>
        <v>11098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36" width="10.59765625" style="305" customWidth="1"/>
    <col min="37" max="16384" width="9" style="307" customWidth="1"/>
  </cols>
  <sheetData>
    <row r="1" spans="1:36" s="175" customFormat="1" ht="17.25">
      <c r="A1" s="248" t="s">
        <v>602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22" t="s">
        <v>367</v>
      </c>
      <c r="B2" s="322" t="s">
        <v>368</v>
      </c>
      <c r="C2" s="322" t="s">
        <v>369</v>
      </c>
      <c r="D2" s="212" t="s">
        <v>370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2" t="s">
        <v>371</v>
      </c>
      <c r="Q2" s="208"/>
      <c r="R2" s="208"/>
      <c r="S2" s="208"/>
      <c r="T2" s="208"/>
      <c r="U2" s="208"/>
      <c r="V2" s="208"/>
      <c r="W2" s="208"/>
      <c r="X2" s="208"/>
      <c r="Y2" s="217"/>
      <c r="Z2" s="212" t="s">
        <v>372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17"/>
      <c r="AK2" s="265" t="s">
        <v>541</v>
      </c>
      <c r="AL2" s="266"/>
      <c r="AM2" s="266"/>
      <c r="AN2" s="266"/>
      <c r="AO2" s="266"/>
      <c r="AP2" s="266"/>
      <c r="AQ2" s="266"/>
      <c r="AR2" s="266"/>
      <c r="AS2" s="267"/>
    </row>
    <row r="3" spans="1:45" s="174" customFormat="1" ht="25.5" customHeight="1">
      <c r="A3" s="323"/>
      <c r="B3" s="323"/>
      <c r="C3" s="325"/>
      <c r="D3" s="346" t="s">
        <v>373</v>
      </c>
      <c r="E3" s="322" t="s">
        <v>374</v>
      </c>
      <c r="F3" s="347" t="s">
        <v>375</v>
      </c>
      <c r="G3" s="351"/>
      <c r="H3" s="351"/>
      <c r="I3" s="351"/>
      <c r="J3" s="351"/>
      <c r="K3" s="351"/>
      <c r="L3" s="351"/>
      <c r="M3" s="352"/>
      <c r="N3" s="322" t="s">
        <v>376</v>
      </c>
      <c r="O3" s="322" t="s">
        <v>377</v>
      </c>
      <c r="P3" s="346" t="s">
        <v>373</v>
      </c>
      <c r="Q3" s="322" t="s">
        <v>374</v>
      </c>
      <c r="R3" s="353" t="s">
        <v>378</v>
      </c>
      <c r="S3" s="354"/>
      <c r="T3" s="354"/>
      <c r="U3" s="354"/>
      <c r="V3" s="354"/>
      <c r="W3" s="354"/>
      <c r="X3" s="354"/>
      <c r="Y3" s="355"/>
      <c r="Z3" s="346" t="s">
        <v>373</v>
      </c>
      <c r="AA3" s="322" t="s">
        <v>379</v>
      </c>
      <c r="AB3" s="322" t="s">
        <v>380</v>
      </c>
      <c r="AC3" s="219" t="s">
        <v>381</v>
      </c>
      <c r="AD3" s="208"/>
      <c r="AE3" s="208"/>
      <c r="AF3" s="208"/>
      <c r="AG3" s="208"/>
      <c r="AH3" s="208"/>
      <c r="AI3" s="208"/>
      <c r="AJ3" s="217"/>
      <c r="AK3" s="359" t="s">
        <v>542</v>
      </c>
      <c r="AL3" s="357" t="s">
        <v>543</v>
      </c>
      <c r="AM3" s="357" t="s">
        <v>544</v>
      </c>
      <c r="AN3" s="357" t="s">
        <v>545</v>
      </c>
      <c r="AO3" s="357" t="s">
        <v>546</v>
      </c>
      <c r="AP3" s="357" t="s">
        <v>547</v>
      </c>
      <c r="AQ3" s="357" t="s">
        <v>548</v>
      </c>
      <c r="AR3" s="357" t="s">
        <v>549</v>
      </c>
      <c r="AS3" s="357" t="s">
        <v>550</v>
      </c>
    </row>
    <row r="4" spans="1:45" s="174" customFormat="1" ht="25.5" customHeight="1">
      <c r="A4" s="323"/>
      <c r="B4" s="323"/>
      <c r="C4" s="325"/>
      <c r="D4" s="346"/>
      <c r="E4" s="325"/>
      <c r="F4" s="346" t="s">
        <v>373</v>
      </c>
      <c r="G4" s="322" t="s">
        <v>382</v>
      </c>
      <c r="H4" s="322" t="s">
        <v>383</v>
      </c>
      <c r="I4" s="322" t="s">
        <v>384</v>
      </c>
      <c r="J4" s="322" t="s">
        <v>385</v>
      </c>
      <c r="K4" s="322" t="s">
        <v>386</v>
      </c>
      <c r="L4" s="322" t="s">
        <v>387</v>
      </c>
      <c r="M4" s="322" t="s">
        <v>388</v>
      </c>
      <c r="N4" s="325"/>
      <c r="O4" s="356"/>
      <c r="P4" s="346"/>
      <c r="Q4" s="325"/>
      <c r="R4" s="323" t="s">
        <v>373</v>
      </c>
      <c r="S4" s="322" t="s">
        <v>382</v>
      </c>
      <c r="T4" s="322" t="s">
        <v>383</v>
      </c>
      <c r="U4" s="322" t="s">
        <v>384</v>
      </c>
      <c r="V4" s="322" t="s">
        <v>385</v>
      </c>
      <c r="W4" s="322" t="s">
        <v>386</v>
      </c>
      <c r="X4" s="322" t="s">
        <v>387</v>
      </c>
      <c r="Y4" s="322" t="s">
        <v>388</v>
      </c>
      <c r="Z4" s="346"/>
      <c r="AA4" s="325"/>
      <c r="AB4" s="325"/>
      <c r="AC4" s="346" t="s">
        <v>373</v>
      </c>
      <c r="AD4" s="322" t="s">
        <v>382</v>
      </c>
      <c r="AE4" s="322" t="s">
        <v>383</v>
      </c>
      <c r="AF4" s="322" t="s">
        <v>384</v>
      </c>
      <c r="AG4" s="322" t="s">
        <v>385</v>
      </c>
      <c r="AH4" s="322" t="s">
        <v>386</v>
      </c>
      <c r="AI4" s="322" t="s">
        <v>387</v>
      </c>
      <c r="AJ4" s="322" t="s">
        <v>388</v>
      </c>
      <c r="AK4" s="359"/>
      <c r="AL4" s="358"/>
      <c r="AM4" s="358"/>
      <c r="AN4" s="358"/>
      <c r="AO4" s="358"/>
      <c r="AP4" s="358"/>
      <c r="AQ4" s="358"/>
      <c r="AR4" s="358"/>
      <c r="AS4" s="358"/>
    </row>
    <row r="5" spans="1:45" s="174" customFormat="1" ht="25.5" customHeight="1">
      <c r="A5" s="323"/>
      <c r="B5" s="323"/>
      <c r="C5" s="325"/>
      <c r="D5" s="346"/>
      <c r="E5" s="325"/>
      <c r="F5" s="346"/>
      <c r="G5" s="325"/>
      <c r="H5" s="323"/>
      <c r="I5" s="323"/>
      <c r="J5" s="323"/>
      <c r="K5" s="323"/>
      <c r="L5" s="323"/>
      <c r="M5" s="325"/>
      <c r="N5" s="323"/>
      <c r="O5" s="356"/>
      <c r="P5" s="346"/>
      <c r="Q5" s="323"/>
      <c r="R5" s="325"/>
      <c r="S5" s="325"/>
      <c r="T5" s="323"/>
      <c r="U5" s="323"/>
      <c r="V5" s="323"/>
      <c r="W5" s="323"/>
      <c r="X5" s="323"/>
      <c r="Y5" s="325"/>
      <c r="Z5" s="346"/>
      <c r="AA5" s="323"/>
      <c r="AB5" s="323"/>
      <c r="AC5" s="346"/>
      <c r="AD5" s="325"/>
      <c r="AE5" s="323"/>
      <c r="AF5" s="323"/>
      <c r="AG5" s="323"/>
      <c r="AH5" s="323"/>
      <c r="AI5" s="323"/>
      <c r="AJ5" s="325"/>
      <c r="AK5" s="359"/>
      <c r="AL5" s="358"/>
      <c r="AM5" s="358"/>
      <c r="AN5" s="358"/>
      <c r="AO5" s="358"/>
      <c r="AP5" s="358"/>
      <c r="AQ5" s="358"/>
      <c r="AR5" s="358"/>
      <c r="AS5" s="358"/>
    </row>
    <row r="6" spans="1:45" s="180" customFormat="1" ht="11.25">
      <c r="A6" s="323"/>
      <c r="B6" s="324"/>
      <c r="C6" s="325"/>
      <c r="D6" s="229" t="s">
        <v>389</v>
      </c>
      <c r="E6" s="229" t="s">
        <v>389</v>
      </c>
      <c r="F6" s="229" t="s">
        <v>389</v>
      </c>
      <c r="G6" s="228" t="s">
        <v>389</v>
      </c>
      <c r="H6" s="228" t="s">
        <v>389</v>
      </c>
      <c r="I6" s="228" t="s">
        <v>389</v>
      </c>
      <c r="J6" s="228" t="s">
        <v>389</v>
      </c>
      <c r="K6" s="228" t="s">
        <v>389</v>
      </c>
      <c r="L6" s="228" t="s">
        <v>389</v>
      </c>
      <c r="M6" s="228" t="s">
        <v>389</v>
      </c>
      <c r="N6" s="228" t="s">
        <v>389</v>
      </c>
      <c r="O6" s="229" t="s">
        <v>389</v>
      </c>
      <c r="P6" s="229" t="s">
        <v>389</v>
      </c>
      <c r="Q6" s="228" t="s">
        <v>389</v>
      </c>
      <c r="R6" s="228" t="s">
        <v>389</v>
      </c>
      <c r="S6" s="228" t="s">
        <v>389</v>
      </c>
      <c r="T6" s="228" t="s">
        <v>389</v>
      </c>
      <c r="U6" s="228" t="s">
        <v>389</v>
      </c>
      <c r="V6" s="228" t="s">
        <v>389</v>
      </c>
      <c r="W6" s="228" t="s">
        <v>389</v>
      </c>
      <c r="X6" s="228" t="s">
        <v>389</v>
      </c>
      <c r="Y6" s="228" t="s">
        <v>389</v>
      </c>
      <c r="Z6" s="229" t="s">
        <v>389</v>
      </c>
      <c r="AA6" s="228" t="s">
        <v>389</v>
      </c>
      <c r="AB6" s="228" t="s">
        <v>389</v>
      </c>
      <c r="AC6" s="229" t="s">
        <v>389</v>
      </c>
      <c r="AD6" s="228" t="s">
        <v>389</v>
      </c>
      <c r="AE6" s="228" t="s">
        <v>389</v>
      </c>
      <c r="AF6" s="228" t="s">
        <v>389</v>
      </c>
      <c r="AG6" s="228" t="s">
        <v>389</v>
      </c>
      <c r="AH6" s="228" t="s">
        <v>389</v>
      </c>
      <c r="AI6" s="228" t="s">
        <v>389</v>
      </c>
      <c r="AJ6" s="228" t="s">
        <v>389</v>
      </c>
      <c r="AK6" s="268" t="s">
        <v>551</v>
      </c>
      <c r="AL6" s="268" t="s">
        <v>551</v>
      </c>
      <c r="AM6" s="269" t="s">
        <v>551</v>
      </c>
      <c r="AN6" s="269" t="s">
        <v>551</v>
      </c>
      <c r="AO6" s="269" t="s">
        <v>551</v>
      </c>
      <c r="AP6" s="269" t="s">
        <v>551</v>
      </c>
      <c r="AQ6" s="269" t="s">
        <v>551</v>
      </c>
      <c r="AR6" s="269" t="s">
        <v>551</v>
      </c>
      <c r="AS6" s="269" t="s">
        <v>551</v>
      </c>
    </row>
    <row r="7" spans="1:45" s="276" customFormat="1" ht="12" customHeight="1">
      <c r="A7" s="271" t="s">
        <v>647</v>
      </c>
      <c r="B7" s="272" t="s">
        <v>648</v>
      </c>
      <c r="C7" s="300" t="s">
        <v>649</v>
      </c>
      <c r="D7" s="278">
        <f aca="true" t="shared" si="0" ref="D7:D53">SUM(E7,F7,N7,O7)</f>
        <v>1859256</v>
      </c>
      <c r="E7" s="278">
        <f aca="true" t="shared" si="1" ref="E7:E53">+Q7</f>
        <v>1136161</v>
      </c>
      <c r="F7" s="278">
        <f aca="true" t="shared" si="2" ref="F7:F53">SUM(G7:M7)</f>
        <v>497531</v>
      </c>
      <c r="G7" s="273">
        <v>134859</v>
      </c>
      <c r="H7" s="273">
        <v>31760</v>
      </c>
      <c r="I7" s="273">
        <v>0</v>
      </c>
      <c r="J7" s="273">
        <v>15570</v>
      </c>
      <c r="K7" s="273">
        <v>29751</v>
      </c>
      <c r="L7" s="273">
        <v>261450</v>
      </c>
      <c r="M7" s="273">
        <v>24141</v>
      </c>
      <c r="N7" s="278">
        <f aca="true" t="shared" si="3" ref="N7:N53">+AA7</f>
        <v>193442</v>
      </c>
      <c r="O7" s="278">
        <f>+'資源化量内訳'!Y7</f>
        <v>32122</v>
      </c>
      <c r="P7" s="278">
        <f aca="true" t="shared" si="4" ref="P7:P53">+SUM(Q7,R7)</f>
        <v>1226252</v>
      </c>
      <c r="Q7" s="273">
        <v>1136161</v>
      </c>
      <c r="R7" s="278">
        <f aca="true" t="shared" si="5" ref="R7:R53">+SUM(S7,T7,U7,V7,W7,X7,Y7)</f>
        <v>90091</v>
      </c>
      <c r="S7" s="273">
        <v>76062</v>
      </c>
      <c r="T7" s="273">
        <v>210</v>
      </c>
      <c r="U7" s="273">
        <v>0</v>
      </c>
      <c r="V7" s="273">
        <v>406</v>
      </c>
      <c r="W7" s="273">
        <v>1898</v>
      </c>
      <c r="X7" s="273">
        <v>10729</v>
      </c>
      <c r="Y7" s="273">
        <v>786</v>
      </c>
      <c r="Z7" s="278">
        <f aca="true" t="shared" si="6" ref="Z7:Z53">SUM(AA7:AC7)</f>
        <v>401577</v>
      </c>
      <c r="AA7" s="283">
        <v>193442</v>
      </c>
      <c r="AB7" s="273">
        <v>131212</v>
      </c>
      <c r="AC7" s="278">
        <f aca="true" t="shared" si="7" ref="AC7:AC53">SUM(AD7:AJ7)</f>
        <v>76923</v>
      </c>
      <c r="AD7" s="273">
        <v>41909</v>
      </c>
      <c r="AE7" s="273">
        <v>320</v>
      </c>
      <c r="AF7" s="273">
        <v>0</v>
      </c>
      <c r="AG7" s="273">
        <v>1602</v>
      </c>
      <c r="AH7" s="273">
        <v>863</v>
      </c>
      <c r="AI7" s="273">
        <v>13166</v>
      </c>
      <c r="AJ7" s="273">
        <v>19063</v>
      </c>
      <c r="AK7" s="280">
        <f aca="true" t="shared" si="8" ref="AK7:AK53">SUM(AL7:AS7)</f>
        <v>0</v>
      </c>
      <c r="AL7" s="273">
        <v>0</v>
      </c>
      <c r="AM7" s="273">
        <v>0</v>
      </c>
      <c r="AN7" s="273">
        <v>0</v>
      </c>
      <c r="AO7" s="273">
        <v>0</v>
      </c>
      <c r="AP7" s="273">
        <v>0</v>
      </c>
      <c r="AQ7" s="273">
        <v>0</v>
      </c>
      <c r="AR7" s="273">
        <v>0</v>
      </c>
      <c r="AS7" s="273">
        <v>0</v>
      </c>
    </row>
    <row r="8" spans="1:45" s="276" customFormat="1" ht="12" customHeight="1">
      <c r="A8" s="271" t="s">
        <v>552</v>
      </c>
      <c r="B8" s="272" t="s">
        <v>553</v>
      </c>
      <c r="C8" s="300" t="s">
        <v>300</v>
      </c>
      <c r="D8" s="278">
        <f t="shared" si="0"/>
        <v>524109</v>
      </c>
      <c r="E8" s="278">
        <f t="shared" si="1"/>
        <v>419212</v>
      </c>
      <c r="F8" s="278">
        <f t="shared" si="2"/>
        <v>62809</v>
      </c>
      <c r="G8" s="278">
        <v>22227</v>
      </c>
      <c r="H8" s="278">
        <v>0</v>
      </c>
      <c r="I8" s="278">
        <v>0</v>
      </c>
      <c r="J8" s="278">
        <v>0</v>
      </c>
      <c r="K8" s="278">
        <v>30</v>
      </c>
      <c r="L8" s="278">
        <v>40495</v>
      </c>
      <c r="M8" s="278">
        <v>57</v>
      </c>
      <c r="N8" s="278">
        <f t="shared" si="3"/>
        <v>30476</v>
      </c>
      <c r="O8" s="278">
        <f>+'資源化量内訳'!Y8</f>
        <v>11612</v>
      </c>
      <c r="P8" s="278">
        <f t="shared" si="4"/>
        <v>435515</v>
      </c>
      <c r="Q8" s="278">
        <v>419212</v>
      </c>
      <c r="R8" s="278">
        <f t="shared" si="5"/>
        <v>16303</v>
      </c>
      <c r="S8" s="278">
        <v>10317</v>
      </c>
      <c r="T8" s="278">
        <v>0</v>
      </c>
      <c r="U8" s="278">
        <v>0</v>
      </c>
      <c r="V8" s="278">
        <v>0</v>
      </c>
      <c r="W8" s="278">
        <v>0</v>
      </c>
      <c r="X8" s="278">
        <v>5929</v>
      </c>
      <c r="Y8" s="278">
        <v>57</v>
      </c>
      <c r="Z8" s="278">
        <f t="shared" si="6"/>
        <v>85619</v>
      </c>
      <c r="AA8" s="278">
        <v>30476</v>
      </c>
      <c r="AB8" s="278">
        <v>45647</v>
      </c>
      <c r="AC8" s="278">
        <f t="shared" si="7"/>
        <v>9496</v>
      </c>
      <c r="AD8" s="278">
        <v>5831</v>
      </c>
      <c r="AE8" s="278">
        <v>0</v>
      </c>
      <c r="AF8" s="278">
        <v>0</v>
      </c>
      <c r="AG8" s="278">
        <v>0</v>
      </c>
      <c r="AH8" s="278">
        <v>0</v>
      </c>
      <c r="AI8" s="278">
        <v>3665</v>
      </c>
      <c r="AJ8" s="278">
        <v>0</v>
      </c>
      <c r="AK8" s="280">
        <f t="shared" si="8"/>
        <v>0</v>
      </c>
      <c r="AL8" s="278">
        <v>0</v>
      </c>
      <c r="AM8" s="278">
        <v>0</v>
      </c>
      <c r="AN8" s="278">
        <v>0</v>
      </c>
      <c r="AO8" s="278">
        <v>0</v>
      </c>
      <c r="AP8" s="278">
        <v>0</v>
      </c>
      <c r="AQ8" s="278">
        <v>0</v>
      </c>
      <c r="AR8" s="278">
        <v>0</v>
      </c>
      <c r="AS8" s="278">
        <v>0</v>
      </c>
    </row>
    <row r="9" spans="1:45" s="276" customFormat="1" ht="12" customHeight="1">
      <c r="A9" s="271" t="s">
        <v>609</v>
      </c>
      <c r="B9" s="272" t="s">
        <v>610</v>
      </c>
      <c r="C9" s="300" t="s">
        <v>300</v>
      </c>
      <c r="D9" s="278">
        <f t="shared" si="0"/>
        <v>426548</v>
      </c>
      <c r="E9" s="278">
        <f t="shared" si="1"/>
        <v>352389</v>
      </c>
      <c r="F9" s="278">
        <f t="shared" si="2"/>
        <v>52102</v>
      </c>
      <c r="G9" s="282">
        <v>17689</v>
      </c>
      <c r="H9" s="278">
        <v>4323</v>
      </c>
      <c r="I9" s="278">
        <v>0</v>
      </c>
      <c r="J9" s="278">
        <v>71</v>
      </c>
      <c r="K9" s="278">
        <v>3</v>
      </c>
      <c r="L9" s="282">
        <v>30016</v>
      </c>
      <c r="M9" s="278">
        <v>0</v>
      </c>
      <c r="N9" s="278">
        <f t="shared" si="3"/>
        <v>1893</v>
      </c>
      <c r="O9" s="278">
        <f>+'資源化量内訳'!Y9</f>
        <v>20164</v>
      </c>
      <c r="P9" s="278">
        <f t="shared" si="4"/>
        <v>362229</v>
      </c>
      <c r="Q9" s="282">
        <v>352389</v>
      </c>
      <c r="R9" s="278">
        <f t="shared" si="5"/>
        <v>9840</v>
      </c>
      <c r="S9" s="278">
        <v>7216</v>
      </c>
      <c r="T9" s="278">
        <v>270</v>
      </c>
      <c r="U9" s="278">
        <v>0</v>
      </c>
      <c r="V9" s="278">
        <v>0</v>
      </c>
      <c r="W9" s="278">
        <v>0</v>
      </c>
      <c r="X9" s="282">
        <v>2354</v>
      </c>
      <c r="Y9" s="278">
        <v>0</v>
      </c>
      <c r="Z9" s="278">
        <f t="shared" si="6"/>
        <v>52678</v>
      </c>
      <c r="AA9" s="278">
        <v>1893</v>
      </c>
      <c r="AB9" s="282">
        <v>43012</v>
      </c>
      <c r="AC9" s="278">
        <f t="shared" si="7"/>
        <v>7773</v>
      </c>
      <c r="AD9" s="278">
        <v>5863</v>
      </c>
      <c r="AE9" s="278">
        <v>0</v>
      </c>
      <c r="AF9" s="278">
        <v>0</v>
      </c>
      <c r="AG9" s="278">
        <v>0</v>
      </c>
      <c r="AH9" s="278">
        <v>0</v>
      </c>
      <c r="AI9" s="278">
        <v>1910</v>
      </c>
      <c r="AJ9" s="278">
        <v>0</v>
      </c>
      <c r="AK9" s="280">
        <f t="shared" si="8"/>
        <v>231</v>
      </c>
      <c r="AL9" s="278">
        <v>231</v>
      </c>
      <c r="AM9" s="278">
        <v>0</v>
      </c>
      <c r="AN9" s="278">
        <v>0</v>
      </c>
      <c r="AO9" s="278">
        <v>0</v>
      </c>
      <c r="AP9" s="278">
        <v>0</v>
      </c>
      <c r="AQ9" s="278">
        <v>0</v>
      </c>
      <c r="AR9" s="278">
        <v>0</v>
      </c>
      <c r="AS9" s="278">
        <v>0</v>
      </c>
    </row>
    <row r="10" spans="1:45" s="276" customFormat="1" ht="12" customHeight="1">
      <c r="A10" s="271" t="s">
        <v>611</v>
      </c>
      <c r="B10" s="272" t="s">
        <v>637</v>
      </c>
      <c r="C10" s="300" t="s">
        <v>300</v>
      </c>
      <c r="D10" s="278">
        <f t="shared" si="0"/>
        <v>825180</v>
      </c>
      <c r="E10" s="278">
        <f t="shared" si="1"/>
        <v>663515</v>
      </c>
      <c r="F10" s="278">
        <f t="shared" si="2"/>
        <v>147960</v>
      </c>
      <c r="G10" s="278">
        <v>55966</v>
      </c>
      <c r="H10" s="278">
        <v>557</v>
      </c>
      <c r="I10" s="278">
        <v>0</v>
      </c>
      <c r="J10" s="278">
        <v>2</v>
      </c>
      <c r="K10" s="278">
        <v>0</v>
      </c>
      <c r="L10" s="278">
        <v>91411</v>
      </c>
      <c r="M10" s="278">
        <v>24</v>
      </c>
      <c r="N10" s="278">
        <f t="shared" si="3"/>
        <v>7571</v>
      </c>
      <c r="O10" s="278">
        <f>+'資源化量内訳'!Y10</f>
        <v>6134</v>
      </c>
      <c r="P10" s="278">
        <f t="shared" si="4"/>
        <v>704553</v>
      </c>
      <c r="Q10" s="278">
        <v>663515</v>
      </c>
      <c r="R10" s="278">
        <f t="shared" si="5"/>
        <v>41038</v>
      </c>
      <c r="S10" s="278">
        <v>34484</v>
      </c>
      <c r="T10" s="278">
        <v>0</v>
      </c>
      <c r="U10" s="278">
        <v>0</v>
      </c>
      <c r="V10" s="278">
        <v>0</v>
      </c>
      <c r="W10" s="278">
        <v>0</v>
      </c>
      <c r="X10" s="278">
        <v>6554</v>
      </c>
      <c r="Y10" s="278">
        <v>0</v>
      </c>
      <c r="Z10" s="278">
        <f t="shared" si="6"/>
        <v>113097</v>
      </c>
      <c r="AA10" s="278">
        <v>7571</v>
      </c>
      <c r="AB10" s="278">
        <v>96345</v>
      </c>
      <c r="AC10" s="278">
        <f t="shared" si="7"/>
        <v>9181</v>
      </c>
      <c r="AD10" s="278">
        <v>6480</v>
      </c>
      <c r="AE10" s="278">
        <v>0</v>
      </c>
      <c r="AF10" s="278">
        <v>0</v>
      </c>
      <c r="AG10" s="278">
        <v>0</v>
      </c>
      <c r="AH10" s="278">
        <v>0</v>
      </c>
      <c r="AI10" s="278">
        <v>2677</v>
      </c>
      <c r="AJ10" s="278">
        <v>24</v>
      </c>
      <c r="AK10" s="280">
        <f t="shared" si="8"/>
        <v>0</v>
      </c>
      <c r="AL10" s="278">
        <v>0</v>
      </c>
      <c r="AM10" s="278">
        <v>0</v>
      </c>
      <c r="AN10" s="278">
        <v>0</v>
      </c>
      <c r="AO10" s="278">
        <v>0</v>
      </c>
      <c r="AP10" s="278">
        <v>0</v>
      </c>
      <c r="AQ10" s="278">
        <v>0</v>
      </c>
      <c r="AR10" s="278">
        <v>0</v>
      </c>
      <c r="AS10" s="278">
        <v>0</v>
      </c>
    </row>
    <row r="11" spans="1:45" s="276" customFormat="1" ht="12" customHeight="1">
      <c r="A11" s="271" t="s">
        <v>554</v>
      </c>
      <c r="B11" s="272" t="s">
        <v>555</v>
      </c>
      <c r="C11" s="300" t="s">
        <v>300</v>
      </c>
      <c r="D11" s="278">
        <f t="shared" si="0"/>
        <v>387493</v>
      </c>
      <c r="E11" s="278">
        <f t="shared" si="1"/>
        <v>319449</v>
      </c>
      <c r="F11" s="278">
        <f t="shared" si="2"/>
        <v>42035</v>
      </c>
      <c r="G11" s="278">
        <v>16164</v>
      </c>
      <c r="H11" s="278">
        <v>1210</v>
      </c>
      <c r="I11" s="278">
        <v>0</v>
      </c>
      <c r="J11" s="278">
        <v>0</v>
      </c>
      <c r="K11" s="278">
        <v>6</v>
      </c>
      <c r="L11" s="278">
        <v>24624</v>
      </c>
      <c r="M11" s="278">
        <v>31</v>
      </c>
      <c r="N11" s="278">
        <f t="shared" si="3"/>
        <v>5349</v>
      </c>
      <c r="O11" s="278">
        <f>+'資源化量内訳'!Y11</f>
        <v>20660</v>
      </c>
      <c r="P11" s="278">
        <f t="shared" si="4"/>
        <v>327848</v>
      </c>
      <c r="Q11" s="278">
        <v>319449</v>
      </c>
      <c r="R11" s="278">
        <f t="shared" si="5"/>
        <v>8399</v>
      </c>
      <c r="S11" s="278">
        <v>5931</v>
      </c>
      <c r="T11" s="278">
        <v>0</v>
      </c>
      <c r="U11" s="278">
        <v>0</v>
      </c>
      <c r="V11" s="278">
        <v>0</v>
      </c>
      <c r="W11" s="278">
        <v>0</v>
      </c>
      <c r="X11" s="278">
        <v>2468</v>
      </c>
      <c r="Y11" s="278">
        <v>0</v>
      </c>
      <c r="Z11" s="278">
        <f t="shared" si="6"/>
        <v>39654</v>
      </c>
      <c r="AA11" s="278">
        <v>5349</v>
      </c>
      <c r="AB11" s="278">
        <v>27619</v>
      </c>
      <c r="AC11" s="278">
        <f t="shared" si="7"/>
        <v>6686</v>
      </c>
      <c r="AD11" s="278">
        <v>5352</v>
      </c>
      <c r="AE11" s="278">
        <v>0</v>
      </c>
      <c r="AF11" s="278">
        <v>0</v>
      </c>
      <c r="AG11" s="278">
        <v>0</v>
      </c>
      <c r="AH11" s="278">
        <v>0</v>
      </c>
      <c r="AI11" s="278">
        <v>1303</v>
      </c>
      <c r="AJ11" s="278">
        <v>31</v>
      </c>
      <c r="AK11" s="280">
        <f t="shared" si="8"/>
        <v>0</v>
      </c>
      <c r="AL11" s="278">
        <v>0</v>
      </c>
      <c r="AM11" s="278">
        <v>0</v>
      </c>
      <c r="AN11" s="278">
        <v>0</v>
      </c>
      <c r="AO11" s="278">
        <v>0</v>
      </c>
      <c r="AP11" s="278">
        <v>0</v>
      </c>
      <c r="AQ11" s="278">
        <v>0</v>
      </c>
      <c r="AR11" s="278">
        <v>0</v>
      </c>
      <c r="AS11" s="278">
        <v>0</v>
      </c>
    </row>
    <row r="12" spans="1:45" s="276" customFormat="1" ht="12" customHeight="1">
      <c r="A12" s="271" t="s">
        <v>612</v>
      </c>
      <c r="B12" s="272" t="s">
        <v>613</v>
      </c>
      <c r="C12" s="300" t="s">
        <v>300</v>
      </c>
      <c r="D12" s="278">
        <f t="shared" si="0"/>
        <v>353531</v>
      </c>
      <c r="E12" s="278">
        <f t="shared" si="1"/>
        <v>304670</v>
      </c>
      <c r="F12" s="278">
        <f t="shared" si="2"/>
        <v>38905</v>
      </c>
      <c r="G12" s="278">
        <v>14479</v>
      </c>
      <c r="H12" s="278">
        <v>3276</v>
      </c>
      <c r="I12" s="278">
        <v>0</v>
      </c>
      <c r="J12" s="278">
        <v>0</v>
      </c>
      <c r="K12" s="278">
        <v>33</v>
      </c>
      <c r="L12" s="278">
        <v>20246</v>
      </c>
      <c r="M12" s="278">
        <v>871</v>
      </c>
      <c r="N12" s="278">
        <f t="shared" si="3"/>
        <v>1939</v>
      </c>
      <c r="O12" s="278">
        <f>+'資源化量内訳'!Y12</f>
        <v>8017</v>
      </c>
      <c r="P12" s="278">
        <f t="shared" si="4"/>
        <v>313763</v>
      </c>
      <c r="Q12" s="278">
        <v>304670</v>
      </c>
      <c r="R12" s="278">
        <f t="shared" si="5"/>
        <v>9093</v>
      </c>
      <c r="S12" s="278">
        <v>7081</v>
      </c>
      <c r="T12" s="278">
        <v>43</v>
      </c>
      <c r="U12" s="278">
        <v>0</v>
      </c>
      <c r="V12" s="278">
        <v>0</v>
      </c>
      <c r="W12" s="278">
        <v>0</v>
      </c>
      <c r="X12" s="278">
        <v>1950</v>
      </c>
      <c r="Y12" s="278">
        <v>19</v>
      </c>
      <c r="Z12" s="278">
        <f t="shared" si="6"/>
        <v>44748</v>
      </c>
      <c r="AA12" s="278">
        <v>1939</v>
      </c>
      <c r="AB12" s="278">
        <v>34274</v>
      </c>
      <c r="AC12" s="278">
        <f t="shared" si="7"/>
        <v>8535</v>
      </c>
      <c r="AD12" s="278">
        <v>3676</v>
      </c>
      <c r="AE12" s="278">
        <v>0</v>
      </c>
      <c r="AF12" s="278">
        <v>0</v>
      </c>
      <c r="AG12" s="278">
        <v>0</v>
      </c>
      <c r="AH12" s="278">
        <v>0</v>
      </c>
      <c r="AI12" s="278">
        <v>4007</v>
      </c>
      <c r="AJ12" s="278">
        <v>852</v>
      </c>
      <c r="AK12" s="280">
        <f t="shared" si="8"/>
        <v>24</v>
      </c>
      <c r="AL12" s="278">
        <v>24</v>
      </c>
      <c r="AM12" s="278">
        <v>0</v>
      </c>
      <c r="AN12" s="278">
        <v>0</v>
      </c>
      <c r="AO12" s="278">
        <v>0</v>
      </c>
      <c r="AP12" s="278">
        <v>0</v>
      </c>
      <c r="AQ12" s="278">
        <v>0</v>
      </c>
      <c r="AR12" s="278">
        <v>0</v>
      </c>
      <c r="AS12" s="278">
        <v>0</v>
      </c>
    </row>
    <row r="13" spans="1:45" s="276" customFormat="1" ht="12" customHeight="1">
      <c r="A13" s="271" t="s">
        <v>614</v>
      </c>
      <c r="B13" s="272" t="s">
        <v>615</v>
      </c>
      <c r="C13" s="300" t="s">
        <v>300</v>
      </c>
      <c r="D13" s="278">
        <f t="shared" si="0"/>
        <v>753790</v>
      </c>
      <c r="E13" s="278">
        <f t="shared" si="1"/>
        <v>641444</v>
      </c>
      <c r="F13" s="278">
        <f t="shared" si="2"/>
        <v>76488</v>
      </c>
      <c r="G13" s="278">
        <v>42840</v>
      </c>
      <c r="H13" s="278">
        <v>125</v>
      </c>
      <c r="I13" s="278">
        <v>0</v>
      </c>
      <c r="J13" s="278">
        <v>0</v>
      </c>
      <c r="K13" s="278">
        <v>61</v>
      </c>
      <c r="L13" s="278">
        <v>33462</v>
      </c>
      <c r="M13" s="278">
        <v>0</v>
      </c>
      <c r="N13" s="278">
        <f t="shared" si="3"/>
        <v>4943</v>
      </c>
      <c r="O13" s="278">
        <f>+'資源化量内訳'!Y13</f>
        <v>30915</v>
      </c>
      <c r="P13" s="278">
        <f t="shared" si="4"/>
        <v>656809</v>
      </c>
      <c r="Q13" s="278">
        <v>641444</v>
      </c>
      <c r="R13" s="278">
        <f t="shared" si="5"/>
        <v>15365</v>
      </c>
      <c r="S13" s="278">
        <v>13458</v>
      </c>
      <c r="T13" s="278">
        <v>0</v>
      </c>
      <c r="U13" s="278">
        <v>0</v>
      </c>
      <c r="V13" s="278">
        <v>0</v>
      </c>
      <c r="W13" s="278">
        <v>0</v>
      </c>
      <c r="X13" s="278">
        <v>1907</v>
      </c>
      <c r="Y13" s="278">
        <v>0</v>
      </c>
      <c r="Z13" s="278">
        <f t="shared" si="6"/>
        <v>89946</v>
      </c>
      <c r="AA13" s="278">
        <v>4943</v>
      </c>
      <c r="AB13" s="278">
        <v>68877</v>
      </c>
      <c r="AC13" s="278">
        <f t="shared" si="7"/>
        <v>16126</v>
      </c>
      <c r="AD13" s="278">
        <v>13861</v>
      </c>
      <c r="AE13" s="278">
        <v>0</v>
      </c>
      <c r="AF13" s="278">
        <v>0</v>
      </c>
      <c r="AG13" s="278">
        <v>0</v>
      </c>
      <c r="AH13" s="278">
        <v>0</v>
      </c>
      <c r="AI13" s="278">
        <v>2265</v>
      </c>
      <c r="AJ13" s="278">
        <v>0</v>
      </c>
      <c r="AK13" s="280">
        <f t="shared" si="8"/>
        <v>21298</v>
      </c>
      <c r="AL13" s="278">
        <v>21298</v>
      </c>
      <c r="AM13" s="278">
        <v>0</v>
      </c>
      <c r="AN13" s="278">
        <v>0</v>
      </c>
      <c r="AO13" s="278">
        <v>0</v>
      </c>
      <c r="AP13" s="278">
        <v>0</v>
      </c>
      <c r="AQ13" s="278">
        <v>0</v>
      </c>
      <c r="AR13" s="278">
        <v>0</v>
      </c>
      <c r="AS13" s="278">
        <v>0</v>
      </c>
    </row>
    <row r="14" spans="1:45" s="276" customFormat="1" ht="12" customHeight="1">
      <c r="A14" s="271" t="s">
        <v>556</v>
      </c>
      <c r="B14" s="272" t="s">
        <v>557</v>
      </c>
      <c r="C14" s="300" t="s">
        <v>300</v>
      </c>
      <c r="D14" s="278">
        <f t="shared" si="0"/>
        <v>1047375</v>
      </c>
      <c r="E14" s="278">
        <f t="shared" si="1"/>
        <v>791110</v>
      </c>
      <c r="F14" s="278">
        <f t="shared" si="2"/>
        <v>173555</v>
      </c>
      <c r="G14" s="278">
        <v>72499</v>
      </c>
      <c r="H14" s="278">
        <v>1285</v>
      </c>
      <c r="I14" s="278">
        <v>0</v>
      </c>
      <c r="J14" s="278">
        <v>0</v>
      </c>
      <c r="K14" s="278">
        <v>42440</v>
      </c>
      <c r="L14" s="278">
        <v>56487</v>
      </c>
      <c r="M14" s="278">
        <v>844</v>
      </c>
      <c r="N14" s="278">
        <f t="shared" si="3"/>
        <v>1770</v>
      </c>
      <c r="O14" s="278">
        <f>+'資源化量内訳'!Y14</f>
        <v>80940</v>
      </c>
      <c r="P14" s="278">
        <f t="shared" si="4"/>
        <v>844931</v>
      </c>
      <c r="Q14" s="278">
        <v>791110</v>
      </c>
      <c r="R14" s="278">
        <f t="shared" si="5"/>
        <v>53821</v>
      </c>
      <c r="S14" s="278">
        <v>39667</v>
      </c>
      <c r="T14" s="278">
        <v>80</v>
      </c>
      <c r="U14" s="278">
        <v>0</v>
      </c>
      <c r="V14" s="278">
        <v>0</v>
      </c>
      <c r="W14" s="278">
        <v>0</v>
      </c>
      <c r="X14" s="278">
        <v>13895</v>
      </c>
      <c r="Y14" s="278">
        <v>179</v>
      </c>
      <c r="Z14" s="278">
        <f t="shared" si="6"/>
        <v>102134</v>
      </c>
      <c r="AA14" s="278">
        <v>1770</v>
      </c>
      <c r="AB14" s="278">
        <v>85907</v>
      </c>
      <c r="AC14" s="278">
        <f t="shared" si="7"/>
        <v>14457</v>
      </c>
      <c r="AD14" s="278">
        <v>12615</v>
      </c>
      <c r="AE14" s="278">
        <v>0</v>
      </c>
      <c r="AF14" s="278">
        <v>0</v>
      </c>
      <c r="AG14" s="278">
        <v>0</v>
      </c>
      <c r="AH14" s="278">
        <v>0</v>
      </c>
      <c r="AI14" s="278">
        <v>1651</v>
      </c>
      <c r="AJ14" s="278">
        <v>191</v>
      </c>
      <c r="AK14" s="280">
        <f t="shared" si="8"/>
        <v>705</v>
      </c>
      <c r="AL14" s="278">
        <v>544</v>
      </c>
      <c r="AM14" s="278">
        <v>155</v>
      </c>
      <c r="AN14" s="278">
        <v>0</v>
      </c>
      <c r="AO14" s="278">
        <v>0</v>
      </c>
      <c r="AP14" s="278">
        <v>0</v>
      </c>
      <c r="AQ14" s="278">
        <v>0</v>
      </c>
      <c r="AR14" s="278">
        <v>6</v>
      </c>
      <c r="AS14" s="278">
        <v>0</v>
      </c>
    </row>
    <row r="15" spans="1:45" s="276" customFormat="1" ht="12" customHeight="1">
      <c r="A15" s="271" t="s">
        <v>558</v>
      </c>
      <c r="B15" s="272" t="s">
        <v>559</v>
      </c>
      <c r="C15" s="300" t="s">
        <v>300</v>
      </c>
      <c r="D15" s="278">
        <f t="shared" si="0"/>
        <v>656073</v>
      </c>
      <c r="E15" s="278">
        <f t="shared" si="1"/>
        <v>533659</v>
      </c>
      <c r="F15" s="278">
        <f t="shared" si="2"/>
        <v>89188</v>
      </c>
      <c r="G15" s="278">
        <v>32087</v>
      </c>
      <c r="H15" s="278">
        <v>1633</v>
      </c>
      <c r="I15" s="278">
        <v>0</v>
      </c>
      <c r="J15" s="278">
        <v>0</v>
      </c>
      <c r="K15" s="278">
        <v>4535</v>
      </c>
      <c r="L15" s="278">
        <v>49621</v>
      </c>
      <c r="M15" s="278">
        <v>1312</v>
      </c>
      <c r="N15" s="278">
        <f t="shared" si="3"/>
        <v>55</v>
      </c>
      <c r="O15" s="278">
        <f>+'資源化量内訳'!Y15</f>
        <v>33171</v>
      </c>
      <c r="P15" s="278">
        <f t="shared" si="4"/>
        <v>552444</v>
      </c>
      <c r="Q15" s="278">
        <v>533659</v>
      </c>
      <c r="R15" s="278">
        <f t="shared" si="5"/>
        <v>18785</v>
      </c>
      <c r="S15" s="278">
        <v>10290</v>
      </c>
      <c r="T15" s="278">
        <v>0</v>
      </c>
      <c r="U15" s="278">
        <v>0</v>
      </c>
      <c r="V15" s="278">
        <v>0</v>
      </c>
      <c r="W15" s="278">
        <v>0</v>
      </c>
      <c r="X15" s="278">
        <v>8495</v>
      </c>
      <c r="Y15" s="278">
        <v>0</v>
      </c>
      <c r="Z15" s="278">
        <f t="shared" si="6"/>
        <v>68510</v>
      </c>
      <c r="AA15" s="278">
        <v>55</v>
      </c>
      <c r="AB15" s="278">
        <v>53571</v>
      </c>
      <c r="AC15" s="278">
        <f t="shared" si="7"/>
        <v>14884</v>
      </c>
      <c r="AD15" s="278">
        <v>7511</v>
      </c>
      <c r="AE15" s="278">
        <v>0</v>
      </c>
      <c r="AF15" s="278">
        <v>0</v>
      </c>
      <c r="AG15" s="278">
        <v>0</v>
      </c>
      <c r="AH15" s="278">
        <v>0</v>
      </c>
      <c r="AI15" s="278">
        <v>7348</v>
      </c>
      <c r="AJ15" s="278">
        <v>25</v>
      </c>
      <c r="AK15" s="280">
        <f t="shared" si="8"/>
        <v>1343</v>
      </c>
      <c r="AL15" s="278">
        <v>1289</v>
      </c>
      <c r="AM15" s="278">
        <v>54</v>
      </c>
      <c r="AN15" s="278">
        <v>0</v>
      </c>
      <c r="AO15" s="278">
        <v>0</v>
      </c>
      <c r="AP15" s="278">
        <v>0</v>
      </c>
      <c r="AQ15" s="278">
        <v>0</v>
      </c>
      <c r="AR15" s="278">
        <v>0</v>
      </c>
      <c r="AS15" s="278">
        <v>0</v>
      </c>
    </row>
    <row r="16" spans="1:45" s="276" customFormat="1" ht="12" customHeight="1">
      <c r="A16" s="271" t="s">
        <v>676</v>
      </c>
      <c r="B16" s="272" t="s">
        <v>678</v>
      </c>
      <c r="C16" s="300" t="s">
        <v>662</v>
      </c>
      <c r="D16" s="278">
        <f t="shared" si="0"/>
        <v>740580</v>
      </c>
      <c r="E16" s="278">
        <f t="shared" si="1"/>
        <v>634226</v>
      </c>
      <c r="F16" s="278">
        <f t="shared" si="2"/>
        <v>77022</v>
      </c>
      <c r="G16" s="278">
        <v>47746</v>
      </c>
      <c r="H16" s="278">
        <v>716</v>
      </c>
      <c r="I16" s="278">
        <v>0</v>
      </c>
      <c r="J16" s="278">
        <v>0</v>
      </c>
      <c r="K16" s="278">
        <v>7501</v>
      </c>
      <c r="L16" s="278">
        <v>20640</v>
      </c>
      <c r="M16" s="278">
        <v>419</v>
      </c>
      <c r="N16" s="278">
        <f t="shared" si="3"/>
        <v>3571</v>
      </c>
      <c r="O16" s="278">
        <f>+'資源化量内訳'!Y16</f>
        <v>25761</v>
      </c>
      <c r="P16" s="278">
        <f t="shared" si="4"/>
        <v>649858</v>
      </c>
      <c r="Q16" s="278">
        <v>634226</v>
      </c>
      <c r="R16" s="278">
        <f t="shared" si="5"/>
        <v>15632</v>
      </c>
      <c r="S16" s="278">
        <v>14688</v>
      </c>
      <c r="T16" s="278">
        <v>0</v>
      </c>
      <c r="U16" s="278">
        <v>0</v>
      </c>
      <c r="V16" s="278">
        <v>0</v>
      </c>
      <c r="W16" s="278">
        <v>4</v>
      </c>
      <c r="X16" s="278">
        <v>940</v>
      </c>
      <c r="Y16" s="278">
        <v>0</v>
      </c>
      <c r="Z16" s="278">
        <f t="shared" si="6"/>
        <v>97143</v>
      </c>
      <c r="AA16" s="278">
        <v>3571</v>
      </c>
      <c r="AB16" s="278">
        <v>78913</v>
      </c>
      <c r="AC16" s="278">
        <f t="shared" si="7"/>
        <v>14659</v>
      </c>
      <c r="AD16" s="278">
        <v>13343</v>
      </c>
      <c r="AE16" s="278">
        <v>54</v>
      </c>
      <c r="AF16" s="278">
        <v>0</v>
      </c>
      <c r="AG16" s="278">
        <v>0</v>
      </c>
      <c r="AH16" s="278">
        <v>59</v>
      </c>
      <c r="AI16" s="278">
        <v>833</v>
      </c>
      <c r="AJ16" s="278">
        <v>370</v>
      </c>
      <c r="AK16" s="280">
        <f t="shared" si="8"/>
        <v>0</v>
      </c>
      <c r="AL16" s="278">
        <v>0</v>
      </c>
      <c r="AM16" s="278">
        <v>0</v>
      </c>
      <c r="AN16" s="278">
        <v>0</v>
      </c>
      <c r="AO16" s="278">
        <v>0</v>
      </c>
      <c r="AP16" s="278">
        <v>0</v>
      </c>
      <c r="AQ16" s="278">
        <v>0</v>
      </c>
      <c r="AR16" s="278">
        <v>0</v>
      </c>
      <c r="AS16" s="278">
        <v>0</v>
      </c>
    </row>
    <row r="17" spans="1:45" s="276" customFormat="1" ht="12" customHeight="1">
      <c r="A17" s="271" t="s">
        <v>560</v>
      </c>
      <c r="B17" s="272" t="s">
        <v>561</v>
      </c>
      <c r="C17" s="300" t="s">
        <v>300</v>
      </c>
      <c r="D17" s="278">
        <f t="shared" si="0"/>
        <v>2278843</v>
      </c>
      <c r="E17" s="278">
        <f t="shared" si="1"/>
        <v>1834240</v>
      </c>
      <c r="F17" s="278">
        <f t="shared" si="2"/>
        <v>280188</v>
      </c>
      <c r="G17" s="278">
        <v>89877</v>
      </c>
      <c r="H17" s="278">
        <v>1020</v>
      </c>
      <c r="I17" s="278">
        <v>0</v>
      </c>
      <c r="J17" s="278">
        <v>0</v>
      </c>
      <c r="K17" s="278">
        <v>1684</v>
      </c>
      <c r="L17" s="278">
        <v>184480</v>
      </c>
      <c r="M17" s="278">
        <v>3127</v>
      </c>
      <c r="N17" s="278">
        <f t="shared" si="3"/>
        <v>1510</v>
      </c>
      <c r="O17" s="278">
        <f>+'資源化量内訳'!Y17</f>
        <v>162905</v>
      </c>
      <c r="P17" s="278">
        <f t="shared" si="4"/>
        <v>1902281</v>
      </c>
      <c r="Q17" s="278">
        <v>1834240</v>
      </c>
      <c r="R17" s="278">
        <f t="shared" si="5"/>
        <v>68041</v>
      </c>
      <c r="S17" s="278">
        <v>48430</v>
      </c>
      <c r="T17" s="278">
        <v>105</v>
      </c>
      <c r="U17" s="278">
        <v>0</v>
      </c>
      <c r="V17" s="278">
        <v>0</v>
      </c>
      <c r="W17" s="278">
        <v>0</v>
      </c>
      <c r="X17" s="278">
        <v>16874</v>
      </c>
      <c r="Y17" s="278">
        <v>2632</v>
      </c>
      <c r="Z17" s="278">
        <f t="shared" si="6"/>
        <v>119849</v>
      </c>
      <c r="AA17" s="278">
        <v>1510</v>
      </c>
      <c r="AB17" s="278">
        <v>92776</v>
      </c>
      <c r="AC17" s="278">
        <f t="shared" si="7"/>
        <v>25563</v>
      </c>
      <c r="AD17" s="278">
        <v>13059</v>
      </c>
      <c r="AE17" s="278">
        <v>0</v>
      </c>
      <c r="AF17" s="278">
        <v>0</v>
      </c>
      <c r="AG17" s="278">
        <v>0</v>
      </c>
      <c r="AH17" s="278">
        <v>54</v>
      </c>
      <c r="AI17" s="278">
        <v>12039</v>
      </c>
      <c r="AJ17" s="278">
        <v>411</v>
      </c>
      <c r="AK17" s="280">
        <f t="shared" si="8"/>
        <v>3538</v>
      </c>
      <c r="AL17" s="278">
        <v>1581</v>
      </c>
      <c r="AM17" s="278">
        <v>924</v>
      </c>
      <c r="AN17" s="278">
        <v>0</v>
      </c>
      <c r="AO17" s="278">
        <v>0</v>
      </c>
      <c r="AP17" s="278">
        <v>0</v>
      </c>
      <c r="AQ17" s="278">
        <v>0</v>
      </c>
      <c r="AR17" s="278">
        <v>1033</v>
      </c>
      <c r="AS17" s="278">
        <v>0</v>
      </c>
    </row>
    <row r="18" spans="1:45" s="276" customFormat="1" ht="12" customHeight="1">
      <c r="A18" s="271" t="s">
        <v>562</v>
      </c>
      <c r="B18" s="272" t="s">
        <v>563</v>
      </c>
      <c r="C18" s="300" t="s">
        <v>300</v>
      </c>
      <c r="D18" s="278">
        <f t="shared" si="0"/>
        <v>2041190</v>
      </c>
      <c r="E18" s="278">
        <f t="shared" si="1"/>
        <v>1631728</v>
      </c>
      <c r="F18" s="278">
        <f t="shared" si="2"/>
        <v>268594</v>
      </c>
      <c r="G18" s="278">
        <v>120283</v>
      </c>
      <c r="H18" s="278">
        <v>4298</v>
      </c>
      <c r="I18" s="278">
        <v>0</v>
      </c>
      <c r="J18" s="278">
        <v>287</v>
      </c>
      <c r="K18" s="278">
        <v>4266</v>
      </c>
      <c r="L18" s="278">
        <v>132374</v>
      </c>
      <c r="M18" s="278">
        <v>7086</v>
      </c>
      <c r="N18" s="278">
        <f t="shared" si="3"/>
        <v>4599</v>
      </c>
      <c r="O18" s="278">
        <f>+'資源化量内訳'!Y18</f>
        <v>136269</v>
      </c>
      <c r="P18" s="278">
        <f t="shared" si="4"/>
        <v>1709031</v>
      </c>
      <c r="Q18" s="278">
        <v>1631728</v>
      </c>
      <c r="R18" s="278">
        <f t="shared" si="5"/>
        <v>77303</v>
      </c>
      <c r="S18" s="278">
        <v>64074</v>
      </c>
      <c r="T18" s="278">
        <v>2003</v>
      </c>
      <c r="U18" s="278">
        <v>0</v>
      </c>
      <c r="V18" s="278">
        <v>0</v>
      </c>
      <c r="W18" s="278">
        <v>0</v>
      </c>
      <c r="X18" s="278">
        <v>10500</v>
      </c>
      <c r="Y18" s="278">
        <v>726</v>
      </c>
      <c r="Z18" s="278">
        <f t="shared" si="6"/>
        <v>159915</v>
      </c>
      <c r="AA18" s="278">
        <v>4599</v>
      </c>
      <c r="AB18" s="278">
        <v>137964</v>
      </c>
      <c r="AC18" s="278">
        <f t="shared" si="7"/>
        <v>17352</v>
      </c>
      <c r="AD18" s="278">
        <v>12307</v>
      </c>
      <c r="AE18" s="278">
        <v>0</v>
      </c>
      <c r="AF18" s="278">
        <v>0</v>
      </c>
      <c r="AG18" s="278">
        <v>0</v>
      </c>
      <c r="AH18" s="278">
        <v>0</v>
      </c>
      <c r="AI18" s="278">
        <v>4582</v>
      </c>
      <c r="AJ18" s="278">
        <v>463</v>
      </c>
      <c r="AK18" s="280">
        <f t="shared" si="8"/>
        <v>9819</v>
      </c>
      <c r="AL18" s="278">
        <v>5447</v>
      </c>
      <c r="AM18" s="278">
        <v>0</v>
      </c>
      <c r="AN18" s="278">
        <v>202</v>
      </c>
      <c r="AO18" s="278">
        <v>0</v>
      </c>
      <c r="AP18" s="278">
        <v>0</v>
      </c>
      <c r="AQ18" s="278">
        <v>0</v>
      </c>
      <c r="AR18" s="278">
        <v>50</v>
      </c>
      <c r="AS18" s="278">
        <v>4120</v>
      </c>
    </row>
    <row r="19" spans="1:45" s="276" customFormat="1" ht="12" customHeight="1">
      <c r="A19" s="271" t="s">
        <v>564</v>
      </c>
      <c r="B19" s="272" t="s">
        <v>633</v>
      </c>
      <c r="C19" s="300" t="s">
        <v>300</v>
      </c>
      <c r="D19" s="278">
        <f t="shared" si="0"/>
        <v>4315410</v>
      </c>
      <c r="E19" s="278">
        <f t="shared" si="1"/>
        <v>3442478</v>
      </c>
      <c r="F19" s="278">
        <f t="shared" si="2"/>
        <v>419695</v>
      </c>
      <c r="G19" s="278">
        <v>206614</v>
      </c>
      <c r="H19" s="278">
        <v>3007</v>
      </c>
      <c r="I19" s="278">
        <v>0</v>
      </c>
      <c r="J19" s="278">
        <v>0</v>
      </c>
      <c r="K19" s="278">
        <v>161</v>
      </c>
      <c r="L19" s="278">
        <v>209610</v>
      </c>
      <c r="M19" s="278">
        <v>303</v>
      </c>
      <c r="N19" s="278">
        <f t="shared" si="3"/>
        <v>6353</v>
      </c>
      <c r="O19" s="278">
        <f>+'資源化量内訳'!Y19</f>
        <v>446884</v>
      </c>
      <c r="P19" s="278">
        <f t="shared" si="4"/>
        <v>3582552</v>
      </c>
      <c r="Q19" s="278">
        <v>3442478</v>
      </c>
      <c r="R19" s="278">
        <f t="shared" si="5"/>
        <v>140074</v>
      </c>
      <c r="S19" s="278">
        <v>130460</v>
      </c>
      <c r="T19" s="278">
        <v>0</v>
      </c>
      <c r="U19" s="278">
        <v>0</v>
      </c>
      <c r="V19" s="278">
        <v>0</v>
      </c>
      <c r="W19" s="278">
        <v>0</v>
      </c>
      <c r="X19" s="278">
        <v>9563</v>
      </c>
      <c r="Y19" s="278">
        <v>51</v>
      </c>
      <c r="Z19" s="278">
        <f t="shared" si="6"/>
        <v>360340</v>
      </c>
      <c r="AA19" s="278">
        <v>6353</v>
      </c>
      <c r="AB19" s="278">
        <v>269750</v>
      </c>
      <c r="AC19" s="278">
        <f t="shared" si="7"/>
        <v>84237</v>
      </c>
      <c r="AD19" s="278">
        <v>4755</v>
      </c>
      <c r="AE19" s="278">
        <v>0</v>
      </c>
      <c r="AF19" s="278">
        <v>0</v>
      </c>
      <c r="AG19" s="278">
        <v>0</v>
      </c>
      <c r="AH19" s="278">
        <v>0</v>
      </c>
      <c r="AI19" s="278">
        <v>79403</v>
      </c>
      <c r="AJ19" s="278">
        <v>79</v>
      </c>
      <c r="AK19" s="280">
        <f t="shared" si="8"/>
        <v>0</v>
      </c>
      <c r="AL19" s="278">
        <v>0</v>
      </c>
      <c r="AM19" s="278">
        <v>0</v>
      </c>
      <c r="AN19" s="278">
        <v>0</v>
      </c>
      <c r="AO19" s="278">
        <v>0</v>
      </c>
      <c r="AP19" s="278">
        <v>0</v>
      </c>
      <c r="AQ19" s="278">
        <v>0</v>
      </c>
      <c r="AR19" s="278">
        <v>0</v>
      </c>
      <c r="AS19" s="278">
        <v>0</v>
      </c>
    </row>
    <row r="20" spans="1:45" s="276" customFormat="1" ht="12" customHeight="1">
      <c r="A20" s="271" t="s">
        <v>565</v>
      </c>
      <c r="B20" s="272" t="s">
        <v>634</v>
      </c>
      <c r="C20" s="300" t="s">
        <v>300</v>
      </c>
      <c r="D20" s="278">
        <f t="shared" si="0"/>
        <v>2732916</v>
      </c>
      <c r="E20" s="278">
        <f t="shared" si="1"/>
        <v>2236100</v>
      </c>
      <c r="F20" s="278">
        <f t="shared" si="2"/>
        <v>358097</v>
      </c>
      <c r="G20" s="278">
        <v>83232</v>
      </c>
      <c r="H20" s="278">
        <v>17627</v>
      </c>
      <c r="I20" s="278">
        <v>0</v>
      </c>
      <c r="J20" s="278">
        <v>0</v>
      </c>
      <c r="K20" s="278">
        <v>3786</v>
      </c>
      <c r="L20" s="278">
        <v>246966</v>
      </c>
      <c r="M20" s="278">
        <v>6486</v>
      </c>
      <c r="N20" s="278">
        <f t="shared" si="3"/>
        <v>9857</v>
      </c>
      <c r="O20" s="278">
        <f>+'資源化量内訳'!Y20</f>
        <v>128862</v>
      </c>
      <c r="P20" s="278">
        <f t="shared" si="4"/>
        <v>2308054</v>
      </c>
      <c r="Q20" s="278">
        <v>2236100</v>
      </c>
      <c r="R20" s="278">
        <f t="shared" si="5"/>
        <v>71954</v>
      </c>
      <c r="S20" s="278">
        <v>61104</v>
      </c>
      <c r="T20" s="278">
        <v>20</v>
      </c>
      <c r="U20" s="278">
        <v>0</v>
      </c>
      <c r="V20" s="278">
        <v>0</v>
      </c>
      <c r="W20" s="278">
        <v>0</v>
      </c>
      <c r="X20" s="278">
        <v>10830</v>
      </c>
      <c r="Y20" s="278">
        <v>0</v>
      </c>
      <c r="Z20" s="278">
        <f t="shared" si="6"/>
        <v>275898</v>
      </c>
      <c r="AA20" s="278">
        <v>9857</v>
      </c>
      <c r="AB20" s="278">
        <v>254396</v>
      </c>
      <c r="AC20" s="278">
        <f t="shared" si="7"/>
        <v>11645</v>
      </c>
      <c r="AD20" s="278">
        <v>4351</v>
      </c>
      <c r="AE20" s="278">
        <v>0</v>
      </c>
      <c r="AF20" s="278">
        <v>0</v>
      </c>
      <c r="AG20" s="278">
        <v>0</v>
      </c>
      <c r="AH20" s="278">
        <v>1</v>
      </c>
      <c r="AI20" s="278">
        <v>810</v>
      </c>
      <c r="AJ20" s="278">
        <v>6483</v>
      </c>
      <c r="AK20" s="280">
        <f t="shared" si="8"/>
        <v>56</v>
      </c>
      <c r="AL20" s="278">
        <v>56</v>
      </c>
      <c r="AM20" s="278">
        <v>0</v>
      </c>
      <c r="AN20" s="278">
        <v>0</v>
      </c>
      <c r="AO20" s="278">
        <v>0</v>
      </c>
      <c r="AP20" s="278">
        <v>0</v>
      </c>
      <c r="AQ20" s="278">
        <v>0</v>
      </c>
      <c r="AR20" s="278">
        <v>0</v>
      </c>
      <c r="AS20" s="278">
        <v>0</v>
      </c>
    </row>
    <row r="21" spans="1:45" s="276" customFormat="1" ht="12" customHeight="1">
      <c r="A21" s="271" t="s">
        <v>566</v>
      </c>
      <c r="B21" s="272" t="s">
        <v>635</v>
      </c>
      <c r="C21" s="300" t="s">
        <v>300</v>
      </c>
      <c r="D21" s="278">
        <f t="shared" si="0"/>
        <v>866028</v>
      </c>
      <c r="E21" s="278">
        <f t="shared" si="1"/>
        <v>655759</v>
      </c>
      <c r="F21" s="278">
        <f t="shared" si="2"/>
        <v>124118</v>
      </c>
      <c r="G21" s="278">
        <v>30229</v>
      </c>
      <c r="H21" s="278">
        <v>6884</v>
      </c>
      <c r="I21" s="278">
        <v>0</v>
      </c>
      <c r="J21" s="278">
        <v>7792</v>
      </c>
      <c r="K21" s="278">
        <v>17</v>
      </c>
      <c r="L21" s="278">
        <v>78882</v>
      </c>
      <c r="M21" s="278">
        <v>314</v>
      </c>
      <c r="N21" s="278">
        <f t="shared" si="3"/>
        <v>10724</v>
      </c>
      <c r="O21" s="278">
        <f>+'資源化量内訳'!Y21</f>
        <v>75427</v>
      </c>
      <c r="P21" s="278">
        <f t="shared" si="4"/>
        <v>678717</v>
      </c>
      <c r="Q21" s="278">
        <v>655759</v>
      </c>
      <c r="R21" s="278">
        <f t="shared" si="5"/>
        <v>22958</v>
      </c>
      <c r="S21" s="278">
        <v>13389</v>
      </c>
      <c r="T21" s="278">
        <v>0</v>
      </c>
      <c r="U21" s="278">
        <v>0</v>
      </c>
      <c r="V21" s="278">
        <v>0</v>
      </c>
      <c r="W21" s="278">
        <v>0</v>
      </c>
      <c r="X21" s="278">
        <v>9544</v>
      </c>
      <c r="Y21" s="278">
        <v>25</v>
      </c>
      <c r="Z21" s="278">
        <f t="shared" si="6"/>
        <v>88145</v>
      </c>
      <c r="AA21" s="278">
        <v>10724</v>
      </c>
      <c r="AB21" s="278">
        <v>62664</v>
      </c>
      <c r="AC21" s="278">
        <f t="shared" si="7"/>
        <v>14757</v>
      </c>
      <c r="AD21" s="278">
        <v>6688</v>
      </c>
      <c r="AE21" s="278">
        <v>0</v>
      </c>
      <c r="AF21" s="278">
        <v>0</v>
      </c>
      <c r="AG21" s="278">
        <v>0</v>
      </c>
      <c r="AH21" s="278">
        <v>0</v>
      </c>
      <c r="AI21" s="278">
        <v>7806</v>
      </c>
      <c r="AJ21" s="278">
        <v>263</v>
      </c>
      <c r="AK21" s="280">
        <f t="shared" si="8"/>
        <v>1305</v>
      </c>
      <c r="AL21" s="278">
        <v>1305</v>
      </c>
      <c r="AM21" s="278">
        <v>0</v>
      </c>
      <c r="AN21" s="278">
        <v>0</v>
      </c>
      <c r="AO21" s="278">
        <v>0</v>
      </c>
      <c r="AP21" s="278">
        <v>0</v>
      </c>
      <c r="AQ21" s="278">
        <v>0</v>
      </c>
      <c r="AR21" s="278">
        <v>0</v>
      </c>
      <c r="AS21" s="278">
        <v>0</v>
      </c>
    </row>
    <row r="22" spans="1:45" s="276" customFormat="1" ht="12" customHeight="1">
      <c r="A22" s="271" t="s">
        <v>638</v>
      </c>
      <c r="B22" s="272" t="s">
        <v>639</v>
      </c>
      <c r="C22" s="300" t="s">
        <v>300</v>
      </c>
      <c r="D22" s="278">
        <f t="shared" si="0"/>
        <v>376662</v>
      </c>
      <c r="E22" s="278">
        <f t="shared" si="1"/>
        <v>302504</v>
      </c>
      <c r="F22" s="278">
        <f t="shared" si="2"/>
        <v>58845</v>
      </c>
      <c r="G22" s="278">
        <v>24123</v>
      </c>
      <c r="H22" s="278">
        <v>9389</v>
      </c>
      <c r="I22" s="278">
        <v>1671</v>
      </c>
      <c r="J22" s="278">
        <v>936</v>
      </c>
      <c r="K22" s="278">
        <v>11929</v>
      </c>
      <c r="L22" s="278">
        <v>10772</v>
      </c>
      <c r="M22" s="278">
        <v>25</v>
      </c>
      <c r="N22" s="278">
        <f t="shared" si="3"/>
        <v>2656</v>
      </c>
      <c r="O22" s="278">
        <f>+'資源化量内訳'!Y22</f>
        <v>12657</v>
      </c>
      <c r="P22" s="278">
        <f t="shared" si="4"/>
        <v>312493</v>
      </c>
      <c r="Q22" s="278">
        <v>302504</v>
      </c>
      <c r="R22" s="278">
        <f t="shared" si="5"/>
        <v>9989</v>
      </c>
      <c r="S22" s="278">
        <v>9815</v>
      </c>
      <c r="T22" s="278">
        <v>0</v>
      </c>
      <c r="U22" s="278">
        <v>0</v>
      </c>
      <c r="V22" s="278">
        <v>0</v>
      </c>
      <c r="W22" s="278">
        <v>142</v>
      </c>
      <c r="X22" s="278">
        <v>32</v>
      </c>
      <c r="Y22" s="278">
        <v>0</v>
      </c>
      <c r="Z22" s="278">
        <f t="shared" si="6"/>
        <v>35830</v>
      </c>
      <c r="AA22" s="278">
        <v>2656</v>
      </c>
      <c r="AB22" s="278">
        <v>27757</v>
      </c>
      <c r="AC22" s="278">
        <f t="shared" si="7"/>
        <v>5417</v>
      </c>
      <c r="AD22" s="278">
        <v>5205</v>
      </c>
      <c r="AE22" s="278">
        <v>0</v>
      </c>
      <c r="AF22" s="278">
        <v>0</v>
      </c>
      <c r="AG22" s="278">
        <v>0</v>
      </c>
      <c r="AH22" s="278">
        <v>0</v>
      </c>
      <c r="AI22" s="278">
        <v>187</v>
      </c>
      <c r="AJ22" s="278">
        <v>25</v>
      </c>
      <c r="AK22" s="280">
        <f t="shared" si="8"/>
        <v>0</v>
      </c>
      <c r="AL22" s="278">
        <v>0</v>
      </c>
      <c r="AM22" s="278">
        <v>0</v>
      </c>
      <c r="AN22" s="278">
        <v>0</v>
      </c>
      <c r="AO22" s="278">
        <v>0</v>
      </c>
      <c r="AP22" s="278">
        <v>0</v>
      </c>
      <c r="AQ22" s="278">
        <v>0</v>
      </c>
      <c r="AR22" s="278">
        <v>0</v>
      </c>
      <c r="AS22" s="278">
        <v>0</v>
      </c>
    </row>
    <row r="23" spans="1:45" s="276" customFormat="1" ht="12" customHeight="1">
      <c r="A23" s="271" t="s">
        <v>616</v>
      </c>
      <c r="B23" s="272" t="s">
        <v>636</v>
      </c>
      <c r="C23" s="300" t="s">
        <v>300</v>
      </c>
      <c r="D23" s="278">
        <f t="shared" si="0"/>
        <v>411241</v>
      </c>
      <c r="E23" s="278">
        <f t="shared" si="1"/>
        <v>248356</v>
      </c>
      <c r="F23" s="278">
        <f t="shared" si="2"/>
        <v>127496</v>
      </c>
      <c r="G23" s="278">
        <v>1815</v>
      </c>
      <c r="H23" s="278">
        <v>563</v>
      </c>
      <c r="I23" s="278">
        <v>0</v>
      </c>
      <c r="J23" s="278">
        <v>178</v>
      </c>
      <c r="K23" s="282">
        <v>74367</v>
      </c>
      <c r="L23" s="282">
        <v>46601</v>
      </c>
      <c r="M23" s="278">
        <v>3972</v>
      </c>
      <c r="N23" s="278">
        <f t="shared" si="3"/>
        <v>12948</v>
      </c>
      <c r="O23" s="278">
        <f>+'資源化量内訳'!Y23</f>
        <v>22441</v>
      </c>
      <c r="P23" s="278">
        <f t="shared" si="4"/>
        <v>304042</v>
      </c>
      <c r="Q23" s="278">
        <v>248356</v>
      </c>
      <c r="R23" s="278">
        <f t="shared" si="5"/>
        <v>55686</v>
      </c>
      <c r="S23" s="278">
        <v>0</v>
      </c>
      <c r="T23" s="278">
        <v>0</v>
      </c>
      <c r="U23" s="278">
        <v>0</v>
      </c>
      <c r="V23" s="278">
        <v>0</v>
      </c>
      <c r="W23" s="282">
        <v>37513</v>
      </c>
      <c r="X23" s="278">
        <v>14353</v>
      </c>
      <c r="Y23" s="278">
        <v>3820</v>
      </c>
      <c r="Z23" s="278">
        <f t="shared" si="6"/>
        <v>58070</v>
      </c>
      <c r="AA23" s="278">
        <v>12948</v>
      </c>
      <c r="AB23" s="282">
        <v>34983</v>
      </c>
      <c r="AC23" s="278">
        <f t="shared" si="7"/>
        <v>10139</v>
      </c>
      <c r="AD23" s="278">
        <v>616</v>
      </c>
      <c r="AE23" s="278">
        <v>0</v>
      </c>
      <c r="AF23" s="278">
        <v>0</v>
      </c>
      <c r="AG23" s="278">
        <v>0</v>
      </c>
      <c r="AH23" s="278">
        <v>411</v>
      </c>
      <c r="AI23" s="278">
        <v>9111</v>
      </c>
      <c r="AJ23" s="278">
        <v>1</v>
      </c>
      <c r="AK23" s="280">
        <f t="shared" si="8"/>
        <v>0</v>
      </c>
      <c r="AL23" s="278">
        <v>0</v>
      </c>
      <c r="AM23" s="278">
        <v>0</v>
      </c>
      <c r="AN23" s="278">
        <v>0</v>
      </c>
      <c r="AO23" s="278">
        <v>0</v>
      </c>
      <c r="AP23" s="278">
        <v>0</v>
      </c>
      <c r="AQ23" s="278">
        <v>0</v>
      </c>
      <c r="AR23" s="278">
        <v>0</v>
      </c>
      <c r="AS23" s="278">
        <v>0</v>
      </c>
    </row>
    <row r="24" spans="1:45" s="276" customFormat="1" ht="12" customHeight="1">
      <c r="A24" s="271" t="s">
        <v>567</v>
      </c>
      <c r="B24" s="272" t="s">
        <v>632</v>
      </c>
      <c r="C24" s="300" t="s">
        <v>300</v>
      </c>
      <c r="D24" s="278">
        <f t="shared" si="0"/>
        <v>270404</v>
      </c>
      <c r="E24" s="278">
        <f t="shared" si="1"/>
        <v>214373</v>
      </c>
      <c r="F24" s="278">
        <f t="shared" si="2"/>
        <v>47526</v>
      </c>
      <c r="G24" s="278">
        <v>29940</v>
      </c>
      <c r="H24" s="278">
        <v>345</v>
      </c>
      <c r="I24" s="278">
        <v>0</v>
      </c>
      <c r="J24" s="278">
        <v>0</v>
      </c>
      <c r="K24" s="278">
        <v>0</v>
      </c>
      <c r="L24" s="278">
        <v>17241</v>
      </c>
      <c r="M24" s="278">
        <v>0</v>
      </c>
      <c r="N24" s="278">
        <f t="shared" si="3"/>
        <v>1009</v>
      </c>
      <c r="O24" s="278">
        <f>+'資源化量内訳'!Y24</f>
        <v>7496</v>
      </c>
      <c r="P24" s="278">
        <f t="shared" si="4"/>
        <v>236335</v>
      </c>
      <c r="Q24" s="278">
        <v>214373</v>
      </c>
      <c r="R24" s="278">
        <f t="shared" si="5"/>
        <v>21962</v>
      </c>
      <c r="S24" s="278">
        <v>20152</v>
      </c>
      <c r="T24" s="278">
        <v>0</v>
      </c>
      <c r="U24" s="278">
        <v>0</v>
      </c>
      <c r="V24" s="278">
        <v>0</v>
      </c>
      <c r="W24" s="278">
        <v>0</v>
      </c>
      <c r="X24" s="278">
        <v>1810</v>
      </c>
      <c r="Y24" s="278">
        <v>0</v>
      </c>
      <c r="Z24" s="278">
        <f t="shared" si="6"/>
        <v>28682</v>
      </c>
      <c r="AA24" s="278">
        <v>1009</v>
      </c>
      <c r="AB24" s="278">
        <v>23914</v>
      </c>
      <c r="AC24" s="278">
        <f t="shared" si="7"/>
        <v>3759</v>
      </c>
      <c r="AD24" s="278">
        <v>3283</v>
      </c>
      <c r="AE24" s="278">
        <v>0</v>
      </c>
      <c r="AF24" s="278">
        <v>0</v>
      </c>
      <c r="AG24" s="278">
        <v>0</v>
      </c>
      <c r="AH24" s="278">
        <v>0</v>
      </c>
      <c r="AI24" s="278">
        <v>476</v>
      </c>
      <c r="AJ24" s="278">
        <v>0</v>
      </c>
      <c r="AK24" s="280">
        <f t="shared" si="8"/>
        <v>81</v>
      </c>
      <c r="AL24" s="278">
        <v>0</v>
      </c>
      <c r="AM24" s="278">
        <v>58</v>
      </c>
      <c r="AN24" s="278">
        <v>23</v>
      </c>
      <c r="AO24" s="278">
        <v>0</v>
      </c>
      <c r="AP24" s="278">
        <v>0</v>
      </c>
      <c r="AQ24" s="278">
        <v>0</v>
      </c>
      <c r="AR24" s="278">
        <v>0</v>
      </c>
      <c r="AS24" s="278">
        <v>0</v>
      </c>
    </row>
    <row r="25" spans="1:45" s="276" customFormat="1" ht="12" customHeight="1">
      <c r="A25" s="271" t="s">
        <v>617</v>
      </c>
      <c r="B25" s="272" t="s">
        <v>618</v>
      </c>
      <c r="C25" s="300" t="s">
        <v>300</v>
      </c>
      <c r="D25" s="278">
        <f t="shared" si="0"/>
        <v>300659</v>
      </c>
      <c r="E25" s="278">
        <f t="shared" si="1"/>
        <v>248494</v>
      </c>
      <c r="F25" s="278">
        <f t="shared" si="2"/>
        <v>41133</v>
      </c>
      <c r="G25" s="278">
        <v>20401</v>
      </c>
      <c r="H25" s="278">
        <v>656</v>
      </c>
      <c r="I25" s="278">
        <v>0</v>
      </c>
      <c r="J25" s="278">
        <v>0</v>
      </c>
      <c r="K25" s="278">
        <v>541</v>
      </c>
      <c r="L25" s="278">
        <v>19530</v>
      </c>
      <c r="M25" s="278">
        <v>5</v>
      </c>
      <c r="N25" s="278">
        <f t="shared" si="3"/>
        <v>0</v>
      </c>
      <c r="O25" s="278">
        <f>+'資源化量内訳'!Y25</f>
        <v>11032</v>
      </c>
      <c r="P25" s="278">
        <f t="shared" si="4"/>
        <v>254473</v>
      </c>
      <c r="Q25" s="278">
        <v>248494</v>
      </c>
      <c r="R25" s="278">
        <f t="shared" si="5"/>
        <v>5979</v>
      </c>
      <c r="S25" s="278">
        <v>5445</v>
      </c>
      <c r="T25" s="278">
        <v>0</v>
      </c>
      <c r="U25" s="278">
        <v>0</v>
      </c>
      <c r="V25" s="278">
        <v>0</v>
      </c>
      <c r="W25" s="278">
        <v>0</v>
      </c>
      <c r="X25" s="278">
        <v>534</v>
      </c>
      <c r="Y25" s="278">
        <v>0</v>
      </c>
      <c r="Z25" s="278">
        <f t="shared" si="6"/>
        <v>30542</v>
      </c>
      <c r="AA25" s="278">
        <v>0</v>
      </c>
      <c r="AB25" s="278">
        <v>24899</v>
      </c>
      <c r="AC25" s="278">
        <f t="shared" si="7"/>
        <v>5643</v>
      </c>
      <c r="AD25" s="278">
        <v>5353</v>
      </c>
      <c r="AE25" s="278">
        <v>0</v>
      </c>
      <c r="AF25" s="278">
        <v>0</v>
      </c>
      <c r="AG25" s="278">
        <v>0</v>
      </c>
      <c r="AH25" s="278">
        <v>0</v>
      </c>
      <c r="AI25" s="278">
        <v>285</v>
      </c>
      <c r="AJ25" s="278">
        <v>5</v>
      </c>
      <c r="AK25" s="280">
        <f t="shared" si="8"/>
        <v>0</v>
      </c>
      <c r="AL25" s="278">
        <v>0</v>
      </c>
      <c r="AM25" s="278">
        <v>0</v>
      </c>
      <c r="AN25" s="278">
        <v>0</v>
      </c>
      <c r="AO25" s="278">
        <v>0</v>
      </c>
      <c r="AP25" s="278">
        <v>0</v>
      </c>
      <c r="AQ25" s="278">
        <v>0</v>
      </c>
      <c r="AR25" s="278">
        <v>0</v>
      </c>
      <c r="AS25" s="278">
        <v>0</v>
      </c>
    </row>
    <row r="26" spans="1:45" s="276" customFormat="1" ht="12" customHeight="1">
      <c r="A26" s="271" t="s">
        <v>568</v>
      </c>
      <c r="B26" s="272" t="s">
        <v>569</v>
      </c>
      <c r="C26" s="300" t="s">
        <v>300</v>
      </c>
      <c r="D26" s="278">
        <f t="shared" si="0"/>
        <v>654380</v>
      </c>
      <c r="E26" s="278">
        <f t="shared" si="1"/>
        <v>489437</v>
      </c>
      <c r="F26" s="278">
        <f t="shared" si="2"/>
        <v>65736</v>
      </c>
      <c r="G26" s="278">
        <v>15244</v>
      </c>
      <c r="H26" s="278">
        <v>3643</v>
      </c>
      <c r="I26" s="278">
        <v>0</v>
      </c>
      <c r="J26" s="278">
        <v>216</v>
      </c>
      <c r="K26" s="278">
        <v>4</v>
      </c>
      <c r="L26" s="282">
        <v>44483</v>
      </c>
      <c r="M26" s="278">
        <v>2146</v>
      </c>
      <c r="N26" s="278">
        <f t="shared" si="3"/>
        <v>6927</v>
      </c>
      <c r="O26" s="278">
        <f>+'資源化量内訳'!Y26</f>
        <v>92280</v>
      </c>
      <c r="P26" s="278">
        <f t="shared" si="4"/>
        <v>495486</v>
      </c>
      <c r="Q26" s="282">
        <v>489437</v>
      </c>
      <c r="R26" s="278">
        <f t="shared" si="5"/>
        <v>6049</v>
      </c>
      <c r="S26" s="278">
        <v>5343</v>
      </c>
      <c r="T26" s="278">
        <v>0</v>
      </c>
      <c r="U26" s="278">
        <v>0</v>
      </c>
      <c r="V26" s="278">
        <v>74</v>
      </c>
      <c r="W26" s="278">
        <v>0</v>
      </c>
      <c r="X26" s="278">
        <v>624</v>
      </c>
      <c r="Y26" s="278">
        <v>8</v>
      </c>
      <c r="Z26" s="278">
        <f t="shared" si="6"/>
        <v>61598</v>
      </c>
      <c r="AA26" s="278">
        <v>6927</v>
      </c>
      <c r="AB26" s="282">
        <v>47013</v>
      </c>
      <c r="AC26" s="278">
        <f t="shared" si="7"/>
        <v>7658</v>
      </c>
      <c r="AD26" s="278">
        <v>3554</v>
      </c>
      <c r="AE26" s="278">
        <v>4</v>
      </c>
      <c r="AF26" s="278">
        <v>0</v>
      </c>
      <c r="AG26" s="278">
        <v>0</v>
      </c>
      <c r="AH26" s="278">
        <v>0</v>
      </c>
      <c r="AI26" s="282">
        <v>2007</v>
      </c>
      <c r="AJ26" s="278">
        <v>2093</v>
      </c>
      <c r="AK26" s="280">
        <f t="shared" si="8"/>
        <v>0</v>
      </c>
      <c r="AL26" s="278">
        <v>0</v>
      </c>
      <c r="AM26" s="278">
        <v>0</v>
      </c>
      <c r="AN26" s="278">
        <v>0</v>
      </c>
      <c r="AO26" s="278">
        <v>0</v>
      </c>
      <c r="AP26" s="278">
        <v>0</v>
      </c>
      <c r="AQ26" s="278">
        <v>0</v>
      </c>
      <c r="AR26" s="278">
        <v>0</v>
      </c>
      <c r="AS26" s="278">
        <v>0</v>
      </c>
    </row>
    <row r="27" spans="1:45" s="276" customFormat="1" ht="12" customHeight="1">
      <c r="A27" s="271" t="s">
        <v>642</v>
      </c>
      <c r="B27" s="272" t="s">
        <v>570</v>
      </c>
      <c r="C27" s="300" t="s">
        <v>300</v>
      </c>
      <c r="D27" s="278">
        <f t="shared" si="0"/>
        <v>639064</v>
      </c>
      <c r="E27" s="278">
        <f t="shared" si="1"/>
        <v>526329</v>
      </c>
      <c r="F27" s="278">
        <f t="shared" si="2"/>
        <v>74598</v>
      </c>
      <c r="G27" s="278">
        <v>23149</v>
      </c>
      <c r="H27" s="278">
        <v>364</v>
      </c>
      <c r="I27" s="278">
        <v>0</v>
      </c>
      <c r="J27" s="278">
        <v>0</v>
      </c>
      <c r="K27" s="278">
        <v>12548</v>
      </c>
      <c r="L27" s="278">
        <v>37219</v>
      </c>
      <c r="M27" s="278">
        <v>1318</v>
      </c>
      <c r="N27" s="278">
        <f t="shared" si="3"/>
        <v>13026</v>
      </c>
      <c r="O27" s="278">
        <f>+'資源化量内訳'!Y27</f>
        <v>25111</v>
      </c>
      <c r="P27" s="278">
        <f t="shared" si="4"/>
        <v>545535</v>
      </c>
      <c r="Q27" s="278">
        <v>526329</v>
      </c>
      <c r="R27" s="278">
        <f t="shared" si="5"/>
        <v>19206</v>
      </c>
      <c r="S27" s="278">
        <v>17423</v>
      </c>
      <c r="T27" s="278">
        <v>0</v>
      </c>
      <c r="U27" s="278">
        <v>0</v>
      </c>
      <c r="V27" s="278">
        <v>0</v>
      </c>
      <c r="W27" s="278">
        <v>0</v>
      </c>
      <c r="X27" s="278">
        <v>1328</v>
      </c>
      <c r="Y27" s="278">
        <v>455</v>
      </c>
      <c r="Z27" s="278">
        <f t="shared" si="6"/>
        <v>57280</v>
      </c>
      <c r="AA27" s="278">
        <v>13026</v>
      </c>
      <c r="AB27" s="278">
        <v>39191</v>
      </c>
      <c r="AC27" s="278">
        <f t="shared" si="7"/>
        <v>5063</v>
      </c>
      <c r="AD27" s="278">
        <v>986</v>
      </c>
      <c r="AE27" s="278">
        <v>0</v>
      </c>
      <c r="AF27" s="278">
        <v>0</v>
      </c>
      <c r="AG27" s="278">
        <v>0</v>
      </c>
      <c r="AH27" s="278">
        <v>262</v>
      </c>
      <c r="AI27" s="278">
        <v>3472</v>
      </c>
      <c r="AJ27" s="278">
        <v>343</v>
      </c>
      <c r="AK27" s="280">
        <f t="shared" si="8"/>
        <v>0</v>
      </c>
      <c r="AL27" s="278">
        <v>0</v>
      </c>
      <c r="AM27" s="278">
        <v>0</v>
      </c>
      <c r="AN27" s="278">
        <v>0</v>
      </c>
      <c r="AO27" s="278">
        <v>0</v>
      </c>
      <c r="AP27" s="278">
        <v>0</v>
      </c>
      <c r="AQ27" s="278">
        <v>0</v>
      </c>
      <c r="AR27" s="278">
        <v>0</v>
      </c>
      <c r="AS27" s="278">
        <v>0</v>
      </c>
    </row>
    <row r="28" spans="1:45" s="276" customFormat="1" ht="12" customHeight="1">
      <c r="A28" s="271" t="s">
        <v>571</v>
      </c>
      <c r="B28" s="272" t="s">
        <v>572</v>
      </c>
      <c r="C28" s="300" t="s">
        <v>300</v>
      </c>
      <c r="D28" s="278">
        <f t="shared" si="0"/>
        <v>1248304</v>
      </c>
      <c r="E28" s="278">
        <f t="shared" si="1"/>
        <v>1022879</v>
      </c>
      <c r="F28" s="278">
        <f t="shared" si="2"/>
        <v>155301</v>
      </c>
      <c r="G28" s="278">
        <v>48880</v>
      </c>
      <c r="H28" s="278">
        <v>1595</v>
      </c>
      <c r="I28" s="278">
        <v>0</v>
      </c>
      <c r="J28" s="278">
        <v>0</v>
      </c>
      <c r="K28" s="278">
        <v>29953</v>
      </c>
      <c r="L28" s="278">
        <v>70391</v>
      </c>
      <c r="M28" s="278">
        <v>4482</v>
      </c>
      <c r="N28" s="278">
        <f t="shared" si="3"/>
        <v>10957</v>
      </c>
      <c r="O28" s="278">
        <f>+'資源化量内訳'!Y28</f>
        <v>59167</v>
      </c>
      <c r="P28" s="278">
        <f t="shared" si="4"/>
        <v>1053533</v>
      </c>
      <c r="Q28" s="278">
        <v>1022879</v>
      </c>
      <c r="R28" s="278">
        <f t="shared" si="5"/>
        <v>30654</v>
      </c>
      <c r="S28" s="278">
        <v>26569</v>
      </c>
      <c r="T28" s="278">
        <v>0</v>
      </c>
      <c r="U28" s="278">
        <v>0</v>
      </c>
      <c r="V28" s="278">
        <v>0</v>
      </c>
      <c r="W28" s="278">
        <v>0</v>
      </c>
      <c r="X28" s="278">
        <v>2053</v>
      </c>
      <c r="Y28" s="278">
        <v>2032</v>
      </c>
      <c r="Z28" s="278">
        <f t="shared" si="6"/>
        <v>88853</v>
      </c>
      <c r="AA28" s="278">
        <v>10957</v>
      </c>
      <c r="AB28" s="278">
        <v>64908</v>
      </c>
      <c r="AC28" s="278">
        <f t="shared" si="7"/>
        <v>12988</v>
      </c>
      <c r="AD28" s="278">
        <v>8496</v>
      </c>
      <c r="AE28" s="278">
        <v>0</v>
      </c>
      <c r="AF28" s="278">
        <v>0</v>
      </c>
      <c r="AG28" s="278">
        <v>0</v>
      </c>
      <c r="AH28" s="278">
        <v>0</v>
      </c>
      <c r="AI28" s="278">
        <v>2042</v>
      </c>
      <c r="AJ28" s="278">
        <v>2450</v>
      </c>
      <c r="AK28" s="280">
        <f t="shared" si="8"/>
        <v>0</v>
      </c>
      <c r="AL28" s="278">
        <v>0</v>
      </c>
      <c r="AM28" s="278">
        <v>0</v>
      </c>
      <c r="AN28" s="278">
        <v>0</v>
      </c>
      <c r="AO28" s="278">
        <v>0</v>
      </c>
      <c r="AP28" s="278">
        <v>0</v>
      </c>
      <c r="AQ28" s="278">
        <v>0</v>
      </c>
      <c r="AR28" s="278">
        <v>0</v>
      </c>
      <c r="AS28" s="278">
        <v>0</v>
      </c>
    </row>
    <row r="29" spans="1:45" s="276" customFormat="1" ht="12" customHeight="1">
      <c r="A29" s="271" t="s">
        <v>628</v>
      </c>
      <c r="B29" s="272" t="s">
        <v>629</v>
      </c>
      <c r="C29" s="300" t="s">
        <v>300</v>
      </c>
      <c r="D29" s="278">
        <f t="shared" si="0"/>
        <v>2378277</v>
      </c>
      <c r="E29" s="278">
        <f t="shared" si="1"/>
        <v>1921062</v>
      </c>
      <c r="F29" s="278">
        <f t="shared" si="2"/>
        <v>313364</v>
      </c>
      <c r="G29" s="278">
        <v>125180</v>
      </c>
      <c r="H29" s="278">
        <v>8073</v>
      </c>
      <c r="I29" s="278">
        <v>406</v>
      </c>
      <c r="J29" s="278">
        <v>0</v>
      </c>
      <c r="K29" s="278">
        <v>511</v>
      </c>
      <c r="L29" s="278">
        <v>177547</v>
      </c>
      <c r="M29" s="278">
        <v>1647</v>
      </c>
      <c r="N29" s="278">
        <f t="shared" si="3"/>
        <v>16426</v>
      </c>
      <c r="O29" s="278">
        <f>+'資源化量内訳'!Y29</f>
        <v>127425</v>
      </c>
      <c r="P29" s="278">
        <f t="shared" si="4"/>
        <v>2029282</v>
      </c>
      <c r="Q29" s="282">
        <v>1921062</v>
      </c>
      <c r="R29" s="278">
        <f t="shared" si="5"/>
        <v>108220</v>
      </c>
      <c r="S29" s="278">
        <v>98246</v>
      </c>
      <c r="T29" s="278">
        <v>1458</v>
      </c>
      <c r="U29" s="278">
        <v>0</v>
      </c>
      <c r="V29" s="278">
        <v>0</v>
      </c>
      <c r="W29" s="278">
        <v>0</v>
      </c>
      <c r="X29" s="278">
        <v>7705</v>
      </c>
      <c r="Y29" s="278">
        <v>811</v>
      </c>
      <c r="Z29" s="278">
        <f t="shared" si="6"/>
        <v>222394</v>
      </c>
      <c r="AA29" s="278">
        <v>16426</v>
      </c>
      <c r="AB29" s="278">
        <v>192015</v>
      </c>
      <c r="AC29" s="278">
        <f t="shared" si="7"/>
        <v>13953</v>
      </c>
      <c r="AD29" s="278">
        <v>6869</v>
      </c>
      <c r="AE29" s="278">
        <v>0</v>
      </c>
      <c r="AF29" s="278">
        <v>0</v>
      </c>
      <c r="AG29" s="278">
        <v>0</v>
      </c>
      <c r="AH29" s="278">
        <v>0</v>
      </c>
      <c r="AI29" s="278">
        <v>6306</v>
      </c>
      <c r="AJ29" s="278">
        <v>778</v>
      </c>
      <c r="AK29" s="280">
        <f t="shared" si="8"/>
        <v>0</v>
      </c>
      <c r="AL29" s="278">
        <v>0</v>
      </c>
      <c r="AM29" s="278">
        <v>0</v>
      </c>
      <c r="AN29" s="278">
        <v>0</v>
      </c>
      <c r="AO29" s="278">
        <v>0</v>
      </c>
      <c r="AP29" s="278">
        <v>0</v>
      </c>
      <c r="AQ29" s="278">
        <v>0</v>
      </c>
      <c r="AR29" s="278">
        <v>0</v>
      </c>
      <c r="AS29" s="278">
        <v>0</v>
      </c>
    </row>
    <row r="30" spans="1:45" s="276" customFormat="1" ht="12" customHeight="1">
      <c r="A30" s="271" t="s">
        <v>573</v>
      </c>
      <c r="B30" s="272" t="s">
        <v>619</v>
      </c>
      <c r="C30" s="300" t="s">
        <v>300</v>
      </c>
      <c r="D30" s="278">
        <f t="shared" si="0"/>
        <v>634872</v>
      </c>
      <c r="E30" s="278">
        <f t="shared" si="1"/>
        <v>414505</v>
      </c>
      <c r="F30" s="278">
        <f t="shared" si="2"/>
        <v>152402</v>
      </c>
      <c r="G30" s="278">
        <v>21891</v>
      </c>
      <c r="H30" s="278">
        <v>1488</v>
      </c>
      <c r="I30" s="278">
        <v>0</v>
      </c>
      <c r="J30" s="278">
        <v>0</v>
      </c>
      <c r="K30" s="278">
        <v>87296</v>
      </c>
      <c r="L30" s="278">
        <v>41115</v>
      </c>
      <c r="M30" s="278">
        <v>612</v>
      </c>
      <c r="N30" s="278">
        <f t="shared" si="3"/>
        <v>20076</v>
      </c>
      <c r="O30" s="278">
        <f>+'資源化量内訳'!Y30</f>
        <v>47889</v>
      </c>
      <c r="P30" s="278">
        <f t="shared" si="4"/>
        <v>425746</v>
      </c>
      <c r="Q30" s="278">
        <v>414505</v>
      </c>
      <c r="R30" s="278">
        <f t="shared" si="5"/>
        <v>11241</v>
      </c>
      <c r="S30" s="278">
        <v>9943</v>
      </c>
      <c r="T30" s="278">
        <v>0</v>
      </c>
      <c r="U30" s="278">
        <v>0</v>
      </c>
      <c r="V30" s="278">
        <v>0</v>
      </c>
      <c r="W30" s="278">
        <v>0</v>
      </c>
      <c r="X30" s="278">
        <v>1258</v>
      </c>
      <c r="Y30" s="278">
        <v>40</v>
      </c>
      <c r="Z30" s="278">
        <f t="shared" si="6"/>
        <v>41958</v>
      </c>
      <c r="AA30" s="278">
        <v>20076</v>
      </c>
      <c r="AB30" s="278">
        <v>10422</v>
      </c>
      <c r="AC30" s="278">
        <f t="shared" si="7"/>
        <v>11460</v>
      </c>
      <c r="AD30" s="278">
        <v>6331</v>
      </c>
      <c r="AE30" s="278">
        <v>0</v>
      </c>
      <c r="AF30" s="278">
        <v>0</v>
      </c>
      <c r="AG30" s="278">
        <v>0</v>
      </c>
      <c r="AH30" s="278">
        <v>749</v>
      </c>
      <c r="AI30" s="278">
        <v>3976</v>
      </c>
      <c r="AJ30" s="278">
        <v>404</v>
      </c>
      <c r="AK30" s="280">
        <f t="shared" si="8"/>
        <v>2913</v>
      </c>
      <c r="AL30" s="278">
        <v>0</v>
      </c>
      <c r="AM30" s="278">
        <v>0</v>
      </c>
      <c r="AN30" s="278">
        <v>0</v>
      </c>
      <c r="AO30" s="278">
        <v>0</v>
      </c>
      <c r="AP30" s="278">
        <v>2649</v>
      </c>
      <c r="AQ30" s="278">
        <v>0</v>
      </c>
      <c r="AR30" s="278">
        <v>264</v>
      </c>
      <c r="AS30" s="278">
        <v>0</v>
      </c>
    </row>
    <row r="31" spans="1:45" s="276" customFormat="1" ht="12" customHeight="1">
      <c r="A31" s="271" t="s">
        <v>574</v>
      </c>
      <c r="B31" s="272" t="s">
        <v>575</v>
      </c>
      <c r="C31" s="300" t="s">
        <v>300</v>
      </c>
      <c r="D31" s="278">
        <f t="shared" si="0"/>
        <v>428012</v>
      </c>
      <c r="E31" s="278">
        <f t="shared" si="1"/>
        <v>336388</v>
      </c>
      <c r="F31" s="278">
        <f t="shared" si="2"/>
        <v>60160</v>
      </c>
      <c r="G31" s="278">
        <v>26675</v>
      </c>
      <c r="H31" s="278">
        <v>1596</v>
      </c>
      <c r="I31" s="278">
        <v>0</v>
      </c>
      <c r="J31" s="278">
        <v>0</v>
      </c>
      <c r="K31" s="278">
        <v>10156</v>
      </c>
      <c r="L31" s="278">
        <v>21332</v>
      </c>
      <c r="M31" s="278">
        <v>401</v>
      </c>
      <c r="N31" s="278">
        <f t="shared" si="3"/>
        <v>6728</v>
      </c>
      <c r="O31" s="278">
        <f>+'資源化量内訳'!Y31</f>
        <v>24736</v>
      </c>
      <c r="P31" s="278">
        <f t="shared" si="4"/>
        <v>353675</v>
      </c>
      <c r="Q31" s="278">
        <v>336388</v>
      </c>
      <c r="R31" s="278">
        <f t="shared" si="5"/>
        <v>17287</v>
      </c>
      <c r="S31" s="278">
        <v>15440</v>
      </c>
      <c r="T31" s="278">
        <v>78</v>
      </c>
      <c r="U31" s="278">
        <v>0</v>
      </c>
      <c r="V31" s="278">
        <v>0</v>
      </c>
      <c r="W31" s="278">
        <v>202</v>
      </c>
      <c r="X31" s="278">
        <v>1567</v>
      </c>
      <c r="Y31" s="278">
        <v>0</v>
      </c>
      <c r="Z31" s="278">
        <f t="shared" si="6"/>
        <v>50155</v>
      </c>
      <c r="AA31" s="278">
        <v>6728</v>
      </c>
      <c r="AB31" s="278">
        <v>37282</v>
      </c>
      <c r="AC31" s="278">
        <f t="shared" si="7"/>
        <v>6145</v>
      </c>
      <c r="AD31" s="278">
        <v>4043</v>
      </c>
      <c r="AE31" s="278">
        <v>0</v>
      </c>
      <c r="AF31" s="278">
        <v>0</v>
      </c>
      <c r="AG31" s="278">
        <v>0</v>
      </c>
      <c r="AH31" s="278">
        <v>0</v>
      </c>
      <c r="AI31" s="278">
        <v>1708</v>
      </c>
      <c r="AJ31" s="278">
        <v>394</v>
      </c>
      <c r="AK31" s="280">
        <f t="shared" si="8"/>
        <v>0</v>
      </c>
      <c r="AL31" s="278">
        <v>0</v>
      </c>
      <c r="AM31" s="278">
        <v>0</v>
      </c>
      <c r="AN31" s="278">
        <v>0</v>
      </c>
      <c r="AO31" s="278">
        <v>0</v>
      </c>
      <c r="AP31" s="278">
        <v>0</v>
      </c>
      <c r="AQ31" s="278">
        <v>0</v>
      </c>
      <c r="AR31" s="278">
        <v>0</v>
      </c>
      <c r="AS31" s="278">
        <v>0</v>
      </c>
    </row>
    <row r="32" spans="1:45" s="276" customFormat="1" ht="12" customHeight="1">
      <c r="A32" s="271" t="s">
        <v>576</v>
      </c>
      <c r="B32" s="272" t="s">
        <v>631</v>
      </c>
      <c r="C32" s="300" t="s">
        <v>300</v>
      </c>
      <c r="D32" s="278">
        <f t="shared" si="0"/>
        <v>830150</v>
      </c>
      <c r="E32" s="278">
        <f t="shared" si="1"/>
        <v>683161</v>
      </c>
      <c r="F32" s="278">
        <f t="shared" si="2"/>
        <v>114255</v>
      </c>
      <c r="G32" s="278">
        <v>47761</v>
      </c>
      <c r="H32" s="278">
        <v>0</v>
      </c>
      <c r="I32" s="278">
        <v>4566</v>
      </c>
      <c r="J32" s="278">
        <v>12</v>
      </c>
      <c r="K32" s="278">
        <v>9915</v>
      </c>
      <c r="L32" s="278">
        <v>46339</v>
      </c>
      <c r="M32" s="278">
        <v>5662</v>
      </c>
      <c r="N32" s="278">
        <f t="shared" si="3"/>
        <v>13996</v>
      </c>
      <c r="O32" s="278">
        <f>+'資源化量内訳'!Y32</f>
        <v>18738</v>
      </c>
      <c r="P32" s="278">
        <f t="shared" si="4"/>
        <v>734523</v>
      </c>
      <c r="Q32" s="278">
        <v>683161</v>
      </c>
      <c r="R32" s="278">
        <f t="shared" si="5"/>
        <v>51362</v>
      </c>
      <c r="S32" s="278">
        <v>40783</v>
      </c>
      <c r="T32" s="278">
        <v>0</v>
      </c>
      <c r="U32" s="278">
        <v>0</v>
      </c>
      <c r="V32" s="278">
        <v>0</v>
      </c>
      <c r="W32" s="278">
        <v>3513</v>
      </c>
      <c r="X32" s="278">
        <v>7066</v>
      </c>
      <c r="Y32" s="278">
        <v>0</v>
      </c>
      <c r="Z32" s="278">
        <f t="shared" si="6"/>
        <v>123755</v>
      </c>
      <c r="AA32" s="278">
        <v>13996</v>
      </c>
      <c r="AB32" s="278">
        <v>101759</v>
      </c>
      <c r="AC32" s="278">
        <f t="shared" si="7"/>
        <v>8000</v>
      </c>
      <c r="AD32" s="278">
        <v>3782</v>
      </c>
      <c r="AE32" s="278">
        <v>0</v>
      </c>
      <c r="AF32" s="278">
        <v>0</v>
      </c>
      <c r="AG32" s="278">
        <v>0</v>
      </c>
      <c r="AH32" s="278">
        <v>295</v>
      </c>
      <c r="AI32" s="278">
        <v>3913</v>
      </c>
      <c r="AJ32" s="278">
        <v>10</v>
      </c>
      <c r="AK32" s="280">
        <f t="shared" si="8"/>
        <v>0</v>
      </c>
      <c r="AL32" s="278">
        <v>0</v>
      </c>
      <c r="AM32" s="278">
        <v>0</v>
      </c>
      <c r="AN32" s="278">
        <v>0</v>
      </c>
      <c r="AO32" s="278">
        <v>0</v>
      </c>
      <c r="AP32" s="278">
        <v>0</v>
      </c>
      <c r="AQ32" s="278">
        <v>0</v>
      </c>
      <c r="AR32" s="278">
        <v>0</v>
      </c>
      <c r="AS32" s="278">
        <v>0</v>
      </c>
    </row>
    <row r="33" spans="1:45" s="276" customFormat="1" ht="12" customHeight="1">
      <c r="A33" s="271" t="s">
        <v>577</v>
      </c>
      <c r="B33" s="272" t="s">
        <v>578</v>
      </c>
      <c r="C33" s="300" t="s">
        <v>300</v>
      </c>
      <c r="D33" s="278">
        <f t="shared" si="0"/>
        <v>3176808</v>
      </c>
      <c r="E33" s="278">
        <f t="shared" si="1"/>
        <v>2892581</v>
      </c>
      <c r="F33" s="278">
        <f t="shared" si="2"/>
        <v>260431</v>
      </c>
      <c r="G33" s="278">
        <v>114770</v>
      </c>
      <c r="H33" s="278">
        <v>0</v>
      </c>
      <c r="I33" s="278">
        <v>0</v>
      </c>
      <c r="J33" s="278">
        <v>217</v>
      </c>
      <c r="K33" s="278">
        <v>0</v>
      </c>
      <c r="L33" s="278">
        <v>145444</v>
      </c>
      <c r="M33" s="278">
        <v>0</v>
      </c>
      <c r="N33" s="278">
        <f t="shared" si="3"/>
        <v>1631</v>
      </c>
      <c r="O33" s="278">
        <f>+'資源化量内訳'!Y33</f>
        <v>22165</v>
      </c>
      <c r="P33" s="278">
        <f t="shared" si="4"/>
        <v>2999181</v>
      </c>
      <c r="Q33" s="278">
        <v>2892581</v>
      </c>
      <c r="R33" s="278">
        <f t="shared" si="5"/>
        <v>106600</v>
      </c>
      <c r="S33" s="282">
        <v>90834</v>
      </c>
      <c r="T33" s="278">
        <v>0</v>
      </c>
      <c r="U33" s="278">
        <v>0</v>
      </c>
      <c r="V33" s="278">
        <v>59</v>
      </c>
      <c r="W33" s="278">
        <v>0</v>
      </c>
      <c r="X33" s="278">
        <v>15707</v>
      </c>
      <c r="Y33" s="278">
        <v>0</v>
      </c>
      <c r="Z33" s="278">
        <f t="shared" si="6"/>
        <v>467656</v>
      </c>
      <c r="AA33" s="278">
        <v>1631</v>
      </c>
      <c r="AB33" s="278">
        <v>458723</v>
      </c>
      <c r="AC33" s="278">
        <f t="shared" si="7"/>
        <v>7302</v>
      </c>
      <c r="AD33" s="278">
        <v>2824</v>
      </c>
      <c r="AE33" s="278">
        <v>0</v>
      </c>
      <c r="AF33" s="278">
        <v>0</v>
      </c>
      <c r="AG33" s="278">
        <v>0</v>
      </c>
      <c r="AH33" s="278">
        <v>0</v>
      </c>
      <c r="AI33" s="278">
        <v>4478</v>
      </c>
      <c r="AJ33" s="278">
        <v>0</v>
      </c>
      <c r="AK33" s="280">
        <f t="shared" si="8"/>
        <v>0</v>
      </c>
      <c r="AL33" s="278">
        <v>0</v>
      </c>
      <c r="AM33" s="278">
        <v>0</v>
      </c>
      <c r="AN33" s="278">
        <v>0</v>
      </c>
      <c r="AO33" s="278">
        <v>0</v>
      </c>
      <c r="AP33" s="278">
        <v>0</v>
      </c>
      <c r="AQ33" s="278">
        <v>0</v>
      </c>
      <c r="AR33" s="278">
        <v>0</v>
      </c>
      <c r="AS33" s="278">
        <v>0</v>
      </c>
    </row>
    <row r="34" spans="1:45" s="276" customFormat="1" ht="12" customHeight="1">
      <c r="A34" s="271" t="s">
        <v>579</v>
      </c>
      <c r="B34" s="272" t="s">
        <v>643</v>
      </c>
      <c r="C34" s="300" t="s">
        <v>300</v>
      </c>
      <c r="D34" s="278">
        <f t="shared" si="0"/>
        <v>1859050</v>
      </c>
      <c r="E34" s="278">
        <f t="shared" si="1"/>
        <v>1577900</v>
      </c>
      <c r="F34" s="278">
        <f t="shared" si="2"/>
        <v>202201</v>
      </c>
      <c r="G34" s="278">
        <v>97865</v>
      </c>
      <c r="H34" s="278">
        <v>7492</v>
      </c>
      <c r="I34" s="278">
        <v>0</v>
      </c>
      <c r="J34" s="278">
        <v>0</v>
      </c>
      <c r="K34" s="278">
        <v>15352</v>
      </c>
      <c r="L34" s="278">
        <v>79536</v>
      </c>
      <c r="M34" s="278">
        <v>1956</v>
      </c>
      <c r="N34" s="278">
        <f t="shared" si="3"/>
        <v>33707</v>
      </c>
      <c r="O34" s="278">
        <f>+'資源化量内訳'!Y34</f>
        <v>45242</v>
      </c>
      <c r="P34" s="278">
        <f t="shared" si="4"/>
        <v>1654773</v>
      </c>
      <c r="Q34" s="278">
        <v>1577900</v>
      </c>
      <c r="R34" s="278">
        <f t="shared" si="5"/>
        <v>76873</v>
      </c>
      <c r="S34" s="278">
        <v>67237</v>
      </c>
      <c r="T34" s="278">
        <v>0</v>
      </c>
      <c r="U34" s="278">
        <v>0</v>
      </c>
      <c r="V34" s="278">
        <v>0</v>
      </c>
      <c r="W34" s="278">
        <v>2</v>
      </c>
      <c r="X34" s="278">
        <v>9498</v>
      </c>
      <c r="Y34" s="278">
        <v>136</v>
      </c>
      <c r="Z34" s="278">
        <f t="shared" si="6"/>
        <v>273232</v>
      </c>
      <c r="AA34" s="278">
        <v>33707</v>
      </c>
      <c r="AB34" s="278">
        <v>211352</v>
      </c>
      <c r="AC34" s="278">
        <f t="shared" si="7"/>
        <v>28173</v>
      </c>
      <c r="AD34" s="278">
        <v>14313</v>
      </c>
      <c r="AE34" s="278">
        <v>0</v>
      </c>
      <c r="AF34" s="278">
        <v>0</v>
      </c>
      <c r="AG34" s="278">
        <v>0</v>
      </c>
      <c r="AH34" s="278">
        <v>498</v>
      </c>
      <c r="AI34" s="278">
        <v>11822</v>
      </c>
      <c r="AJ34" s="278">
        <v>1540</v>
      </c>
      <c r="AK34" s="280">
        <f t="shared" si="8"/>
        <v>0</v>
      </c>
      <c r="AL34" s="278">
        <v>0</v>
      </c>
      <c r="AM34" s="278">
        <v>0</v>
      </c>
      <c r="AN34" s="278">
        <v>0</v>
      </c>
      <c r="AO34" s="278">
        <v>0</v>
      </c>
      <c r="AP34" s="278">
        <v>0</v>
      </c>
      <c r="AQ34" s="278">
        <v>0</v>
      </c>
      <c r="AR34" s="278">
        <v>0</v>
      </c>
      <c r="AS34" s="278">
        <v>0</v>
      </c>
    </row>
    <row r="35" spans="1:45" s="276" customFormat="1" ht="12" customHeight="1">
      <c r="A35" s="271" t="s">
        <v>630</v>
      </c>
      <c r="B35" s="272" t="s">
        <v>644</v>
      </c>
      <c r="C35" s="300" t="s">
        <v>300</v>
      </c>
      <c r="D35" s="278">
        <f t="shared" si="0"/>
        <v>443589</v>
      </c>
      <c r="E35" s="278">
        <f t="shared" si="1"/>
        <v>374340</v>
      </c>
      <c r="F35" s="278">
        <f t="shared" si="2"/>
        <v>50794</v>
      </c>
      <c r="G35" s="278">
        <v>22429</v>
      </c>
      <c r="H35" s="278">
        <v>0</v>
      </c>
      <c r="I35" s="278">
        <v>0</v>
      </c>
      <c r="J35" s="278">
        <v>0</v>
      </c>
      <c r="K35" s="278">
        <v>6795</v>
      </c>
      <c r="L35" s="278">
        <v>20078</v>
      </c>
      <c r="M35" s="278">
        <v>1492</v>
      </c>
      <c r="N35" s="278">
        <f t="shared" si="3"/>
        <v>2147</v>
      </c>
      <c r="O35" s="278">
        <f>+'資源化量内訳'!Y35</f>
        <v>16308</v>
      </c>
      <c r="P35" s="278">
        <f t="shared" si="4"/>
        <v>388027</v>
      </c>
      <c r="Q35" s="278">
        <v>374340</v>
      </c>
      <c r="R35" s="278">
        <f t="shared" si="5"/>
        <v>13687</v>
      </c>
      <c r="S35" s="278">
        <v>12483</v>
      </c>
      <c r="T35" s="278">
        <v>0</v>
      </c>
      <c r="U35" s="278">
        <v>0</v>
      </c>
      <c r="V35" s="278">
        <v>0</v>
      </c>
      <c r="W35" s="278">
        <v>0</v>
      </c>
      <c r="X35" s="278">
        <v>1160</v>
      </c>
      <c r="Y35" s="278">
        <v>44</v>
      </c>
      <c r="Z35" s="278">
        <f t="shared" si="6"/>
        <v>64466</v>
      </c>
      <c r="AA35" s="278">
        <v>2147</v>
      </c>
      <c r="AB35" s="278">
        <v>55241</v>
      </c>
      <c r="AC35" s="278">
        <f t="shared" si="7"/>
        <v>7078</v>
      </c>
      <c r="AD35" s="278">
        <v>4421</v>
      </c>
      <c r="AE35" s="278">
        <v>0</v>
      </c>
      <c r="AF35" s="278">
        <v>0</v>
      </c>
      <c r="AG35" s="278">
        <v>0</v>
      </c>
      <c r="AH35" s="278">
        <v>270</v>
      </c>
      <c r="AI35" s="278">
        <v>921</v>
      </c>
      <c r="AJ35" s="278">
        <v>1466</v>
      </c>
      <c r="AK35" s="280">
        <f t="shared" si="8"/>
        <v>0</v>
      </c>
      <c r="AL35" s="278">
        <v>0</v>
      </c>
      <c r="AM35" s="278">
        <v>0</v>
      </c>
      <c r="AN35" s="278">
        <v>0</v>
      </c>
      <c r="AO35" s="278">
        <v>0</v>
      </c>
      <c r="AP35" s="278">
        <v>0</v>
      </c>
      <c r="AQ35" s="278">
        <v>0</v>
      </c>
      <c r="AR35" s="278">
        <v>0</v>
      </c>
      <c r="AS35" s="278">
        <v>0</v>
      </c>
    </row>
    <row r="36" spans="1:45" s="276" customFormat="1" ht="12" customHeight="1">
      <c r="A36" s="271" t="s">
        <v>580</v>
      </c>
      <c r="B36" s="272" t="s">
        <v>581</v>
      </c>
      <c r="C36" s="300" t="s">
        <v>300</v>
      </c>
      <c r="D36" s="278">
        <f t="shared" si="0"/>
        <v>363471</v>
      </c>
      <c r="E36" s="278">
        <f t="shared" si="1"/>
        <v>306504</v>
      </c>
      <c r="F36" s="278">
        <f t="shared" si="2"/>
        <v>46336</v>
      </c>
      <c r="G36" s="278">
        <v>7739</v>
      </c>
      <c r="H36" s="278">
        <v>0</v>
      </c>
      <c r="I36" s="278">
        <v>0</v>
      </c>
      <c r="J36" s="278">
        <v>0</v>
      </c>
      <c r="K36" s="278">
        <v>898</v>
      </c>
      <c r="L36" s="278">
        <v>33850</v>
      </c>
      <c r="M36" s="278">
        <v>3849</v>
      </c>
      <c r="N36" s="278">
        <f t="shared" si="3"/>
        <v>4511</v>
      </c>
      <c r="O36" s="278">
        <f>+'資源化量内訳'!Y36</f>
        <v>6120</v>
      </c>
      <c r="P36" s="278">
        <f t="shared" si="4"/>
        <v>312301</v>
      </c>
      <c r="Q36" s="278">
        <v>306504</v>
      </c>
      <c r="R36" s="278">
        <f t="shared" si="5"/>
        <v>5797</v>
      </c>
      <c r="S36" s="278">
        <v>2296</v>
      </c>
      <c r="T36" s="278">
        <v>0</v>
      </c>
      <c r="U36" s="278">
        <v>0</v>
      </c>
      <c r="V36" s="278">
        <v>0</v>
      </c>
      <c r="W36" s="278">
        <v>0</v>
      </c>
      <c r="X36" s="278">
        <v>3461</v>
      </c>
      <c r="Y36" s="278">
        <v>40</v>
      </c>
      <c r="Z36" s="278">
        <f t="shared" si="6"/>
        <v>49065</v>
      </c>
      <c r="AA36" s="278">
        <v>4511</v>
      </c>
      <c r="AB36" s="278">
        <v>38881</v>
      </c>
      <c r="AC36" s="278">
        <f t="shared" si="7"/>
        <v>5673</v>
      </c>
      <c r="AD36" s="278">
        <v>843</v>
      </c>
      <c r="AE36" s="278">
        <v>0</v>
      </c>
      <c r="AF36" s="278">
        <v>0</v>
      </c>
      <c r="AG36" s="278">
        <v>0</v>
      </c>
      <c r="AH36" s="278">
        <v>0</v>
      </c>
      <c r="AI36" s="278">
        <v>928</v>
      </c>
      <c r="AJ36" s="278">
        <v>3902</v>
      </c>
      <c r="AK36" s="280">
        <f t="shared" si="8"/>
        <v>0</v>
      </c>
      <c r="AL36" s="278">
        <v>0</v>
      </c>
      <c r="AM36" s="278">
        <v>0</v>
      </c>
      <c r="AN36" s="278">
        <v>0</v>
      </c>
      <c r="AO36" s="278">
        <v>0</v>
      </c>
      <c r="AP36" s="278">
        <v>0</v>
      </c>
      <c r="AQ36" s="278">
        <v>0</v>
      </c>
      <c r="AR36" s="278">
        <v>0</v>
      </c>
      <c r="AS36" s="278">
        <v>0</v>
      </c>
    </row>
    <row r="37" spans="1:45" s="276" customFormat="1" ht="12" customHeight="1">
      <c r="A37" s="271" t="s">
        <v>582</v>
      </c>
      <c r="B37" s="272" t="s">
        <v>583</v>
      </c>
      <c r="C37" s="300" t="s">
        <v>300</v>
      </c>
      <c r="D37" s="278">
        <f t="shared" si="0"/>
        <v>210596</v>
      </c>
      <c r="E37" s="278">
        <f t="shared" si="1"/>
        <v>153581</v>
      </c>
      <c r="F37" s="278">
        <f t="shared" si="2"/>
        <v>32415</v>
      </c>
      <c r="G37" s="278">
        <v>1443</v>
      </c>
      <c r="H37" s="278">
        <v>6045</v>
      </c>
      <c r="I37" s="278">
        <v>22</v>
      </c>
      <c r="J37" s="278">
        <v>0</v>
      </c>
      <c r="K37" s="278">
        <v>675</v>
      </c>
      <c r="L37" s="278">
        <v>24230</v>
      </c>
      <c r="M37" s="278">
        <v>0</v>
      </c>
      <c r="N37" s="278">
        <f t="shared" si="3"/>
        <v>383</v>
      </c>
      <c r="O37" s="278">
        <f>+'資源化量内訳'!Y37</f>
        <v>24217</v>
      </c>
      <c r="P37" s="278">
        <f t="shared" si="4"/>
        <v>155142</v>
      </c>
      <c r="Q37" s="278">
        <v>153581</v>
      </c>
      <c r="R37" s="278">
        <f t="shared" si="5"/>
        <v>1561</v>
      </c>
      <c r="S37" s="278">
        <v>373</v>
      </c>
      <c r="T37" s="278">
        <v>0</v>
      </c>
      <c r="U37" s="278">
        <v>0</v>
      </c>
      <c r="V37" s="278">
        <v>0</v>
      </c>
      <c r="W37" s="278">
        <v>0</v>
      </c>
      <c r="X37" s="278">
        <v>1188</v>
      </c>
      <c r="Y37" s="278">
        <v>0</v>
      </c>
      <c r="Z37" s="278">
        <f t="shared" si="6"/>
        <v>20033</v>
      </c>
      <c r="AA37" s="278">
        <v>383</v>
      </c>
      <c r="AB37" s="278">
        <v>14920</v>
      </c>
      <c r="AC37" s="278">
        <f t="shared" si="7"/>
        <v>4730</v>
      </c>
      <c r="AD37" s="278">
        <v>412</v>
      </c>
      <c r="AE37" s="278">
        <v>0</v>
      </c>
      <c r="AF37" s="278">
        <v>0</v>
      </c>
      <c r="AG37" s="278">
        <v>0</v>
      </c>
      <c r="AH37" s="278">
        <v>0</v>
      </c>
      <c r="AI37" s="278">
        <v>4318</v>
      </c>
      <c r="AJ37" s="278">
        <v>0</v>
      </c>
      <c r="AK37" s="280">
        <f t="shared" si="8"/>
        <v>0</v>
      </c>
      <c r="AL37" s="278">
        <v>0</v>
      </c>
      <c r="AM37" s="278">
        <v>0</v>
      </c>
      <c r="AN37" s="278">
        <v>0</v>
      </c>
      <c r="AO37" s="278">
        <v>0</v>
      </c>
      <c r="AP37" s="278">
        <v>0</v>
      </c>
      <c r="AQ37" s="278">
        <v>0</v>
      </c>
      <c r="AR37" s="278">
        <v>0</v>
      </c>
      <c r="AS37" s="278">
        <v>0</v>
      </c>
    </row>
    <row r="38" spans="1:45" s="276" customFormat="1" ht="12" customHeight="1">
      <c r="A38" s="271" t="s">
        <v>709</v>
      </c>
      <c r="B38" s="272" t="s">
        <v>710</v>
      </c>
      <c r="C38" s="300" t="s">
        <v>711</v>
      </c>
      <c r="D38" s="278">
        <f t="shared" si="0"/>
        <v>243059</v>
      </c>
      <c r="E38" s="278">
        <f t="shared" si="1"/>
        <v>173058</v>
      </c>
      <c r="F38" s="278">
        <f t="shared" si="2"/>
        <v>55200</v>
      </c>
      <c r="G38" s="278">
        <v>11620</v>
      </c>
      <c r="H38" s="278">
        <v>3577</v>
      </c>
      <c r="I38" s="278">
        <v>0</v>
      </c>
      <c r="J38" s="278">
        <v>0</v>
      </c>
      <c r="K38" s="278">
        <v>10272</v>
      </c>
      <c r="L38" s="278">
        <v>29731</v>
      </c>
      <c r="M38" s="278">
        <v>0</v>
      </c>
      <c r="N38" s="278">
        <f t="shared" si="3"/>
        <v>4569</v>
      </c>
      <c r="O38" s="278">
        <f>+'資源化量内訳'!Y38</f>
        <v>10232</v>
      </c>
      <c r="P38" s="278">
        <f t="shared" si="4"/>
        <v>178057</v>
      </c>
      <c r="Q38" s="278">
        <v>173058</v>
      </c>
      <c r="R38" s="278">
        <f t="shared" si="5"/>
        <v>4999</v>
      </c>
      <c r="S38" s="278">
        <v>3785</v>
      </c>
      <c r="T38" s="278">
        <v>0</v>
      </c>
      <c r="U38" s="278">
        <v>0</v>
      </c>
      <c r="V38" s="278">
        <v>0</v>
      </c>
      <c r="W38" s="278">
        <v>0</v>
      </c>
      <c r="X38" s="278">
        <v>1214</v>
      </c>
      <c r="Y38" s="278">
        <v>0</v>
      </c>
      <c r="Z38" s="278">
        <f t="shared" si="6"/>
        <v>21983</v>
      </c>
      <c r="AA38" s="278">
        <v>4569</v>
      </c>
      <c r="AB38" s="278">
        <v>10321</v>
      </c>
      <c r="AC38" s="278">
        <f t="shared" si="7"/>
        <v>7093</v>
      </c>
      <c r="AD38" s="278">
        <v>4071</v>
      </c>
      <c r="AE38" s="278">
        <v>0</v>
      </c>
      <c r="AF38" s="278">
        <v>0</v>
      </c>
      <c r="AG38" s="278">
        <v>0</v>
      </c>
      <c r="AH38" s="278">
        <v>299</v>
      </c>
      <c r="AI38" s="278">
        <v>2723</v>
      </c>
      <c r="AJ38" s="278">
        <v>0</v>
      </c>
      <c r="AK38" s="280">
        <f t="shared" si="8"/>
        <v>0</v>
      </c>
      <c r="AL38" s="278">
        <v>0</v>
      </c>
      <c r="AM38" s="278">
        <v>0</v>
      </c>
      <c r="AN38" s="278">
        <v>0</v>
      </c>
      <c r="AO38" s="278">
        <v>0</v>
      </c>
      <c r="AP38" s="278">
        <v>0</v>
      </c>
      <c r="AQ38" s="278">
        <v>0</v>
      </c>
      <c r="AR38" s="278">
        <v>0</v>
      </c>
      <c r="AS38" s="278">
        <v>0</v>
      </c>
    </row>
    <row r="39" spans="1:45" s="276" customFormat="1" ht="12" customHeight="1">
      <c r="A39" s="271" t="s">
        <v>584</v>
      </c>
      <c r="B39" s="272" t="s">
        <v>585</v>
      </c>
      <c r="C39" s="300" t="s">
        <v>300</v>
      </c>
      <c r="D39" s="278">
        <f t="shared" si="0"/>
        <v>639841</v>
      </c>
      <c r="E39" s="278">
        <f t="shared" si="1"/>
        <v>562684</v>
      </c>
      <c r="F39" s="278">
        <f t="shared" si="2"/>
        <v>50773</v>
      </c>
      <c r="G39" s="278">
        <v>18656</v>
      </c>
      <c r="H39" s="278">
        <v>0</v>
      </c>
      <c r="I39" s="278">
        <v>0</v>
      </c>
      <c r="J39" s="278">
        <v>0</v>
      </c>
      <c r="K39" s="278">
        <v>311</v>
      </c>
      <c r="L39" s="278">
        <v>31049</v>
      </c>
      <c r="M39" s="278">
        <v>757</v>
      </c>
      <c r="N39" s="278">
        <f t="shared" si="3"/>
        <v>10184</v>
      </c>
      <c r="O39" s="278">
        <f>+'資源化量内訳'!Y39</f>
        <v>16200</v>
      </c>
      <c r="P39" s="278">
        <f t="shared" si="4"/>
        <v>571495</v>
      </c>
      <c r="Q39" s="278">
        <v>562684</v>
      </c>
      <c r="R39" s="278">
        <f t="shared" si="5"/>
        <v>8811</v>
      </c>
      <c r="S39" s="278">
        <v>6666</v>
      </c>
      <c r="T39" s="278">
        <v>0</v>
      </c>
      <c r="U39" s="278">
        <v>0</v>
      </c>
      <c r="V39" s="278">
        <v>0</v>
      </c>
      <c r="W39" s="278">
        <v>0</v>
      </c>
      <c r="X39" s="278">
        <v>1970</v>
      </c>
      <c r="Y39" s="278">
        <v>175</v>
      </c>
      <c r="Z39" s="278">
        <f t="shared" si="6"/>
        <v>42661</v>
      </c>
      <c r="AA39" s="278">
        <v>10184</v>
      </c>
      <c r="AB39" s="278">
        <v>25318</v>
      </c>
      <c r="AC39" s="278">
        <f t="shared" si="7"/>
        <v>7159</v>
      </c>
      <c r="AD39" s="278">
        <v>5195</v>
      </c>
      <c r="AE39" s="278">
        <v>0</v>
      </c>
      <c r="AF39" s="278">
        <v>0</v>
      </c>
      <c r="AG39" s="278">
        <v>0</v>
      </c>
      <c r="AH39" s="278">
        <v>0</v>
      </c>
      <c r="AI39" s="278">
        <v>1561</v>
      </c>
      <c r="AJ39" s="278">
        <v>403</v>
      </c>
      <c r="AK39" s="280">
        <f t="shared" si="8"/>
        <v>0</v>
      </c>
      <c r="AL39" s="278">
        <v>0</v>
      </c>
      <c r="AM39" s="278">
        <v>0</v>
      </c>
      <c r="AN39" s="278">
        <v>0</v>
      </c>
      <c r="AO39" s="278">
        <v>0</v>
      </c>
      <c r="AP39" s="278">
        <v>0</v>
      </c>
      <c r="AQ39" s="278">
        <v>0</v>
      </c>
      <c r="AR39" s="278">
        <v>0</v>
      </c>
      <c r="AS39" s="278">
        <v>0</v>
      </c>
    </row>
    <row r="40" spans="1:45" s="276" customFormat="1" ht="12" customHeight="1">
      <c r="A40" s="271" t="s">
        <v>715</v>
      </c>
      <c r="B40" s="272" t="s">
        <v>716</v>
      </c>
      <c r="C40" s="300" t="s">
        <v>652</v>
      </c>
      <c r="D40" s="278">
        <f t="shared" si="0"/>
        <v>916219</v>
      </c>
      <c r="E40" s="278">
        <f t="shared" si="1"/>
        <v>605459</v>
      </c>
      <c r="F40" s="278">
        <f t="shared" si="2"/>
        <v>267116</v>
      </c>
      <c r="G40" s="278">
        <v>42683</v>
      </c>
      <c r="H40" s="278">
        <v>966</v>
      </c>
      <c r="I40" s="278">
        <v>0</v>
      </c>
      <c r="J40" s="278">
        <v>0</v>
      </c>
      <c r="K40" s="278">
        <v>130842</v>
      </c>
      <c r="L40" s="278">
        <v>92066</v>
      </c>
      <c r="M40" s="278">
        <v>559</v>
      </c>
      <c r="N40" s="278">
        <f t="shared" si="3"/>
        <v>29552</v>
      </c>
      <c r="O40" s="278">
        <f>+'資源化量内訳'!Y40</f>
        <v>14092</v>
      </c>
      <c r="P40" s="278">
        <f t="shared" si="4"/>
        <v>631647</v>
      </c>
      <c r="Q40" s="278">
        <v>605459</v>
      </c>
      <c r="R40" s="278">
        <f t="shared" si="5"/>
        <v>26188</v>
      </c>
      <c r="S40" s="278">
        <v>15321</v>
      </c>
      <c r="T40" s="278">
        <v>1</v>
      </c>
      <c r="U40" s="278">
        <v>0</v>
      </c>
      <c r="V40" s="278">
        <v>0</v>
      </c>
      <c r="W40" s="278">
        <v>359</v>
      </c>
      <c r="X40" s="278">
        <v>10472</v>
      </c>
      <c r="Y40" s="278">
        <v>35</v>
      </c>
      <c r="Z40" s="278">
        <f t="shared" si="6"/>
        <v>116920</v>
      </c>
      <c r="AA40" s="278">
        <v>29552</v>
      </c>
      <c r="AB40" s="278">
        <v>70297</v>
      </c>
      <c r="AC40" s="278">
        <f t="shared" si="7"/>
        <v>17071</v>
      </c>
      <c r="AD40" s="278">
        <v>10913</v>
      </c>
      <c r="AE40" s="278">
        <v>0</v>
      </c>
      <c r="AF40" s="278">
        <v>0</v>
      </c>
      <c r="AG40" s="278">
        <v>0</v>
      </c>
      <c r="AH40" s="278">
        <v>769</v>
      </c>
      <c r="AI40" s="278">
        <v>4951</v>
      </c>
      <c r="AJ40" s="278">
        <v>438</v>
      </c>
      <c r="AK40" s="280">
        <f t="shared" si="8"/>
        <v>0</v>
      </c>
      <c r="AL40" s="278">
        <v>0</v>
      </c>
      <c r="AM40" s="278">
        <v>0</v>
      </c>
      <c r="AN40" s="278">
        <v>0</v>
      </c>
      <c r="AO40" s="278">
        <v>0</v>
      </c>
      <c r="AP40" s="278">
        <v>0</v>
      </c>
      <c r="AQ40" s="278">
        <v>0</v>
      </c>
      <c r="AR40" s="278">
        <v>0</v>
      </c>
      <c r="AS40" s="278">
        <v>0</v>
      </c>
    </row>
    <row r="41" spans="1:45" s="276" customFormat="1" ht="12" customHeight="1">
      <c r="A41" s="271" t="s">
        <v>722</v>
      </c>
      <c r="B41" s="272" t="s">
        <v>723</v>
      </c>
      <c r="C41" s="300" t="s">
        <v>652</v>
      </c>
      <c r="D41" s="278">
        <f t="shared" si="0"/>
        <v>533746</v>
      </c>
      <c r="E41" s="278">
        <f t="shared" si="1"/>
        <v>404863</v>
      </c>
      <c r="F41" s="278">
        <f t="shared" si="2"/>
        <v>84738</v>
      </c>
      <c r="G41" s="278">
        <v>21341</v>
      </c>
      <c r="H41" s="278">
        <v>163</v>
      </c>
      <c r="I41" s="278">
        <v>0</v>
      </c>
      <c r="J41" s="278">
        <v>0</v>
      </c>
      <c r="K41" s="278">
        <v>15566</v>
      </c>
      <c r="L41" s="278">
        <v>47668</v>
      </c>
      <c r="M41" s="278">
        <v>0</v>
      </c>
      <c r="N41" s="278">
        <f t="shared" si="3"/>
        <v>9123</v>
      </c>
      <c r="O41" s="278">
        <f>+'資源化量内訳'!Y41</f>
        <v>35022</v>
      </c>
      <c r="P41" s="278">
        <f t="shared" si="4"/>
        <v>424850</v>
      </c>
      <c r="Q41" s="278">
        <v>404863</v>
      </c>
      <c r="R41" s="278">
        <f t="shared" si="5"/>
        <v>19987</v>
      </c>
      <c r="S41" s="278">
        <v>14735</v>
      </c>
      <c r="T41" s="278">
        <v>0</v>
      </c>
      <c r="U41" s="278">
        <v>0</v>
      </c>
      <c r="V41" s="278">
        <v>0</v>
      </c>
      <c r="W41" s="278">
        <v>0</v>
      </c>
      <c r="X41" s="278">
        <v>5252</v>
      </c>
      <c r="Y41" s="278">
        <v>0</v>
      </c>
      <c r="Z41" s="278">
        <f t="shared" si="6"/>
        <v>48066</v>
      </c>
      <c r="AA41" s="278">
        <v>9123</v>
      </c>
      <c r="AB41" s="278">
        <v>28185</v>
      </c>
      <c r="AC41" s="278">
        <f t="shared" si="7"/>
        <v>10758</v>
      </c>
      <c r="AD41" s="278">
        <v>3462</v>
      </c>
      <c r="AE41" s="278">
        <v>0</v>
      </c>
      <c r="AF41" s="278">
        <v>0</v>
      </c>
      <c r="AG41" s="278">
        <v>0</v>
      </c>
      <c r="AH41" s="278">
        <v>181</v>
      </c>
      <c r="AI41" s="278">
        <v>7115</v>
      </c>
      <c r="AJ41" s="278">
        <v>0</v>
      </c>
      <c r="AK41" s="280">
        <f t="shared" si="8"/>
        <v>0</v>
      </c>
      <c r="AL41" s="278">
        <v>0</v>
      </c>
      <c r="AM41" s="278">
        <v>0</v>
      </c>
      <c r="AN41" s="278">
        <v>0</v>
      </c>
      <c r="AO41" s="278">
        <v>0</v>
      </c>
      <c r="AP41" s="278">
        <v>0</v>
      </c>
      <c r="AQ41" s="278">
        <v>0</v>
      </c>
      <c r="AR41" s="278">
        <v>0</v>
      </c>
      <c r="AS41" s="278">
        <v>0</v>
      </c>
    </row>
    <row r="42" spans="1:45" s="276" customFormat="1" ht="12" customHeight="1">
      <c r="A42" s="271" t="s">
        <v>588</v>
      </c>
      <c r="B42" s="272" t="s">
        <v>640</v>
      </c>
      <c r="C42" s="300" t="s">
        <v>300</v>
      </c>
      <c r="D42" s="278">
        <f t="shared" si="0"/>
        <v>268048</v>
      </c>
      <c r="E42" s="278">
        <f t="shared" si="1"/>
        <v>212484</v>
      </c>
      <c r="F42" s="278">
        <f t="shared" si="2"/>
        <v>38353</v>
      </c>
      <c r="G42" s="278">
        <v>17949</v>
      </c>
      <c r="H42" s="278">
        <v>0</v>
      </c>
      <c r="I42" s="278">
        <v>0</v>
      </c>
      <c r="J42" s="278">
        <v>0</v>
      </c>
      <c r="K42" s="278">
        <v>1167</v>
      </c>
      <c r="L42" s="278">
        <v>19132</v>
      </c>
      <c r="M42" s="278">
        <v>105</v>
      </c>
      <c r="N42" s="278">
        <f t="shared" si="3"/>
        <v>993</v>
      </c>
      <c r="O42" s="278">
        <f>+'資源化量内訳'!Y42</f>
        <v>16218</v>
      </c>
      <c r="P42" s="278">
        <f t="shared" si="4"/>
        <v>219612</v>
      </c>
      <c r="Q42" s="278">
        <v>212484</v>
      </c>
      <c r="R42" s="278">
        <f t="shared" si="5"/>
        <v>7128</v>
      </c>
      <c r="S42" s="278">
        <v>5122</v>
      </c>
      <c r="T42" s="278">
        <v>0</v>
      </c>
      <c r="U42" s="278">
        <v>0</v>
      </c>
      <c r="V42" s="278">
        <v>0</v>
      </c>
      <c r="W42" s="278">
        <v>0</v>
      </c>
      <c r="X42" s="278">
        <v>2006</v>
      </c>
      <c r="Y42" s="278">
        <v>0</v>
      </c>
      <c r="Z42" s="278">
        <f t="shared" si="6"/>
        <v>34180</v>
      </c>
      <c r="AA42" s="278">
        <v>993</v>
      </c>
      <c r="AB42" s="278">
        <v>22494</v>
      </c>
      <c r="AC42" s="278">
        <f t="shared" si="7"/>
        <v>10693</v>
      </c>
      <c r="AD42" s="278">
        <v>7970</v>
      </c>
      <c r="AE42" s="278">
        <v>0</v>
      </c>
      <c r="AF42" s="278">
        <v>0</v>
      </c>
      <c r="AG42" s="278">
        <v>0</v>
      </c>
      <c r="AH42" s="278">
        <v>0</v>
      </c>
      <c r="AI42" s="278">
        <v>2618</v>
      </c>
      <c r="AJ42" s="278">
        <v>105</v>
      </c>
      <c r="AK42" s="280">
        <f t="shared" si="8"/>
        <v>37</v>
      </c>
      <c r="AL42" s="278">
        <v>0</v>
      </c>
      <c r="AM42" s="278">
        <v>0</v>
      </c>
      <c r="AN42" s="278">
        <v>0</v>
      </c>
      <c r="AO42" s="278">
        <v>0</v>
      </c>
      <c r="AP42" s="278">
        <v>0</v>
      </c>
      <c r="AQ42" s="278">
        <v>0</v>
      </c>
      <c r="AR42" s="278">
        <v>37</v>
      </c>
      <c r="AS42" s="278">
        <v>0</v>
      </c>
    </row>
    <row r="43" spans="1:45" s="276" customFormat="1" ht="12" customHeight="1">
      <c r="A43" s="271" t="s">
        <v>622</v>
      </c>
      <c r="B43" s="272" t="s">
        <v>623</v>
      </c>
      <c r="C43" s="300" t="s">
        <v>300</v>
      </c>
      <c r="D43" s="278">
        <f t="shared" si="0"/>
        <v>325591</v>
      </c>
      <c r="E43" s="278">
        <f t="shared" si="1"/>
        <v>244203</v>
      </c>
      <c r="F43" s="278">
        <f t="shared" si="2"/>
        <v>58955</v>
      </c>
      <c r="G43" s="278">
        <v>12143</v>
      </c>
      <c r="H43" s="278">
        <v>0</v>
      </c>
      <c r="I43" s="278">
        <v>0</v>
      </c>
      <c r="J43" s="278">
        <v>0</v>
      </c>
      <c r="K43" s="278">
        <v>1983</v>
      </c>
      <c r="L43" s="278">
        <v>44815</v>
      </c>
      <c r="M43" s="278">
        <v>14</v>
      </c>
      <c r="N43" s="278">
        <f t="shared" si="3"/>
        <v>7663</v>
      </c>
      <c r="O43" s="278">
        <f>+'資源化量内訳'!Y43</f>
        <v>14770</v>
      </c>
      <c r="P43" s="278">
        <f t="shared" si="4"/>
        <v>258734</v>
      </c>
      <c r="Q43" s="278">
        <v>244203</v>
      </c>
      <c r="R43" s="278">
        <f t="shared" si="5"/>
        <v>14531</v>
      </c>
      <c r="S43" s="278">
        <v>7570</v>
      </c>
      <c r="T43" s="278">
        <v>0</v>
      </c>
      <c r="U43" s="278">
        <v>0</v>
      </c>
      <c r="V43" s="278">
        <v>0</v>
      </c>
      <c r="W43" s="278">
        <v>0</v>
      </c>
      <c r="X43" s="278">
        <v>6961</v>
      </c>
      <c r="Y43" s="278">
        <v>0</v>
      </c>
      <c r="Z43" s="278">
        <f t="shared" si="6"/>
        <v>38674</v>
      </c>
      <c r="AA43" s="278">
        <v>7663</v>
      </c>
      <c r="AB43" s="278">
        <v>25795</v>
      </c>
      <c r="AC43" s="278">
        <f t="shared" si="7"/>
        <v>5216</v>
      </c>
      <c r="AD43" s="278">
        <v>2910</v>
      </c>
      <c r="AE43" s="278">
        <v>0</v>
      </c>
      <c r="AF43" s="278">
        <v>0</v>
      </c>
      <c r="AG43" s="278">
        <v>0</v>
      </c>
      <c r="AH43" s="278">
        <v>45</v>
      </c>
      <c r="AI43" s="278">
        <v>2247</v>
      </c>
      <c r="AJ43" s="278">
        <v>14</v>
      </c>
      <c r="AK43" s="280">
        <f t="shared" si="8"/>
        <v>0</v>
      </c>
      <c r="AL43" s="278">
        <v>0</v>
      </c>
      <c r="AM43" s="278">
        <v>0</v>
      </c>
      <c r="AN43" s="278">
        <v>0</v>
      </c>
      <c r="AO43" s="278">
        <v>0</v>
      </c>
      <c r="AP43" s="278">
        <v>0</v>
      </c>
      <c r="AQ43" s="278">
        <v>0</v>
      </c>
      <c r="AR43" s="278">
        <v>0</v>
      </c>
      <c r="AS43" s="278">
        <v>0</v>
      </c>
    </row>
    <row r="44" spans="1:45" s="276" customFormat="1" ht="12" customHeight="1">
      <c r="A44" s="271" t="s">
        <v>589</v>
      </c>
      <c r="B44" s="272" t="s">
        <v>590</v>
      </c>
      <c r="C44" s="300" t="s">
        <v>300</v>
      </c>
      <c r="D44" s="278">
        <f t="shared" si="0"/>
        <v>471334</v>
      </c>
      <c r="E44" s="278">
        <f t="shared" si="1"/>
        <v>357993</v>
      </c>
      <c r="F44" s="278">
        <f t="shared" si="2"/>
        <v>83151</v>
      </c>
      <c r="G44" s="278">
        <v>26304</v>
      </c>
      <c r="H44" s="278">
        <v>444</v>
      </c>
      <c r="I44" s="278">
        <v>0</v>
      </c>
      <c r="J44" s="278">
        <v>0</v>
      </c>
      <c r="K44" s="278">
        <v>6328</v>
      </c>
      <c r="L44" s="278">
        <v>47233</v>
      </c>
      <c r="M44" s="278">
        <v>2842</v>
      </c>
      <c r="N44" s="278">
        <f t="shared" si="3"/>
        <v>12388</v>
      </c>
      <c r="O44" s="278">
        <f>+'資源化量内訳'!Y44</f>
        <v>17802</v>
      </c>
      <c r="P44" s="278">
        <f t="shared" si="4"/>
        <v>376624</v>
      </c>
      <c r="Q44" s="278">
        <v>357993</v>
      </c>
      <c r="R44" s="278">
        <f t="shared" si="5"/>
        <v>18631</v>
      </c>
      <c r="S44" s="278">
        <v>13459</v>
      </c>
      <c r="T44" s="278">
        <v>1</v>
      </c>
      <c r="U44" s="278">
        <v>0</v>
      </c>
      <c r="V44" s="278">
        <v>0</v>
      </c>
      <c r="W44" s="278">
        <v>0</v>
      </c>
      <c r="X44" s="278">
        <v>3551</v>
      </c>
      <c r="Y44" s="278">
        <v>1620</v>
      </c>
      <c r="Z44" s="278">
        <f t="shared" si="6"/>
        <v>54781</v>
      </c>
      <c r="AA44" s="278">
        <v>12388</v>
      </c>
      <c r="AB44" s="278">
        <v>31125</v>
      </c>
      <c r="AC44" s="278">
        <f t="shared" si="7"/>
        <v>11268</v>
      </c>
      <c r="AD44" s="278">
        <v>7297</v>
      </c>
      <c r="AE44" s="278">
        <v>0</v>
      </c>
      <c r="AF44" s="278">
        <v>0</v>
      </c>
      <c r="AG44" s="278">
        <v>0</v>
      </c>
      <c r="AH44" s="278">
        <v>163</v>
      </c>
      <c r="AI44" s="278">
        <v>2586</v>
      </c>
      <c r="AJ44" s="278">
        <v>1222</v>
      </c>
      <c r="AK44" s="280">
        <f t="shared" si="8"/>
        <v>0</v>
      </c>
      <c r="AL44" s="278">
        <v>0</v>
      </c>
      <c r="AM44" s="278">
        <v>0</v>
      </c>
      <c r="AN44" s="278">
        <v>0</v>
      </c>
      <c r="AO44" s="278">
        <v>0</v>
      </c>
      <c r="AP44" s="278">
        <v>0</v>
      </c>
      <c r="AQ44" s="278">
        <v>0</v>
      </c>
      <c r="AR44" s="278">
        <v>0</v>
      </c>
      <c r="AS44" s="278">
        <v>0</v>
      </c>
    </row>
    <row r="45" spans="1:45" s="276" customFormat="1" ht="12" customHeight="1">
      <c r="A45" s="271" t="s">
        <v>591</v>
      </c>
      <c r="B45" s="272" t="s">
        <v>645</v>
      </c>
      <c r="C45" s="300" t="s">
        <v>300</v>
      </c>
      <c r="D45" s="278">
        <f t="shared" si="0"/>
        <v>261565</v>
      </c>
      <c r="E45" s="278">
        <f t="shared" si="1"/>
        <v>212047</v>
      </c>
      <c r="F45" s="278">
        <f t="shared" si="2"/>
        <v>36667</v>
      </c>
      <c r="G45" s="278">
        <v>2641</v>
      </c>
      <c r="H45" s="278">
        <v>15</v>
      </c>
      <c r="I45" s="278">
        <v>0</v>
      </c>
      <c r="J45" s="278">
        <v>0</v>
      </c>
      <c r="K45" s="278">
        <v>10054</v>
      </c>
      <c r="L45" s="278">
        <v>23575</v>
      </c>
      <c r="M45" s="278">
        <v>382</v>
      </c>
      <c r="N45" s="278">
        <f t="shared" si="3"/>
        <v>3540</v>
      </c>
      <c r="O45" s="278">
        <f>+'資源化量内訳'!Y45</f>
        <v>9311</v>
      </c>
      <c r="P45" s="278">
        <f t="shared" si="4"/>
        <v>213434</v>
      </c>
      <c r="Q45" s="278">
        <v>212047</v>
      </c>
      <c r="R45" s="278">
        <f t="shared" si="5"/>
        <v>1387</v>
      </c>
      <c r="S45" s="278">
        <v>796</v>
      </c>
      <c r="T45" s="278">
        <v>0</v>
      </c>
      <c r="U45" s="278">
        <v>0</v>
      </c>
      <c r="V45" s="278">
        <v>0</v>
      </c>
      <c r="W45" s="278">
        <v>0</v>
      </c>
      <c r="X45" s="278">
        <v>591</v>
      </c>
      <c r="Y45" s="278">
        <v>0</v>
      </c>
      <c r="Z45" s="278">
        <f t="shared" si="6"/>
        <v>13055</v>
      </c>
      <c r="AA45" s="278">
        <v>3540</v>
      </c>
      <c r="AB45" s="278">
        <v>7407</v>
      </c>
      <c r="AC45" s="278">
        <f t="shared" si="7"/>
        <v>2108</v>
      </c>
      <c r="AD45" s="278">
        <v>604</v>
      </c>
      <c r="AE45" s="278">
        <v>0</v>
      </c>
      <c r="AF45" s="278">
        <v>0</v>
      </c>
      <c r="AG45" s="278">
        <v>0</v>
      </c>
      <c r="AH45" s="278">
        <v>68</v>
      </c>
      <c r="AI45" s="278">
        <v>1065</v>
      </c>
      <c r="AJ45" s="278">
        <v>371</v>
      </c>
      <c r="AK45" s="280">
        <f t="shared" si="8"/>
        <v>1313</v>
      </c>
      <c r="AL45" s="278">
        <v>931</v>
      </c>
      <c r="AM45" s="278">
        <v>0</v>
      </c>
      <c r="AN45" s="278">
        <v>0</v>
      </c>
      <c r="AO45" s="278">
        <v>0</v>
      </c>
      <c r="AP45" s="278">
        <v>0</v>
      </c>
      <c r="AQ45" s="278">
        <v>0</v>
      </c>
      <c r="AR45" s="278">
        <v>382</v>
      </c>
      <c r="AS45" s="278">
        <v>0</v>
      </c>
    </row>
    <row r="46" spans="1:45" s="276" customFormat="1" ht="12" customHeight="1">
      <c r="A46" s="271" t="s">
        <v>592</v>
      </c>
      <c r="B46" s="272" t="s">
        <v>646</v>
      </c>
      <c r="C46" s="300" t="s">
        <v>300</v>
      </c>
      <c r="D46" s="278">
        <f t="shared" si="0"/>
        <v>1801015</v>
      </c>
      <c r="E46" s="278">
        <f t="shared" si="1"/>
        <v>1413345</v>
      </c>
      <c r="F46" s="278">
        <f t="shared" si="2"/>
        <v>271482</v>
      </c>
      <c r="G46" s="278">
        <v>58826</v>
      </c>
      <c r="H46" s="278">
        <v>4002</v>
      </c>
      <c r="I46" s="278">
        <v>0</v>
      </c>
      <c r="J46" s="278">
        <v>1209</v>
      </c>
      <c r="K46" s="278">
        <v>126691</v>
      </c>
      <c r="L46" s="278">
        <v>80754</v>
      </c>
      <c r="M46" s="278">
        <v>0</v>
      </c>
      <c r="N46" s="278">
        <f t="shared" si="3"/>
        <v>17662</v>
      </c>
      <c r="O46" s="278">
        <f>+'資源化量内訳'!Y46</f>
        <v>98526</v>
      </c>
      <c r="P46" s="278">
        <f t="shared" si="4"/>
        <v>1457044</v>
      </c>
      <c r="Q46" s="278">
        <v>1413345</v>
      </c>
      <c r="R46" s="278">
        <f t="shared" si="5"/>
        <v>43699</v>
      </c>
      <c r="S46" s="278">
        <v>27729</v>
      </c>
      <c r="T46" s="278">
        <v>998</v>
      </c>
      <c r="U46" s="278">
        <v>0</v>
      </c>
      <c r="V46" s="278">
        <v>44</v>
      </c>
      <c r="W46" s="278">
        <v>0</v>
      </c>
      <c r="X46" s="278">
        <v>14928</v>
      </c>
      <c r="Y46" s="278">
        <v>0</v>
      </c>
      <c r="Z46" s="278">
        <f t="shared" si="6"/>
        <v>199812</v>
      </c>
      <c r="AA46" s="278">
        <v>17662</v>
      </c>
      <c r="AB46" s="278">
        <v>156479</v>
      </c>
      <c r="AC46" s="278">
        <f t="shared" si="7"/>
        <v>25671</v>
      </c>
      <c r="AD46" s="278">
        <v>14436</v>
      </c>
      <c r="AE46" s="278">
        <v>0</v>
      </c>
      <c r="AF46" s="278">
        <v>0</v>
      </c>
      <c r="AG46" s="278">
        <v>0</v>
      </c>
      <c r="AH46" s="278">
        <v>1070</v>
      </c>
      <c r="AI46" s="278">
        <v>10165</v>
      </c>
      <c r="AJ46" s="278">
        <v>0</v>
      </c>
      <c r="AK46" s="280">
        <f t="shared" si="8"/>
        <v>0</v>
      </c>
      <c r="AL46" s="278">
        <v>0</v>
      </c>
      <c r="AM46" s="278">
        <v>0</v>
      </c>
      <c r="AN46" s="278">
        <v>0</v>
      </c>
      <c r="AO46" s="278">
        <v>0</v>
      </c>
      <c r="AP46" s="278">
        <v>0</v>
      </c>
      <c r="AQ46" s="278">
        <v>0</v>
      </c>
      <c r="AR46" s="278">
        <v>0</v>
      </c>
      <c r="AS46" s="278">
        <v>0</v>
      </c>
    </row>
    <row r="47" spans="1:45" s="276" customFormat="1" ht="12" customHeight="1">
      <c r="A47" s="271" t="s">
        <v>593</v>
      </c>
      <c r="B47" s="272" t="s">
        <v>594</v>
      </c>
      <c r="C47" s="300" t="s">
        <v>300</v>
      </c>
      <c r="D47" s="278">
        <f t="shared" si="0"/>
        <v>266445</v>
      </c>
      <c r="E47" s="278">
        <f t="shared" si="1"/>
        <v>222074</v>
      </c>
      <c r="F47" s="278">
        <f t="shared" si="2"/>
        <v>37835</v>
      </c>
      <c r="G47" s="278">
        <v>8073</v>
      </c>
      <c r="H47" s="278">
        <v>1890</v>
      </c>
      <c r="I47" s="278">
        <v>0</v>
      </c>
      <c r="J47" s="278">
        <v>222</v>
      </c>
      <c r="K47" s="278">
        <v>512</v>
      </c>
      <c r="L47" s="278">
        <v>26638</v>
      </c>
      <c r="M47" s="278">
        <v>500</v>
      </c>
      <c r="N47" s="278">
        <f t="shared" si="3"/>
        <v>86</v>
      </c>
      <c r="O47" s="278">
        <f>+'資源化量内訳'!Y47</f>
        <v>6450</v>
      </c>
      <c r="P47" s="278">
        <f t="shared" si="4"/>
        <v>230502</v>
      </c>
      <c r="Q47" s="278">
        <v>222074</v>
      </c>
      <c r="R47" s="278">
        <f t="shared" si="5"/>
        <v>8428</v>
      </c>
      <c r="S47" s="278">
        <v>4167</v>
      </c>
      <c r="T47" s="278">
        <v>0</v>
      </c>
      <c r="U47" s="278">
        <v>0</v>
      </c>
      <c r="V47" s="278">
        <v>0</v>
      </c>
      <c r="W47" s="278">
        <v>0</v>
      </c>
      <c r="X47" s="278">
        <v>4085</v>
      </c>
      <c r="Y47" s="278">
        <v>176</v>
      </c>
      <c r="Z47" s="278">
        <f t="shared" si="6"/>
        <v>18681</v>
      </c>
      <c r="AA47" s="278">
        <v>86</v>
      </c>
      <c r="AB47" s="278">
        <v>14145</v>
      </c>
      <c r="AC47" s="278">
        <f t="shared" si="7"/>
        <v>4450</v>
      </c>
      <c r="AD47" s="278">
        <v>2267</v>
      </c>
      <c r="AE47" s="278">
        <v>0</v>
      </c>
      <c r="AF47" s="278">
        <v>0</v>
      </c>
      <c r="AG47" s="278">
        <v>0</v>
      </c>
      <c r="AH47" s="278">
        <v>0</v>
      </c>
      <c r="AI47" s="278">
        <v>1867</v>
      </c>
      <c r="AJ47" s="278">
        <v>316</v>
      </c>
      <c r="AK47" s="280">
        <f t="shared" si="8"/>
        <v>1683</v>
      </c>
      <c r="AL47" s="278">
        <v>21</v>
      </c>
      <c r="AM47" s="278">
        <v>65</v>
      </c>
      <c r="AN47" s="278">
        <v>0</v>
      </c>
      <c r="AO47" s="278">
        <v>0</v>
      </c>
      <c r="AP47" s="278">
        <v>0</v>
      </c>
      <c r="AQ47" s="278">
        <v>0</v>
      </c>
      <c r="AR47" s="278">
        <v>1597</v>
      </c>
      <c r="AS47" s="278">
        <v>0</v>
      </c>
    </row>
    <row r="48" spans="1:45" s="276" customFormat="1" ht="12" customHeight="1">
      <c r="A48" s="271" t="s">
        <v>595</v>
      </c>
      <c r="B48" s="272" t="s">
        <v>596</v>
      </c>
      <c r="C48" s="300" t="s">
        <v>300</v>
      </c>
      <c r="D48" s="278">
        <f t="shared" si="0"/>
        <v>472246</v>
      </c>
      <c r="E48" s="278">
        <f t="shared" si="1"/>
        <v>401920</v>
      </c>
      <c r="F48" s="278">
        <f t="shared" si="2"/>
        <v>49225</v>
      </c>
      <c r="G48" s="278">
        <v>4929</v>
      </c>
      <c r="H48" s="278">
        <v>1272</v>
      </c>
      <c r="I48" s="278">
        <v>0</v>
      </c>
      <c r="J48" s="278">
        <v>0</v>
      </c>
      <c r="K48" s="278">
        <v>576</v>
      </c>
      <c r="L48" s="278">
        <v>41935</v>
      </c>
      <c r="M48" s="278">
        <v>513</v>
      </c>
      <c r="N48" s="278">
        <f t="shared" si="3"/>
        <v>14548</v>
      </c>
      <c r="O48" s="278">
        <f>+'資源化量内訳'!Y48</f>
        <v>6553</v>
      </c>
      <c r="P48" s="278">
        <f t="shared" si="4"/>
        <v>407748</v>
      </c>
      <c r="Q48" s="278">
        <v>401920</v>
      </c>
      <c r="R48" s="278">
        <f t="shared" si="5"/>
        <v>5828</v>
      </c>
      <c r="S48" s="278">
        <v>2955</v>
      </c>
      <c r="T48" s="278">
        <v>0</v>
      </c>
      <c r="U48" s="278">
        <v>0</v>
      </c>
      <c r="V48" s="278">
        <v>0</v>
      </c>
      <c r="W48" s="278">
        <v>0</v>
      </c>
      <c r="X48" s="278">
        <v>2423</v>
      </c>
      <c r="Y48" s="278">
        <v>450</v>
      </c>
      <c r="Z48" s="278">
        <f t="shared" si="6"/>
        <v>48319</v>
      </c>
      <c r="AA48" s="278">
        <v>14548</v>
      </c>
      <c r="AB48" s="278">
        <v>30167</v>
      </c>
      <c r="AC48" s="278">
        <f t="shared" si="7"/>
        <v>3604</v>
      </c>
      <c r="AD48" s="278">
        <v>560</v>
      </c>
      <c r="AE48" s="278">
        <v>0</v>
      </c>
      <c r="AF48" s="278">
        <v>0</v>
      </c>
      <c r="AG48" s="278">
        <v>0</v>
      </c>
      <c r="AH48" s="278">
        <v>0</v>
      </c>
      <c r="AI48" s="278">
        <v>2981</v>
      </c>
      <c r="AJ48" s="278">
        <v>63</v>
      </c>
      <c r="AK48" s="280">
        <f t="shared" si="8"/>
        <v>0</v>
      </c>
      <c r="AL48" s="278">
        <v>0</v>
      </c>
      <c r="AM48" s="278">
        <v>0</v>
      </c>
      <c r="AN48" s="278">
        <v>0</v>
      </c>
      <c r="AO48" s="278">
        <v>0</v>
      </c>
      <c r="AP48" s="278">
        <v>0</v>
      </c>
      <c r="AQ48" s="278">
        <v>0</v>
      </c>
      <c r="AR48" s="278">
        <v>0</v>
      </c>
      <c r="AS48" s="278">
        <v>0</v>
      </c>
    </row>
    <row r="49" spans="1:45" s="276" customFormat="1" ht="12" customHeight="1">
      <c r="A49" s="271" t="s">
        <v>624</v>
      </c>
      <c r="B49" s="272" t="s">
        <v>641</v>
      </c>
      <c r="C49" s="300" t="s">
        <v>300</v>
      </c>
      <c r="D49" s="278">
        <f t="shared" si="0"/>
        <v>542447</v>
      </c>
      <c r="E49" s="278">
        <f t="shared" si="1"/>
        <v>420911</v>
      </c>
      <c r="F49" s="278">
        <f t="shared" si="2"/>
        <v>104984</v>
      </c>
      <c r="G49" s="278">
        <v>13047</v>
      </c>
      <c r="H49" s="278">
        <v>2892</v>
      </c>
      <c r="I49" s="278">
        <v>0</v>
      </c>
      <c r="J49" s="278">
        <v>0</v>
      </c>
      <c r="K49" s="278">
        <v>38977</v>
      </c>
      <c r="L49" s="278">
        <v>50021</v>
      </c>
      <c r="M49" s="278">
        <v>47</v>
      </c>
      <c r="N49" s="278">
        <f t="shared" si="3"/>
        <v>2521</v>
      </c>
      <c r="O49" s="278">
        <f>+'資源化量内訳'!Y49</f>
        <v>14031</v>
      </c>
      <c r="P49" s="278">
        <f t="shared" si="4"/>
        <v>429350</v>
      </c>
      <c r="Q49" s="278">
        <v>420911</v>
      </c>
      <c r="R49" s="278">
        <f t="shared" si="5"/>
        <v>8439</v>
      </c>
      <c r="S49" s="278">
        <v>4178</v>
      </c>
      <c r="T49" s="278">
        <v>20</v>
      </c>
      <c r="U49" s="278">
        <v>0</v>
      </c>
      <c r="V49" s="278">
        <v>0</v>
      </c>
      <c r="W49" s="278">
        <v>0</v>
      </c>
      <c r="X49" s="278">
        <v>4241</v>
      </c>
      <c r="Y49" s="278">
        <v>0</v>
      </c>
      <c r="Z49" s="278">
        <f t="shared" si="6"/>
        <v>59068</v>
      </c>
      <c r="AA49" s="278">
        <v>2521</v>
      </c>
      <c r="AB49" s="278">
        <v>48394</v>
      </c>
      <c r="AC49" s="278">
        <f t="shared" si="7"/>
        <v>8153</v>
      </c>
      <c r="AD49" s="278">
        <v>3011</v>
      </c>
      <c r="AE49" s="278">
        <v>0</v>
      </c>
      <c r="AF49" s="278">
        <v>0</v>
      </c>
      <c r="AG49" s="278">
        <v>0</v>
      </c>
      <c r="AH49" s="278">
        <v>113</v>
      </c>
      <c r="AI49" s="278">
        <v>4982</v>
      </c>
      <c r="AJ49" s="278">
        <v>47</v>
      </c>
      <c r="AK49" s="280">
        <f t="shared" si="8"/>
        <v>0</v>
      </c>
      <c r="AL49" s="278">
        <v>0</v>
      </c>
      <c r="AM49" s="278">
        <v>0</v>
      </c>
      <c r="AN49" s="278">
        <v>0</v>
      </c>
      <c r="AO49" s="278">
        <v>0</v>
      </c>
      <c r="AP49" s="278">
        <v>0</v>
      </c>
      <c r="AQ49" s="278">
        <v>0</v>
      </c>
      <c r="AR49" s="278">
        <v>0</v>
      </c>
      <c r="AS49" s="278">
        <v>0</v>
      </c>
    </row>
    <row r="50" spans="1:45" s="276" customFormat="1" ht="12" customHeight="1">
      <c r="A50" s="271" t="s">
        <v>597</v>
      </c>
      <c r="B50" s="272" t="s">
        <v>598</v>
      </c>
      <c r="C50" s="300" t="s">
        <v>300</v>
      </c>
      <c r="D50" s="278">
        <f t="shared" si="0"/>
        <v>407416</v>
      </c>
      <c r="E50" s="278">
        <f t="shared" si="1"/>
        <v>324544</v>
      </c>
      <c r="F50" s="278">
        <f t="shared" si="2"/>
        <v>66427</v>
      </c>
      <c r="G50" s="278">
        <v>11419</v>
      </c>
      <c r="H50" s="278">
        <v>878</v>
      </c>
      <c r="I50" s="278">
        <v>0</v>
      </c>
      <c r="J50" s="278">
        <v>5814</v>
      </c>
      <c r="K50" s="278">
        <v>4569</v>
      </c>
      <c r="L50" s="278">
        <v>43312</v>
      </c>
      <c r="M50" s="278">
        <v>435</v>
      </c>
      <c r="N50" s="278">
        <f t="shared" si="3"/>
        <v>3115</v>
      </c>
      <c r="O50" s="278">
        <f>+'資源化量内訳'!Y50</f>
        <v>13330</v>
      </c>
      <c r="P50" s="278">
        <f t="shared" si="4"/>
        <v>334937</v>
      </c>
      <c r="Q50" s="278">
        <v>324544</v>
      </c>
      <c r="R50" s="278">
        <f t="shared" si="5"/>
        <v>10393</v>
      </c>
      <c r="S50" s="278">
        <v>3637</v>
      </c>
      <c r="T50" s="278">
        <v>0</v>
      </c>
      <c r="U50" s="278">
        <v>0</v>
      </c>
      <c r="V50" s="278">
        <v>1403</v>
      </c>
      <c r="W50" s="278">
        <v>0</v>
      </c>
      <c r="X50" s="278">
        <v>5340</v>
      </c>
      <c r="Y50" s="278">
        <v>13</v>
      </c>
      <c r="Z50" s="278">
        <f t="shared" si="6"/>
        <v>32720</v>
      </c>
      <c r="AA50" s="278">
        <v>3115</v>
      </c>
      <c r="AB50" s="278">
        <v>21875</v>
      </c>
      <c r="AC50" s="278">
        <f t="shared" si="7"/>
        <v>7730</v>
      </c>
      <c r="AD50" s="278">
        <v>2639</v>
      </c>
      <c r="AE50" s="278">
        <v>0</v>
      </c>
      <c r="AF50" s="278">
        <v>0</v>
      </c>
      <c r="AG50" s="278">
        <v>0</v>
      </c>
      <c r="AH50" s="278">
        <v>18</v>
      </c>
      <c r="AI50" s="278">
        <v>4638</v>
      </c>
      <c r="AJ50" s="278">
        <v>435</v>
      </c>
      <c r="AK50" s="280">
        <f t="shared" si="8"/>
        <v>0</v>
      </c>
      <c r="AL50" s="278">
        <v>0</v>
      </c>
      <c r="AM50" s="278">
        <v>0</v>
      </c>
      <c r="AN50" s="278">
        <v>0</v>
      </c>
      <c r="AO50" s="278">
        <v>0</v>
      </c>
      <c r="AP50" s="278">
        <v>0</v>
      </c>
      <c r="AQ50" s="278">
        <v>0</v>
      </c>
      <c r="AR50" s="278">
        <v>0</v>
      </c>
      <c r="AS50" s="278">
        <v>0</v>
      </c>
    </row>
    <row r="51" spans="1:45" s="276" customFormat="1" ht="12" customHeight="1">
      <c r="A51" s="271" t="s">
        <v>625</v>
      </c>
      <c r="B51" s="272" t="s">
        <v>626</v>
      </c>
      <c r="C51" s="300" t="s">
        <v>300</v>
      </c>
      <c r="D51" s="278">
        <f t="shared" si="0"/>
        <v>412853</v>
      </c>
      <c r="E51" s="278">
        <f t="shared" si="1"/>
        <v>295274</v>
      </c>
      <c r="F51" s="278">
        <f t="shared" si="2"/>
        <v>73811</v>
      </c>
      <c r="G51" s="278">
        <v>3640</v>
      </c>
      <c r="H51" s="278">
        <v>4706</v>
      </c>
      <c r="I51" s="278">
        <v>0</v>
      </c>
      <c r="J51" s="278">
        <v>0</v>
      </c>
      <c r="K51" s="278">
        <v>1019</v>
      </c>
      <c r="L51" s="278">
        <v>50272</v>
      </c>
      <c r="M51" s="278">
        <v>14174</v>
      </c>
      <c r="N51" s="278">
        <f t="shared" si="3"/>
        <v>2986</v>
      </c>
      <c r="O51" s="278">
        <f>+'資源化量内訳'!Y51</f>
        <v>40782</v>
      </c>
      <c r="P51" s="278">
        <f t="shared" si="4"/>
        <v>312936</v>
      </c>
      <c r="Q51" s="278">
        <v>295274</v>
      </c>
      <c r="R51" s="278">
        <f t="shared" si="5"/>
        <v>17662</v>
      </c>
      <c r="S51" s="278">
        <v>848</v>
      </c>
      <c r="T51" s="278">
        <v>0</v>
      </c>
      <c r="U51" s="278">
        <v>0</v>
      </c>
      <c r="V51" s="278">
        <v>0</v>
      </c>
      <c r="W51" s="278">
        <v>0</v>
      </c>
      <c r="X51" s="278">
        <v>2958</v>
      </c>
      <c r="Y51" s="278">
        <v>13856</v>
      </c>
      <c r="Z51" s="278">
        <f t="shared" si="6"/>
        <v>48942</v>
      </c>
      <c r="AA51" s="278">
        <v>2986</v>
      </c>
      <c r="AB51" s="278">
        <v>30086</v>
      </c>
      <c r="AC51" s="278">
        <f t="shared" si="7"/>
        <v>15870</v>
      </c>
      <c r="AD51" s="278">
        <v>1702</v>
      </c>
      <c r="AE51" s="278">
        <v>0</v>
      </c>
      <c r="AF51" s="278">
        <v>0</v>
      </c>
      <c r="AG51" s="278">
        <v>0</v>
      </c>
      <c r="AH51" s="278">
        <v>0</v>
      </c>
      <c r="AI51" s="278">
        <v>14067</v>
      </c>
      <c r="AJ51" s="278">
        <v>101</v>
      </c>
      <c r="AK51" s="280">
        <f t="shared" si="8"/>
        <v>164</v>
      </c>
      <c r="AL51" s="278">
        <v>0</v>
      </c>
      <c r="AM51" s="278">
        <v>0</v>
      </c>
      <c r="AN51" s="278">
        <v>0</v>
      </c>
      <c r="AO51" s="278">
        <v>0</v>
      </c>
      <c r="AP51" s="278">
        <v>0</v>
      </c>
      <c r="AQ51" s="278">
        <v>0</v>
      </c>
      <c r="AR51" s="278">
        <v>164</v>
      </c>
      <c r="AS51" s="278">
        <v>0</v>
      </c>
    </row>
    <row r="52" spans="1:45" s="276" customFormat="1" ht="12" customHeight="1">
      <c r="A52" s="271" t="s">
        <v>599</v>
      </c>
      <c r="B52" s="272" t="s">
        <v>627</v>
      </c>
      <c r="C52" s="300" t="s">
        <v>300</v>
      </c>
      <c r="D52" s="278">
        <f t="shared" si="0"/>
        <v>575523</v>
      </c>
      <c r="E52" s="278">
        <f t="shared" si="1"/>
        <v>452795</v>
      </c>
      <c r="F52" s="278">
        <f t="shared" si="2"/>
        <v>94008</v>
      </c>
      <c r="G52" s="278">
        <v>25081</v>
      </c>
      <c r="H52" s="278">
        <v>12611</v>
      </c>
      <c r="I52" s="278">
        <v>139</v>
      </c>
      <c r="J52" s="278">
        <v>0</v>
      </c>
      <c r="K52" s="278">
        <v>499</v>
      </c>
      <c r="L52" s="278">
        <v>55340</v>
      </c>
      <c r="M52" s="278">
        <v>338</v>
      </c>
      <c r="N52" s="278">
        <f t="shared" si="3"/>
        <v>14835</v>
      </c>
      <c r="O52" s="278">
        <f>+'資源化量内訳'!Y52</f>
        <v>13885</v>
      </c>
      <c r="P52" s="278">
        <f t="shared" si="4"/>
        <v>463775</v>
      </c>
      <c r="Q52" s="278">
        <v>452795</v>
      </c>
      <c r="R52" s="278">
        <f t="shared" si="5"/>
        <v>10980</v>
      </c>
      <c r="S52" s="278">
        <v>8686</v>
      </c>
      <c r="T52" s="278">
        <v>0</v>
      </c>
      <c r="U52" s="278">
        <v>0</v>
      </c>
      <c r="V52" s="278">
        <v>0</v>
      </c>
      <c r="W52" s="278">
        <v>0</v>
      </c>
      <c r="X52" s="278">
        <v>2294</v>
      </c>
      <c r="Y52" s="278">
        <v>0</v>
      </c>
      <c r="Z52" s="278">
        <f t="shared" si="6"/>
        <v>69921</v>
      </c>
      <c r="AA52" s="278">
        <v>14835</v>
      </c>
      <c r="AB52" s="278">
        <v>46323</v>
      </c>
      <c r="AC52" s="278">
        <f t="shared" si="7"/>
        <v>8763</v>
      </c>
      <c r="AD52" s="278">
        <v>5199</v>
      </c>
      <c r="AE52" s="278">
        <v>0</v>
      </c>
      <c r="AF52" s="278">
        <v>0</v>
      </c>
      <c r="AG52" s="278">
        <v>0</v>
      </c>
      <c r="AH52" s="278">
        <v>0</v>
      </c>
      <c r="AI52" s="278">
        <v>3236</v>
      </c>
      <c r="AJ52" s="278">
        <v>328</v>
      </c>
      <c r="AK52" s="280">
        <f t="shared" si="8"/>
        <v>147</v>
      </c>
      <c r="AL52" s="278">
        <v>0</v>
      </c>
      <c r="AM52" s="278">
        <v>139</v>
      </c>
      <c r="AN52" s="278">
        <v>0</v>
      </c>
      <c r="AO52" s="278">
        <v>0</v>
      </c>
      <c r="AP52" s="278">
        <v>0</v>
      </c>
      <c r="AQ52" s="278">
        <v>0</v>
      </c>
      <c r="AR52" s="278">
        <v>0</v>
      </c>
      <c r="AS52" s="278">
        <v>8</v>
      </c>
    </row>
    <row r="53" spans="1:45" s="276" customFormat="1" ht="12" customHeight="1">
      <c r="A53" s="271" t="s">
        <v>600</v>
      </c>
      <c r="B53" s="272" t="s">
        <v>601</v>
      </c>
      <c r="C53" s="300" t="s">
        <v>300</v>
      </c>
      <c r="D53" s="278">
        <f t="shared" si="0"/>
        <v>444621</v>
      </c>
      <c r="E53" s="278">
        <f t="shared" si="1"/>
        <v>378930</v>
      </c>
      <c r="F53" s="278">
        <f t="shared" si="2"/>
        <v>54982</v>
      </c>
      <c r="G53" s="278">
        <v>10990</v>
      </c>
      <c r="H53" s="278">
        <v>3978</v>
      </c>
      <c r="I53" s="278">
        <v>122</v>
      </c>
      <c r="J53" s="278">
        <v>0</v>
      </c>
      <c r="K53" s="278">
        <v>147</v>
      </c>
      <c r="L53" s="278">
        <v>38710</v>
      </c>
      <c r="M53" s="278">
        <v>1035</v>
      </c>
      <c r="N53" s="278">
        <f t="shared" si="3"/>
        <v>2350</v>
      </c>
      <c r="O53" s="278">
        <f>+'資源化量内訳'!Y53</f>
        <v>8359</v>
      </c>
      <c r="P53" s="278">
        <f t="shared" si="4"/>
        <v>387229</v>
      </c>
      <c r="Q53" s="278">
        <v>378930</v>
      </c>
      <c r="R53" s="278">
        <f t="shared" si="5"/>
        <v>8299</v>
      </c>
      <c r="S53" s="278">
        <v>5908</v>
      </c>
      <c r="T53" s="278">
        <v>32</v>
      </c>
      <c r="U53" s="278">
        <v>0</v>
      </c>
      <c r="V53" s="278">
        <v>0</v>
      </c>
      <c r="W53" s="278">
        <v>0</v>
      </c>
      <c r="X53" s="278">
        <v>2218</v>
      </c>
      <c r="Y53" s="278">
        <v>141</v>
      </c>
      <c r="Z53" s="278">
        <f t="shared" si="6"/>
        <v>27066</v>
      </c>
      <c r="AA53" s="278">
        <v>2350</v>
      </c>
      <c r="AB53" s="278">
        <v>21670</v>
      </c>
      <c r="AC53" s="278">
        <f t="shared" si="7"/>
        <v>3046</v>
      </c>
      <c r="AD53" s="278">
        <v>1259</v>
      </c>
      <c r="AE53" s="278">
        <v>0</v>
      </c>
      <c r="AF53" s="278">
        <v>0</v>
      </c>
      <c r="AG53" s="278">
        <v>0</v>
      </c>
      <c r="AH53" s="278">
        <v>0</v>
      </c>
      <c r="AI53" s="278">
        <v>1361</v>
      </c>
      <c r="AJ53" s="278">
        <v>426</v>
      </c>
      <c r="AK53" s="280">
        <f t="shared" si="8"/>
        <v>2</v>
      </c>
      <c r="AL53" s="278">
        <v>0</v>
      </c>
      <c r="AM53" s="278">
        <v>1</v>
      </c>
      <c r="AN53" s="278">
        <v>0</v>
      </c>
      <c r="AO53" s="278">
        <v>0</v>
      </c>
      <c r="AP53" s="278">
        <v>0</v>
      </c>
      <c r="AQ53" s="278">
        <v>0</v>
      </c>
      <c r="AR53" s="278">
        <v>0</v>
      </c>
      <c r="AS53" s="278">
        <v>1</v>
      </c>
    </row>
    <row r="54" spans="1:45" s="276" customFormat="1" ht="12" customHeight="1">
      <c r="A54" s="311" t="s">
        <v>753</v>
      </c>
      <c r="B54" s="312" t="s">
        <v>754</v>
      </c>
      <c r="C54" s="313" t="s">
        <v>755</v>
      </c>
      <c r="D54" s="317">
        <f aca="true" t="shared" si="9" ref="D54:AS54">SUM(D7:D53)</f>
        <v>42615830</v>
      </c>
      <c r="E54" s="317">
        <f t="shared" si="9"/>
        <v>33991118</v>
      </c>
      <c r="F54" s="317">
        <f t="shared" si="9"/>
        <v>5938987</v>
      </c>
      <c r="G54" s="317">
        <f t="shared" si="9"/>
        <v>1905438</v>
      </c>
      <c r="H54" s="317">
        <f t="shared" si="9"/>
        <v>156364</v>
      </c>
      <c r="I54" s="317">
        <f t="shared" si="9"/>
        <v>6926</v>
      </c>
      <c r="J54" s="317">
        <f t="shared" si="9"/>
        <v>32526</v>
      </c>
      <c r="K54" s="317">
        <f t="shared" si="9"/>
        <v>704727</v>
      </c>
      <c r="L54" s="317">
        <f t="shared" si="9"/>
        <v>3038723</v>
      </c>
      <c r="M54" s="317">
        <f t="shared" si="9"/>
        <v>94283</v>
      </c>
      <c r="N54" s="317">
        <f t="shared" si="9"/>
        <v>567295</v>
      </c>
      <c r="O54" s="317">
        <f t="shared" si="9"/>
        <v>2118430</v>
      </c>
      <c r="P54" s="317">
        <f t="shared" si="9"/>
        <v>35407358</v>
      </c>
      <c r="Q54" s="317">
        <f t="shared" si="9"/>
        <v>33991118</v>
      </c>
      <c r="R54" s="317">
        <f t="shared" si="9"/>
        <v>1416240</v>
      </c>
      <c r="S54" s="317">
        <f t="shared" si="9"/>
        <v>1084595</v>
      </c>
      <c r="T54" s="317">
        <f t="shared" si="9"/>
        <v>5319</v>
      </c>
      <c r="U54" s="317">
        <f t="shared" si="9"/>
        <v>0</v>
      </c>
      <c r="V54" s="317">
        <f t="shared" si="9"/>
        <v>1986</v>
      </c>
      <c r="W54" s="317">
        <f t="shared" si="9"/>
        <v>43633</v>
      </c>
      <c r="X54" s="317">
        <f t="shared" si="9"/>
        <v>252380</v>
      </c>
      <c r="Y54" s="317">
        <f t="shared" si="9"/>
        <v>28327</v>
      </c>
      <c r="Z54" s="317">
        <f t="shared" si="9"/>
        <v>4647671</v>
      </c>
      <c r="AA54" s="317">
        <f t="shared" si="9"/>
        <v>567295</v>
      </c>
      <c r="AB54" s="317">
        <f t="shared" si="9"/>
        <v>3456268</v>
      </c>
      <c r="AC54" s="317">
        <f t="shared" si="9"/>
        <v>624108</v>
      </c>
      <c r="AD54" s="317">
        <f t="shared" si="9"/>
        <v>302427</v>
      </c>
      <c r="AE54" s="317">
        <f t="shared" si="9"/>
        <v>378</v>
      </c>
      <c r="AF54" s="317">
        <f t="shared" si="9"/>
        <v>0</v>
      </c>
      <c r="AG54" s="317">
        <f t="shared" si="9"/>
        <v>1602</v>
      </c>
      <c r="AH54" s="317">
        <f t="shared" si="9"/>
        <v>6188</v>
      </c>
      <c r="AI54" s="317">
        <f t="shared" si="9"/>
        <v>267578</v>
      </c>
      <c r="AJ54" s="317">
        <f t="shared" si="9"/>
        <v>45935</v>
      </c>
      <c r="AK54" s="318">
        <f t="shared" si="9"/>
        <v>44659</v>
      </c>
      <c r="AL54" s="317">
        <f t="shared" si="9"/>
        <v>32727</v>
      </c>
      <c r="AM54" s="317">
        <f t="shared" si="9"/>
        <v>1396</v>
      </c>
      <c r="AN54" s="317">
        <f t="shared" si="9"/>
        <v>225</v>
      </c>
      <c r="AO54" s="317">
        <f t="shared" si="9"/>
        <v>0</v>
      </c>
      <c r="AP54" s="317">
        <f t="shared" si="9"/>
        <v>2649</v>
      </c>
      <c r="AQ54" s="317">
        <f t="shared" si="9"/>
        <v>0</v>
      </c>
      <c r="AR54" s="317">
        <f t="shared" si="9"/>
        <v>3533</v>
      </c>
      <c r="AS54" s="317">
        <f t="shared" si="9"/>
        <v>4129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87" width="10.59765625" style="305" customWidth="1"/>
    <col min="88" max="88" width="9" style="308" customWidth="1"/>
    <col min="89" max="16384" width="9" style="307" customWidth="1"/>
  </cols>
  <sheetData>
    <row r="1" spans="1:88" s="175" customFormat="1" ht="17.25">
      <c r="A1" s="248" t="s">
        <v>606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22" t="s">
        <v>367</v>
      </c>
      <c r="B2" s="322" t="s">
        <v>368</v>
      </c>
      <c r="C2" s="322" t="s">
        <v>369</v>
      </c>
      <c r="D2" s="251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1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1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2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0" t="s">
        <v>394</v>
      </c>
    </row>
    <row r="3" spans="1:88" s="176" customFormat="1" ht="25.5" customHeight="1">
      <c r="A3" s="323"/>
      <c r="B3" s="323"/>
      <c r="C3" s="325"/>
      <c r="D3" s="329" t="s">
        <v>373</v>
      </c>
      <c r="E3" s="320" t="s">
        <v>396</v>
      </c>
      <c r="F3" s="320" t="s">
        <v>398</v>
      </c>
      <c r="G3" s="320" t="s">
        <v>400</v>
      </c>
      <c r="H3" s="320" t="s">
        <v>402</v>
      </c>
      <c r="I3" s="320" t="s">
        <v>404</v>
      </c>
      <c r="J3" s="320" t="s">
        <v>405</v>
      </c>
      <c r="K3" s="320" t="s">
        <v>407</v>
      </c>
      <c r="L3" s="320" t="s">
        <v>409</v>
      </c>
      <c r="M3" s="320" t="s">
        <v>411</v>
      </c>
      <c r="N3" s="320" t="s">
        <v>413</v>
      </c>
      <c r="O3" s="320" t="s">
        <v>415</v>
      </c>
      <c r="P3" s="320" t="s">
        <v>417</v>
      </c>
      <c r="Q3" s="320" t="s">
        <v>419</v>
      </c>
      <c r="R3" s="320" t="s">
        <v>420</v>
      </c>
      <c r="S3" s="320" t="s">
        <v>421</v>
      </c>
      <c r="T3" s="320" t="s">
        <v>423</v>
      </c>
      <c r="U3" s="320" t="s">
        <v>424</v>
      </c>
      <c r="V3" s="320" t="s">
        <v>426</v>
      </c>
      <c r="W3" s="320" t="s">
        <v>428</v>
      </c>
      <c r="X3" s="320" t="s">
        <v>429</v>
      </c>
      <c r="Y3" s="329" t="s">
        <v>373</v>
      </c>
      <c r="Z3" s="320" t="s">
        <v>396</v>
      </c>
      <c r="AA3" s="320" t="s">
        <v>398</v>
      </c>
      <c r="AB3" s="320" t="s">
        <v>400</v>
      </c>
      <c r="AC3" s="320" t="s">
        <v>402</v>
      </c>
      <c r="AD3" s="320" t="s">
        <v>404</v>
      </c>
      <c r="AE3" s="320" t="s">
        <v>405</v>
      </c>
      <c r="AF3" s="320" t="s">
        <v>407</v>
      </c>
      <c r="AG3" s="320" t="s">
        <v>409</v>
      </c>
      <c r="AH3" s="320" t="s">
        <v>411</v>
      </c>
      <c r="AI3" s="320" t="s">
        <v>413</v>
      </c>
      <c r="AJ3" s="320" t="s">
        <v>415</v>
      </c>
      <c r="AK3" s="320" t="s">
        <v>417</v>
      </c>
      <c r="AL3" s="320" t="s">
        <v>419</v>
      </c>
      <c r="AM3" s="320" t="s">
        <v>420</v>
      </c>
      <c r="AN3" s="320" t="s">
        <v>421</v>
      </c>
      <c r="AO3" s="320" t="s">
        <v>423</v>
      </c>
      <c r="AP3" s="320" t="s">
        <v>424</v>
      </c>
      <c r="AQ3" s="320" t="s">
        <v>426</v>
      </c>
      <c r="AR3" s="320" t="s">
        <v>428</v>
      </c>
      <c r="AS3" s="320" t="s">
        <v>429</v>
      </c>
      <c r="AT3" s="329" t="s">
        <v>373</v>
      </c>
      <c r="AU3" s="320" t="s">
        <v>396</v>
      </c>
      <c r="AV3" s="320" t="s">
        <v>398</v>
      </c>
      <c r="AW3" s="320" t="s">
        <v>400</v>
      </c>
      <c r="AX3" s="320" t="s">
        <v>402</v>
      </c>
      <c r="AY3" s="320" t="s">
        <v>404</v>
      </c>
      <c r="AZ3" s="320" t="s">
        <v>405</v>
      </c>
      <c r="BA3" s="320" t="s">
        <v>407</v>
      </c>
      <c r="BB3" s="320" t="s">
        <v>409</v>
      </c>
      <c r="BC3" s="320" t="s">
        <v>411</v>
      </c>
      <c r="BD3" s="320" t="s">
        <v>413</v>
      </c>
      <c r="BE3" s="320" t="s">
        <v>415</v>
      </c>
      <c r="BF3" s="320" t="s">
        <v>417</v>
      </c>
      <c r="BG3" s="320" t="s">
        <v>419</v>
      </c>
      <c r="BH3" s="320" t="s">
        <v>420</v>
      </c>
      <c r="BI3" s="320" t="s">
        <v>421</v>
      </c>
      <c r="BJ3" s="320" t="s">
        <v>423</v>
      </c>
      <c r="BK3" s="320" t="s">
        <v>424</v>
      </c>
      <c r="BL3" s="320" t="s">
        <v>426</v>
      </c>
      <c r="BM3" s="320" t="s">
        <v>428</v>
      </c>
      <c r="BN3" s="320" t="s">
        <v>429</v>
      </c>
      <c r="BO3" s="329" t="s">
        <v>373</v>
      </c>
      <c r="BP3" s="320" t="s">
        <v>396</v>
      </c>
      <c r="BQ3" s="320" t="s">
        <v>398</v>
      </c>
      <c r="BR3" s="320" t="s">
        <v>400</v>
      </c>
      <c r="BS3" s="320" t="s">
        <v>402</v>
      </c>
      <c r="BT3" s="320" t="s">
        <v>404</v>
      </c>
      <c r="BU3" s="320" t="s">
        <v>405</v>
      </c>
      <c r="BV3" s="320" t="s">
        <v>407</v>
      </c>
      <c r="BW3" s="320" t="s">
        <v>409</v>
      </c>
      <c r="BX3" s="320" t="s">
        <v>411</v>
      </c>
      <c r="BY3" s="320" t="s">
        <v>413</v>
      </c>
      <c r="BZ3" s="320" t="s">
        <v>415</v>
      </c>
      <c r="CA3" s="320" t="s">
        <v>417</v>
      </c>
      <c r="CB3" s="320" t="s">
        <v>419</v>
      </c>
      <c r="CC3" s="320" t="s">
        <v>420</v>
      </c>
      <c r="CD3" s="320" t="s">
        <v>421</v>
      </c>
      <c r="CE3" s="320" t="s">
        <v>423</v>
      </c>
      <c r="CF3" s="320" t="s">
        <v>424</v>
      </c>
      <c r="CG3" s="320" t="s">
        <v>426</v>
      </c>
      <c r="CH3" s="320" t="s">
        <v>428</v>
      </c>
      <c r="CI3" s="320" t="s">
        <v>429</v>
      </c>
      <c r="CJ3" s="321"/>
    </row>
    <row r="4" spans="1:88" s="176" customFormat="1" ht="25.5" customHeight="1">
      <c r="A4" s="323"/>
      <c r="B4" s="323"/>
      <c r="C4" s="325"/>
      <c r="D4" s="329"/>
      <c r="E4" s="330"/>
      <c r="F4" s="330"/>
      <c r="G4" s="330"/>
      <c r="H4" s="330"/>
      <c r="I4" s="330"/>
      <c r="J4" s="330"/>
      <c r="K4" s="330"/>
      <c r="L4" s="330"/>
      <c r="M4" s="321"/>
      <c r="N4" s="330"/>
      <c r="O4" s="330"/>
      <c r="P4" s="330"/>
      <c r="Q4" s="330"/>
      <c r="R4" s="330"/>
      <c r="S4" s="330"/>
      <c r="T4" s="330"/>
      <c r="U4" s="330"/>
      <c r="V4" s="321"/>
      <c r="W4" s="321"/>
      <c r="X4" s="321"/>
      <c r="Y4" s="329"/>
      <c r="Z4" s="330"/>
      <c r="AA4" s="330"/>
      <c r="AB4" s="330"/>
      <c r="AC4" s="330"/>
      <c r="AD4" s="330"/>
      <c r="AE4" s="330"/>
      <c r="AF4" s="330"/>
      <c r="AG4" s="330"/>
      <c r="AH4" s="321"/>
      <c r="AI4" s="330"/>
      <c r="AJ4" s="330"/>
      <c r="AK4" s="330"/>
      <c r="AL4" s="330"/>
      <c r="AM4" s="330"/>
      <c r="AN4" s="330"/>
      <c r="AO4" s="330"/>
      <c r="AP4" s="330"/>
      <c r="AQ4" s="321"/>
      <c r="AR4" s="321"/>
      <c r="AS4" s="321"/>
      <c r="AT4" s="329"/>
      <c r="AU4" s="330"/>
      <c r="AV4" s="330"/>
      <c r="AW4" s="330"/>
      <c r="AX4" s="330"/>
      <c r="AY4" s="330"/>
      <c r="AZ4" s="330"/>
      <c r="BA4" s="330"/>
      <c r="BB4" s="330"/>
      <c r="BC4" s="321"/>
      <c r="BD4" s="330"/>
      <c r="BE4" s="330"/>
      <c r="BF4" s="330"/>
      <c r="BG4" s="330"/>
      <c r="BH4" s="330"/>
      <c r="BI4" s="330"/>
      <c r="BJ4" s="330"/>
      <c r="BK4" s="330"/>
      <c r="BL4" s="321"/>
      <c r="BM4" s="321"/>
      <c r="BN4" s="321"/>
      <c r="BO4" s="329"/>
      <c r="BP4" s="330"/>
      <c r="BQ4" s="330"/>
      <c r="BR4" s="330"/>
      <c r="BS4" s="330"/>
      <c r="BT4" s="330"/>
      <c r="BU4" s="330"/>
      <c r="BV4" s="330"/>
      <c r="BW4" s="330"/>
      <c r="BX4" s="321"/>
      <c r="BY4" s="330"/>
      <c r="BZ4" s="330"/>
      <c r="CA4" s="330"/>
      <c r="CB4" s="330"/>
      <c r="CC4" s="330"/>
      <c r="CD4" s="330"/>
      <c r="CE4" s="330"/>
      <c r="CF4" s="330"/>
      <c r="CG4" s="321"/>
      <c r="CH4" s="321"/>
      <c r="CI4" s="321"/>
      <c r="CJ4" s="321"/>
    </row>
    <row r="5" spans="1:88" s="176" customFormat="1" ht="25.5" customHeight="1">
      <c r="A5" s="323"/>
      <c r="B5" s="323"/>
      <c r="C5" s="325"/>
      <c r="D5" s="329"/>
      <c r="E5" s="330"/>
      <c r="F5" s="330"/>
      <c r="G5" s="330"/>
      <c r="H5" s="330"/>
      <c r="I5" s="330"/>
      <c r="J5" s="330"/>
      <c r="K5" s="330"/>
      <c r="L5" s="330"/>
      <c r="M5" s="321"/>
      <c r="N5" s="330"/>
      <c r="O5" s="330"/>
      <c r="P5" s="330"/>
      <c r="Q5" s="330"/>
      <c r="R5" s="330"/>
      <c r="S5" s="330"/>
      <c r="T5" s="330"/>
      <c r="U5" s="330"/>
      <c r="V5" s="321"/>
      <c r="W5" s="321"/>
      <c r="X5" s="321"/>
      <c r="Y5" s="329"/>
      <c r="Z5" s="330"/>
      <c r="AA5" s="330"/>
      <c r="AB5" s="330"/>
      <c r="AC5" s="330"/>
      <c r="AD5" s="330"/>
      <c r="AE5" s="330"/>
      <c r="AF5" s="330"/>
      <c r="AG5" s="330"/>
      <c r="AH5" s="321"/>
      <c r="AI5" s="330"/>
      <c r="AJ5" s="330"/>
      <c r="AK5" s="330"/>
      <c r="AL5" s="330"/>
      <c r="AM5" s="330"/>
      <c r="AN5" s="330"/>
      <c r="AO5" s="330"/>
      <c r="AP5" s="330"/>
      <c r="AQ5" s="321"/>
      <c r="AR5" s="321"/>
      <c r="AS5" s="321"/>
      <c r="AT5" s="329"/>
      <c r="AU5" s="330"/>
      <c r="AV5" s="330"/>
      <c r="AW5" s="330"/>
      <c r="AX5" s="330"/>
      <c r="AY5" s="330"/>
      <c r="AZ5" s="330"/>
      <c r="BA5" s="330"/>
      <c r="BB5" s="330"/>
      <c r="BC5" s="321"/>
      <c r="BD5" s="330"/>
      <c r="BE5" s="330"/>
      <c r="BF5" s="330"/>
      <c r="BG5" s="330"/>
      <c r="BH5" s="330"/>
      <c r="BI5" s="330"/>
      <c r="BJ5" s="330"/>
      <c r="BK5" s="330"/>
      <c r="BL5" s="321"/>
      <c r="BM5" s="321"/>
      <c r="BN5" s="321"/>
      <c r="BO5" s="329"/>
      <c r="BP5" s="330"/>
      <c r="BQ5" s="330"/>
      <c r="BR5" s="330"/>
      <c r="BS5" s="330"/>
      <c r="BT5" s="330"/>
      <c r="BU5" s="330"/>
      <c r="BV5" s="330"/>
      <c r="BW5" s="330"/>
      <c r="BX5" s="321"/>
      <c r="BY5" s="330"/>
      <c r="BZ5" s="330"/>
      <c r="CA5" s="330"/>
      <c r="CB5" s="330"/>
      <c r="CC5" s="330"/>
      <c r="CD5" s="330"/>
      <c r="CE5" s="330"/>
      <c r="CF5" s="330"/>
      <c r="CG5" s="321"/>
      <c r="CH5" s="321"/>
      <c r="CI5" s="321"/>
      <c r="CJ5" s="321"/>
    </row>
    <row r="6" spans="1:88" s="178" customFormat="1" ht="13.5">
      <c r="A6" s="324"/>
      <c r="B6" s="324"/>
      <c r="C6" s="350"/>
      <c r="D6" s="193" t="s">
        <v>389</v>
      </c>
      <c r="E6" s="235" t="s">
        <v>389</v>
      </c>
      <c r="F6" s="235" t="s">
        <v>389</v>
      </c>
      <c r="G6" s="235" t="s">
        <v>389</v>
      </c>
      <c r="H6" s="235" t="s">
        <v>389</v>
      </c>
      <c r="I6" s="235" t="s">
        <v>389</v>
      </c>
      <c r="J6" s="235" t="s">
        <v>389</v>
      </c>
      <c r="K6" s="235" t="s">
        <v>389</v>
      </c>
      <c r="L6" s="235" t="s">
        <v>389</v>
      </c>
      <c r="M6" s="235" t="s">
        <v>389</v>
      </c>
      <c r="N6" s="235" t="s">
        <v>389</v>
      </c>
      <c r="O6" s="235" t="s">
        <v>389</v>
      </c>
      <c r="P6" s="235" t="s">
        <v>389</v>
      </c>
      <c r="Q6" s="235" t="s">
        <v>389</v>
      </c>
      <c r="R6" s="235" t="s">
        <v>389</v>
      </c>
      <c r="S6" s="235" t="s">
        <v>389</v>
      </c>
      <c r="T6" s="235" t="s">
        <v>389</v>
      </c>
      <c r="U6" s="235" t="s">
        <v>430</v>
      </c>
      <c r="V6" s="235" t="s">
        <v>389</v>
      </c>
      <c r="W6" s="235" t="s">
        <v>389</v>
      </c>
      <c r="X6" s="235" t="s">
        <v>389</v>
      </c>
      <c r="Y6" s="235" t="s">
        <v>389</v>
      </c>
      <c r="Z6" s="235" t="s">
        <v>389</v>
      </c>
      <c r="AA6" s="235" t="s">
        <v>389</v>
      </c>
      <c r="AB6" s="235" t="s">
        <v>389</v>
      </c>
      <c r="AC6" s="235" t="s">
        <v>389</v>
      </c>
      <c r="AD6" s="235" t="s">
        <v>389</v>
      </c>
      <c r="AE6" s="235" t="s">
        <v>389</v>
      </c>
      <c r="AF6" s="235" t="s">
        <v>389</v>
      </c>
      <c r="AG6" s="235" t="s">
        <v>389</v>
      </c>
      <c r="AH6" s="235" t="s">
        <v>389</v>
      </c>
      <c r="AI6" s="235" t="s">
        <v>389</v>
      </c>
      <c r="AJ6" s="235" t="s">
        <v>389</v>
      </c>
      <c r="AK6" s="235" t="s">
        <v>389</v>
      </c>
      <c r="AL6" s="235" t="s">
        <v>389</v>
      </c>
      <c r="AM6" s="235" t="s">
        <v>389</v>
      </c>
      <c r="AN6" s="235" t="s">
        <v>389</v>
      </c>
      <c r="AO6" s="235" t="s">
        <v>389</v>
      </c>
      <c r="AP6" s="235" t="s">
        <v>430</v>
      </c>
      <c r="AQ6" s="235" t="s">
        <v>389</v>
      </c>
      <c r="AR6" s="235" t="s">
        <v>389</v>
      </c>
      <c r="AS6" s="235" t="s">
        <v>389</v>
      </c>
      <c r="AT6" s="235" t="s">
        <v>389</v>
      </c>
      <c r="AU6" s="235" t="s">
        <v>389</v>
      </c>
      <c r="AV6" s="235" t="s">
        <v>389</v>
      </c>
      <c r="AW6" s="235" t="s">
        <v>389</v>
      </c>
      <c r="AX6" s="235" t="s">
        <v>389</v>
      </c>
      <c r="AY6" s="235" t="s">
        <v>389</v>
      </c>
      <c r="AZ6" s="235" t="s">
        <v>389</v>
      </c>
      <c r="BA6" s="235" t="s">
        <v>389</v>
      </c>
      <c r="BB6" s="235" t="s">
        <v>389</v>
      </c>
      <c r="BC6" s="235" t="s">
        <v>389</v>
      </c>
      <c r="BD6" s="235" t="s">
        <v>389</v>
      </c>
      <c r="BE6" s="235" t="s">
        <v>389</v>
      </c>
      <c r="BF6" s="235" t="s">
        <v>389</v>
      </c>
      <c r="BG6" s="235" t="s">
        <v>389</v>
      </c>
      <c r="BH6" s="235" t="s">
        <v>389</v>
      </c>
      <c r="BI6" s="235" t="s">
        <v>389</v>
      </c>
      <c r="BJ6" s="235" t="s">
        <v>389</v>
      </c>
      <c r="BK6" s="235" t="s">
        <v>430</v>
      </c>
      <c r="BL6" s="235" t="s">
        <v>389</v>
      </c>
      <c r="BM6" s="235" t="s">
        <v>389</v>
      </c>
      <c r="BN6" s="235" t="s">
        <v>389</v>
      </c>
      <c r="BO6" s="235" t="s">
        <v>389</v>
      </c>
      <c r="BP6" s="235" t="s">
        <v>389</v>
      </c>
      <c r="BQ6" s="235" t="s">
        <v>389</v>
      </c>
      <c r="BR6" s="235" t="s">
        <v>389</v>
      </c>
      <c r="BS6" s="235" t="s">
        <v>389</v>
      </c>
      <c r="BT6" s="235" t="s">
        <v>389</v>
      </c>
      <c r="BU6" s="235" t="s">
        <v>389</v>
      </c>
      <c r="BV6" s="235" t="s">
        <v>389</v>
      </c>
      <c r="BW6" s="235" t="s">
        <v>389</v>
      </c>
      <c r="BX6" s="235" t="s">
        <v>389</v>
      </c>
      <c r="BY6" s="235" t="s">
        <v>389</v>
      </c>
      <c r="BZ6" s="235" t="s">
        <v>389</v>
      </c>
      <c r="CA6" s="235" t="s">
        <v>389</v>
      </c>
      <c r="CB6" s="235" t="s">
        <v>389</v>
      </c>
      <c r="CC6" s="235" t="s">
        <v>389</v>
      </c>
      <c r="CD6" s="235" t="s">
        <v>389</v>
      </c>
      <c r="CE6" s="235" t="s">
        <v>389</v>
      </c>
      <c r="CF6" s="235" t="s">
        <v>389</v>
      </c>
      <c r="CG6" s="235" t="s">
        <v>389</v>
      </c>
      <c r="CH6" s="235" t="s">
        <v>389</v>
      </c>
      <c r="CI6" s="235" t="s">
        <v>389</v>
      </c>
      <c r="CJ6" s="321"/>
    </row>
    <row r="7" spans="1:88" s="270" customFormat="1" ht="12" customHeight="1">
      <c r="A7" s="271" t="s">
        <v>659</v>
      </c>
      <c r="B7" s="272" t="s">
        <v>660</v>
      </c>
      <c r="C7" s="300" t="s">
        <v>661</v>
      </c>
      <c r="D7" s="273">
        <f aca="true" t="shared" si="0" ref="D7:S7">SUM(Y7,AT7,BO7)</f>
        <v>473477.33</v>
      </c>
      <c r="E7" s="273">
        <f t="shared" si="0"/>
        <v>212161</v>
      </c>
      <c r="F7" s="273">
        <f t="shared" si="0"/>
        <v>1400</v>
      </c>
      <c r="G7" s="273">
        <f t="shared" si="0"/>
        <v>13455</v>
      </c>
      <c r="H7" s="273">
        <f t="shared" si="0"/>
        <v>42485</v>
      </c>
      <c r="I7" s="273">
        <f t="shared" si="0"/>
        <v>40085</v>
      </c>
      <c r="J7" s="273">
        <f t="shared" si="0"/>
        <v>18710</v>
      </c>
      <c r="K7" s="273">
        <f t="shared" si="0"/>
        <v>603</v>
      </c>
      <c r="L7" s="273">
        <f t="shared" si="0"/>
        <v>52316</v>
      </c>
      <c r="M7" s="273">
        <f t="shared" si="0"/>
        <v>1050</v>
      </c>
      <c r="N7" s="273">
        <f t="shared" si="0"/>
        <v>289</v>
      </c>
      <c r="O7" s="273">
        <f t="shared" si="0"/>
        <v>11733</v>
      </c>
      <c r="P7" s="273">
        <f t="shared" si="0"/>
        <v>66</v>
      </c>
      <c r="Q7" s="273">
        <f t="shared" si="0"/>
        <v>11093</v>
      </c>
      <c r="R7" s="273">
        <f t="shared" si="0"/>
        <v>29281</v>
      </c>
      <c r="S7" s="273">
        <f t="shared" si="0"/>
        <v>293</v>
      </c>
      <c r="T7" s="273">
        <f aca="true" t="shared" si="1" ref="T7:X8">SUM(AO7,BJ7,CE7)</f>
        <v>1550</v>
      </c>
      <c r="U7" s="273">
        <f t="shared" si="1"/>
        <v>0</v>
      </c>
      <c r="V7" s="273">
        <f t="shared" si="1"/>
        <v>0</v>
      </c>
      <c r="W7" s="273">
        <f t="shared" si="1"/>
        <v>213.32999999999998</v>
      </c>
      <c r="X7" s="273">
        <f t="shared" si="1"/>
        <v>36694</v>
      </c>
      <c r="Y7" s="273">
        <f aca="true" t="shared" si="2" ref="Y7:Y53">SUM(Z7:AS7)</f>
        <v>32122</v>
      </c>
      <c r="Z7" s="273">
        <v>21931</v>
      </c>
      <c r="AA7" s="273">
        <v>156</v>
      </c>
      <c r="AB7" s="273">
        <v>1521</v>
      </c>
      <c r="AC7" s="273">
        <v>2409</v>
      </c>
      <c r="AD7" s="273">
        <v>1828</v>
      </c>
      <c r="AE7" s="273">
        <v>614</v>
      </c>
      <c r="AF7" s="273">
        <v>267</v>
      </c>
      <c r="AG7" s="273">
        <v>522</v>
      </c>
      <c r="AH7" s="273">
        <v>57</v>
      </c>
      <c r="AI7" s="273">
        <v>55</v>
      </c>
      <c r="AJ7" s="273">
        <v>0</v>
      </c>
      <c r="AK7" s="273">
        <v>0</v>
      </c>
      <c r="AL7" s="273">
        <v>0</v>
      </c>
      <c r="AM7" s="273">
        <v>0</v>
      </c>
      <c r="AN7" s="273">
        <v>0</v>
      </c>
      <c r="AO7" s="273">
        <v>0</v>
      </c>
      <c r="AP7" s="273">
        <v>0</v>
      </c>
      <c r="AQ7" s="273">
        <v>0</v>
      </c>
      <c r="AR7" s="273">
        <v>95</v>
      </c>
      <c r="AS7" s="273">
        <v>2667</v>
      </c>
      <c r="AT7" s="273">
        <f>'施設資源化量内訳'!D7</f>
        <v>293918.33</v>
      </c>
      <c r="AU7" s="273">
        <f>'施設資源化量内訳'!E7</f>
        <v>51884</v>
      </c>
      <c r="AV7" s="273">
        <f>'施設資源化量内訳'!F7</f>
        <v>574</v>
      </c>
      <c r="AW7" s="273">
        <f>'施設資源化量内訳'!G7</f>
        <v>9149</v>
      </c>
      <c r="AX7" s="273">
        <f>'施設資源化量内訳'!H7</f>
        <v>37089</v>
      </c>
      <c r="AY7" s="273">
        <f>'施設資源化量内訳'!I7</f>
        <v>35935</v>
      </c>
      <c r="AZ7" s="273">
        <f>'施設資源化量内訳'!J7</f>
        <v>17950</v>
      </c>
      <c r="BA7" s="273">
        <f>'施設資源化量内訳'!K7</f>
        <v>332</v>
      </c>
      <c r="BB7" s="273">
        <f>'施設資源化量内訳'!L7</f>
        <v>51756</v>
      </c>
      <c r="BC7" s="273">
        <f>'施設資源化量内訳'!M7</f>
        <v>992</v>
      </c>
      <c r="BD7" s="273">
        <f>'施設資源化量内訳'!N7</f>
        <v>152</v>
      </c>
      <c r="BE7" s="273">
        <f>'施設資源化量内訳'!O7</f>
        <v>11733</v>
      </c>
      <c r="BF7" s="273">
        <f>'施設資源化量内訳'!P7</f>
        <v>66</v>
      </c>
      <c r="BG7" s="273">
        <f>'施設資源化量内訳'!Q7</f>
        <v>11093</v>
      </c>
      <c r="BH7" s="273">
        <f>'施設資源化量内訳'!R7</f>
        <v>29281</v>
      </c>
      <c r="BI7" s="273">
        <f>'施設資源化量内訳'!S7</f>
        <v>293</v>
      </c>
      <c r="BJ7" s="273">
        <f>'施設資源化量内訳'!T7</f>
        <v>1550</v>
      </c>
      <c r="BK7" s="273">
        <f>'施設資源化量内訳'!U7</f>
        <v>0</v>
      </c>
      <c r="BL7" s="273">
        <f>'施設資源化量内訳'!V7</f>
        <v>0</v>
      </c>
      <c r="BM7" s="273">
        <f>'施設資源化量内訳'!W7</f>
        <v>116.33</v>
      </c>
      <c r="BN7" s="273">
        <f>'施設資源化量内訳'!X7</f>
        <v>33973</v>
      </c>
      <c r="BO7" s="273">
        <f aca="true" t="shared" si="3" ref="BO7:BO53">SUM(BP7:CI7)</f>
        <v>147437</v>
      </c>
      <c r="BP7" s="273">
        <v>138346</v>
      </c>
      <c r="BQ7" s="273">
        <v>670</v>
      </c>
      <c r="BR7" s="273">
        <v>2785</v>
      </c>
      <c r="BS7" s="273">
        <v>2987</v>
      </c>
      <c r="BT7" s="273">
        <v>2322</v>
      </c>
      <c r="BU7" s="273">
        <v>146</v>
      </c>
      <c r="BV7" s="273">
        <v>4</v>
      </c>
      <c r="BW7" s="273">
        <v>38</v>
      </c>
      <c r="BX7" s="273">
        <v>1</v>
      </c>
      <c r="BY7" s="273">
        <v>82</v>
      </c>
      <c r="BZ7" s="273">
        <v>0</v>
      </c>
      <c r="CA7" s="273">
        <v>0</v>
      </c>
      <c r="CB7" s="273">
        <v>0</v>
      </c>
      <c r="CC7" s="273">
        <v>0</v>
      </c>
      <c r="CD7" s="273">
        <v>0</v>
      </c>
      <c r="CE7" s="273">
        <v>0</v>
      </c>
      <c r="CF7" s="273">
        <v>0</v>
      </c>
      <c r="CG7" s="273">
        <v>0</v>
      </c>
      <c r="CH7" s="273">
        <v>2</v>
      </c>
      <c r="CI7" s="273">
        <v>54</v>
      </c>
      <c r="CJ7" s="301">
        <v>172</v>
      </c>
    </row>
    <row r="8" spans="1:88" s="270" customFormat="1" ht="12" customHeight="1">
      <c r="A8" s="271" t="s">
        <v>552</v>
      </c>
      <c r="B8" s="272" t="s">
        <v>553</v>
      </c>
      <c r="C8" s="300" t="s">
        <v>300</v>
      </c>
      <c r="D8" s="273">
        <f aca="true" t="shared" si="4" ref="D8:S8">SUM(Y8,AT8,BO8)</f>
        <v>76867</v>
      </c>
      <c r="E8" s="273">
        <f t="shared" si="4"/>
        <v>31119</v>
      </c>
      <c r="F8" s="273">
        <f t="shared" si="4"/>
        <v>154</v>
      </c>
      <c r="G8" s="273">
        <f t="shared" si="4"/>
        <v>3430</v>
      </c>
      <c r="H8" s="273">
        <f t="shared" si="4"/>
        <v>14609</v>
      </c>
      <c r="I8" s="273">
        <f t="shared" si="4"/>
        <v>10127</v>
      </c>
      <c r="J8" s="273">
        <f t="shared" si="4"/>
        <v>3039</v>
      </c>
      <c r="K8" s="273">
        <f t="shared" si="4"/>
        <v>6</v>
      </c>
      <c r="L8" s="273">
        <f t="shared" si="4"/>
        <v>1730</v>
      </c>
      <c r="M8" s="273">
        <f t="shared" si="4"/>
        <v>197</v>
      </c>
      <c r="N8" s="273">
        <f t="shared" si="4"/>
        <v>64</v>
      </c>
      <c r="O8" s="273">
        <f t="shared" si="4"/>
        <v>0</v>
      </c>
      <c r="P8" s="273">
        <f t="shared" si="4"/>
        <v>0</v>
      </c>
      <c r="Q8" s="273">
        <f t="shared" si="4"/>
        <v>5147</v>
      </c>
      <c r="R8" s="273">
        <f t="shared" si="4"/>
        <v>0</v>
      </c>
      <c r="S8" s="273">
        <f t="shared" si="4"/>
        <v>0</v>
      </c>
      <c r="T8" s="273">
        <f t="shared" si="1"/>
        <v>3979</v>
      </c>
      <c r="U8" s="273">
        <f t="shared" si="1"/>
        <v>0</v>
      </c>
      <c r="V8" s="273">
        <f t="shared" si="1"/>
        <v>1400</v>
      </c>
      <c r="W8" s="273">
        <f t="shared" si="1"/>
        <v>39</v>
      </c>
      <c r="X8" s="273">
        <f t="shared" si="1"/>
        <v>1827</v>
      </c>
      <c r="Y8" s="273">
        <f t="shared" si="2"/>
        <v>11612</v>
      </c>
      <c r="Z8" s="273">
        <v>7618</v>
      </c>
      <c r="AA8" s="273">
        <v>28</v>
      </c>
      <c r="AB8" s="273">
        <v>1182</v>
      </c>
      <c r="AC8" s="273">
        <v>1213</v>
      </c>
      <c r="AD8" s="273">
        <v>1006</v>
      </c>
      <c r="AE8" s="273">
        <v>393</v>
      </c>
      <c r="AF8" s="273">
        <v>3</v>
      </c>
      <c r="AG8" s="273">
        <v>166</v>
      </c>
      <c r="AH8" s="273">
        <v>0</v>
      </c>
      <c r="AI8" s="273">
        <v>3</v>
      </c>
      <c r="AJ8" s="273">
        <v>0</v>
      </c>
      <c r="AK8" s="273">
        <v>0</v>
      </c>
      <c r="AL8" s="273">
        <v>0</v>
      </c>
      <c r="AM8" s="273">
        <v>0</v>
      </c>
      <c r="AN8" s="273">
        <v>0</v>
      </c>
      <c r="AO8" s="273">
        <v>0</v>
      </c>
      <c r="AP8" s="273">
        <v>0</v>
      </c>
      <c r="AQ8" s="273">
        <v>0</v>
      </c>
      <c r="AR8" s="273">
        <v>0</v>
      </c>
      <c r="AS8" s="273">
        <v>0</v>
      </c>
      <c r="AT8" s="273">
        <f>'施設資源化量内訳'!D8</f>
        <v>49387</v>
      </c>
      <c r="AU8" s="273">
        <f>'施設資源化量内訳'!E8</f>
        <v>9591</v>
      </c>
      <c r="AV8" s="273">
        <f>'施設資源化量内訳'!F8</f>
        <v>62</v>
      </c>
      <c r="AW8" s="273">
        <f>'施設資源化量内訳'!G8</f>
        <v>1549</v>
      </c>
      <c r="AX8" s="273">
        <f>'施設資源化量内訳'!H8</f>
        <v>12642</v>
      </c>
      <c r="AY8" s="273">
        <f>'施設資源化量内訳'!I8</f>
        <v>8762</v>
      </c>
      <c r="AZ8" s="273">
        <f>'施設資源化量内訳'!J8</f>
        <v>2621</v>
      </c>
      <c r="BA8" s="273">
        <f>'施設資源化量内訳'!K8</f>
        <v>2</v>
      </c>
      <c r="BB8" s="273">
        <f>'施設資源化量内訳'!L8</f>
        <v>1553</v>
      </c>
      <c r="BC8" s="273">
        <f>'施設資源化量内訳'!M8</f>
        <v>197</v>
      </c>
      <c r="BD8" s="273">
        <f>'施設資源化量内訳'!N8</f>
        <v>61</v>
      </c>
      <c r="BE8" s="273">
        <f>'施設資源化量内訳'!O8</f>
        <v>0</v>
      </c>
      <c r="BF8" s="273">
        <f>'施設資源化量内訳'!P8</f>
        <v>0</v>
      </c>
      <c r="BG8" s="273">
        <f>'施設資源化量内訳'!Q8</f>
        <v>5147</v>
      </c>
      <c r="BH8" s="273">
        <f>'施設資源化量内訳'!R8</f>
        <v>0</v>
      </c>
      <c r="BI8" s="273">
        <f>'施設資源化量内訳'!S8</f>
        <v>0</v>
      </c>
      <c r="BJ8" s="273">
        <f>'施設資源化量内訳'!T8</f>
        <v>3979</v>
      </c>
      <c r="BK8" s="273">
        <f>'施設資源化量内訳'!U8</f>
        <v>0</v>
      </c>
      <c r="BL8" s="273">
        <f>'施設資源化量内訳'!V8</f>
        <v>1400</v>
      </c>
      <c r="BM8" s="273">
        <f>'施設資源化量内訳'!W8</f>
        <v>30</v>
      </c>
      <c r="BN8" s="273">
        <f>'施設資源化量内訳'!X8</f>
        <v>1791</v>
      </c>
      <c r="BO8" s="273">
        <f t="shared" si="3"/>
        <v>15868</v>
      </c>
      <c r="BP8" s="273">
        <v>13910</v>
      </c>
      <c r="BQ8" s="273">
        <v>64</v>
      </c>
      <c r="BR8" s="273">
        <v>699</v>
      </c>
      <c r="BS8" s="273">
        <v>754</v>
      </c>
      <c r="BT8" s="273">
        <v>359</v>
      </c>
      <c r="BU8" s="273">
        <v>25</v>
      </c>
      <c r="BV8" s="273">
        <v>1</v>
      </c>
      <c r="BW8" s="273">
        <v>11</v>
      </c>
      <c r="BX8" s="273">
        <v>0</v>
      </c>
      <c r="BY8" s="273">
        <v>0</v>
      </c>
      <c r="BZ8" s="273">
        <v>0</v>
      </c>
      <c r="CA8" s="273">
        <v>0</v>
      </c>
      <c r="CB8" s="273">
        <v>0</v>
      </c>
      <c r="CC8" s="273">
        <v>0</v>
      </c>
      <c r="CD8" s="273">
        <v>0</v>
      </c>
      <c r="CE8" s="273">
        <v>0</v>
      </c>
      <c r="CF8" s="273">
        <v>0</v>
      </c>
      <c r="CG8" s="273">
        <v>0</v>
      </c>
      <c r="CH8" s="273">
        <v>9</v>
      </c>
      <c r="CI8" s="273">
        <v>36</v>
      </c>
      <c r="CJ8" s="301">
        <v>37</v>
      </c>
    </row>
    <row r="9" spans="1:88" s="270" customFormat="1" ht="12" customHeight="1">
      <c r="A9" s="271" t="s">
        <v>609</v>
      </c>
      <c r="B9" s="272" t="s">
        <v>610</v>
      </c>
      <c r="C9" s="300" t="s">
        <v>300</v>
      </c>
      <c r="D9" s="273">
        <f aca="true" t="shared" si="5" ref="D9:R9">SUM(Y9,AT9,BO9)</f>
        <v>84182</v>
      </c>
      <c r="E9" s="273">
        <f t="shared" si="5"/>
        <v>40672</v>
      </c>
      <c r="F9" s="273">
        <f t="shared" si="5"/>
        <v>286</v>
      </c>
      <c r="G9" s="273">
        <f t="shared" si="5"/>
        <v>3233</v>
      </c>
      <c r="H9" s="273">
        <f t="shared" si="5"/>
        <v>10733</v>
      </c>
      <c r="I9" s="273">
        <f t="shared" si="5"/>
        <v>11320</v>
      </c>
      <c r="J9" s="273">
        <f t="shared" si="5"/>
        <v>3318</v>
      </c>
      <c r="K9" s="273">
        <f t="shared" si="5"/>
        <v>295</v>
      </c>
      <c r="L9" s="273">
        <f t="shared" si="5"/>
        <v>3302</v>
      </c>
      <c r="M9" s="273">
        <f t="shared" si="5"/>
        <v>2</v>
      </c>
      <c r="N9" s="273">
        <f t="shared" si="5"/>
        <v>366</v>
      </c>
      <c r="O9" s="273">
        <f t="shared" si="5"/>
        <v>818</v>
      </c>
      <c r="P9" s="273">
        <f t="shared" si="5"/>
        <v>0</v>
      </c>
      <c r="Q9" s="273">
        <f t="shared" si="5"/>
        <v>9492</v>
      </c>
      <c r="R9" s="273">
        <f t="shared" si="5"/>
        <v>0</v>
      </c>
      <c r="S9" s="273">
        <f aca="true" t="shared" si="6" ref="S9:X9">SUM(AN9,BI9,CD9)</f>
        <v>14</v>
      </c>
      <c r="T9" s="273">
        <f t="shared" si="6"/>
        <v>0</v>
      </c>
      <c r="U9" s="273">
        <f t="shared" si="6"/>
        <v>0</v>
      </c>
      <c r="V9" s="273">
        <f t="shared" si="6"/>
        <v>0</v>
      </c>
      <c r="W9" s="273">
        <f t="shared" si="6"/>
        <v>14</v>
      </c>
      <c r="X9" s="273">
        <f t="shared" si="6"/>
        <v>317</v>
      </c>
      <c r="Y9" s="273">
        <f t="shared" si="2"/>
        <v>20164</v>
      </c>
      <c r="Z9" s="273">
        <v>14406</v>
      </c>
      <c r="AA9" s="273">
        <v>75</v>
      </c>
      <c r="AB9" s="273">
        <v>1004</v>
      </c>
      <c r="AC9" s="273">
        <v>534</v>
      </c>
      <c r="AD9" s="273">
        <v>2972</v>
      </c>
      <c r="AE9" s="273">
        <v>479</v>
      </c>
      <c r="AF9" s="273">
        <v>49</v>
      </c>
      <c r="AG9" s="273">
        <v>465</v>
      </c>
      <c r="AH9" s="273">
        <v>0</v>
      </c>
      <c r="AI9" s="273">
        <v>0</v>
      </c>
      <c r="AJ9" s="273">
        <v>0</v>
      </c>
      <c r="AK9" s="273">
        <v>0</v>
      </c>
      <c r="AL9" s="273">
        <v>0</v>
      </c>
      <c r="AM9" s="273">
        <v>0</v>
      </c>
      <c r="AN9" s="273">
        <v>0</v>
      </c>
      <c r="AO9" s="273">
        <v>0</v>
      </c>
      <c r="AP9" s="273">
        <v>0</v>
      </c>
      <c r="AQ9" s="273">
        <v>0</v>
      </c>
      <c r="AR9" s="273">
        <v>9</v>
      </c>
      <c r="AS9" s="273">
        <v>171</v>
      </c>
      <c r="AT9" s="273">
        <f>'施設資源化量内訳'!D9</f>
        <v>39649</v>
      </c>
      <c r="AU9" s="273">
        <f>'施設資源化量内訳'!E9</f>
        <v>6132</v>
      </c>
      <c r="AV9" s="273">
        <f>'施設資源化量内訳'!F9</f>
        <v>52</v>
      </c>
      <c r="AW9" s="273">
        <f>'施設資源化量内訳'!G9</f>
        <v>635</v>
      </c>
      <c r="AX9" s="273">
        <f>'施設資源化量内訳'!H9</f>
        <v>8864</v>
      </c>
      <c r="AY9" s="273">
        <f>'施設資源化量内訳'!I9</f>
        <v>7434</v>
      </c>
      <c r="AZ9" s="273">
        <f>'施設資源化量内訳'!J9</f>
        <v>2821</v>
      </c>
      <c r="BA9" s="273">
        <f>'施設資源化量内訳'!K9</f>
        <v>246</v>
      </c>
      <c r="BB9" s="273">
        <f>'施設資源化量内訳'!L9</f>
        <v>2837</v>
      </c>
      <c r="BC9" s="273">
        <f>'施設資源化量内訳'!M9</f>
        <v>0</v>
      </c>
      <c r="BD9" s="273">
        <f>'施設資源化量内訳'!N9</f>
        <v>170</v>
      </c>
      <c r="BE9" s="273">
        <f>'施設資源化量内訳'!O9</f>
        <v>818</v>
      </c>
      <c r="BF9" s="273">
        <f>'施設資源化量内訳'!P9</f>
        <v>0</v>
      </c>
      <c r="BG9" s="273">
        <f>'施設資源化量内訳'!Q9</f>
        <v>9492</v>
      </c>
      <c r="BH9" s="273">
        <f>'施設資源化量内訳'!R9</f>
        <v>0</v>
      </c>
      <c r="BI9" s="273">
        <f>'施設資源化量内訳'!S9</f>
        <v>14</v>
      </c>
      <c r="BJ9" s="273">
        <f>'施設資源化量内訳'!T9</f>
        <v>0</v>
      </c>
      <c r="BK9" s="273">
        <f>'施設資源化量内訳'!U9</f>
        <v>0</v>
      </c>
      <c r="BL9" s="273">
        <f>'施設資源化量内訳'!V9</f>
        <v>0</v>
      </c>
      <c r="BM9" s="273">
        <f>'施設資源化量内訳'!W9</f>
        <v>3</v>
      </c>
      <c r="BN9" s="273">
        <f>'施設資源化量内訳'!X9</f>
        <v>131</v>
      </c>
      <c r="BO9" s="273">
        <f t="shared" si="3"/>
        <v>24369</v>
      </c>
      <c r="BP9" s="273">
        <v>20134</v>
      </c>
      <c r="BQ9" s="273">
        <v>159</v>
      </c>
      <c r="BR9" s="273">
        <v>1594</v>
      </c>
      <c r="BS9" s="273">
        <v>1335</v>
      </c>
      <c r="BT9" s="273">
        <v>914</v>
      </c>
      <c r="BU9" s="273">
        <v>18</v>
      </c>
      <c r="BV9" s="273">
        <v>0</v>
      </c>
      <c r="BW9" s="273">
        <v>0</v>
      </c>
      <c r="BX9" s="273">
        <v>2</v>
      </c>
      <c r="BY9" s="273">
        <v>196</v>
      </c>
      <c r="BZ9" s="273">
        <v>0</v>
      </c>
      <c r="CA9" s="273">
        <v>0</v>
      </c>
      <c r="CB9" s="273">
        <v>0</v>
      </c>
      <c r="CC9" s="273">
        <v>0</v>
      </c>
      <c r="CD9" s="273">
        <v>0</v>
      </c>
      <c r="CE9" s="273">
        <v>0</v>
      </c>
      <c r="CF9" s="273">
        <v>0</v>
      </c>
      <c r="CG9" s="273">
        <v>0</v>
      </c>
      <c r="CH9" s="273">
        <v>2</v>
      </c>
      <c r="CI9" s="273">
        <v>15</v>
      </c>
      <c r="CJ9" s="301">
        <v>33</v>
      </c>
    </row>
    <row r="10" spans="1:88" s="270" customFormat="1" ht="12" customHeight="1">
      <c r="A10" s="271" t="s">
        <v>611</v>
      </c>
      <c r="B10" s="272" t="s">
        <v>637</v>
      </c>
      <c r="C10" s="300" t="s">
        <v>300</v>
      </c>
      <c r="D10" s="273">
        <f aca="true" t="shared" si="7" ref="D10:R10">SUM(Y10,AT10,BO10)</f>
        <v>145834</v>
      </c>
      <c r="E10" s="273">
        <f t="shared" si="7"/>
        <v>76488</v>
      </c>
      <c r="F10" s="273">
        <f t="shared" si="7"/>
        <v>72</v>
      </c>
      <c r="G10" s="273">
        <f t="shared" si="7"/>
        <v>1368</v>
      </c>
      <c r="H10" s="273">
        <f t="shared" si="7"/>
        <v>16275</v>
      </c>
      <c r="I10" s="273">
        <f t="shared" si="7"/>
        <v>19700</v>
      </c>
      <c r="J10" s="273">
        <f t="shared" si="7"/>
        <v>7330</v>
      </c>
      <c r="K10" s="273">
        <f t="shared" si="7"/>
        <v>57</v>
      </c>
      <c r="L10" s="273">
        <f t="shared" si="7"/>
        <v>16825</v>
      </c>
      <c r="M10" s="273">
        <f t="shared" si="7"/>
        <v>1157</v>
      </c>
      <c r="N10" s="273">
        <f t="shared" si="7"/>
        <v>1304</v>
      </c>
      <c r="O10" s="273">
        <f t="shared" si="7"/>
        <v>557</v>
      </c>
      <c r="P10" s="273">
        <f t="shared" si="7"/>
        <v>0</v>
      </c>
      <c r="Q10" s="273">
        <f t="shared" si="7"/>
        <v>2263</v>
      </c>
      <c r="R10" s="273">
        <f t="shared" si="7"/>
        <v>0</v>
      </c>
      <c r="S10" s="273">
        <f aca="true" t="shared" si="8" ref="S10:X10">SUM(AN10,BI10,CD10)</f>
        <v>0</v>
      </c>
      <c r="T10" s="273">
        <f t="shared" si="8"/>
        <v>0</v>
      </c>
      <c r="U10" s="273">
        <f t="shared" si="8"/>
        <v>0</v>
      </c>
      <c r="V10" s="273">
        <f t="shared" si="8"/>
        <v>0</v>
      </c>
      <c r="W10" s="273">
        <f t="shared" si="8"/>
        <v>37</v>
      </c>
      <c r="X10" s="273">
        <f t="shared" si="8"/>
        <v>2401</v>
      </c>
      <c r="Y10" s="273">
        <f t="shared" si="2"/>
        <v>6134</v>
      </c>
      <c r="Z10" s="273">
        <v>4206</v>
      </c>
      <c r="AA10" s="273">
        <v>19</v>
      </c>
      <c r="AB10" s="273">
        <v>193</v>
      </c>
      <c r="AC10" s="273">
        <v>440</v>
      </c>
      <c r="AD10" s="273">
        <v>733</v>
      </c>
      <c r="AE10" s="273">
        <v>169</v>
      </c>
      <c r="AF10" s="273">
        <v>14</v>
      </c>
      <c r="AG10" s="273">
        <v>215</v>
      </c>
      <c r="AH10" s="273">
        <v>0</v>
      </c>
      <c r="AI10" s="273">
        <v>35</v>
      </c>
      <c r="AJ10" s="273">
        <v>0</v>
      </c>
      <c r="AK10" s="273">
        <v>0</v>
      </c>
      <c r="AL10" s="273">
        <v>0</v>
      </c>
      <c r="AM10" s="273">
        <v>0</v>
      </c>
      <c r="AN10" s="273">
        <v>0</v>
      </c>
      <c r="AO10" s="273">
        <v>0</v>
      </c>
      <c r="AP10" s="273">
        <v>0</v>
      </c>
      <c r="AQ10" s="273">
        <v>0</v>
      </c>
      <c r="AR10" s="273">
        <v>25</v>
      </c>
      <c r="AS10" s="273">
        <v>85</v>
      </c>
      <c r="AT10" s="273">
        <f>'施設資源化量内訳'!D10</f>
        <v>100185</v>
      </c>
      <c r="AU10" s="273">
        <f>'施設資源化量内訳'!E10</f>
        <v>34326</v>
      </c>
      <c r="AV10" s="273">
        <f>'施設資源化量内訳'!F10</f>
        <v>45</v>
      </c>
      <c r="AW10" s="273">
        <f>'施設資源化量内訳'!G10</f>
        <v>1079</v>
      </c>
      <c r="AX10" s="273">
        <f>'施設資源化量内訳'!H10</f>
        <v>15414</v>
      </c>
      <c r="AY10" s="273">
        <f>'施設資源化量内訳'!I10</f>
        <v>18793</v>
      </c>
      <c r="AZ10" s="273">
        <f>'施設資源化量内訳'!J10</f>
        <v>7161</v>
      </c>
      <c r="BA10" s="273">
        <f>'施設資源化量内訳'!K10</f>
        <v>43</v>
      </c>
      <c r="BB10" s="273">
        <f>'施設資源化量内訳'!L10</f>
        <v>16610</v>
      </c>
      <c r="BC10" s="273">
        <f>'施設資源化量内訳'!M10</f>
        <v>1157</v>
      </c>
      <c r="BD10" s="273">
        <f>'施設資源化量内訳'!N10</f>
        <v>423</v>
      </c>
      <c r="BE10" s="273">
        <f>'施設資源化量内訳'!O10</f>
        <v>557</v>
      </c>
      <c r="BF10" s="273">
        <f>'施設資源化量内訳'!P10</f>
        <v>0</v>
      </c>
      <c r="BG10" s="273">
        <f>'施設資源化量内訳'!Q10</f>
        <v>2263</v>
      </c>
      <c r="BH10" s="273">
        <f>'施設資源化量内訳'!R10</f>
        <v>0</v>
      </c>
      <c r="BI10" s="273">
        <f>'施設資源化量内訳'!S10</f>
        <v>0</v>
      </c>
      <c r="BJ10" s="273">
        <f>'施設資源化量内訳'!T10</f>
        <v>0</v>
      </c>
      <c r="BK10" s="273">
        <f>'施設資源化量内訳'!U10</f>
        <v>0</v>
      </c>
      <c r="BL10" s="273">
        <f>'施設資源化量内訳'!V10</f>
        <v>0</v>
      </c>
      <c r="BM10" s="273">
        <f>'施設資源化量内訳'!W10</f>
        <v>3</v>
      </c>
      <c r="BN10" s="273">
        <f>'施設資源化量内訳'!X10</f>
        <v>2311</v>
      </c>
      <c r="BO10" s="273">
        <f t="shared" si="3"/>
        <v>39515</v>
      </c>
      <c r="BP10" s="283">
        <v>37956</v>
      </c>
      <c r="BQ10" s="283">
        <v>8</v>
      </c>
      <c r="BR10" s="273">
        <v>96</v>
      </c>
      <c r="BS10" s="283">
        <v>421</v>
      </c>
      <c r="BT10" s="283">
        <v>174</v>
      </c>
      <c r="BU10" s="273">
        <v>0</v>
      </c>
      <c r="BV10" s="273">
        <v>0</v>
      </c>
      <c r="BW10" s="273">
        <v>0</v>
      </c>
      <c r="BX10" s="273">
        <v>0</v>
      </c>
      <c r="BY10" s="283">
        <v>846</v>
      </c>
      <c r="BZ10" s="273">
        <v>0</v>
      </c>
      <c r="CA10" s="273">
        <v>0</v>
      </c>
      <c r="CB10" s="273">
        <v>0</v>
      </c>
      <c r="CC10" s="273">
        <v>0</v>
      </c>
      <c r="CD10" s="273">
        <v>0</v>
      </c>
      <c r="CE10" s="273">
        <v>0</v>
      </c>
      <c r="CF10" s="273">
        <v>0</v>
      </c>
      <c r="CG10" s="273">
        <v>0</v>
      </c>
      <c r="CH10" s="273">
        <v>9</v>
      </c>
      <c r="CI10" s="273">
        <v>5</v>
      </c>
      <c r="CJ10" s="301">
        <v>34</v>
      </c>
    </row>
    <row r="11" spans="1:88" s="270" customFormat="1" ht="12" customHeight="1">
      <c r="A11" s="271" t="s">
        <v>554</v>
      </c>
      <c r="B11" s="272" t="s">
        <v>555</v>
      </c>
      <c r="C11" s="300" t="s">
        <v>300</v>
      </c>
      <c r="D11" s="273">
        <f aca="true" t="shared" si="9" ref="D11:R11">SUM(Y11,AT11,BO11)</f>
        <v>69369</v>
      </c>
      <c r="E11" s="273">
        <f t="shared" si="9"/>
        <v>30837</v>
      </c>
      <c r="F11" s="273">
        <f t="shared" si="9"/>
        <v>6</v>
      </c>
      <c r="G11" s="273">
        <f t="shared" si="9"/>
        <v>1007</v>
      </c>
      <c r="H11" s="273">
        <f t="shared" si="9"/>
        <v>7523</v>
      </c>
      <c r="I11" s="273">
        <f t="shared" si="9"/>
        <v>7793</v>
      </c>
      <c r="J11" s="273">
        <f t="shared" si="9"/>
        <v>2333</v>
      </c>
      <c r="K11" s="273">
        <f t="shared" si="9"/>
        <v>22</v>
      </c>
      <c r="L11" s="273">
        <f t="shared" si="9"/>
        <v>505</v>
      </c>
      <c r="M11" s="273">
        <f t="shared" si="9"/>
        <v>5</v>
      </c>
      <c r="N11" s="273">
        <f t="shared" si="9"/>
        <v>186</v>
      </c>
      <c r="O11" s="273">
        <f t="shared" si="9"/>
        <v>160</v>
      </c>
      <c r="P11" s="273">
        <f t="shared" si="9"/>
        <v>116</v>
      </c>
      <c r="Q11" s="273">
        <f t="shared" si="9"/>
        <v>18060</v>
      </c>
      <c r="R11" s="273">
        <f t="shared" si="9"/>
        <v>0</v>
      </c>
      <c r="S11" s="273">
        <f aca="true" t="shared" si="10" ref="S11:X11">SUM(AN11,BI11,CD11)</f>
        <v>0</v>
      </c>
      <c r="T11" s="273">
        <f t="shared" si="10"/>
        <v>0</v>
      </c>
      <c r="U11" s="273">
        <f t="shared" si="10"/>
        <v>0</v>
      </c>
      <c r="V11" s="273">
        <f t="shared" si="10"/>
        <v>0</v>
      </c>
      <c r="W11" s="273">
        <f t="shared" si="10"/>
        <v>6</v>
      </c>
      <c r="X11" s="273">
        <f t="shared" si="10"/>
        <v>810</v>
      </c>
      <c r="Y11" s="273">
        <f t="shared" si="2"/>
        <v>20660</v>
      </c>
      <c r="Z11" s="273">
        <v>19306</v>
      </c>
      <c r="AA11" s="273">
        <v>6</v>
      </c>
      <c r="AB11" s="273">
        <v>73</v>
      </c>
      <c r="AC11" s="273">
        <v>521</v>
      </c>
      <c r="AD11" s="273">
        <v>645</v>
      </c>
      <c r="AE11" s="273">
        <v>36</v>
      </c>
      <c r="AF11" s="273">
        <v>0</v>
      </c>
      <c r="AG11" s="273">
        <v>0</v>
      </c>
      <c r="AH11" s="273">
        <v>0</v>
      </c>
      <c r="AI11" s="273">
        <v>70</v>
      </c>
      <c r="AJ11" s="273">
        <v>0</v>
      </c>
      <c r="AK11" s="273">
        <v>0</v>
      </c>
      <c r="AL11" s="273">
        <v>0</v>
      </c>
      <c r="AM11" s="273">
        <v>0</v>
      </c>
      <c r="AN11" s="273">
        <v>0</v>
      </c>
      <c r="AO11" s="273">
        <v>0</v>
      </c>
      <c r="AP11" s="273">
        <v>0</v>
      </c>
      <c r="AQ11" s="273">
        <v>0</v>
      </c>
      <c r="AR11" s="273">
        <v>3</v>
      </c>
      <c r="AS11" s="273">
        <v>0</v>
      </c>
      <c r="AT11" s="273">
        <f>'施設資源化量内訳'!D11</f>
        <v>43688</v>
      </c>
      <c r="AU11" s="273">
        <f>'施設資源化量内訳'!E11</f>
        <v>6757</v>
      </c>
      <c r="AV11" s="273">
        <f>'施設資源化量内訳'!F11</f>
        <v>0</v>
      </c>
      <c r="AW11" s="273">
        <f>'施設資源化量内訳'!G11</f>
        <v>934</v>
      </c>
      <c r="AX11" s="273">
        <f>'施設資源化量内訳'!H11</f>
        <v>6956</v>
      </c>
      <c r="AY11" s="273">
        <f>'施設資源化量内訳'!I11</f>
        <v>6953</v>
      </c>
      <c r="AZ11" s="273">
        <f>'施設資源化量内訳'!J11</f>
        <v>2297</v>
      </c>
      <c r="BA11" s="273">
        <f>'施設資源化量内訳'!K11</f>
        <v>22</v>
      </c>
      <c r="BB11" s="273">
        <f>'施設資源化量内訳'!L11</f>
        <v>505</v>
      </c>
      <c r="BC11" s="273">
        <f>'施設資源化量内訳'!M11</f>
        <v>5</v>
      </c>
      <c r="BD11" s="273">
        <f>'施設資源化量内訳'!N11</f>
        <v>114</v>
      </c>
      <c r="BE11" s="273">
        <f>'施設資源化量内訳'!O11</f>
        <v>160</v>
      </c>
      <c r="BF11" s="273">
        <f>'施設資源化量内訳'!P11</f>
        <v>116</v>
      </c>
      <c r="BG11" s="273">
        <f>'施設資源化量内訳'!Q11</f>
        <v>18060</v>
      </c>
      <c r="BH11" s="273">
        <f>'施設資源化量内訳'!R11</f>
        <v>0</v>
      </c>
      <c r="BI11" s="273">
        <f>'施設資源化量内訳'!S11</f>
        <v>0</v>
      </c>
      <c r="BJ11" s="273">
        <f>'施設資源化量内訳'!T11</f>
        <v>0</v>
      </c>
      <c r="BK11" s="273">
        <f>'施設資源化量内訳'!U11</f>
        <v>0</v>
      </c>
      <c r="BL11" s="273">
        <f>'施設資源化量内訳'!V11</f>
        <v>0</v>
      </c>
      <c r="BM11" s="273">
        <f>'施設資源化量内訳'!W11</f>
        <v>0</v>
      </c>
      <c r="BN11" s="273">
        <f>'施設資源化量内訳'!X11</f>
        <v>809</v>
      </c>
      <c r="BO11" s="273">
        <f t="shared" si="3"/>
        <v>5021</v>
      </c>
      <c r="BP11" s="273">
        <v>4774</v>
      </c>
      <c r="BQ11" s="273">
        <v>0</v>
      </c>
      <c r="BR11" s="273">
        <v>0</v>
      </c>
      <c r="BS11" s="273">
        <v>46</v>
      </c>
      <c r="BT11" s="273">
        <v>195</v>
      </c>
      <c r="BU11" s="273">
        <v>0</v>
      </c>
      <c r="BV11" s="273">
        <v>0</v>
      </c>
      <c r="BW11" s="273">
        <v>0</v>
      </c>
      <c r="BX11" s="273">
        <v>0</v>
      </c>
      <c r="BY11" s="273">
        <v>2</v>
      </c>
      <c r="BZ11" s="273">
        <v>0</v>
      </c>
      <c r="CA11" s="273">
        <v>0</v>
      </c>
      <c r="CB11" s="273">
        <v>0</v>
      </c>
      <c r="CC11" s="273">
        <v>0</v>
      </c>
      <c r="CD11" s="273">
        <v>0</v>
      </c>
      <c r="CE11" s="273">
        <v>0</v>
      </c>
      <c r="CF11" s="273">
        <v>0</v>
      </c>
      <c r="CG11" s="273">
        <v>0</v>
      </c>
      <c r="CH11" s="273">
        <v>3</v>
      </c>
      <c r="CI11" s="273">
        <v>1</v>
      </c>
      <c r="CJ11" s="301">
        <v>25</v>
      </c>
    </row>
    <row r="12" spans="1:88" s="270" customFormat="1" ht="12" customHeight="1">
      <c r="A12" s="271" t="s">
        <v>612</v>
      </c>
      <c r="B12" s="272" t="s">
        <v>613</v>
      </c>
      <c r="C12" s="300" t="s">
        <v>300</v>
      </c>
      <c r="D12" s="273">
        <f aca="true" t="shared" si="11" ref="D12:R12">SUM(Y12,AT12,BO12)</f>
        <v>64472</v>
      </c>
      <c r="E12" s="273">
        <f t="shared" si="11"/>
        <v>35392</v>
      </c>
      <c r="F12" s="273">
        <f t="shared" si="11"/>
        <v>132</v>
      </c>
      <c r="G12" s="273">
        <f t="shared" si="11"/>
        <v>996</v>
      </c>
      <c r="H12" s="273">
        <f t="shared" si="11"/>
        <v>7346</v>
      </c>
      <c r="I12" s="273">
        <f t="shared" si="11"/>
        <v>8294</v>
      </c>
      <c r="J12" s="273">
        <f t="shared" si="11"/>
        <v>2442</v>
      </c>
      <c r="K12" s="273">
        <f t="shared" si="11"/>
        <v>6</v>
      </c>
      <c r="L12" s="273">
        <f t="shared" si="11"/>
        <v>1994</v>
      </c>
      <c r="M12" s="273">
        <f t="shared" si="11"/>
        <v>838</v>
      </c>
      <c r="N12" s="273">
        <f t="shared" si="11"/>
        <v>1228</v>
      </c>
      <c r="O12" s="273">
        <f t="shared" si="11"/>
        <v>1801</v>
      </c>
      <c r="P12" s="273">
        <f t="shared" si="11"/>
        <v>1432</v>
      </c>
      <c r="Q12" s="273">
        <f t="shared" si="11"/>
        <v>1798</v>
      </c>
      <c r="R12" s="273">
        <f t="shared" si="11"/>
        <v>0</v>
      </c>
      <c r="S12" s="273">
        <f aca="true" t="shared" si="12" ref="S12:X12">SUM(AN12,BI12,CD12)</f>
        <v>0</v>
      </c>
      <c r="T12" s="273">
        <f t="shared" si="12"/>
        <v>0</v>
      </c>
      <c r="U12" s="273">
        <f t="shared" si="12"/>
        <v>0</v>
      </c>
      <c r="V12" s="273">
        <f t="shared" si="12"/>
        <v>0</v>
      </c>
      <c r="W12" s="273">
        <f t="shared" si="12"/>
        <v>67</v>
      </c>
      <c r="X12" s="273">
        <f t="shared" si="12"/>
        <v>706</v>
      </c>
      <c r="Y12" s="273">
        <f t="shared" si="2"/>
        <v>8017</v>
      </c>
      <c r="Z12" s="273">
        <v>4831</v>
      </c>
      <c r="AA12" s="273">
        <v>6</v>
      </c>
      <c r="AB12" s="273">
        <v>40</v>
      </c>
      <c r="AC12" s="273">
        <v>519</v>
      </c>
      <c r="AD12" s="273">
        <v>2201</v>
      </c>
      <c r="AE12" s="273">
        <v>0</v>
      </c>
      <c r="AF12" s="273">
        <v>0</v>
      </c>
      <c r="AG12" s="273">
        <v>0</v>
      </c>
      <c r="AH12" s="273">
        <v>0</v>
      </c>
      <c r="AI12" s="273">
        <v>400</v>
      </c>
      <c r="AJ12" s="273">
        <v>0</v>
      </c>
      <c r="AK12" s="273">
        <v>0</v>
      </c>
      <c r="AL12" s="273">
        <v>0</v>
      </c>
      <c r="AM12" s="273">
        <v>0</v>
      </c>
      <c r="AN12" s="273">
        <v>0</v>
      </c>
      <c r="AO12" s="273">
        <v>0</v>
      </c>
      <c r="AP12" s="273">
        <v>0</v>
      </c>
      <c r="AQ12" s="273">
        <v>0</v>
      </c>
      <c r="AR12" s="273">
        <v>7</v>
      </c>
      <c r="AS12" s="273">
        <v>13</v>
      </c>
      <c r="AT12" s="273">
        <f>'施設資源化量内訳'!D12</f>
        <v>23211</v>
      </c>
      <c r="AU12" s="273">
        <f>'施設資源化量内訳'!E12</f>
        <v>780</v>
      </c>
      <c r="AV12" s="273">
        <f>'施設資源化量内訳'!F12</f>
        <v>19</v>
      </c>
      <c r="AW12" s="273">
        <f>'施設資源化量内訳'!G12</f>
        <v>52</v>
      </c>
      <c r="AX12" s="273">
        <f>'施設資源化量内訳'!H12</f>
        <v>6237</v>
      </c>
      <c r="AY12" s="273">
        <f>'施設資源化量内訳'!I12</f>
        <v>5222</v>
      </c>
      <c r="AZ12" s="273">
        <f>'施設資源化量内訳'!J12</f>
        <v>2439</v>
      </c>
      <c r="BA12" s="273">
        <f>'施設資源化量内訳'!K12</f>
        <v>6</v>
      </c>
      <c r="BB12" s="273">
        <f>'施設資源化量内訳'!L12</f>
        <v>1994</v>
      </c>
      <c r="BC12" s="273">
        <f>'施設資源化量内訳'!M12</f>
        <v>836</v>
      </c>
      <c r="BD12" s="273">
        <f>'施設資源化量内訳'!N12</f>
        <v>155</v>
      </c>
      <c r="BE12" s="273">
        <f>'施設資源化量内訳'!O12</f>
        <v>1801</v>
      </c>
      <c r="BF12" s="273">
        <f>'施設資源化量内訳'!P12</f>
        <v>1432</v>
      </c>
      <c r="BG12" s="273">
        <f>'施設資源化量内訳'!Q12</f>
        <v>1798</v>
      </c>
      <c r="BH12" s="273">
        <f>'施設資源化量内訳'!R12</f>
        <v>0</v>
      </c>
      <c r="BI12" s="273">
        <f>'施設資源化量内訳'!S12</f>
        <v>0</v>
      </c>
      <c r="BJ12" s="273">
        <f>'施設資源化量内訳'!T12</f>
        <v>0</v>
      </c>
      <c r="BK12" s="273">
        <f>'施設資源化量内訳'!U12</f>
        <v>0</v>
      </c>
      <c r="BL12" s="273">
        <f>'施設資源化量内訳'!V12</f>
        <v>0</v>
      </c>
      <c r="BM12" s="273">
        <f>'施設資源化量内訳'!W12</f>
        <v>59</v>
      </c>
      <c r="BN12" s="273">
        <f>'施設資源化量内訳'!X12</f>
        <v>381</v>
      </c>
      <c r="BO12" s="273">
        <f t="shared" si="3"/>
        <v>33244</v>
      </c>
      <c r="BP12" s="273">
        <v>29781</v>
      </c>
      <c r="BQ12" s="273">
        <v>107</v>
      </c>
      <c r="BR12" s="273">
        <v>904</v>
      </c>
      <c r="BS12" s="273">
        <v>590</v>
      </c>
      <c r="BT12" s="273">
        <v>871</v>
      </c>
      <c r="BU12" s="273">
        <v>3</v>
      </c>
      <c r="BV12" s="273">
        <v>0</v>
      </c>
      <c r="BW12" s="273">
        <v>0</v>
      </c>
      <c r="BX12" s="273">
        <v>2</v>
      </c>
      <c r="BY12" s="273">
        <v>673</v>
      </c>
      <c r="BZ12" s="273">
        <v>0</v>
      </c>
      <c r="CA12" s="273">
        <v>0</v>
      </c>
      <c r="CB12" s="273">
        <v>0</v>
      </c>
      <c r="CC12" s="273">
        <v>0</v>
      </c>
      <c r="CD12" s="273">
        <v>0</v>
      </c>
      <c r="CE12" s="273">
        <v>0</v>
      </c>
      <c r="CF12" s="273">
        <v>0</v>
      </c>
      <c r="CG12" s="273">
        <v>0</v>
      </c>
      <c r="CH12" s="273">
        <v>1</v>
      </c>
      <c r="CI12" s="273">
        <v>312</v>
      </c>
      <c r="CJ12" s="301">
        <v>28</v>
      </c>
    </row>
    <row r="13" spans="1:88" s="270" customFormat="1" ht="12" customHeight="1">
      <c r="A13" s="271" t="s">
        <v>614</v>
      </c>
      <c r="B13" s="272" t="s">
        <v>615</v>
      </c>
      <c r="C13" s="300" t="s">
        <v>300</v>
      </c>
      <c r="D13" s="273">
        <f aca="true" t="shared" si="13" ref="D13:R13">SUM(Y13,AT13,BO13)</f>
        <v>107401</v>
      </c>
      <c r="E13" s="273">
        <f t="shared" si="13"/>
        <v>54277</v>
      </c>
      <c r="F13" s="273">
        <f t="shared" si="13"/>
        <v>492</v>
      </c>
      <c r="G13" s="273">
        <f t="shared" si="13"/>
        <v>2503</v>
      </c>
      <c r="H13" s="273">
        <f t="shared" si="13"/>
        <v>20087</v>
      </c>
      <c r="I13" s="273">
        <f t="shared" si="13"/>
        <v>13903</v>
      </c>
      <c r="J13" s="273">
        <f t="shared" si="13"/>
        <v>5858</v>
      </c>
      <c r="K13" s="273">
        <f t="shared" si="13"/>
        <v>2497</v>
      </c>
      <c r="L13" s="273">
        <f t="shared" si="13"/>
        <v>5473</v>
      </c>
      <c r="M13" s="273">
        <f t="shared" si="13"/>
        <v>234</v>
      </c>
      <c r="N13" s="273">
        <f t="shared" si="13"/>
        <v>430</v>
      </c>
      <c r="O13" s="273">
        <f t="shared" si="13"/>
        <v>0</v>
      </c>
      <c r="P13" s="273">
        <f t="shared" si="13"/>
        <v>0</v>
      </c>
      <c r="Q13" s="273">
        <f t="shared" si="13"/>
        <v>977</v>
      </c>
      <c r="R13" s="273">
        <f t="shared" si="13"/>
        <v>0</v>
      </c>
      <c r="S13" s="273">
        <f aca="true" t="shared" si="14" ref="S13:X13">SUM(AN13,BI13,CD13)</f>
        <v>0</v>
      </c>
      <c r="T13" s="273">
        <f t="shared" si="14"/>
        <v>0</v>
      </c>
      <c r="U13" s="273">
        <f t="shared" si="14"/>
        <v>0</v>
      </c>
      <c r="V13" s="273">
        <f t="shared" si="14"/>
        <v>0</v>
      </c>
      <c r="W13" s="273">
        <f t="shared" si="14"/>
        <v>6</v>
      </c>
      <c r="X13" s="273">
        <f t="shared" si="14"/>
        <v>664</v>
      </c>
      <c r="Y13" s="273">
        <f t="shared" si="2"/>
        <v>30915</v>
      </c>
      <c r="Z13" s="273">
        <v>23817</v>
      </c>
      <c r="AA13" s="273">
        <v>371</v>
      </c>
      <c r="AB13" s="273">
        <v>1264</v>
      </c>
      <c r="AC13" s="273">
        <v>2753</v>
      </c>
      <c r="AD13" s="273">
        <v>1747</v>
      </c>
      <c r="AE13" s="273">
        <v>206</v>
      </c>
      <c r="AF13" s="273">
        <v>0</v>
      </c>
      <c r="AG13" s="273">
        <v>493</v>
      </c>
      <c r="AH13" s="273">
        <v>143</v>
      </c>
      <c r="AI13" s="273">
        <v>4</v>
      </c>
      <c r="AJ13" s="273">
        <v>0</v>
      </c>
      <c r="AK13" s="273">
        <v>0</v>
      </c>
      <c r="AL13" s="273">
        <v>0</v>
      </c>
      <c r="AM13" s="273">
        <v>0</v>
      </c>
      <c r="AN13" s="273">
        <v>0</v>
      </c>
      <c r="AO13" s="273">
        <v>0</v>
      </c>
      <c r="AP13" s="273">
        <v>0</v>
      </c>
      <c r="AQ13" s="273">
        <v>0</v>
      </c>
      <c r="AR13" s="273">
        <v>3</v>
      </c>
      <c r="AS13" s="273">
        <v>114</v>
      </c>
      <c r="AT13" s="273">
        <f>'施設資源化量内訳'!D13</f>
        <v>45169</v>
      </c>
      <c r="AU13" s="273">
        <f>'施設資源化量内訳'!E13</f>
        <v>842</v>
      </c>
      <c r="AV13" s="273">
        <f>'施設資源化量内訳'!F13</f>
        <v>40</v>
      </c>
      <c r="AW13" s="273">
        <f>'施設資源化量内訳'!G13</f>
        <v>612</v>
      </c>
      <c r="AX13" s="273">
        <f>'施設資源化量内訳'!H13</f>
        <v>16958</v>
      </c>
      <c r="AY13" s="273">
        <f>'施設資源化量内訳'!I13</f>
        <v>11611</v>
      </c>
      <c r="AZ13" s="273">
        <f>'施設資源化量内訳'!J13</f>
        <v>5620</v>
      </c>
      <c r="BA13" s="273">
        <f>'施設資源化量内訳'!K13</f>
        <v>2497</v>
      </c>
      <c r="BB13" s="273">
        <f>'施設資源化量内訳'!L13</f>
        <v>4971</v>
      </c>
      <c r="BC13" s="273">
        <f>'施設資源化量内訳'!M13</f>
        <v>91</v>
      </c>
      <c r="BD13" s="273">
        <f>'施設資源化量内訳'!N13</f>
        <v>410</v>
      </c>
      <c r="BE13" s="273">
        <f>'施設資源化量内訳'!O13</f>
        <v>0</v>
      </c>
      <c r="BF13" s="273">
        <f>'施設資源化量内訳'!P13</f>
        <v>0</v>
      </c>
      <c r="BG13" s="273">
        <f>'施設資源化量内訳'!Q13</f>
        <v>977</v>
      </c>
      <c r="BH13" s="273">
        <f>'施設資源化量内訳'!R13</f>
        <v>0</v>
      </c>
      <c r="BI13" s="273">
        <f>'施設資源化量内訳'!S13</f>
        <v>0</v>
      </c>
      <c r="BJ13" s="273">
        <f>'施設資源化量内訳'!T13</f>
        <v>0</v>
      </c>
      <c r="BK13" s="273">
        <f>'施設資源化量内訳'!U13</f>
        <v>0</v>
      </c>
      <c r="BL13" s="273">
        <f>'施設資源化量内訳'!V13</f>
        <v>0</v>
      </c>
      <c r="BM13" s="273">
        <f>'施設資源化量内訳'!W13</f>
        <v>0</v>
      </c>
      <c r="BN13" s="273">
        <f>'施設資源化量内訳'!X13</f>
        <v>540</v>
      </c>
      <c r="BO13" s="273">
        <f t="shared" si="3"/>
        <v>31317</v>
      </c>
      <c r="BP13" s="273">
        <v>29618</v>
      </c>
      <c r="BQ13" s="273">
        <v>81</v>
      </c>
      <c r="BR13" s="273">
        <v>627</v>
      </c>
      <c r="BS13" s="273">
        <v>376</v>
      </c>
      <c r="BT13" s="273">
        <v>545</v>
      </c>
      <c r="BU13" s="273">
        <v>32</v>
      </c>
      <c r="BV13" s="273">
        <v>0</v>
      </c>
      <c r="BW13" s="273">
        <v>9</v>
      </c>
      <c r="BX13" s="273">
        <v>0</v>
      </c>
      <c r="BY13" s="273">
        <v>16</v>
      </c>
      <c r="BZ13" s="273">
        <v>0</v>
      </c>
      <c r="CA13" s="273">
        <v>0</v>
      </c>
      <c r="CB13" s="273">
        <v>0</v>
      </c>
      <c r="CC13" s="273">
        <v>0</v>
      </c>
      <c r="CD13" s="273">
        <v>0</v>
      </c>
      <c r="CE13" s="273">
        <v>0</v>
      </c>
      <c r="CF13" s="273">
        <v>0</v>
      </c>
      <c r="CG13" s="273">
        <v>0</v>
      </c>
      <c r="CH13" s="273">
        <v>3</v>
      </c>
      <c r="CI13" s="273">
        <v>10</v>
      </c>
      <c r="CJ13" s="301">
        <v>52</v>
      </c>
    </row>
    <row r="14" spans="1:88" s="270" customFormat="1" ht="12" customHeight="1">
      <c r="A14" s="271" t="s">
        <v>556</v>
      </c>
      <c r="B14" s="272" t="s">
        <v>557</v>
      </c>
      <c r="C14" s="300" t="s">
        <v>300</v>
      </c>
      <c r="D14" s="273">
        <f aca="true" t="shared" si="15" ref="D14:P14">SUM(Y14,AT14,BO14)</f>
        <v>232668</v>
      </c>
      <c r="E14" s="273">
        <f t="shared" si="15"/>
        <v>99585</v>
      </c>
      <c r="F14" s="273">
        <f t="shared" si="15"/>
        <v>267</v>
      </c>
      <c r="G14" s="273">
        <f t="shared" si="15"/>
        <v>3917</v>
      </c>
      <c r="H14" s="273">
        <f t="shared" si="15"/>
        <v>36218</v>
      </c>
      <c r="I14" s="273">
        <f t="shared" si="15"/>
        <v>19294</v>
      </c>
      <c r="J14" s="273">
        <f t="shared" si="15"/>
        <v>6887</v>
      </c>
      <c r="K14" s="273">
        <f t="shared" si="15"/>
        <v>577</v>
      </c>
      <c r="L14" s="273">
        <f t="shared" si="15"/>
        <v>1939</v>
      </c>
      <c r="M14" s="273">
        <f t="shared" si="15"/>
        <v>190</v>
      </c>
      <c r="N14" s="273">
        <f t="shared" si="15"/>
        <v>5461</v>
      </c>
      <c r="O14" s="273">
        <f t="shared" si="15"/>
        <v>439</v>
      </c>
      <c r="P14" s="273">
        <f t="shared" si="15"/>
        <v>1</v>
      </c>
      <c r="Q14" s="273">
        <f aca="true" t="shared" si="16" ref="Q14:X14">SUM(AL14,BG14,CB14)</f>
        <v>25485</v>
      </c>
      <c r="R14" s="273">
        <f t="shared" si="16"/>
        <v>23922</v>
      </c>
      <c r="S14" s="273">
        <f t="shared" si="16"/>
        <v>0</v>
      </c>
      <c r="T14" s="273">
        <f t="shared" si="16"/>
        <v>0</v>
      </c>
      <c r="U14" s="273">
        <f t="shared" si="16"/>
        <v>0</v>
      </c>
      <c r="V14" s="273">
        <f t="shared" si="16"/>
        <v>0</v>
      </c>
      <c r="W14" s="273">
        <f t="shared" si="16"/>
        <v>84</v>
      </c>
      <c r="X14" s="273">
        <f t="shared" si="16"/>
        <v>8402</v>
      </c>
      <c r="Y14" s="273">
        <f t="shared" si="2"/>
        <v>80940</v>
      </c>
      <c r="Z14" s="273">
        <v>55109</v>
      </c>
      <c r="AA14" s="273">
        <v>189</v>
      </c>
      <c r="AB14" s="273">
        <v>2108</v>
      </c>
      <c r="AC14" s="273">
        <v>11862</v>
      </c>
      <c r="AD14" s="273">
        <v>3646</v>
      </c>
      <c r="AE14" s="273">
        <v>1395</v>
      </c>
      <c r="AF14" s="273">
        <v>75</v>
      </c>
      <c r="AG14" s="273">
        <v>56</v>
      </c>
      <c r="AH14" s="273">
        <v>89</v>
      </c>
      <c r="AI14" s="273">
        <v>3597</v>
      </c>
      <c r="AJ14" s="273">
        <v>0</v>
      </c>
      <c r="AK14" s="273">
        <v>0</v>
      </c>
      <c r="AL14" s="273">
        <v>0</v>
      </c>
      <c r="AM14" s="273">
        <v>0</v>
      </c>
      <c r="AN14" s="273">
        <v>0</v>
      </c>
      <c r="AO14" s="273">
        <v>0</v>
      </c>
      <c r="AP14" s="273">
        <v>0</v>
      </c>
      <c r="AQ14" s="273">
        <v>0</v>
      </c>
      <c r="AR14" s="273">
        <v>55</v>
      </c>
      <c r="AS14" s="273">
        <v>2759</v>
      </c>
      <c r="AT14" s="273">
        <f>'施設資源化量内訳'!D14</f>
        <v>107487</v>
      </c>
      <c r="AU14" s="273">
        <f>'施設資源化量内訳'!E14</f>
        <v>8057</v>
      </c>
      <c r="AV14" s="273">
        <f>'施設資源化量内訳'!F14</f>
        <v>4</v>
      </c>
      <c r="AW14" s="273">
        <f>'施設資源化量内訳'!G14</f>
        <v>756</v>
      </c>
      <c r="AX14" s="273">
        <f>'施設資源化量内訳'!H14</f>
        <v>22627</v>
      </c>
      <c r="AY14" s="273">
        <f>'施設資源化量内訳'!I14</f>
        <v>13055</v>
      </c>
      <c r="AZ14" s="273">
        <f>'施設資源化量内訳'!J14</f>
        <v>4600</v>
      </c>
      <c r="BA14" s="273">
        <f>'施設資源化量内訳'!K14</f>
        <v>459</v>
      </c>
      <c r="BB14" s="273">
        <f>'施設資源化量内訳'!L14</f>
        <v>1456</v>
      </c>
      <c r="BC14" s="273">
        <f>'施設資源化量内訳'!M14</f>
        <v>96</v>
      </c>
      <c r="BD14" s="273">
        <f>'施設資源化量内訳'!N14</f>
        <v>907</v>
      </c>
      <c r="BE14" s="273">
        <f>'施設資源化量内訳'!O14</f>
        <v>439</v>
      </c>
      <c r="BF14" s="273">
        <f>'施設資源化量内訳'!P14</f>
        <v>1</v>
      </c>
      <c r="BG14" s="273">
        <f>'施設資源化量内訳'!Q14</f>
        <v>25485</v>
      </c>
      <c r="BH14" s="273">
        <f>'施設資源化量内訳'!R14</f>
        <v>23922</v>
      </c>
      <c r="BI14" s="273">
        <f>'施設資源化量内訳'!S14</f>
        <v>0</v>
      </c>
      <c r="BJ14" s="273">
        <f>'施設資源化量内訳'!T14</f>
        <v>0</v>
      </c>
      <c r="BK14" s="273">
        <f>'施設資源化量内訳'!U14</f>
        <v>0</v>
      </c>
      <c r="BL14" s="273">
        <f>'施設資源化量内訳'!V14</f>
        <v>0</v>
      </c>
      <c r="BM14" s="273">
        <f>'施設資源化量内訳'!W14</f>
        <v>28</v>
      </c>
      <c r="BN14" s="273">
        <f>'施設資源化量内訳'!X14</f>
        <v>5595</v>
      </c>
      <c r="BO14" s="273">
        <f t="shared" si="3"/>
        <v>44241</v>
      </c>
      <c r="BP14" s="273">
        <v>36419</v>
      </c>
      <c r="BQ14" s="273">
        <v>74</v>
      </c>
      <c r="BR14" s="273">
        <v>1053</v>
      </c>
      <c r="BS14" s="273">
        <v>1729</v>
      </c>
      <c r="BT14" s="273">
        <v>2593</v>
      </c>
      <c r="BU14" s="273">
        <v>892</v>
      </c>
      <c r="BV14" s="273">
        <v>43</v>
      </c>
      <c r="BW14" s="273">
        <v>427</v>
      </c>
      <c r="BX14" s="273">
        <v>5</v>
      </c>
      <c r="BY14" s="273">
        <v>957</v>
      </c>
      <c r="BZ14" s="273">
        <v>0</v>
      </c>
      <c r="CA14" s="273">
        <v>0</v>
      </c>
      <c r="CB14" s="273">
        <v>0</v>
      </c>
      <c r="CC14" s="273">
        <v>0</v>
      </c>
      <c r="CD14" s="273">
        <v>0</v>
      </c>
      <c r="CE14" s="273">
        <v>0</v>
      </c>
      <c r="CF14" s="273">
        <v>0</v>
      </c>
      <c r="CG14" s="273">
        <v>0</v>
      </c>
      <c r="CH14" s="273">
        <v>1</v>
      </c>
      <c r="CI14" s="273">
        <v>48</v>
      </c>
      <c r="CJ14" s="301">
        <v>20</v>
      </c>
    </row>
    <row r="15" spans="1:88" s="270" customFormat="1" ht="12" customHeight="1">
      <c r="A15" s="271" t="s">
        <v>558</v>
      </c>
      <c r="B15" s="272" t="s">
        <v>559</v>
      </c>
      <c r="C15" s="300" t="s">
        <v>300</v>
      </c>
      <c r="D15" s="273">
        <f aca="true" t="shared" si="17" ref="D15:R15">SUM(Y15,AT15,BO15)</f>
        <v>118648</v>
      </c>
      <c r="E15" s="273">
        <f t="shared" si="17"/>
        <v>65226</v>
      </c>
      <c r="F15" s="273">
        <f t="shared" si="17"/>
        <v>1112</v>
      </c>
      <c r="G15" s="273">
        <f t="shared" si="17"/>
        <v>410</v>
      </c>
      <c r="H15" s="273">
        <f t="shared" si="17"/>
        <v>16252</v>
      </c>
      <c r="I15" s="273">
        <f t="shared" si="17"/>
        <v>10856</v>
      </c>
      <c r="J15" s="273">
        <f t="shared" si="17"/>
        <v>5434</v>
      </c>
      <c r="K15" s="273">
        <f t="shared" si="17"/>
        <v>52</v>
      </c>
      <c r="L15" s="273">
        <f t="shared" si="17"/>
        <v>5255</v>
      </c>
      <c r="M15" s="273">
        <f t="shared" si="17"/>
        <v>1529</v>
      </c>
      <c r="N15" s="273">
        <f t="shared" si="17"/>
        <v>4144</v>
      </c>
      <c r="O15" s="273">
        <f t="shared" si="17"/>
        <v>995</v>
      </c>
      <c r="P15" s="273">
        <f t="shared" si="17"/>
        <v>0</v>
      </c>
      <c r="Q15" s="273">
        <f t="shared" si="17"/>
        <v>3358</v>
      </c>
      <c r="R15" s="273">
        <f t="shared" si="17"/>
        <v>3098</v>
      </c>
      <c r="S15" s="273">
        <f aca="true" t="shared" si="18" ref="S15:X15">SUM(AN15,BI15,CD15)</f>
        <v>0</v>
      </c>
      <c r="T15" s="273">
        <f t="shared" si="18"/>
        <v>0</v>
      </c>
      <c r="U15" s="273">
        <f t="shared" si="18"/>
        <v>0</v>
      </c>
      <c r="V15" s="273">
        <f t="shared" si="18"/>
        <v>0</v>
      </c>
      <c r="W15" s="273">
        <f t="shared" si="18"/>
        <v>42</v>
      </c>
      <c r="X15" s="273">
        <f t="shared" si="18"/>
        <v>885</v>
      </c>
      <c r="Y15" s="273">
        <f t="shared" si="2"/>
        <v>33171</v>
      </c>
      <c r="Z15" s="273">
        <v>27881</v>
      </c>
      <c r="AA15" s="273">
        <v>919</v>
      </c>
      <c r="AB15" s="273">
        <v>243</v>
      </c>
      <c r="AC15" s="273">
        <v>37</v>
      </c>
      <c r="AD15" s="273">
        <v>1745</v>
      </c>
      <c r="AE15" s="273">
        <v>65</v>
      </c>
      <c r="AF15" s="273">
        <v>25</v>
      </c>
      <c r="AG15" s="273">
        <v>2</v>
      </c>
      <c r="AH15" s="273">
        <v>0</v>
      </c>
      <c r="AI15" s="273">
        <v>2250</v>
      </c>
      <c r="AJ15" s="273">
        <v>0</v>
      </c>
      <c r="AK15" s="273">
        <v>0</v>
      </c>
      <c r="AL15" s="273">
        <v>0</v>
      </c>
      <c r="AM15" s="273">
        <v>0</v>
      </c>
      <c r="AN15" s="273">
        <v>0</v>
      </c>
      <c r="AO15" s="273">
        <v>0</v>
      </c>
      <c r="AP15" s="273">
        <v>0</v>
      </c>
      <c r="AQ15" s="273">
        <v>0</v>
      </c>
      <c r="AR15" s="273">
        <v>4</v>
      </c>
      <c r="AS15" s="273">
        <v>0</v>
      </c>
      <c r="AT15" s="273">
        <f>'施設資源化量内訳'!D15</f>
        <v>57064</v>
      </c>
      <c r="AU15" s="273">
        <f>'施設資源化量内訳'!E15</f>
        <v>10560</v>
      </c>
      <c r="AV15" s="273">
        <f>'施設資源化量内訳'!F15</f>
        <v>161</v>
      </c>
      <c r="AW15" s="273">
        <f>'施設資源化量内訳'!G15</f>
        <v>0</v>
      </c>
      <c r="AX15" s="273">
        <f>'施設資源化量内訳'!H15</f>
        <v>15487</v>
      </c>
      <c r="AY15" s="273">
        <f>'施設資源化量内訳'!I15</f>
        <v>8802</v>
      </c>
      <c r="AZ15" s="273">
        <f>'施設資源化量内訳'!J15</f>
        <v>5042</v>
      </c>
      <c r="BA15" s="273">
        <f>'施設資源化量内訳'!K15</f>
        <v>27</v>
      </c>
      <c r="BB15" s="273">
        <f>'施設資源化量内訳'!L15</f>
        <v>5253</v>
      </c>
      <c r="BC15" s="273">
        <f>'施設資源化量内訳'!M15</f>
        <v>1528</v>
      </c>
      <c r="BD15" s="273">
        <f>'施設資源化量内訳'!N15</f>
        <v>1841</v>
      </c>
      <c r="BE15" s="273">
        <f>'施設資源化量内訳'!O15</f>
        <v>995</v>
      </c>
      <c r="BF15" s="273">
        <f>'施設資源化量内訳'!P15</f>
        <v>0</v>
      </c>
      <c r="BG15" s="273">
        <f>'施設資源化量内訳'!Q15</f>
        <v>3358</v>
      </c>
      <c r="BH15" s="273">
        <f>'施設資源化量内訳'!R15</f>
        <v>3098</v>
      </c>
      <c r="BI15" s="273">
        <f>'施設資源化量内訳'!S15</f>
        <v>0</v>
      </c>
      <c r="BJ15" s="273">
        <f>'施設資源化量内訳'!T15</f>
        <v>0</v>
      </c>
      <c r="BK15" s="273">
        <f>'施設資源化量内訳'!U15</f>
        <v>0</v>
      </c>
      <c r="BL15" s="273">
        <f>'施設資源化量内訳'!V15</f>
        <v>0</v>
      </c>
      <c r="BM15" s="273">
        <f>'施設資源化量内訳'!W15</f>
        <v>38</v>
      </c>
      <c r="BN15" s="273">
        <f>'施設資源化量内訳'!X15</f>
        <v>874</v>
      </c>
      <c r="BO15" s="273">
        <f t="shared" si="3"/>
        <v>28413</v>
      </c>
      <c r="BP15" s="273">
        <v>26785</v>
      </c>
      <c r="BQ15" s="273">
        <v>32</v>
      </c>
      <c r="BR15" s="273">
        <v>167</v>
      </c>
      <c r="BS15" s="273">
        <v>728</v>
      </c>
      <c r="BT15" s="273">
        <v>309</v>
      </c>
      <c r="BU15" s="273">
        <v>327</v>
      </c>
      <c r="BV15" s="273">
        <v>0</v>
      </c>
      <c r="BW15" s="273">
        <v>0</v>
      </c>
      <c r="BX15" s="273">
        <v>1</v>
      </c>
      <c r="BY15" s="273">
        <v>53</v>
      </c>
      <c r="BZ15" s="273">
        <v>0</v>
      </c>
      <c r="CA15" s="273">
        <v>0</v>
      </c>
      <c r="CB15" s="273">
        <v>0</v>
      </c>
      <c r="CC15" s="273">
        <v>0</v>
      </c>
      <c r="CD15" s="273">
        <v>0</v>
      </c>
      <c r="CE15" s="273">
        <v>0</v>
      </c>
      <c r="CF15" s="273">
        <v>0</v>
      </c>
      <c r="CG15" s="273">
        <v>0</v>
      </c>
      <c r="CH15" s="273">
        <v>0</v>
      </c>
      <c r="CI15" s="273">
        <v>11</v>
      </c>
      <c r="CJ15" s="301">
        <v>14</v>
      </c>
    </row>
    <row r="16" spans="1:88" s="270" customFormat="1" ht="12" customHeight="1">
      <c r="A16" s="271" t="s">
        <v>676</v>
      </c>
      <c r="B16" s="272" t="s">
        <v>678</v>
      </c>
      <c r="C16" s="300" t="s">
        <v>662</v>
      </c>
      <c r="D16" s="273">
        <f aca="true" t="shared" si="19" ref="D16:R16">SUM(Y16,AT16,BO16)</f>
        <v>119802</v>
      </c>
      <c r="E16" s="273">
        <f t="shared" si="19"/>
        <v>65351</v>
      </c>
      <c r="F16" s="273">
        <f t="shared" si="19"/>
        <v>311</v>
      </c>
      <c r="G16" s="273">
        <f t="shared" si="19"/>
        <v>1198</v>
      </c>
      <c r="H16" s="273">
        <f t="shared" si="19"/>
        <v>15697</v>
      </c>
      <c r="I16" s="273">
        <f t="shared" si="19"/>
        <v>11563</v>
      </c>
      <c r="J16" s="273">
        <f t="shared" si="19"/>
        <v>4101</v>
      </c>
      <c r="K16" s="273">
        <f t="shared" si="19"/>
        <v>42</v>
      </c>
      <c r="L16" s="273">
        <f t="shared" si="19"/>
        <v>3515</v>
      </c>
      <c r="M16" s="273">
        <f t="shared" si="19"/>
        <v>1019</v>
      </c>
      <c r="N16" s="273">
        <f t="shared" si="19"/>
        <v>443</v>
      </c>
      <c r="O16" s="273">
        <f t="shared" si="19"/>
        <v>298</v>
      </c>
      <c r="P16" s="273">
        <f t="shared" si="19"/>
        <v>0</v>
      </c>
      <c r="Q16" s="273">
        <f t="shared" si="19"/>
        <v>2504</v>
      </c>
      <c r="R16" s="273">
        <f t="shared" si="19"/>
        <v>4136</v>
      </c>
      <c r="S16" s="273">
        <f aca="true" t="shared" si="20" ref="S16:X16">SUM(AN16,BI16,CD16)</f>
        <v>0</v>
      </c>
      <c r="T16" s="273">
        <f t="shared" si="20"/>
        <v>2873</v>
      </c>
      <c r="U16" s="273">
        <f t="shared" si="20"/>
        <v>0</v>
      </c>
      <c r="V16" s="273">
        <f t="shared" si="20"/>
        <v>0</v>
      </c>
      <c r="W16" s="273">
        <f t="shared" si="20"/>
        <v>34</v>
      </c>
      <c r="X16" s="273">
        <f t="shared" si="20"/>
        <v>6717</v>
      </c>
      <c r="Y16" s="273">
        <f t="shared" si="2"/>
        <v>25761</v>
      </c>
      <c r="Z16" s="273">
        <v>20420</v>
      </c>
      <c r="AA16" s="273">
        <v>98</v>
      </c>
      <c r="AB16" s="273">
        <v>228</v>
      </c>
      <c r="AC16" s="273">
        <v>286</v>
      </c>
      <c r="AD16" s="273">
        <v>1791</v>
      </c>
      <c r="AE16" s="273">
        <v>821</v>
      </c>
      <c r="AF16" s="273">
        <v>8</v>
      </c>
      <c r="AG16" s="273">
        <v>781</v>
      </c>
      <c r="AH16" s="273">
        <v>766</v>
      </c>
      <c r="AI16" s="273">
        <v>295</v>
      </c>
      <c r="AJ16" s="273">
        <v>0</v>
      </c>
      <c r="AK16" s="273">
        <v>0</v>
      </c>
      <c r="AL16" s="273">
        <v>0</v>
      </c>
      <c r="AM16" s="273">
        <v>0</v>
      </c>
      <c r="AN16" s="273">
        <v>0</v>
      </c>
      <c r="AO16" s="273">
        <v>0</v>
      </c>
      <c r="AP16" s="273">
        <v>0</v>
      </c>
      <c r="AQ16" s="273">
        <v>0</v>
      </c>
      <c r="AR16" s="273">
        <v>12</v>
      </c>
      <c r="AS16" s="273">
        <v>255</v>
      </c>
      <c r="AT16" s="273">
        <f>'施設資源化量内訳'!D16</f>
        <v>49093</v>
      </c>
      <c r="AU16" s="273">
        <f>'施設資源化量内訳'!E16</f>
        <v>2686</v>
      </c>
      <c r="AV16" s="273">
        <f>'施設資源化量内訳'!F16</f>
        <v>108</v>
      </c>
      <c r="AW16" s="273">
        <f>'施設資源化量内訳'!G16</f>
        <v>0</v>
      </c>
      <c r="AX16" s="273">
        <f>'施設資源化量内訳'!H16</f>
        <v>14445</v>
      </c>
      <c r="AY16" s="273">
        <f>'施設資源化量内訳'!I16</f>
        <v>9381</v>
      </c>
      <c r="AZ16" s="273">
        <f>'施設資源化量内訳'!J16</f>
        <v>3127</v>
      </c>
      <c r="BA16" s="273">
        <f>'施設資源化量内訳'!K16</f>
        <v>33</v>
      </c>
      <c r="BB16" s="273">
        <f>'施設資源化量内訳'!L16</f>
        <v>2734</v>
      </c>
      <c r="BC16" s="273">
        <f>'施設資源化量内訳'!M16</f>
        <v>252</v>
      </c>
      <c r="BD16" s="273">
        <f>'施設資源化量内訳'!N16</f>
        <v>35</v>
      </c>
      <c r="BE16" s="273">
        <f>'施設資源化量内訳'!O16</f>
        <v>298</v>
      </c>
      <c r="BF16" s="273">
        <f>'施設資源化量内訳'!P16</f>
        <v>0</v>
      </c>
      <c r="BG16" s="273">
        <f>'施設資源化量内訳'!Q16</f>
        <v>2504</v>
      </c>
      <c r="BH16" s="273">
        <f>'施設資源化量内訳'!R16</f>
        <v>4136</v>
      </c>
      <c r="BI16" s="273">
        <f>'施設資源化量内訳'!S16</f>
        <v>0</v>
      </c>
      <c r="BJ16" s="273">
        <f>'施設資源化量内訳'!T16</f>
        <v>2873</v>
      </c>
      <c r="BK16" s="273">
        <f>'施設資源化量内訳'!U16</f>
        <v>0</v>
      </c>
      <c r="BL16" s="273">
        <f>'施設資源化量内訳'!V16</f>
        <v>0</v>
      </c>
      <c r="BM16" s="273">
        <f>'施設資源化量内訳'!W16</f>
        <v>22</v>
      </c>
      <c r="BN16" s="273">
        <f>'施設資源化量内訳'!X16</f>
        <v>6459</v>
      </c>
      <c r="BO16" s="273">
        <f t="shared" si="3"/>
        <v>44948</v>
      </c>
      <c r="BP16" s="273">
        <v>42245</v>
      </c>
      <c r="BQ16" s="273">
        <v>105</v>
      </c>
      <c r="BR16" s="273">
        <v>970</v>
      </c>
      <c r="BS16" s="273">
        <v>966</v>
      </c>
      <c r="BT16" s="273">
        <v>391</v>
      </c>
      <c r="BU16" s="273">
        <v>153</v>
      </c>
      <c r="BV16" s="273">
        <v>1</v>
      </c>
      <c r="BW16" s="273">
        <v>0</v>
      </c>
      <c r="BX16" s="273">
        <v>1</v>
      </c>
      <c r="BY16" s="273">
        <v>113</v>
      </c>
      <c r="BZ16" s="273">
        <v>0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73">
        <v>0</v>
      </c>
      <c r="CH16" s="273">
        <v>0</v>
      </c>
      <c r="CI16" s="273">
        <v>3</v>
      </c>
      <c r="CJ16" s="301">
        <v>23</v>
      </c>
    </row>
    <row r="17" spans="1:88" s="270" customFormat="1" ht="12" customHeight="1">
      <c r="A17" s="271" t="s">
        <v>560</v>
      </c>
      <c r="B17" s="272" t="s">
        <v>561</v>
      </c>
      <c r="C17" s="300" t="s">
        <v>300</v>
      </c>
      <c r="D17" s="273">
        <f aca="true" t="shared" si="21" ref="D17:R17">SUM(Y17,AT17,BO17)</f>
        <v>608030</v>
      </c>
      <c r="E17" s="273">
        <f t="shared" si="21"/>
        <v>243012</v>
      </c>
      <c r="F17" s="273">
        <f t="shared" si="21"/>
        <v>1259</v>
      </c>
      <c r="G17" s="273">
        <f t="shared" si="21"/>
        <v>17577</v>
      </c>
      <c r="H17" s="273">
        <f t="shared" si="21"/>
        <v>60733</v>
      </c>
      <c r="I17" s="273">
        <f t="shared" si="21"/>
        <v>41821</v>
      </c>
      <c r="J17" s="273">
        <f t="shared" si="21"/>
        <v>19687</v>
      </c>
      <c r="K17" s="273">
        <f t="shared" si="21"/>
        <v>27</v>
      </c>
      <c r="L17" s="273">
        <f t="shared" si="21"/>
        <v>41905</v>
      </c>
      <c r="M17" s="273">
        <f t="shared" si="21"/>
        <v>5246</v>
      </c>
      <c r="N17" s="273">
        <f t="shared" si="21"/>
        <v>18414</v>
      </c>
      <c r="O17" s="273">
        <f t="shared" si="21"/>
        <v>819</v>
      </c>
      <c r="P17" s="273">
        <f t="shared" si="21"/>
        <v>0</v>
      </c>
      <c r="Q17" s="273">
        <f t="shared" si="21"/>
        <v>21437</v>
      </c>
      <c r="R17" s="273">
        <f t="shared" si="21"/>
        <v>1630</v>
      </c>
      <c r="S17" s="273">
        <f aca="true" t="shared" si="22" ref="S17:X17">SUM(AN17,BI17,CD17)</f>
        <v>0</v>
      </c>
      <c r="T17" s="273">
        <f t="shared" si="22"/>
        <v>62389</v>
      </c>
      <c r="U17" s="273">
        <f t="shared" si="22"/>
        <v>15867</v>
      </c>
      <c r="V17" s="273">
        <f t="shared" si="22"/>
        <v>0</v>
      </c>
      <c r="W17" s="273">
        <f t="shared" si="22"/>
        <v>52</v>
      </c>
      <c r="X17" s="273">
        <f t="shared" si="22"/>
        <v>56155</v>
      </c>
      <c r="Y17" s="273">
        <f t="shared" si="2"/>
        <v>162905</v>
      </c>
      <c r="Z17" s="273">
        <v>106145</v>
      </c>
      <c r="AA17" s="273">
        <v>828</v>
      </c>
      <c r="AB17" s="273">
        <v>13653</v>
      </c>
      <c r="AC17" s="273">
        <v>7543</v>
      </c>
      <c r="AD17" s="273">
        <v>4611</v>
      </c>
      <c r="AE17" s="273">
        <v>6145</v>
      </c>
      <c r="AF17" s="273">
        <v>25</v>
      </c>
      <c r="AG17" s="273">
        <v>9853</v>
      </c>
      <c r="AH17" s="273">
        <v>549</v>
      </c>
      <c r="AI17" s="273">
        <v>12444</v>
      </c>
      <c r="AJ17" s="273">
        <v>0</v>
      </c>
      <c r="AK17" s="273">
        <v>0</v>
      </c>
      <c r="AL17" s="273">
        <v>0</v>
      </c>
      <c r="AM17" s="273">
        <v>0</v>
      </c>
      <c r="AN17" s="273">
        <v>0</v>
      </c>
      <c r="AO17" s="273">
        <v>0</v>
      </c>
      <c r="AP17" s="273">
        <v>0</v>
      </c>
      <c r="AQ17" s="273">
        <v>0</v>
      </c>
      <c r="AR17" s="273">
        <v>16</v>
      </c>
      <c r="AS17" s="273">
        <v>1093</v>
      </c>
      <c r="AT17" s="273">
        <f>'施設資源化量内訳'!D17</f>
        <v>307464</v>
      </c>
      <c r="AU17" s="273">
        <f>'施設資源化量内訳'!E17</f>
        <v>8393</v>
      </c>
      <c r="AV17" s="273">
        <f>'施設資源化量内訳'!F17</f>
        <v>45</v>
      </c>
      <c r="AW17" s="273">
        <f>'施設資源化量内訳'!G17</f>
        <v>2056</v>
      </c>
      <c r="AX17" s="273">
        <f>'施設資源化量内訳'!H17</f>
        <v>50872</v>
      </c>
      <c r="AY17" s="273">
        <f>'施設資源化量内訳'!I17</f>
        <v>36210</v>
      </c>
      <c r="AZ17" s="273">
        <f>'施設資源化量内訳'!J17</f>
        <v>13527</v>
      </c>
      <c r="BA17" s="273">
        <f>'施設資源化量内訳'!K17</f>
        <v>2</v>
      </c>
      <c r="BB17" s="273">
        <f>'施設資源化量内訳'!L17</f>
        <v>31982</v>
      </c>
      <c r="BC17" s="273">
        <f>'施設資源化量内訳'!M17</f>
        <v>4697</v>
      </c>
      <c r="BD17" s="273">
        <f>'施設資源化量内訳'!N17</f>
        <v>2486</v>
      </c>
      <c r="BE17" s="273">
        <f>'施設資源化量内訳'!O17</f>
        <v>819</v>
      </c>
      <c r="BF17" s="273">
        <f>'施設資源化量内訳'!P17</f>
        <v>0</v>
      </c>
      <c r="BG17" s="273">
        <f>'施設資源化量内訳'!Q17</f>
        <v>21437</v>
      </c>
      <c r="BH17" s="273">
        <f>'施設資源化量内訳'!R17</f>
        <v>1630</v>
      </c>
      <c r="BI17" s="273">
        <f>'施設資源化量内訳'!S17</f>
        <v>0</v>
      </c>
      <c r="BJ17" s="273">
        <f>'施設資源化量内訳'!T17</f>
        <v>62389</v>
      </c>
      <c r="BK17" s="273">
        <f>'施設資源化量内訳'!U17</f>
        <v>15867</v>
      </c>
      <c r="BL17" s="273">
        <f>'施設資源化量内訳'!V17</f>
        <v>0</v>
      </c>
      <c r="BM17" s="273">
        <f>'施設資源化量内訳'!W17</f>
        <v>24</v>
      </c>
      <c r="BN17" s="273">
        <f>'施設資源化量内訳'!X17</f>
        <v>55028</v>
      </c>
      <c r="BO17" s="273">
        <f t="shared" si="3"/>
        <v>137661</v>
      </c>
      <c r="BP17" s="273">
        <v>128474</v>
      </c>
      <c r="BQ17" s="273">
        <v>386</v>
      </c>
      <c r="BR17" s="273">
        <v>1868</v>
      </c>
      <c r="BS17" s="273">
        <v>2318</v>
      </c>
      <c r="BT17" s="273">
        <v>1000</v>
      </c>
      <c r="BU17" s="273">
        <v>15</v>
      </c>
      <c r="BV17" s="273">
        <v>0</v>
      </c>
      <c r="BW17" s="273">
        <v>70</v>
      </c>
      <c r="BX17" s="273">
        <v>0</v>
      </c>
      <c r="BY17" s="273">
        <v>3484</v>
      </c>
      <c r="BZ17" s="273">
        <v>0</v>
      </c>
      <c r="CA17" s="273">
        <v>0</v>
      </c>
      <c r="CB17" s="273">
        <v>0</v>
      </c>
      <c r="CC17" s="273">
        <v>0</v>
      </c>
      <c r="CD17" s="273">
        <v>0</v>
      </c>
      <c r="CE17" s="273">
        <v>0</v>
      </c>
      <c r="CF17" s="273">
        <v>0</v>
      </c>
      <c r="CG17" s="273">
        <v>0</v>
      </c>
      <c r="CH17" s="273">
        <v>12</v>
      </c>
      <c r="CI17" s="273">
        <v>34</v>
      </c>
      <c r="CJ17" s="301">
        <v>48</v>
      </c>
    </row>
    <row r="18" spans="1:88" s="270" customFormat="1" ht="12" customHeight="1">
      <c r="A18" s="271" t="s">
        <v>562</v>
      </c>
      <c r="B18" s="272" t="s">
        <v>563</v>
      </c>
      <c r="C18" s="300" t="s">
        <v>300</v>
      </c>
      <c r="D18" s="273">
        <f aca="true" t="shared" si="23" ref="D18:P18">SUM(Y18,AT18,BO18)</f>
        <v>510460</v>
      </c>
      <c r="E18" s="273">
        <f t="shared" si="23"/>
        <v>251281</v>
      </c>
      <c r="F18" s="273">
        <f t="shared" si="23"/>
        <v>642</v>
      </c>
      <c r="G18" s="273">
        <f t="shared" si="23"/>
        <v>2969</v>
      </c>
      <c r="H18" s="273">
        <f t="shared" si="23"/>
        <v>57184</v>
      </c>
      <c r="I18" s="273">
        <f t="shared" si="23"/>
        <v>46605</v>
      </c>
      <c r="J18" s="273">
        <f t="shared" si="23"/>
        <v>15720</v>
      </c>
      <c r="K18" s="273">
        <f t="shared" si="23"/>
        <v>8</v>
      </c>
      <c r="L18" s="273">
        <f t="shared" si="23"/>
        <v>24235</v>
      </c>
      <c r="M18" s="273">
        <f t="shared" si="23"/>
        <v>2665</v>
      </c>
      <c r="N18" s="273">
        <f t="shared" si="23"/>
        <v>15357</v>
      </c>
      <c r="O18" s="273">
        <f t="shared" si="23"/>
        <v>1979</v>
      </c>
      <c r="P18" s="273">
        <f t="shared" si="23"/>
        <v>0</v>
      </c>
      <c r="Q18" s="273">
        <f aca="true" t="shared" si="24" ref="Q18:X18">SUM(AL18,BG18,CB18)</f>
        <v>36832</v>
      </c>
      <c r="R18" s="273">
        <f t="shared" si="24"/>
        <v>0</v>
      </c>
      <c r="S18" s="273">
        <f t="shared" si="24"/>
        <v>2199</v>
      </c>
      <c r="T18" s="273">
        <f t="shared" si="24"/>
        <v>19755</v>
      </c>
      <c r="U18" s="273">
        <f t="shared" si="24"/>
        <v>0</v>
      </c>
      <c r="V18" s="273">
        <f t="shared" si="24"/>
        <v>0</v>
      </c>
      <c r="W18" s="273">
        <f t="shared" si="24"/>
        <v>31</v>
      </c>
      <c r="X18" s="273">
        <f t="shared" si="24"/>
        <v>32998</v>
      </c>
      <c r="Y18" s="273">
        <f t="shared" si="2"/>
        <v>136269</v>
      </c>
      <c r="Z18" s="273">
        <v>103258</v>
      </c>
      <c r="AA18" s="273">
        <v>271</v>
      </c>
      <c r="AB18" s="273">
        <v>1596</v>
      </c>
      <c r="AC18" s="273">
        <v>5839</v>
      </c>
      <c r="AD18" s="273">
        <v>5620</v>
      </c>
      <c r="AE18" s="273">
        <v>1403</v>
      </c>
      <c r="AF18" s="273">
        <v>1</v>
      </c>
      <c r="AG18" s="273">
        <v>751</v>
      </c>
      <c r="AH18" s="273">
        <v>0</v>
      </c>
      <c r="AI18" s="273">
        <v>5331</v>
      </c>
      <c r="AJ18" s="273">
        <v>0</v>
      </c>
      <c r="AK18" s="273">
        <v>0</v>
      </c>
      <c r="AL18" s="273">
        <v>0</v>
      </c>
      <c r="AM18" s="273">
        <v>0</v>
      </c>
      <c r="AN18" s="273">
        <v>0</v>
      </c>
      <c r="AO18" s="273">
        <v>0</v>
      </c>
      <c r="AP18" s="273">
        <v>0</v>
      </c>
      <c r="AQ18" s="273">
        <v>0</v>
      </c>
      <c r="AR18" s="273">
        <v>14</v>
      </c>
      <c r="AS18" s="273">
        <v>12185</v>
      </c>
      <c r="AT18" s="273">
        <f>'施設資源化量内訳'!D18</f>
        <v>231042</v>
      </c>
      <c r="AU18" s="273">
        <f>'施設資源化量内訳'!E18</f>
        <v>24818</v>
      </c>
      <c r="AV18" s="273">
        <f>'施設資源化量内訳'!F18</f>
        <v>108</v>
      </c>
      <c r="AW18" s="273">
        <f>'施設資源化量内訳'!G18</f>
        <v>1372</v>
      </c>
      <c r="AX18" s="273">
        <f>'施設資源化量内訳'!H18</f>
        <v>46918</v>
      </c>
      <c r="AY18" s="273">
        <f>'施設資源化量内訳'!I18</f>
        <v>35130</v>
      </c>
      <c r="AZ18" s="273">
        <f>'施設資源化量内訳'!J18</f>
        <v>12138</v>
      </c>
      <c r="BA18" s="273">
        <f>'施設資源化量内訳'!K18</f>
        <v>7</v>
      </c>
      <c r="BB18" s="273">
        <f>'施設資源化量内訳'!L18</f>
        <v>23484</v>
      </c>
      <c r="BC18" s="273">
        <f>'施設資源化量内訳'!M18</f>
        <v>2665</v>
      </c>
      <c r="BD18" s="273">
        <f>'施設資源化量内訳'!N18</f>
        <v>2834</v>
      </c>
      <c r="BE18" s="273">
        <f>'施設資源化量内訳'!O18</f>
        <v>1979</v>
      </c>
      <c r="BF18" s="273">
        <f>'施設資源化量内訳'!P18</f>
        <v>0</v>
      </c>
      <c r="BG18" s="273">
        <f>'施設資源化量内訳'!Q18</f>
        <v>36832</v>
      </c>
      <c r="BH18" s="273">
        <f>'施設資源化量内訳'!R18</f>
        <v>0</v>
      </c>
      <c r="BI18" s="273">
        <f>'施設資源化量内訳'!S18</f>
        <v>2199</v>
      </c>
      <c r="BJ18" s="273">
        <f>'施設資源化量内訳'!T18</f>
        <v>19755</v>
      </c>
      <c r="BK18" s="273">
        <f>'施設資源化量内訳'!U18</f>
        <v>0</v>
      </c>
      <c r="BL18" s="273">
        <f>'施設資源化量内訳'!V18</f>
        <v>0</v>
      </c>
      <c r="BM18" s="273">
        <f>'施設資源化量内訳'!W18</f>
        <v>4</v>
      </c>
      <c r="BN18" s="273">
        <f>'施設資源化量内訳'!X18</f>
        <v>20799</v>
      </c>
      <c r="BO18" s="273">
        <f t="shared" si="3"/>
        <v>143149</v>
      </c>
      <c r="BP18" s="273">
        <v>123205</v>
      </c>
      <c r="BQ18" s="273">
        <v>263</v>
      </c>
      <c r="BR18" s="273">
        <v>1</v>
      </c>
      <c r="BS18" s="273">
        <v>4427</v>
      </c>
      <c r="BT18" s="273">
        <v>5855</v>
      </c>
      <c r="BU18" s="273">
        <v>2179</v>
      </c>
      <c r="BV18" s="273">
        <v>0</v>
      </c>
      <c r="BW18" s="273">
        <v>0</v>
      </c>
      <c r="BX18" s="273">
        <v>0</v>
      </c>
      <c r="BY18" s="273">
        <v>7192</v>
      </c>
      <c r="BZ18" s="273">
        <v>0</v>
      </c>
      <c r="CA18" s="273">
        <v>0</v>
      </c>
      <c r="CB18" s="273">
        <v>0</v>
      </c>
      <c r="CC18" s="273">
        <v>0</v>
      </c>
      <c r="CD18" s="273">
        <v>0</v>
      </c>
      <c r="CE18" s="273">
        <v>0</v>
      </c>
      <c r="CF18" s="273">
        <v>0</v>
      </c>
      <c r="CG18" s="273">
        <v>0</v>
      </c>
      <c r="CH18" s="273">
        <v>13</v>
      </c>
      <c r="CI18" s="273">
        <v>14</v>
      </c>
      <c r="CJ18" s="301">
        <v>43</v>
      </c>
    </row>
    <row r="19" spans="1:88" s="270" customFormat="1" ht="12" customHeight="1">
      <c r="A19" s="271" t="s">
        <v>564</v>
      </c>
      <c r="B19" s="272" t="s">
        <v>633</v>
      </c>
      <c r="C19" s="300" t="s">
        <v>300</v>
      </c>
      <c r="D19" s="273">
        <f aca="true" t="shared" si="25" ref="D19:P19">SUM(Y19,AT19,BO19)</f>
        <v>1054949</v>
      </c>
      <c r="E19" s="273">
        <f t="shared" si="25"/>
        <v>552963</v>
      </c>
      <c r="F19" s="273">
        <f t="shared" si="25"/>
        <v>1776</v>
      </c>
      <c r="G19" s="273">
        <f t="shared" si="25"/>
        <v>1105</v>
      </c>
      <c r="H19" s="273">
        <f t="shared" si="25"/>
        <v>95934</v>
      </c>
      <c r="I19" s="273">
        <f t="shared" si="25"/>
        <v>117830</v>
      </c>
      <c r="J19" s="273">
        <f t="shared" si="25"/>
        <v>47191</v>
      </c>
      <c r="K19" s="273">
        <f t="shared" si="25"/>
        <v>314</v>
      </c>
      <c r="L19" s="273">
        <f t="shared" si="25"/>
        <v>62558</v>
      </c>
      <c r="M19" s="273">
        <f t="shared" si="25"/>
        <v>12852</v>
      </c>
      <c r="N19" s="273">
        <f t="shared" si="25"/>
        <v>23709</v>
      </c>
      <c r="O19" s="273">
        <f t="shared" si="25"/>
        <v>1806</v>
      </c>
      <c r="P19" s="273">
        <f t="shared" si="25"/>
        <v>0</v>
      </c>
      <c r="Q19" s="273">
        <f aca="true" t="shared" si="26" ref="Q19:X19">SUM(AL19,BG19,CB19)</f>
        <v>45515</v>
      </c>
      <c r="R19" s="273">
        <f t="shared" si="26"/>
        <v>54</v>
      </c>
      <c r="S19" s="273">
        <f t="shared" si="26"/>
        <v>0</v>
      </c>
      <c r="T19" s="273">
        <f t="shared" si="26"/>
        <v>72992</v>
      </c>
      <c r="U19" s="273">
        <f t="shared" si="26"/>
        <v>0</v>
      </c>
      <c r="V19" s="273">
        <f t="shared" si="26"/>
        <v>0</v>
      </c>
      <c r="W19" s="273">
        <f t="shared" si="26"/>
        <v>140</v>
      </c>
      <c r="X19" s="273">
        <f t="shared" si="26"/>
        <v>18210</v>
      </c>
      <c r="Y19" s="273">
        <f t="shared" si="2"/>
        <v>446884</v>
      </c>
      <c r="Z19" s="273">
        <v>245333</v>
      </c>
      <c r="AA19" s="273">
        <v>1097</v>
      </c>
      <c r="AB19" s="273">
        <v>754</v>
      </c>
      <c r="AC19" s="273">
        <v>27796</v>
      </c>
      <c r="AD19" s="273">
        <v>89178</v>
      </c>
      <c r="AE19" s="273">
        <v>35829</v>
      </c>
      <c r="AF19" s="273">
        <v>245</v>
      </c>
      <c r="AG19" s="273">
        <v>30556</v>
      </c>
      <c r="AH19" s="273">
        <v>2369</v>
      </c>
      <c r="AI19" s="273">
        <v>12048</v>
      </c>
      <c r="AJ19" s="273">
        <v>0</v>
      </c>
      <c r="AK19" s="273">
        <v>0</v>
      </c>
      <c r="AL19" s="273">
        <v>0</v>
      </c>
      <c r="AM19" s="273">
        <v>0</v>
      </c>
      <c r="AN19" s="273">
        <v>0</v>
      </c>
      <c r="AO19" s="273">
        <v>0</v>
      </c>
      <c r="AP19" s="273">
        <v>0</v>
      </c>
      <c r="AQ19" s="273">
        <v>0</v>
      </c>
      <c r="AR19" s="273">
        <v>137</v>
      </c>
      <c r="AS19" s="273">
        <v>1542</v>
      </c>
      <c r="AT19" s="273">
        <f>'施設資源化量内訳'!D19</f>
        <v>315379</v>
      </c>
      <c r="AU19" s="273">
        <f>'施設資源化量内訳'!E19</f>
        <v>34751</v>
      </c>
      <c r="AV19" s="273">
        <f>'施設資源化量内訳'!F19</f>
        <v>160</v>
      </c>
      <c r="AW19" s="273">
        <f>'施設資源化量内訳'!G19</f>
        <v>0</v>
      </c>
      <c r="AX19" s="273">
        <f>'施設資源化量内訳'!H19</f>
        <v>62367</v>
      </c>
      <c r="AY19" s="273">
        <f>'施設資源化量内訳'!I19</f>
        <v>25401</v>
      </c>
      <c r="AZ19" s="273">
        <f>'施設資源化量内訳'!J19</f>
        <v>11234</v>
      </c>
      <c r="BA19" s="273">
        <f>'施設資源化量内訳'!K19</f>
        <v>69</v>
      </c>
      <c r="BB19" s="273">
        <f>'施設資源化量内訳'!L19</f>
        <v>32002</v>
      </c>
      <c r="BC19" s="273">
        <f>'施設資源化量内訳'!M19</f>
        <v>10482</v>
      </c>
      <c r="BD19" s="273">
        <f>'施設資源化量内訳'!N19</f>
        <v>5418</v>
      </c>
      <c r="BE19" s="273">
        <f>'施設資源化量内訳'!O19</f>
        <v>1806</v>
      </c>
      <c r="BF19" s="273">
        <f>'施設資源化量内訳'!P19</f>
        <v>0</v>
      </c>
      <c r="BG19" s="273">
        <f>'施設資源化量内訳'!Q19</f>
        <v>45515</v>
      </c>
      <c r="BH19" s="273">
        <f>'施設資源化量内訳'!R19</f>
        <v>54</v>
      </c>
      <c r="BI19" s="273">
        <f>'施設資源化量内訳'!S19</f>
        <v>0</v>
      </c>
      <c r="BJ19" s="273">
        <f>'施設資源化量内訳'!T19</f>
        <v>72992</v>
      </c>
      <c r="BK19" s="273">
        <f>'施設資源化量内訳'!U19</f>
        <v>0</v>
      </c>
      <c r="BL19" s="273">
        <f>'施設資源化量内訳'!V19</f>
        <v>0</v>
      </c>
      <c r="BM19" s="273">
        <f>'施設資源化量内訳'!W19</f>
        <v>1</v>
      </c>
      <c r="BN19" s="273">
        <f>'施設資源化量内訳'!X19</f>
        <v>13127</v>
      </c>
      <c r="BO19" s="273">
        <f t="shared" si="3"/>
        <v>292686</v>
      </c>
      <c r="BP19" s="273">
        <v>272879</v>
      </c>
      <c r="BQ19" s="273">
        <v>519</v>
      </c>
      <c r="BR19" s="273">
        <v>351</v>
      </c>
      <c r="BS19" s="273">
        <v>5771</v>
      </c>
      <c r="BT19" s="273">
        <v>3251</v>
      </c>
      <c r="BU19" s="273">
        <v>128</v>
      </c>
      <c r="BV19" s="273">
        <v>0</v>
      </c>
      <c r="BW19" s="273">
        <v>0</v>
      </c>
      <c r="BX19" s="273">
        <v>1</v>
      </c>
      <c r="BY19" s="273">
        <v>6243</v>
      </c>
      <c r="BZ19" s="273">
        <v>0</v>
      </c>
      <c r="CA19" s="273">
        <v>0</v>
      </c>
      <c r="CB19" s="273">
        <v>0</v>
      </c>
      <c r="CC19" s="273">
        <v>0</v>
      </c>
      <c r="CD19" s="273">
        <v>0</v>
      </c>
      <c r="CE19" s="273">
        <v>0</v>
      </c>
      <c r="CF19" s="273">
        <v>0</v>
      </c>
      <c r="CG19" s="273">
        <v>0</v>
      </c>
      <c r="CH19" s="273">
        <v>2</v>
      </c>
      <c r="CI19" s="273">
        <v>3541</v>
      </c>
      <c r="CJ19" s="301">
        <v>60</v>
      </c>
    </row>
    <row r="20" spans="1:88" s="270" customFormat="1" ht="12" customHeight="1">
      <c r="A20" s="271" t="s">
        <v>565</v>
      </c>
      <c r="B20" s="272" t="s">
        <v>634</v>
      </c>
      <c r="C20" s="300" t="s">
        <v>300</v>
      </c>
      <c r="D20" s="273">
        <f aca="true" t="shared" si="27" ref="D20:P20">SUM(Y20,AT20,BO20)</f>
        <v>756895</v>
      </c>
      <c r="E20" s="273">
        <f t="shared" si="27"/>
        <v>401140</v>
      </c>
      <c r="F20" s="273">
        <f t="shared" si="27"/>
        <v>1414</v>
      </c>
      <c r="G20" s="273">
        <f t="shared" si="27"/>
        <v>8956</v>
      </c>
      <c r="H20" s="273">
        <f t="shared" si="27"/>
        <v>65721</v>
      </c>
      <c r="I20" s="273">
        <f t="shared" si="27"/>
        <v>61311</v>
      </c>
      <c r="J20" s="273">
        <f t="shared" si="27"/>
        <v>28796</v>
      </c>
      <c r="K20" s="273">
        <f t="shared" si="27"/>
        <v>88</v>
      </c>
      <c r="L20" s="273">
        <f t="shared" si="27"/>
        <v>94215</v>
      </c>
      <c r="M20" s="273">
        <f t="shared" si="27"/>
        <v>1198</v>
      </c>
      <c r="N20" s="273">
        <f t="shared" si="27"/>
        <v>29695</v>
      </c>
      <c r="O20" s="273">
        <f t="shared" si="27"/>
        <v>17607</v>
      </c>
      <c r="P20" s="273">
        <f t="shared" si="27"/>
        <v>0</v>
      </c>
      <c r="Q20" s="273">
        <f aca="true" t="shared" si="28" ref="Q20:X20">SUM(AL20,BG20,CB20)</f>
        <v>28763</v>
      </c>
      <c r="R20" s="273">
        <f t="shared" si="28"/>
        <v>1085</v>
      </c>
      <c r="S20" s="273">
        <f t="shared" si="28"/>
        <v>2157</v>
      </c>
      <c r="T20" s="273">
        <f t="shared" si="28"/>
        <v>1545</v>
      </c>
      <c r="U20" s="273">
        <f t="shared" si="28"/>
        <v>0</v>
      </c>
      <c r="V20" s="273">
        <f t="shared" si="28"/>
        <v>568</v>
      </c>
      <c r="W20" s="273">
        <f t="shared" si="28"/>
        <v>372</v>
      </c>
      <c r="X20" s="273">
        <f t="shared" si="28"/>
        <v>12264</v>
      </c>
      <c r="Y20" s="273">
        <f t="shared" si="2"/>
        <v>128862</v>
      </c>
      <c r="Z20" s="273">
        <v>93728</v>
      </c>
      <c r="AA20" s="273">
        <v>693</v>
      </c>
      <c r="AB20" s="273">
        <v>390</v>
      </c>
      <c r="AC20" s="273">
        <v>17259</v>
      </c>
      <c r="AD20" s="273">
        <v>2029</v>
      </c>
      <c r="AE20" s="273">
        <v>1773</v>
      </c>
      <c r="AF20" s="273">
        <v>1</v>
      </c>
      <c r="AG20" s="273">
        <v>0</v>
      </c>
      <c r="AH20" s="273">
        <v>2</v>
      </c>
      <c r="AI20" s="273">
        <v>12095</v>
      </c>
      <c r="AJ20" s="273">
        <v>0</v>
      </c>
      <c r="AK20" s="273">
        <v>0</v>
      </c>
      <c r="AL20" s="273">
        <v>0</v>
      </c>
      <c r="AM20" s="273">
        <v>0</v>
      </c>
      <c r="AN20" s="273">
        <v>0</v>
      </c>
      <c r="AO20" s="273">
        <v>0</v>
      </c>
      <c r="AP20" s="273">
        <v>0</v>
      </c>
      <c r="AQ20" s="273">
        <v>0</v>
      </c>
      <c r="AR20" s="273">
        <v>204</v>
      </c>
      <c r="AS20" s="273">
        <v>688</v>
      </c>
      <c r="AT20" s="273">
        <f>'施設資源化量内訳'!D20</f>
        <v>304345</v>
      </c>
      <c r="AU20" s="273">
        <f>'施設資源化量内訳'!E20</f>
        <v>17787</v>
      </c>
      <c r="AV20" s="273">
        <f>'施設資源化量内訳'!F20</f>
        <v>186</v>
      </c>
      <c r="AW20" s="273">
        <f>'施設資源化量内訳'!G20</f>
        <v>4835</v>
      </c>
      <c r="AX20" s="273">
        <f>'施設資源化量内訳'!H20</f>
        <v>41910</v>
      </c>
      <c r="AY20" s="273">
        <f>'施設資源化量内訳'!I20</f>
        <v>54063</v>
      </c>
      <c r="AZ20" s="273">
        <f>'施設資源化量内訳'!J20</f>
        <v>27023</v>
      </c>
      <c r="BA20" s="273">
        <f>'施設資源化量内訳'!K20</f>
        <v>87</v>
      </c>
      <c r="BB20" s="273">
        <f>'施設資源化量内訳'!L20</f>
        <v>94118</v>
      </c>
      <c r="BC20" s="273">
        <f>'施設資源化量内訳'!M20</f>
        <v>947</v>
      </c>
      <c r="BD20" s="273">
        <f>'施設資源化量内訳'!N20</f>
        <v>230</v>
      </c>
      <c r="BE20" s="273">
        <f>'施設資源化量内訳'!O20</f>
        <v>17607</v>
      </c>
      <c r="BF20" s="273">
        <f>'施設資源化量内訳'!P20</f>
        <v>0</v>
      </c>
      <c r="BG20" s="273">
        <f>'施設資源化量内訳'!Q20</f>
        <v>28763</v>
      </c>
      <c r="BH20" s="273">
        <f>'施設資源化量内訳'!R20</f>
        <v>1085</v>
      </c>
      <c r="BI20" s="273">
        <f>'施設資源化量内訳'!S20</f>
        <v>2157</v>
      </c>
      <c r="BJ20" s="273">
        <f>'施設資源化量内訳'!T20</f>
        <v>1545</v>
      </c>
      <c r="BK20" s="273">
        <f>'施設資源化量内訳'!U20</f>
        <v>0</v>
      </c>
      <c r="BL20" s="273">
        <f>'施設資源化量内訳'!V20</f>
        <v>568</v>
      </c>
      <c r="BM20" s="273">
        <f>'施設資源化量内訳'!W20</f>
        <v>0</v>
      </c>
      <c r="BN20" s="273">
        <f>'施設資源化量内訳'!X20</f>
        <v>11434</v>
      </c>
      <c r="BO20" s="273">
        <f t="shared" si="3"/>
        <v>323688</v>
      </c>
      <c r="BP20" s="273">
        <v>289625</v>
      </c>
      <c r="BQ20" s="273">
        <v>535</v>
      </c>
      <c r="BR20" s="273">
        <v>3731</v>
      </c>
      <c r="BS20" s="273">
        <v>6552</v>
      </c>
      <c r="BT20" s="273">
        <v>5219</v>
      </c>
      <c r="BU20" s="273">
        <v>0</v>
      </c>
      <c r="BV20" s="273">
        <v>0</v>
      </c>
      <c r="BW20" s="273">
        <v>97</v>
      </c>
      <c r="BX20" s="273">
        <v>249</v>
      </c>
      <c r="BY20" s="273">
        <v>17370</v>
      </c>
      <c r="BZ20" s="273">
        <v>0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73">
        <v>0</v>
      </c>
      <c r="CH20" s="273">
        <v>168</v>
      </c>
      <c r="CI20" s="273">
        <v>142</v>
      </c>
      <c r="CJ20" s="301">
        <v>22</v>
      </c>
    </row>
    <row r="21" spans="1:88" s="270" customFormat="1" ht="12" customHeight="1">
      <c r="A21" s="271" t="s">
        <v>566</v>
      </c>
      <c r="B21" s="272" t="s">
        <v>635</v>
      </c>
      <c r="C21" s="300" t="s">
        <v>300</v>
      </c>
      <c r="D21" s="273">
        <f aca="true" t="shared" si="29" ref="D21:R21">SUM(Y21,AT21,BO21)</f>
        <v>207933</v>
      </c>
      <c r="E21" s="273">
        <f t="shared" si="29"/>
        <v>98827</v>
      </c>
      <c r="F21" s="273">
        <f t="shared" si="29"/>
        <v>155</v>
      </c>
      <c r="G21" s="273">
        <f t="shared" si="29"/>
        <v>2039</v>
      </c>
      <c r="H21" s="273">
        <f t="shared" si="29"/>
        <v>18577</v>
      </c>
      <c r="I21" s="273">
        <f t="shared" si="29"/>
        <v>16936</v>
      </c>
      <c r="J21" s="273">
        <f t="shared" si="29"/>
        <v>5727</v>
      </c>
      <c r="K21" s="273">
        <f t="shared" si="29"/>
        <v>93</v>
      </c>
      <c r="L21" s="273">
        <f t="shared" si="29"/>
        <v>17867</v>
      </c>
      <c r="M21" s="273">
        <f t="shared" si="29"/>
        <v>562</v>
      </c>
      <c r="N21" s="273">
        <f t="shared" si="29"/>
        <v>467</v>
      </c>
      <c r="O21" s="273">
        <f t="shared" si="29"/>
        <v>6133</v>
      </c>
      <c r="P21" s="273">
        <f t="shared" si="29"/>
        <v>0</v>
      </c>
      <c r="Q21" s="273">
        <f t="shared" si="29"/>
        <v>7091</v>
      </c>
      <c r="R21" s="273">
        <f t="shared" si="29"/>
        <v>0</v>
      </c>
      <c r="S21" s="273">
        <f aca="true" t="shared" si="30" ref="S21:X21">SUM(AN21,BI21,CD21)</f>
        <v>0</v>
      </c>
      <c r="T21" s="273">
        <f t="shared" si="30"/>
        <v>3046</v>
      </c>
      <c r="U21" s="273">
        <f t="shared" si="30"/>
        <v>0</v>
      </c>
      <c r="V21" s="273">
        <f t="shared" si="30"/>
        <v>742</v>
      </c>
      <c r="W21" s="273">
        <f t="shared" si="30"/>
        <v>166</v>
      </c>
      <c r="X21" s="273">
        <f t="shared" si="30"/>
        <v>29505</v>
      </c>
      <c r="Y21" s="273">
        <f t="shared" si="2"/>
        <v>75427</v>
      </c>
      <c r="Z21" s="273">
        <v>46431</v>
      </c>
      <c r="AA21" s="273">
        <v>78</v>
      </c>
      <c r="AB21" s="273">
        <v>682</v>
      </c>
      <c r="AC21" s="273">
        <v>2768</v>
      </c>
      <c r="AD21" s="273">
        <v>3325</v>
      </c>
      <c r="AE21" s="273">
        <v>1974</v>
      </c>
      <c r="AF21" s="273">
        <v>70</v>
      </c>
      <c r="AG21" s="273">
        <v>1727</v>
      </c>
      <c r="AH21" s="273">
        <v>0</v>
      </c>
      <c r="AI21" s="273">
        <v>378</v>
      </c>
      <c r="AJ21" s="273">
        <v>0</v>
      </c>
      <c r="AK21" s="273">
        <v>0</v>
      </c>
      <c r="AL21" s="273">
        <v>0</v>
      </c>
      <c r="AM21" s="273">
        <v>0</v>
      </c>
      <c r="AN21" s="273">
        <v>0</v>
      </c>
      <c r="AO21" s="273">
        <v>0</v>
      </c>
      <c r="AP21" s="273">
        <v>0</v>
      </c>
      <c r="AQ21" s="273">
        <v>0</v>
      </c>
      <c r="AR21" s="273">
        <v>120</v>
      </c>
      <c r="AS21" s="273">
        <v>17874</v>
      </c>
      <c r="AT21" s="273">
        <f>'施設資源化量内訳'!D21</f>
        <v>93584</v>
      </c>
      <c r="AU21" s="273">
        <f>'施設資源化量内訳'!E21</f>
        <v>13831</v>
      </c>
      <c r="AV21" s="273">
        <f>'施設資源化量内訳'!F21</f>
        <v>77</v>
      </c>
      <c r="AW21" s="273">
        <f>'施設資源化量内訳'!G21</f>
        <v>1357</v>
      </c>
      <c r="AX21" s="273">
        <f>'施設資源化量内訳'!H21</f>
        <v>15658</v>
      </c>
      <c r="AY21" s="273">
        <f>'施設資源化量内訳'!I21</f>
        <v>13413</v>
      </c>
      <c r="AZ21" s="273">
        <f>'施設資源化量内訳'!J21</f>
        <v>3752</v>
      </c>
      <c r="BA21" s="273">
        <f>'施設資源化量内訳'!K21</f>
        <v>23</v>
      </c>
      <c r="BB21" s="273">
        <f>'施設資源化量内訳'!L21</f>
        <v>16140</v>
      </c>
      <c r="BC21" s="273">
        <f>'施設資源化量内訳'!M21</f>
        <v>562</v>
      </c>
      <c r="BD21" s="273">
        <f>'施設資源化量内訳'!N21</f>
        <v>89</v>
      </c>
      <c r="BE21" s="273">
        <f>'施設資源化量内訳'!O21</f>
        <v>6133</v>
      </c>
      <c r="BF21" s="273">
        <f>'施設資源化量内訳'!P21</f>
        <v>0</v>
      </c>
      <c r="BG21" s="273">
        <f>'施設資源化量内訳'!Q21</f>
        <v>7091</v>
      </c>
      <c r="BH21" s="273">
        <f>'施設資源化量内訳'!R21</f>
        <v>0</v>
      </c>
      <c r="BI21" s="273">
        <f>'施設資源化量内訳'!S21</f>
        <v>0</v>
      </c>
      <c r="BJ21" s="273">
        <f>'施設資源化量内訳'!T21</f>
        <v>3046</v>
      </c>
      <c r="BK21" s="273">
        <f>'施設資源化量内訳'!U21</f>
        <v>0</v>
      </c>
      <c r="BL21" s="273">
        <f>'施設資源化量内訳'!V21</f>
        <v>742</v>
      </c>
      <c r="BM21" s="273">
        <f>'施設資源化量内訳'!W21</f>
        <v>46</v>
      </c>
      <c r="BN21" s="273">
        <f>'施設資源化量内訳'!X21</f>
        <v>11624</v>
      </c>
      <c r="BO21" s="273">
        <f t="shared" si="3"/>
        <v>38922</v>
      </c>
      <c r="BP21" s="273">
        <v>38565</v>
      </c>
      <c r="BQ21" s="273">
        <v>0</v>
      </c>
      <c r="BR21" s="273">
        <v>0</v>
      </c>
      <c r="BS21" s="273">
        <v>151</v>
      </c>
      <c r="BT21" s="273">
        <v>198</v>
      </c>
      <c r="BU21" s="273">
        <v>1</v>
      </c>
      <c r="BV21" s="273">
        <v>0</v>
      </c>
      <c r="BW21" s="273">
        <v>0</v>
      </c>
      <c r="BX21" s="273">
        <v>0</v>
      </c>
      <c r="BY21" s="273">
        <v>0</v>
      </c>
      <c r="BZ21" s="273">
        <v>0</v>
      </c>
      <c r="CA21" s="273">
        <v>0</v>
      </c>
      <c r="CB21" s="273">
        <v>0</v>
      </c>
      <c r="CC21" s="273">
        <v>0</v>
      </c>
      <c r="CD21" s="273">
        <v>0</v>
      </c>
      <c r="CE21" s="273">
        <v>0</v>
      </c>
      <c r="CF21" s="273">
        <v>0</v>
      </c>
      <c r="CG21" s="273">
        <v>0</v>
      </c>
      <c r="CH21" s="273">
        <v>0</v>
      </c>
      <c r="CI21" s="273">
        <v>7</v>
      </c>
      <c r="CJ21" s="301">
        <v>23</v>
      </c>
    </row>
    <row r="22" spans="1:88" s="270" customFormat="1" ht="12" customHeight="1">
      <c r="A22" s="271" t="s">
        <v>638</v>
      </c>
      <c r="B22" s="272" t="s">
        <v>639</v>
      </c>
      <c r="C22" s="300" t="s">
        <v>300</v>
      </c>
      <c r="D22" s="273">
        <f aca="true" t="shared" si="31" ref="D22:R22">SUM(Y22,AT22,BO22)</f>
        <v>93524</v>
      </c>
      <c r="E22" s="273">
        <f t="shared" si="31"/>
        <v>39445</v>
      </c>
      <c r="F22" s="273">
        <f t="shared" si="31"/>
        <v>144</v>
      </c>
      <c r="G22" s="273">
        <f t="shared" si="31"/>
        <v>2880</v>
      </c>
      <c r="H22" s="273">
        <f t="shared" si="31"/>
        <v>8646</v>
      </c>
      <c r="I22" s="273">
        <f t="shared" si="31"/>
        <v>5562</v>
      </c>
      <c r="J22" s="273">
        <f t="shared" si="31"/>
        <v>1646</v>
      </c>
      <c r="K22" s="273">
        <f t="shared" si="31"/>
        <v>67</v>
      </c>
      <c r="L22" s="273">
        <f t="shared" si="31"/>
        <v>5767</v>
      </c>
      <c r="M22" s="273">
        <f t="shared" si="31"/>
        <v>50</v>
      </c>
      <c r="N22" s="273">
        <f t="shared" si="31"/>
        <v>579</v>
      </c>
      <c r="O22" s="273">
        <f t="shared" si="31"/>
        <v>9171</v>
      </c>
      <c r="P22" s="273">
        <f t="shared" si="31"/>
        <v>1671</v>
      </c>
      <c r="Q22" s="273">
        <f t="shared" si="31"/>
        <v>3842</v>
      </c>
      <c r="R22" s="273">
        <f t="shared" si="31"/>
        <v>6538</v>
      </c>
      <c r="S22" s="273">
        <f aca="true" t="shared" si="32" ref="S22:X22">SUM(AN22,BI22,CD22)</f>
        <v>5669</v>
      </c>
      <c r="T22" s="273">
        <f t="shared" si="32"/>
        <v>0</v>
      </c>
      <c r="U22" s="273">
        <f t="shared" si="32"/>
        <v>0</v>
      </c>
      <c r="V22" s="273">
        <f t="shared" si="32"/>
        <v>0</v>
      </c>
      <c r="W22" s="273">
        <f t="shared" si="32"/>
        <v>20</v>
      </c>
      <c r="X22" s="273">
        <f t="shared" si="32"/>
        <v>1827</v>
      </c>
      <c r="Y22" s="273">
        <f t="shared" si="2"/>
        <v>12657</v>
      </c>
      <c r="Z22" s="273">
        <v>5525</v>
      </c>
      <c r="AA22" s="273">
        <v>52</v>
      </c>
      <c r="AB22" s="273">
        <v>670</v>
      </c>
      <c r="AC22" s="273">
        <v>639</v>
      </c>
      <c r="AD22" s="273">
        <v>1198</v>
      </c>
      <c r="AE22" s="273">
        <v>930</v>
      </c>
      <c r="AF22" s="273">
        <v>10</v>
      </c>
      <c r="AG22" s="273">
        <v>3489</v>
      </c>
      <c r="AH22" s="273">
        <v>35</v>
      </c>
      <c r="AI22" s="273">
        <v>21</v>
      </c>
      <c r="AJ22" s="273">
        <v>0</v>
      </c>
      <c r="AK22" s="273">
        <v>0</v>
      </c>
      <c r="AL22" s="273">
        <v>0</v>
      </c>
      <c r="AM22" s="273">
        <v>0</v>
      </c>
      <c r="AN22" s="273">
        <v>0</v>
      </c>
      <c r="AO22" s="273">
        <v>0</v>
      </c>
      <c r="AP22" s="273">
        <v>0</v>
      </c>
      <c r="AQ22" s="273">
        <v>0</v>
      </c>
      <c r="AR22" s="273">
        <v>2</v>
      </c>
      <c r="AS22" s="273">
        <v>86</v>
      </c>
      <c r="AT22" s="273">
        <f>'施設資源化量内訳'!D22</f>
        <v>46824</v>
      </c>
      <c r="AU22" s="273">
        <f>'施設資源化量内訳'!E22</f>
        <v>1864</v>
      </c>
      <c r="AV22" s="273">
        <f>'施設資源化量内訳'!F22</f>
        <v>42</v>
      </c>
      <c r="AW22" s="273">
        <f>'施設資源化量内訳'!G22</f>
        <v>843</v>
      </c>
      <c r="AX22" s="273">
        <f>'施設資源化量内訳'!H22</f>
        <v>7780</v>
      </c>
      <c r="AY22" s="273">
        <f>'施設資源化量内訳'!I22</f>
        <v>4357</v>
      </c>
      <c r="AZ22" s="273">
        <f>'施設資源化量内訳'!J22</f>
        <v>716</v>
      </c>
      <c r="BA22" s="273">
        <f>'施設資源化量内訳'!K22</f>
        <v>57</v>
      </c>
      <c r="BB22" s="273">
        <f>'施設資源化量内訳'!L22</f>
        <v>2278</v>
      </c>
      <c r="BC22" s="273">
        <f>'施設資源化量内訳'!M22</f>
        <v>15</v>
      </c>
      <c r="BD22" s="273">
        <f>'施設資源化量内訳'!N22</f>
        <v>231</v>
      </c>
      <c r="BE22" s="273">
        <f>'施設資源化量内訳'!O22</f>
        <v>9171</v>
      </c>
      <c r="BF22" s="273">
        <f>'施設資源化量内訳'!P22</f>
        <v>1671</v>
      </c>
      <c r="BG22" s="273">
        <f>'施設資源化量内訳'!Q22</f>
        <v>3842</v>
      </c>
      <c r="BH22" s="273">
        <f>'施設資源化量内訳'!R22</f>
        <v>6538</v>
      </c>
      <c r="BI22" s="273">
        <f>'施設資源化量内訳'!S22</f>
        <v>5669</v>
      </c>
      <c r="BJ22" s="273">
        <f>'施設資源化量内訳'!T22</f>
        <v>0</v>
      </c>
      <c r="BK22" s="273">
        <f>'施設資源化量内訳'!U22</f>
        <v>0</v>
      </c>
      <c r="BL22" s="273">
        <f>'施設資源化量内訳'!V22</f>
        <v>0</v>
      </c>
      <c r="BM22" s="273">
        <f>'施設資源化量内訳'!W22</f>
        <v>17</v>
      </c>
      <c r="BN22" s="273">
        <f>'施設資源化量内訳'!X22</f>
        <v>1733</v>
      </c>
      <c r="BO22" s="273">
        <f t="shared" si="3"/>
        <v>34043</v>
      </c>
      <c r="BP22" s="283">
        <v>32056</v>
      </c>
      <c r="BQ22" s="283">
        <v>50</v>
      </c>
      <c r="BR22" s="273">
        <v>1367</v>
      </c>
      <c r="BS22" s="283">
        <v>227</v>
      </c>
      <c r="BT22" s="273">
        <v>7</v>
      </c>
      <c r="BU22" s="273">
        <v>0</v>
      </c>
      <c r="BV22" s="273">
        <v>0</v>
      </c>
      <c r="BW22" s="273">
        <v>0</v>
      </c>
      <c r="BX22" s="273">
        <v>0</v>
      </c>
      <c r="BY22" s="283">
        <v>327</v>
      </c>
      <c r="BZ22" s="273">
        <v>0</v>
      </c>
      <c r="CA22" s="273">
        <v>0</v>
      </c>
      <c r="CB22" s="273">
        <v>0</v>
      </c>
      <c r="CC22" s="273">
        <v>0</v>
      </c>
      <c r="CD22" s="273">
        <v>0</v>
      </c>
      <c r="CE22" s="273">
        <v>0</v>
      </c>
      <c r="CF22" s="273">
        <v>0</v>
      </c>
      <c r="CG22" s="273">
        <v>0</v>
      </c>
      <c r="CH22" s="283">
        <v>1</v>
      </c>
      <c r="CI22" s="283">
        <v>8</v>
      </c>
      <c r="CJ22" s="301">
        <v>15</v>
      </c>
    </row>
    <row r="23" spans="1:88" s="270" customFormat="1" ht="12" customHeight="1">
      <c r="A23" s="271" t="s">
        <v>616</v>
      </c>
      <c r="B23" s="272" t="s">
        <v>636</v>
      </c>
      <c r="C23" s="300" t="s">
        <v>300</v>
      </c>
      <c r="D23" s="273">
        <f aca="true" t="shared" si="33" ref="D23:R23">SUM(Y23,AT23,BO23)</f>
        <v>62067</v>
      </c>
      <c r="E23" s="273">
        <f t="shared" si="33"/>
        <v>29453</v>
      </c>
      <c r="F23" s="273">
        <f t="shared" si="33"/>
        <v>92</v>
      </c>
      <c r="G23" s="273">
        <f t="shared" si="33"/>
        <v>1362</v>
      </c>
      <c r="H23" s="273">
        <f t="shared" si="33"/>
        <v>8441</v>
      </c>
      <c r="I23" s="273">
        <f t="shared" si="33"/>
        <v>6811</v>
      </c>
      <c r="J23" s="273">
        <f t="shared" si="33"/>
        <v>2074</v>
      </c>
      <c r="K23" s="273">
        <f t="shared" si="33"/>
        <v>0</v>
      </c>
      <c r="L23" s="273">
        <f t="shared" si="33"/>
        <v>7134</v>
      </c>
      <c r="M23" s="273">
        <f t="shared" si="33"/>
        <v>0</v>
      </c>
      <c r="N23" s="273">
        <f t="shared" si="33"/>
        <v>97</v>
      </c>
      <c r="O23" s="273">
        <f t="shared" si="33"/>
        <v>345</v>
      </c>
      <c r="P23" s="273">
        <f t="shared" si="33"/>
        <v>0</v>
      </c>
      <c r="Q23" s="273">
        <f t="shared" si="33"/>
        <v>2957</v>
      </c>
      <c r="R23" s="273">
        <f t="shared" si="33"/>
        <v>0</v>
      </c>
      <c r="S23" s="273">
        <f aca="true" t="shared" si="34" ref="S23:X23">SUM(AN23,BI23,CD23)</f>
        <v>0</v>
      </c>
      <c r="T23" s="273">
        <f t="shared" si="34"/>
        <v>404</v>
      </c>
      <c r="U23" s="273">
        <f t="shared" si="34"/>
        <v>0</v>
      </c>
      <c r="V23" s="273">
        <f t="shared" si="34"/>
        <v>0</v>
      </c>
      <c r="W23" s="273">
        <f t="shared" si="34"/>
        <v>57</v>
      </c>
      <c r="X23" s="273">
        <f t="shared" si="34"/>
        <v>2840</v>
      </c>
      <c r="Y23" s="273">
        <f t="shared" si="2"/>
        <v>22441</v>
      </c>
      <c r="Z23" s="273">
        <v>14409</v>
      </c>
      <c r="AA23" s="273">
        <v>44</v>
      </c>
      <c r="AB23" s="273">
        <v>1139</v>
      </c>
      <c r="AC23" s="273">
        <v>2613</v>
      </c>
      <c r="AD23" s="273">
        <v>1631</v>
      </c>
      <c r="AE23" s="273">
        <v>422</v>
      </c>
      <c r="AF23" s="273">
        <v>0</v>
      </c>
      <c r="AG23" s="283">
        <v>289</v>
      </c>
      <c r="AH23" s="273">
        <v>0</v>
      </c>
      <c r="AI23" s="273">
        <v>97</v>
      </c>
      <c r="AJ23" s="273">
        <v>0</v>
      </c>
      <c r="AK23" s="273">
        <v>0</v>
      </c>
      <c r="AL23" s="273">
        <v>0</v>
      </c>
      <c r="AM23" s="273">
        <v>0</v>
      </c>
      <c r="AN23" s="273">
        <v>0</v>
      </c>
      <c r="AO23" s="273">
        <v>0</v>
      </c>
      <c r="AP23" s="273">
        <v>0</v>
      </c>
      <c r="AQ23" s="273">
        <v>0</v>
      </c>
      <c r="AR23" s="273">
        <v>29</v>
      </c>
      <c r="AS23" s="273">
        <v>1768</v>
      </c>
      <c r="AT23" s="273">
        <f>'施設資源化量内訳'!D23</f>
        <v>28036</v>
      </c>
      <c r="AU23" s="273">
        <f>'施設資源化量内訳'!E23</f>
        <v>3562</v>
      </c>
      <c r="AV23" s="273">
        <f>'施設資源化量内訳'!F23</f>
        <v>35</v>
      </c>
      <c r="AW23" s="273">
        <f>'施設資源化量内訳'!G23</f>
        <v>204</v>
      </c>
      <c r="AX23" s="273">
        <f>'施設資源化量内訳'!H23</f>
        <v>5811</v>
      </c>
      <c r="AY23" s="273">
        <f>'施設資源化量内訳'!I23</f>
        <v>5139</v>
      </c>
      <c r="AZ23" s="273">
        <f>'施設資源化量内訳'!J23</f>
        <v>1647</v>
      </c>
      <c r="BA23" s="273">
        <f>'施設資源化量内訳'!K23</f>
        <v>0</v>
      </c>
      <c r="BB23" s="273">
        <f>'施設資源化量内訳'!L23</f>
        <v>6845</v>
      </c>
      <c r="BC23" s="273">
        <f>'施設資源化量内訳'!M23</f>
        <v>0</v>
      </c>
      <c r="BD23" s="273">
        <f>'施設資源化量内訳'!N23</f>
        <v>0</v>
      </c>
      <c r="BE23" s="273">
        <f>'施設資源化量内訳'!O23</f>
        <v>345</v>
      </c>
      <c r="BF23" s="273">
        <f>'施設資源化量内訳'!P23</f>
        <v>0</v>
      </c>
      <c r="BG23" s="273">
        <f>'施設資源化量内訳'!Q23</f>
        <v>2957</v>
      </c>
      <c r="BH23" s="273">
        <f>'施設資源化量内訳'!R23</f>
        <v>0</v>
      </c>
      <c r="BI23" s="273">
        <f>'施設資源化量内訳'!S23</f>
        <v>0</v>
      </c>
      <c r="BJ23" s="273">
        <f>'施設資源化量内訳'!T23</f>
        <v>404</v>
      </c>
      <c r="BK23" s="273">
        <f>'施設資源化量内訳'!U23</f>
        <v>0</v>
      </c>
      <c r="BL23" s="273">
        <f>'施設資源化量内訳'!V23</f>
        <v>0</v>
      </c>
      <c r="BM23" s="273">
        <f>'施設資源化量内訳'!W23</f>
        <v>15</v>
      </c>
      <c r="BN23" s="273">
        <f>'施設資源化量内訳'!X23</f>
        <v>1072</v>
      </c>
      <c r="BO23" s="273">
        <f t="shared" si="3"/>
        <v>11590</v>
      </c>
      <c r="BP23" s="273">
        <v>11482</v>
      </c>
      <c r="BQ23" s="273">
        <v>13</v>
      </c>
      <c r="BR23" s="273">
        <v>19</v>
      </c>
      <c r="BS23" s="273">
        <v>17</v>
      </c>
      <c r="BT23" s="273">
        <v>41</v>
      </c>
      <c r="BU23" s="273">
        <v>5</v>
      </c>
      <c r="BV23" s="273">
        <v>0</v>
      </c>
      <c r="BW23" s="273">
        <v>0</v>
      </c>
      <c r="BX23" s="273">
        <v>0</v>
      </c>
      <c r="BY23" s="273">
        <v>0</v>
      </c>
      <c r="BZ23" s="273">
        <v>0</v>
      </c>
      <c r="CA23" s="273">
        <v>0</v>
      </c>
      <c r="CB23" s="273">
        <v>0</v>
      </c>
      <c r="CC23" s="273">
        <v>0</v>
      </c>
      <c r="CD23" s="273">
        <v>0</v>
      </c>
      <c r="CE23" s="273">
        <v>0</v>
      </c>
      <c r="CF23" s="273">
        <v>0</v>
      </c>
      <c r="CG23" s="273">
        <v>0</v>
      </c>
      <c r="CH23" s="273">
        <v>13</v>
      </c>
      <c r="CI23" s="273">
        <v>0</v>
      </c>
      <c r="CJ23" s="301">
        <v>19</v>
      </c>
    </row>
    <row r="24" spans="1:88" s="270" customFormat="1" ht="12" customHeight="1">
      <c r="A24" s="271" t="s">
        <v>567</v>
      </c>
      <c r="B24" s="272" t="s">
        <v>632</v>
      </c>
      <c r="C24" s="300" t="s">
        <v>300</v>
      </c>
      <c r="D24" s="273">
        <f aca="true" t="shared" si="35" ref="D24:S24">SUM(Y24,AT24,BO24)</f>
        <v>51693</v>
      </c>
      <c r="E24" s="273">
        <f t="shared" si="35"/>
        <v>28032</v>
      </c>
      <c r="F24" s="273">
        <f t="shared" si="35"/>
        <v>31</v>
      </c>
      <c r="G24" s="273">
        <f t="shared" si="35"/>
        <v>1121</v>
      </c>
      <c r="H24" s="273">
        <f t="shared" si="35"/>
        <v>8206</v>
      </c>
      <c r="I24" s="273">
        <f t="shared" si="35"/>
        <v>4865</v>
      </c>
      <c r="J24" s="273">
        <f t="shared" si="35"/>
        <v>1256</v>
      </c>
      <c r="K24" s="273">
        <f t="shared" si="35"/>
        <v>1097</v>
      </c>
      <c r="L24" s="273">
        <f t="shared" si="35"/>
        <v>3386</v>
      </c>
      <c r="M24" s="273">
        <f t="shared" si="35"/>
        <v>1194</v>
      </c>
      <c r="N24" s="273">
        <f t="shared" si="35"/>
        <v>274</v>
      </c>
      <c r="O24" s="273">
        <f t="shared" si="35"/>
        <v>295</v>
      </c>
      <c r="P24" s="273">
        <f t="shared" si="35"/>
        <v>27</v>
      </c>
      <c r="Q24" s="273">
        <f t="shared" si="35"/>
        <v>1217</v>
      </c>
      <c r="R24" s="273">
        <f t="shared" si="35"/>
        <v>0</v>
      </c>
      <c r="S24" s="273">
        <f t="shared" si="35"/>
        <v>0</v>
      </c>
      <c r="T24" s="273">
        <f aca="true" t="shared" si="36" ref="T24:X25">SUM(AO24,BJ24,CE24)</f>
        <v>0</v>
      </c>
      <c r="U24" s="273">
        <f t="shared" si="36"/>
        <v>0</v>
      </c>
      <c r="V24" s="273">
        <f t="shared" si="36"/>
        <v>0</v>
      </c>
      <c r="W24" s="273">
        <f t="shared" si="36"/>
        <v>20</v>
      </c>
      <c r="X24" s="273">
        <f t="shared" si="36"/>
        <v>672</v>
      </c>
      <c r="Y24" s="273">
        <f t="shared" si="2"/>
        <v>7496</v>
      </c>
      <c r="Z24" s="273">
        <v>4270</v>
      </c>
      <c r="AA24" s="273">
        <v>18</v>
      </c>
      <c r="AB24" s="273">
        <v>402</v>
      </c>
      <c r="AC24" s="273">
        <v>747</v>
      </c>
      <c r="AD24" s="273">
        <v>585</v>
      </c>
      <c r="AE24" s="273">
        <v>246</v>
      </c>
      <c r="AF24" s="273">
        <v>0</v>
      </c>
      <c r="AG24" s="273">
        <v>795</v>
      </c>
      <c r="AH24" s="273">
        <v>0</v>
      </c>
      <c r="AI24" s="273">
        <v>90</v>
      </c>
      <c r="AJ24" s="273">
        <v>0</v>
      </c>
      <c r="AK24" s="273">
        <v>0</v>
      </c>
      <c r="AL24" s="273">
        <v>0</v>
      </c>
      <c r="AM24" s="273">
        <v>0</v>
      </c>
      <c r="AN24" s="273">
        <v>0</v>
      </c>
      <c r="AO24" s="273">
        <v>0</v>
      </c>
      <c r="AP24" s="273">
        <v>0</v>
      </c>
      <c r="AQ24" s="273">
        <v>0</v>
      </c>
      <c r="AR24" s="273">
        <v>7</v>
      </c>
      <c r="AS24" s="273">
        <v>336</v>
      </c>
      <c r="AT24" s="273">
        <f>'施設資源化量内訳'!D24</f>
        <v>23966</v>
      </c>
      <c r="AU24" s="273">
        <f>'施設資源化量内訳'!E24</f>
        <v>4361</v>
      </c>
      <c r="AV24" s="273">
        <f>'施設資源化量内訳'!F24</f>
        <v>12</v>
      </c>
      <c r="AW24" s="273">
        <f>'施設資源化量内訳'!G24</f>
        <v>306</v>
      </c>
      <c r="AX24" s="273">
        <f>'施設資源化量内訳'!H24</f>
        <v>7163</v>
      </c>
      <c r="AY24" s="273">
        <f>'施設資源化量内訳'!I24</f>
        <v>4280</v>
      </c>
      <c r="AZ24" s="273">
        <f>'施設資源化量内訳'!J24</f>
        <v>1010</v>
      </c>
      <c r="BA24" s="273">
        <f>'施設資源化量内訳'!K24</f>
        <v>1097</v>
      </c>
      <c r="BB24" s="273">
        <f>'施設資源化量内訳'!L24</f>
        <v>2591</v>
      </c>
      <c r="BC24" s="273">
        <f>'施設資源化量内訳'!M24</f>
        <v>1194</v>
      </c>
      <c r="BD24" s="273">
        <f>'施設資源化量内訳'!N24</f>
        <v>108</v>
      </c>
      <c r="BE24" s="273">
        <f>'施設資源化量内訳'!O24</f>
        <v>295</v>
      </c>
      <c r="BF24" s="273">
        <f>'施設資源化量内訳'!P24</f>
        <v>27</v>
      </c>
      <c r="BG24" s="273">
        <f>'施設資源化量内訳'!Q24</f>
        <v>1217</v>
      </c>
      <c r="BH24" s="273">
        <f>'施設資源化量内訳'!R24</f>
        <v>0</v>
      </c>
      <c r="BI24" s="273">
        <f>'施設資源化量内訳'!S24</f>
        <v>0</v>
      </c>
      <c r="BJ24" s="273">
        <f>'施設資源化量内訳'!T24</f>
        <v>0</v>
      </c>
      <c r="BK24" s="273">
        <f>'施設資源化量内訳'!U24</f>
        <v>0</v>
      </c>
      <c r="BL24" s="273">
        <f>'施設資源化量内訳'!V24</f>
        <v>0</v>
      </c>
      <c r="BM24" s="273">
        <f>'施設資源化量内訳'!W24</f>
        <v>13</v>
      </c>
      <c r="BN24" s="273">
        <f>'施設資源化量内訳'!X24</f>
        <v>292</v>
      </c>
      <c r="BO24" s="273">
        <f t="shared" si="3"/>
        <v>20231</v>
      </c>
      <c r="BP24" s="273">
        <v>19401</v>
      </c>
      <c r="BQ24" s="273">
        <v>1</v>
      </c>
      <c r="BR24" s="273">
        <v>413</v>
      </c>
      <c r="BS24" s="273">
        <v>296</v>
      </c>
      <c r="BT24" s="273">
        <v>0</v>
      </c>
      <c r="BU24" s="273">
        <v>0</v>
      </c>
      <c r="BV24" s="273">
        <v>0</v>
      </c>
      <c r="BW24" s="273">
        <v>0</v>
      </c>
      <c r="BX24" s="273">
        <v>0</v>
      </c>
      <c r="BY24" s="273">
        <v>76</v>
      </c>
      <c r="BZ24" s="273">
        <v>0</v>
      </c>
      <c r="CA24" s="273">
        <v>0</v>
      </c>
      <c r="CB24" s="273">
        <v>0</v>
      </c>
      <c r="CC24" s="273">
        <v>0</v>
      </c>
      <c r="CD24" s="273">
        <v>0</v>
      </c>
      <c r="CE24" s="273">
        <v>0</v>
      </c>
      <c r="CF24" s="273">
        <v>0</v>
      </c>
      <c r="CG24" s="273">
        <v>0</v>
      </c>
      <c r="CH24" s="273">
        <v>0</v>
      </c>
      <c r="CI24" s="273">
        <v>44</v>
      </c>
      <c r="CJ24" s="301">
        <v>17</v>
      </c>
    </row>
    <row r="25" spans="1:88" s="270" customFormat="1" ht="12" customHeight="1">
      <c r="A25" s="271" t="s">
        <v>617</v>
      </c>
      <c r="B25" s="272" t="s">
        <v>618</v>
      </c>
      <c r="C25" s="300" t="s">
        <v>300</v>
      </c>
      <c r="D25" s="273">
        <f aca="true" t="shared" si="37" ref="D25:S25">SUM(Y25,AT25,BO25)</f>
        <v>54214</v>
      </c>
      <c r="E25" s="273">
        <f t="shared" si="37"/>
        <v>31722</v>
      </c>
      <c r="F25" s="273">
        <f t="shared" si="37"/>
        <v>110</v>
      </c>
      <c r="G25" s="273">
        <f t="shared" si="37"/>
        <v>1193</v>
      </c>
      <c r="H25" s="273">
        <f t="shared" si="37"/>
        <v>7634</v>
      </c>
      <c r="I25" s="273">
        <f t="shared" si="37"/>
        <v>5441</v>
      </c>
      <c r="J25" s="273">
        <f t="shared" si="37"/>
        <v>1435</v>
      </c>
      <c r="K25" s="273">
        <f t="shared" si="37"/>
        <v>92</v>
      </c>
      <c r="L25" s="273">
        <f t="shared" si="37"/>
        <v>1045</v>
      </c>
      <c r="M25" s="273">
        <f t="shared" si="37"/>
        <v>17</v>
      </c>
      <c r="N25" s="273">
        <f t="shared" si="37"/>
        <v>384</v>
      </c>
      <c r="O25" s="273">
        <f t="shared" si="37"/>
        <v>663</v>
      </c>
      <c r="P25" s="273">
        <f t="shared" si="37"/>
        <v>0</v>
      </c>
      <c r="Q25" s="273">
        <f t="shared" si="37"/>
        <v>2410</v>
      </c>
      <c r="R25" s="273">
        <f t="shared" si="37"/>
        <v>292</v>
      </c>
      <c r="S25" s="273">
        <f t="shared" si="37"/>
        <v>0</v>
      </c>
      <c r="T25" s="273">
        <f t="shared" si="36"/>
        <v>0</v>
      </c>
      <c r="U25" s="273">
        <f t="shared" si="36"/>
        <v>0</v>
      </c>
      <c r="V25" s="273">
        <f t="shared" si="36"/>
        <v>0</v>
      </c>
      <c r="W25" s="273">
        <f t="shared" si="36"/>
        <v>17</v>
      </c>
      <c r="X25" s="273">
        <f t="shared" si="36"/>
        <v>1759</v>
      </c>
      <c r="Y25" s="273">
        <f t="shared" si="2"/>
        <v>11032</v>
      </c>
      <c r="Z25" s="273">
        <v>7736</v>
      </c>
      <c r="AA25" s="273">
        <v>31</v>
      </c>
      <c r="AB25" s="273">
        <v>403</v>
      </c>
      <c r="AC25" s="273">
        <v>283</v>
      </c>
      <c r="AD25" s="273">
        <v>805</v>
      </c>
      <c r="AE25" s="273">
        <v>296</v>
      </c>
      <c r="AF25" s="273">
        <v>9</v>
      </c>
      <c r="AG25" s="273">
        <v>345</v>
      </c>
      <c r="AH25" s="273">
        <v>0</v>
      </c>
      <c r="AI25" s="273">
        <v>147</v>
      </c>
      <c r="AJ25" s="273">
        <v>0</v>
      </c>
      <c r="AK25" s="273">
        <v>0</v>
      </c>
      <c r="AL25" s="273">
        <v>0</v>
      </c>
      <c r="AM25" s="273">
        <v>0</v>
      </c>
      <c r="AN25" s="273">
        <v>0</v>
      </c>
      <c r="AO25" s="273">
        <v>0</v>
      </c>
      <c r="AP25" s="273">
        <v>0</v>
      </c>
      <c r="AQ25" s="273">
        <v>0</v>
      </c>
      <c r="AR25" s="273">
        <v>12</v>
      </c>
      <c r="AS25" s="273">
        <v>965</v>
      </c>
      <c r="AT25" s="273">
        <f>'施設資源化量内訳'!D25</f>
        <v>29766</v>
      </c>
      <c r="AU25" s="273">
        <f>'施設資源化量内訳'!E25</f>
        <v>13139</v>
      </c>
      <c r="AV25" s="273">
        <f>'施設資源化量内訳'!F25</f>
        <v>58</v>
      </c>
      <c r="AW25" s="273">
        <f>'施設資源化量内訳'!G25</f>
        <v>575</v>
      </c>
      <c r="AX25" s="273">
        <f>'施設資源化量内訳'!H25</f>
        <v>6607</v>
      </c>
      <c r="AY25" s="273">
        <f>'施設資源化量内訳'!I25</f>
        <v>3581</v>
      </c>
      <c r="AZ25" s="273">
        <f>'施設資源化量内訳'!J25</f>
        <v>818</v>
      </c>
      <c r="BA25" s="273">
        <f>'施設資源化量内訳'!K25</f>
        <v>76</v>
      </c>
      <c r="BB25" s="273">
        <f>'施設資源化量内訳'!L25</f>
        <v>662</v>
      </c>
      <c r="BC25" s="273">
        <f>'施設資源化量内訳'!M25</f>
        <v>17</v>
      </c>
      <c r="BD25" s="273">
        <f>'施設資源化量内訳'!N25</f>
        <v>70</v>
      </c>
      <c r="BE25" s="273">
        <f>'施設資源化量内訳'!O25</f>
        <v>663</v>
      </c>
      <c r="BF25" s="273">
        <f>'施設資源化量内訳'!P25</f>
        <v>0</v>
      </c>
      <c r="BG25" s="273">
        <f>'施設資源化量内訳'!Q25</f>
        <v>2410</v>
      </c>
      <c r="BH25" s="273">
        <f>'施設資源化量内訳'!R25</f>
        <v>292</v>
      </c>
      <c r="BI25" s="273">
        <f>'施設資源化量内訳'!S25</f>
        <v>0</v>
      </c>
      <c r="BJ25" s="273">
        <f>'施設資源化量内訳'!T25</f>
        <v>0</v>
      </c>
      <c r="BK25" s="273">
        <f>'施設資源化量内訳'!U25</f>
        <v>0</v>
      </c>
      <c r="BL25" s="273">
        <f>'施設資源化量内訳'!V25</f>
        <v>0</v>
      </c>
      <c r="BM25" s="273">
        <f>'施設資源化量内訳'!W25</f>
        <v>4</v>
      </c>
      <c r="BN25" s="273">
        <f>'施設資源化量内訳'!X25</f>
        <v>794</v>
      </c>
      <c r="BO25" s="273">
        <f t="shared" si="3"/>
        <v>13416</v>
      </c>
      <c r="BP25" s="273">
        <v>10847</v>
      </c>
      <c r="BQ25" s="273">
        <v>21</v>
      </c>
      <c r="BR25" s="273">
        <v>215</v>
      </c>
      <c r="BS25" s="273">
        <v>744</v>
      </c>
      <c r="BT25" s="273">
        <v>1055</v>
      </c>
      <c r="BU25" s="273">
        <v>321</v>
      </c>
      <c r="BV25" s="273">
        <v>7</v>
      </c>
      <c r="BW25" s="273">
        <v>38</v>
      </c>
      <c r="BX25" s="273">
        <v>0</v>
      </c>
      <c r="BY25" s="273">
        <v>167</v>
      </c>
      <c r="BZ25" s="273">
        <v>0</v>
      </c>
      <c r="CA25" s="273">
        <v>0</v>
      </c>
      <c r="CB25" s="273">
        <v>0</v>
      </c>
      <c r="CC25" s="273">
        <v>0</v>
      </c>
      <c r="CD25" s="273">
        <v>0</v>
      </c>
      <c r="CE25" s="273">
        <v>0</v>
      </c>
      <c r="CF25" s="273">
        <v>0</v>
      </c>
      <c r="CG25" s="273">
        <v>0</v>
      </c>
      <c r="CH25" s="273">
        <v>1</v>
      </c>
      <c r="CI25" s="273">
        <v>0</v>
      </c>
      <c r="CJ25" s="301">
        <v>1</v>
      </c>
    </row>
    <row r="26" spans="1:88" s="270" customFormat="1" ht="12" customHeight="1">
      <c r="A26" s="271" t="s">
        <v>568</v>
      </c>
      <c r="B26" s="272" t="s">
        <v>569</v>
      </c>
      <c r="C26" s="300" t="s">
        <v>300</v>
      </c>
      <c r="D26" s="273">
        <f aca="true" t="shared" si="38" ref="D26:R26">SUM(Y26,AT26,BO26)</f>
        <v>170598</v>
      </c>
      <c r="E26" s="273">
        <f t="shared" si="38"/>
        <v>93648</v>
      </c>
      <c r="F26" s="273">
        <f t="shared" si="38"/>
        <v>571</v>
      </c>
      <c r="G26" s="273">
        <f t="shared" si="38"/>
        <v>3769</v>
      </c>
      <c r="H26" s="273">
        <f t="shared" si="38"/>
        <v>11201</v>
      </c>
      <c r="I26" s="273">
        <f t="shared" si="38"/>
        <v>14296</v>
      </c>
      <c r="J26" s="273">
        <f t="shared" si="38"/>
        <v>2940</v>
      </c>
      <c r="K26" s="273">
        <f t="shared" si="38"/>
        <v>110</v>
      </c>
      <c r="L26" s="273">
        <f t="shared" si="38"/>
        <v>17538</v>
      </c>
      <c r="M26" s="273">
        <f t="shared" si="38"/>
        <v>2007</v>
      </c>
      <c r="N26" s="273">
        <f t="shared" si="38"/>
        <v>2893</v>
      </c>
      <c r="O26" s="273">
        <f t="shared" si="38"/>
        <v>2922</v>
      </c>
      <c r="P26" s="273">
        <f t="shared" si="38"/>
        <v>0</v>
      </c>
      <c r="Q26" s="273">
        <f t="shared" si="38"/>
        <v>713</v>
      </c>
      <c r="R26" s="273">
        <f t="shared" si="38"/>
        <v>0</v>
      </c>
      <c r="S26" s="273">
        <f aca="true" t="shared" si="39" ref="S26:X26">SUM(AN26,BI26,CD26)</f>
        <v>87</v>
      </c>
      <c r="T26" s="273">
        <f t="shared" si="39"/>
        <v>1396</v>
      </c>
      <c r="U26" s="273">
        <f t="shared" si="39"/>
        <v>2</v>
      </c>
      <c r="V26" s="273">
        <f t="shared" si="39"/>
        <v>2000</v>
      </c>
      <c r="W26" s="273">
        <f t="shared" si="39"/>
        <v>84</v>
      </c>
      <c r="X26" s="273">
        <f t="shared" si="39"/>
        <v>14421</v>
      </c>
      <c r="Y26" s="273">
        <f t="shared" si="2"/>
        <v>92280</v>
      </c>
      <c r="Z26" s="283">
        <v>57808</v>
      </c>
      <c r="AA26" s="273">
        <v>133</v>
      </c>
      <c r="AB26" s="283">
        <v>2179</v>
      </c>
      <c r="AC26" s="283">
        <v>4162</v>
      </c>
      <c r="AD26" s="283">
        <v>9072</v>
      </c>
      <c r="AE26" s="273">
        <v>1488</v>
      </c>
      <c r="AF26" s="273">
        <v>43</v>
      </c>
      <c r="AG26" s="283">
        <v>7329</v>
      </c>
      <c r="AH26" s="283">
        <v>223</v>
      </c>
      <c r="AI26" s="283">
        <v>2496</v>
      </c>
      <c r="AJ26" s="273">
        <v>0</v>
      </c>
      <c r="AK26" s="273">
        <v>0</v>
      </c>
      <c r="AL26" s="273">
        <v>0</v>
      </c>
      <c r="AM26" s="273">
        <v>0</v>
      </c>
      <c r="AN26" s="273">
        <v>0</v>
      </c>
      <c r="AO26" s="273">
        <v>0</v>
      </c>
      <c r="AP26" s="273">
        <v>0</v>
      </c>
      <c r="AQ26" s="273">
        <v>0</v>
      </c>
      <c r="AR26" s="273">
        <v>51</v>
      </c>
      <c r="AS26" s="273">
        <v>7296</v>
      </c>
      <c r="AT26" s="273">
        <f>'施設資源化量内訳'!D26</f>
        <v>51482</v>
      </c>
      <c r="AU26" s="273">
        <f>'施設資源化量内訳'!E26</f>
        <v>10427</v>
      </c>
      <c r="AV26" s="273">
        <f>'施設資源化量内訳'!F26</f>
        <v>55</v>
      </c>
      <c r="AW26" s="273">
        <f>'施設資源化量内訳'!G26</f>
        <v>1454</v>
      </c>
      <c r="AX26" s="273">
        <f>'施設資源化量内訳'!H26</f>
        <v>6649</v>
      </c>
      <c r="AY26" s="273">
        <f>'施設資源化量内訳'!I26</f>
        <v>4860</v>
      </c>
      <c r="AZ26" s="273">
        <f>'施設資源化量内訳'!J26</f>
        <v>1452</v>
      </c>
      <c r="BA26" s="273">
        <f>'施設資源化量内訳'!K26</f>
        <v>67</v>
      </c>
      <c r="BB26" s="273">
        <f>'施設資源化量内訳'!L26</f>
        <v>10208</v>
      </c>
      <c r="BC26" s="273">
        <f>'施設資源化量内訳'!M26</f>
        <v>1784</v>
      </c>
      <c r="BD26" s="273">
        <f>'施設資源化量内訳'!N26</f>
        <v>253</v>
      </c>
      <c r="BE26" s="273">
        <f>'施設資源化量内訳'!O26</f>
        <v>2922</v>
      </c>
      <c r="BF26" s="273">
        <f>'施設資源化量内訳'!P26</f>
        <v>0</v>
      </c>
      <c r="BG26" s="273">
        <f>'施設資源化量内訳'!Q26</f>
        <v>713</v>
      </c>
      <c r="BH26" s="273">
        <f>'施設資源化量内訳'!R26</f>
        <v>0</v>
      </c>
      <c r="BI26" s="273">
        <f>'施設資源化量内訳'!S26</f>
        <v>87</v>
      </c>
      <c r="BJ26" s="273">
        <f>'施設資源化量内訳'!T26</f>
        <v>1396</v>
      </c>
      <c r="BK26" s="273">
        <f>'施設資源化量内訳'!U26</f>
        <v>2</v>
      </c>
      <c r="BL26" s="273">
        <f>'施設資源化量内訳'!V26</f>
        <v>2000</v>
      </c>
      <c r="BM26" s="273">
        <f>'施設資源化量内訳'!W26</f>
        <v>32</v>
      </c>
      <c r="BN26" s="273">
        <f>'施設資源化量内訳'!X26</f>
        <v>7121</v>
      </c>
      <c r="BO26" s="273">
        <f t="shared" si="3"/>
        <v>26836</v>
      </c>
      <c r="BP26" s="273">
        <v>25413</v>
      </c>
      <c r="BQ26" s="273">
        <v>383</v>
      </c>
      <c r="BR26" s="273">
        <v>136</v>
      </c>
      <c r="BS26" s="273">
        <v>390</v>
      </c>
      <c r="BT26" s="273">
        <v>364</v>
      </c>
      <c r="BU26" s="273">
        <v>0</v>
      </c>
      <c r="BV26" s="273">
        <v>0</v>
      </c>
      <c r="BW26" s="273">
        <v>1</v>
      </c>
      <c r="BX26" s="273">
        <v>0</v>
      </c>
      <c r="BY26" s="273">
        <v>144</v>
      </c>
      <c r="BZ26" s="273">
        <v>0</v>
      </c>
      <c r="CA26" s="273">
        <v>0</v>
      </c>
      <c r="CB26" s="273">
        <v>0</v>
      </c>
      <c r="CC26" s="273">
        <v>0</v>
      </c>
      <c r="CD26" s="273">
        <v>0</v>
      </c>
      <c r="CE26" s="273">
        <v>0</v>
      </c>
      <c r="CF26" s="273">
        <v>0</v>
      </c>
      <c r="CG26" s="273">
        <v>0</v>
      </c>
      <c r="CH26" s="273">
        <v>1</v>
      </c>
      <c r="CI26" s="273">
        <v>4</v>
      </c>
      <c r="CJ26" s="301">
        <v>57</v>
      </c>
    </row>
    <row r="27" spans="1:88" s="270" customFormat="1" ht="12" customHeight="1">
      <c r="A27" s="271" t="s">
        <v>642</v>
      </c>
      <c r="B27" s="272" t="s">
        <v>570</v>
      </c>
      <c r="C27" s="300" t="s">
        <v>300</v>
      </c>
      <c r="D27" s="273">
        <f aca="true" t="shared" si="40" ref="D27:K27">SUM(Y27,AT27,BO27)</f>
        <v>145014</v>
      </c>
      <c r="E27" s="273">
        <f t="shared" si="40"/>
        <v>75078</v>
      </c>
      <c r="F27" s="273">
        <f t="shared" si="40"/>
        <v>412</v>
      </c>
      <c r="G27" s="273">
        <f t="shared" si="40"/>
        <v>3711</v>
      </c>
      <c r="H27" s="273">
        <f t="shared" si="40"/>
        <v>14086</v>
      </c>
      <c r="I27" s="273">
        <f t="shared" si="40"/>
        <v>15392</v>
      </c>
      <c r="J27" s="273">
        <f t="shared" si="40"/>
        <v>4395</v>
      </c>
      <c r="K27" s="273">
        <f t="shared" si="40"/>
        <v>216</v>
      </c>
      <c r="L27" s="273">
        <f aca="true" t="shared" si="41" ref="L27:X27">SUM(AG27,BB27,BW27)</f>
        <v>2771</v>
      </c>
      <c r="M27" s="273">
        <f t="shared" si="41"/>
        <v>371</v>
      </c>
      <c r="N27" s="273">
        <f t="shared" si="41"/>
        <v>4876</v>
      </c>
      <c r="O27" s="273">
        <f t="shared" si="41"/>
        <v>194</v>
      </c>
      <c r="P27" s="273">
        <f t="shared" si="41"/>
        <v>0</v>
      </c>
      <c r="Q27" s="273">
        <f t="shared" si="41"/>
        <v>11957</v>
      </c>
      <c r="R27" s="273">
        <f t="shared" si="41"/>
        <v>2465</v>
      </c>
      <c r="S27" s="273">
        <f t="shared" si="41"/>
        <v>0</v>
      </c>
      <c r="T27" s="273">
        <f t="shared" si="41"/>
        <v>243</v>
      </c>
      <c r="U27" s="273">
        <f t="shared" si="41"/>
        <v>0</v>
      </c>
      <c r="V27" s="273">
        <f t="shared" si="41"/>
        <v>2257</v>
      </c>
      <c r="W27" s="273">
        <f t="shared" si="41"/>
        <v>145</v>
      </c>
      <c r="X27" s="273">
        <f t="shared" si="41"/>
        <v>6445</v>
      </c>
      <c r="Y27" s="273">
        <f t="shared" si="2"/>
        <v>25111</v>
      </c>
      <c r="Z27" s="273">
        <v>16833</v>
      </c>
      <c r="AA27" s="273">
        <v>77</v>
      </c>
      <c r="AB27" s="273">
        <v>121</v>
      </c>
      <c r="AC27" s="273">
        <v>1803</v>
      </c>
      <c r="AD27" s="273">
        <v>2807</v>
      </c>
      <c r="AE27" s="273">
        <v>871</v>
      </c>
      <c r="AF27" s="273">
        <v>58</v>
      </c>
      <c r="AG27" s="273">
        <v>470</v>
      </c>
      <c r="AH27" s="273">
        <v>96</v>
      </c>
      <c r="AI27" s="273">
        <v>906</v>
      </c>
      <c r="AJ27" s="273">
        <v>0</v>
      </c>
      <c r="AK27" s="273">
        <v>0</v>
      </c>
      <c r="AL27" s="273">
        <v>0</v>
      </c>
      <c r="AM27" s="273">
        <v>0</v>
      </c>
      <c r="AN27" s="273">
        <v>0</v>
      </c>
      <c r="AO27" s="273">
        <v>0</v>
      </c>
      <c r="AP27" s="273">
        <v>0</v>
      </c>
      <c r="AQ27" s="273">
        <v>0</v>
      </c>
      <c r="AR27" s="273">
        <v>32</v>
      </c>
      <c r="AS27" s="273">
        <v>1037</v>
      </c>
      <c r="AT27" s="273">
        <f>'施設資源化量内訳'!D27</f>
        <v>57282</v>
      </c>
      <c r="AU27" s="273">
        <f>'施設資源化量内訳'!E27</f>
        <v>2738</v>
      </c>
      <c r="AV27" s="273">
        <f>'施設資源化量内訳'!F27</f>
        <v>24</v>
      </c>
      <c r="AW27" s="273">
        <f>'施設資源化量内訳'!G27</f>
        <v>1354</v>
      </c>
      <c r="AX27" s="273">
        <f>'施設資源化量内訳'!H27</f>
        <v>11673</v>
      </c>
      <c r="AY27" s="273">
        <f>'施設資源化量内訳'!I27</f>
        <v>12267</v>
      </c>
      <c r="AZ27" s="273">
        <f>'施設資源化量内訳'!J27</f>
        <v>3453</v>
      </c>
      <c r="BA27" s="273">
        <f>'施設資源化量内訳'!K27</f>
        <v>157</v>
      </c>
      <c r="BB27" s="273">
        <f>'施設資源化量内訳'!L27</f>
        <v>2301</v>
      </c>
      <c r="BC27" s="273">
        <f>'施設資源化量内訳'!M27</f>
        <v>262</v>
      </c>
      <c r="BD27" s="273">
        <f>'施設資源化量内訳'!N27</f>
        <v>494</v>
      </c>
      <c r="BE27" s="273">
        <f>'施設資源化量内訳'!O27</f>
        <v>194</v>
      </c>
      <c r="BF27" s="273">
        <f>'施設資源化量内訳'!P27</f>
        <v>0</v>
      </c>
      <c r="BG27" s="273">
        <f>'施設資源化量内訳'!Q27</f>
        <v>11957</v>
      </c>
      <c r="BH27" s="273">
        <f>'施設資源化量内訳'!R27</f>
        <v>2465</v>
      </c>
      <c r="BI27" s="273">
        <f>'施設資源化量内訳'!S27</f>
        <v>0</v>
      </c>
      <c r="BJ27" s="273">
        <f>'施設資源化量内訳'!T27</f>
        <v>243</v>
      </c>
      <c r="BK27" s="273">
        <f>'施設資源化量内訳'!U27</f>
        <v>0</v>
      </c>
      <c r="BL27" s="273">
        <f>'施設資源化量内訳'!V27</f>
        <v>2257</v>
      </c>
      <c r="BM27" s="273">
        <f>'施設資源化量内訳'!W27</f>
        <v>113</v>
      </c>
      <c r="BN27" s="273">
        <f>'施設資源化量内訳'!X27</f>
        <v>5330</v>
      </c>
      <c r="BO27" s="273">
        <f t="shared" si="3"/>
        <v>62621</v>
      </c>
      <c r="BP27" s="273">
        <v>55507</v>
      </c>
      <c r="BQ27" s="273">
        <v>311</v>
      </c>
      <c r="BR27" s="273">
        <v>2236</v>
      </c>
      <c r="BS27" s="273">
        <v>610</v>
      </c>
      <c r="BT27" s="273">
        <v>318</v>
      </c>
      <c r="BU27" s="273">
        <v>71</v>
      </c>
      <c r="BV27" s="273">
        <v>1</v>
      </c>
      <c r="BW27" s="273">
        <v>0</v>
      </c>
      <c r="BX27" s="273">
        <v>13</v>
      </c>
      <c r="BY27" s="273">
        <v>3476</v>
      </c>
      <c r="BZ27" s="273">
        <v>0</v>
      </c>
      <c r="CA27" s="273">
        <v>0</v>
      </c>
      <c r="CB27" s="273">
        <v>0</v>
      </c>
      <c r="CC27" s="273">
        <v>0</v>
      </c>
      <c r="CD27" s="273">
        <v>0</v>
      </c>
      <c r="CE27" s="273">
        <v>0</v>
      </c>
      <c r="CF27" s="273">
        <v>0</v>
      </c>
      <c r="CG27" s="273">
        <v>0</v>
      </c>
      <c r="CH27" s="273">
        <v>0</v>
      </c>
      <c r="CI27" s="273">
        <v>78</v>
      </c>
      <c r="CJ27" s="301">
        <v>36</v>
      </c>
    </row>
    <row r="28" spans="1:88" s="270" customFormat="1" ht="12" customHeight="1">
      <c r="A28" s="271" t="s">
        <v>571</v>
      </c>
      <c r="B28" s="272" t="s">
        <v>572</v>
      </c>
      <c r="C28" s="300" t="s">
        <v>300</v>
      </c>
      <c r="D28" s="273">
        <f aca="true" t="shared" si="42" ref="D28:R28">SUM(Y28,AT28,BO28)</f>
        <v>279861</v>
      </c>
      <c r="E28" s="273">
        <f t="shared" si="42"/>
        <v>93420</v>
      </c>
      <c r="F28" s="273">
        <f t="shared" si="42"/>
        <v>441</v>
      </c>
      <c r="G28" s="273">
        <f t="shared" si="42"/>
        <v>1944</v>
      </c>
      <c r="H28" s="273">
        <f t="shared" si="42"/>
        <v>30664</v>
      </c>
      <c r="I28" s="273">
        <f t="shared" si="42"/>
        <v>26352</v>
      </c>
      <c r="J28" s="273">
        <f t="shared" si="42"/>
        <v>6142</v>
      </c>
      <c r="K28" s="273">
        <f t="shared" si="42"/>
        <v>551</v>
      </c>
      <c r="L28" s="273">
        <f t="shared" si="42"/>
        <v>23781</v>
      </c>
      <c r="M28" s="273">
        <f t="shared" si="42"/>
        <v>2767</v>
      </c>
      <c r="N28" s="273">
        <f t="shared" si="42"/>
        <v>2714</v>
      </c>
      <c r="O28" s="273">
        <f t="shared" si="42"/>
        <v>2001</v>
      </c>
      <c r="P28" s="273">
        <f t="shared" si="42"/>
        <v>0</v>
      </c>
      <c r="Q28" s="273">
        <f t="shared" si="42"/>
        <v>32155</v>
      </c>
      <c r="R28" s="273">
        <f t="shared" si="42"/>
        <v>18736</v>
      </c>
      <c r="S28" s="273">
        <f aca="true" t="shared" si="43" ref="S28:X28">SUM(AN28,BI28,CD28)</f>
        <v>0</v>
      </c>
      <c r="T28" s="273">
        <f t="shared" si="43"/>
        <v>9327</v>
      </c>
      <c r="U28" s="273">
        <f t="shared" si="43"/>
        <v>0</v>
      </c>
      <c r="V28" s="273">
        <f t="shared" si="43"/>
        <v>302</v>
      </c>
      <c r="W28" s="273">
        <f t="shared" si="43"/>
        <v>213</v>
      </c>
      <c r="X28" s="273">
        <f t="shared" si="43"/>
        <v>28351</v>
      </c>
      <c r="Y28" s="273">
        <f t="shared" si="2"/>
        <v>59167</v>
      </c>
      <c r="Z28" s="273">
        <v>20866</v>
      </c>
      <c r="AA28" s="273">
        <v>154</v>
      </c>
      <c r="AB28" s="273">
        <v>1682</v>
      </c>
      <c r="AC28" s="273">
        <v>7498</v>
      </c>
      <c r="AD28" s="273">
        <v>12419</v>
      </c>
      <c r="AE28" s="273">
        <v>923</v>
      </c>
      <c r="AF28" s="273">
        <v>131</v>
      </c>
      <c r="AG28" s="273">
        <v>1447</v>
      </c>
      <c r="AH28" s="273">
        <v>1985</v>
      </c>
      <c r="AI28" s="273">
        <v>1483</v>
      </c>
      <c r="AJ28" s="273">
        <v>0</v>
      </c>
      <c r="AK28" s="273">
        <v>0</v>
      </c>
      <c r="AL28" s="273">
        <v>0</v>
      </c>
      <c r="AM28" s="273">
        <v>0</v>
      </c>
      <c r="AN28" s="273">
        <v>0</v>
      </c>
      <c r="AO28" s="273">
        <v>0</v>
      </c>
      <c r="AP28" s="273">
        <v>0</v>
      </c>
      <c r="AQ28" s="273">
        <v>0</v>
      </c>
      <c r="AR28" s="273">
        <v>97</v>
      </c>
      <c r="AS28" s="273">
        <v>10482</v>
      </c>
      <c r="AT28" s="273">
        <f>'施設資源化量内訳'!D28</f>
        <v>151808</v>
      </c>
      <c r="AU28" s="273">
        <f>'施設資源化量内訳'!E28</f>
        <v>6532</v>
      </c>
      <c r="AV28" s="273">
        <f>'施設資源化量内訳'!F28</f>
        <v>30</v>
      </c>
      <c r="AW28" s="273">
        <f>'施設資源化量内訳'!G28</f>
        <v>65</v>
      </c>
      <c r="AX28" s="273">
        <f>'施設資源化量内訳'!H28</f>
        <v>22295</v>
      </c>
      <c r="AY28" s="273">
        <f>'施設資源化量内訳'!I28</f>
        <v>13793</v>
      </c>
      <c r="AZ28" s="273">
        <f>'施設資源化量内訳'!J28</f>
        <v>5219</v>
      </c>
      <c r="BA28" s="273">
        <f>'施設資源化量内訳'!K28</f>
        <v>420</v>
      </c>
      <c r="BB28" s="273">
        <f>'施設資源化量内訳'!L28</f>
        <v>22334</v>
      </c>
      <c r="BC28" s="273">
        <f>'施設資源化量内訳'!M28</f>
        <v>707</v>
      </c>
      <c r="BD28" s="273">
        <f>'施設資源化量内訳'!N28</f>
        <v>222</v>
      </c>
      <c r="BE28" s="273">
        <f>'施設資源化量内訳'!O28</f>
        <v>2001</v>
      </c>
      <c r="BF28" s="273">
        <f>'施設資源化量内訳'!P28</f>
        <v>0</v>
      </c>
      <c r="BG28" s="273">
        <f>'施設資源化量内訳'!Q28</f>
        <v>32155</v>
      </c>
      <c r="BH28" s="273">
        <f>'施設資源化量内訳'!R28</f>
        <v>18736</v>
      </c>
      <c r="BI28" s="273">
        <f>'施設資源化量内訳'!S28</f>
        <v>0</v>
      </c>
      <c r="BJ28" s="273">
        <f>'施設資源化量内訳'!T28</f>
        <v>9327</v>
      </c>
      <c r="BK28" s="273">
        <f>'施設資源化量内訳'!U28</f>
        <v>0</v>
      </c>
      <c r="BL28" s="273">
        <f>'施設資源化量内訳'!V28</f>
        <v>302</v>
      </c>
      <c r="BM28" s="273">
        <f>'施設資源化量内訳'!W28</f>
        <v>80</v>
      </c>
      <c r="BN28" s="273">
        <f>'施設資源化量内訳'!X28</f>
        <v>17590</v>
      </c>
      <c r="BO28" s="273">
        <f t="shared" si="3"/>
        <v>68886</v>
      </c>
      <c r="BP28" s="273">
        <v>66022</v>
      </c>
      <c r="BQ28" s="273">
        <v>257</v>
      </c>
      <c r="BR28" s="273">
        <v>197</v>
      </c>
      <c r="BS28" s="273">
        <v>871</v>
      </c>
      <c r="BT28" s="273">
        <v>140</v>
      </c>
      <c r="BU28" s="273">
        <v>0</v>
      </c>
      <c r="BV28" s="273">
        <v>0</v>
      </c>
      <c r="BW28" s="273">
        <v>0</v>
      </c>
      <c r="BX28" s="273">
        <v>75</v>
      </c>
      <c r="BY28" s="273">
        <v>1009</v>
      </c>
      <c r="BZ28" s="273">
        <v>0</v>
      </c>
      <c r="CA28" s="273">
        <v>0</v>
      </c>
      <c r="CB28" s="273">
        <v>0</v>
      </c>
      <c r="CC28" s="273">
        <v>0</v>
      </c>
      <c r="CD28" s="273">
        <v>0</v>
      </c>
      <c r="CE28" s="273">
        <v>0</v>
      </c>
      <c r="CF28" s="273">
        <v>0</v>
      </c>
      <c r="CG28" s="273">
        <v>0</v>
      </c>
      <c r="CH28" s="273">
        <v>36</v>
      </c>
      <c r="CI28" s="273">
        <v>279</v>
      </c>
      <c r="CJ28" s="301">
        <v>30</v>
      </c>
    </row>
    <row r="29" spans="1:88" s="270" customFormat="1" ht="12" customHeight="1">
      <c r="A29" s="271" t="s">
        <v>628</v>
      </c>
      <c r="B29" s="272" t="s">
        <v>629</v>
      </c>
      <c r="C29" s="300" t="s">
        <v>300</v>
      </c>
      <c r="D29" s="273">
        <f aca="true" t="shared" si="44" ref="D29:R29">SUM(Y29,AT29,BO29)</f>
        <v>588610</v>
      </c>
      <c r="E29" s="273">
        <f t="shared" si="44"/>
        <v>298178</v>
      </c>
      <c r="F29" s="273">
        <f t="shared" si="44"/>
        <v>1835</v>
      </c>
      <c r="G29" s="273">
        <f t="shared" si="44"/>
        <v>15555</v>
      </c>
      <c r="H29" s="273">
        <f t="shared" si="44"/>
        <v>45432</v>
      </c>
      <c r="I29" s="273">
        <f t="shared" si="44"/>
        <v>45294</v>
      </c>
      <c r="J29" s="273">
        <f t="shared" si="44"/>
        <v>16800</v>
      </c>
      <c r="K29" s="273">
        <f t="shared" si="44"/>
        <v>233</v>
      </c>
      <c r="L29" s="273">
        <f t="shared" si="44"/>
        <v>53266</v>
      </c>
      <c r="M29" s="273">
        <f t="shared" si="44"/>
        <v>2591</v>
      </c>
      <c r="N29" s="273">
        <f t="shared" si="44"/>
        <v>13633</v>
      </c>
      <c r="O29" s="273">
        <f t="shared" si="44"/>
        <v>5087</v>
      </c>
      <c r="P29" s="273">
        <f t="shared" si="44"/>
        <v>414</v>
      </c>
      <c r="Q29" s="273">
        <f t="shared" si="44"/>
        <v>71603</v>
      </c>
      <c r="R29" s="273">
        <f t="shared" si="44"/>
        <v>451</v>
      </c>
      <c r="S29" s="273">
        <f aca="true" t="shared" si="45" ref="S29:X29">SUM(AN29,BI29,CD29)</f>
        <v>15</v>
      </c>
      <c r="T29" s="273">
        <f t="shared" si="45"/>
        <v>1211</v>
      </c>
      <c r="U29" s="273">
        <f t="shared" si="45"/>
        <v>0</v>
      </c>
      <c r="V29" s="273">
        <f t="shared" si="45"/>
        <v>1094</v>
      </c>
      <c r="W29" s="273">
        <f t="shared" si="45"/>
        <v>145</v>
      </c>
      <c r="X29" s="273">
        <f t="shared" si="45"/>
        <v>15773</v>
      </c>
      <c r="Y29" s="273">
        <f t="shared" si="2"/>
        <v>127425</v>
      </c>
      <c r="Z29" s="273">
        <v>89172</v>
      </c>
      <c r="AA29" s="273">
        <v>553</v>
      </c>
      <c r="AB29" s="273">
        <v>1885</v>
      </c>
      <c r="AC29" s="273">
        <v>6346</v>
      </c>
      <c r="AD29" s="273">
        <v>10550</v>
      </c>
      <c r="AE29" s="273">
        <v>2139</v>
      </c>
      <c r="AF29" s="273">
        <v>15</v>
      </c>
      <c r="AG29" s="273">
        <v>4878</v>
      </c>
      <c r="AH29" s="273">
        <v>36</v>
      </c>
      <c r="AI29" s="273">
        <v>7016</v>
      </c>
      <c r="AJ29" s="273">
        <v>0</v>
      </c>
      <c r="AK29" s="273">
        <v>0</v>
      </c>
      <c r="AL29" s="273">
        <v>0</v>
      </c>
      <c r="AM29" s="273">
        <v>0</v>
      </c>
      <c r="AN29" s="273">
        <v>0</v>
      </c>
      <c r="AO29" s="273">
        <v>0</v>
      </c>
      <c r="AP29" s="273">
        <v>0</v>
      </c>
      <c r="AQ29" s="273">
        <v>0</v>
      </c>
      <c r="AR29" s="273">
        <v>88</v>
      </c>
      <c r="AS29" s="273">
        <v>4747</v>
      </c>
      <c r="AT29" s="273">
        <f>'施設資源化量内訳'!D29</f>
        <v>266243</v>
      </c>
      <c r="AU29" s="273">
        <f>'施設資源化量内訳'!E29</f>
        <v>24689</v>
      </c>
      <c r="AV29" s="273">
        <f>'施設資源化量内訳'!F29</f>
        <v>310</v>
      </c>
      <c r="AW29" s="273">
        <f>'施設資源化量内訳'!G29</f>
        <v>12021</v>
      </c>
      <c r="AX29" s="273">
        <f>'施設資源化量内訳'!H29</f>
        <v>37011</v>
      </c>
      <c r="AY29" s="273">
        <f>'施設資源化量内訳'!I29</f>
        <v>33952</v>
      </c>
      <c r="AZ29" s="273">
        <f>'施設資源化量内訳'!J29</f>
        <v>14657</v>
      </c>
      <c r="BA29" s="273">
        <f>'施設資源化量内訳'!K29</f>
        <v>218</v>
      </c>
      <c r="BB29" s="273">
        <f>'施設資源化量内訳'!L29</f>
        <v>48388</v>
      </c>
      <c r="BC29" s="273">
        <f>'施設資源化量内訳'!M29</f>
        <v>2532</v>
      </c>
      <c r="BD29" s="273">
        <f>'施設資源化量内訳'!N29</f>
        <v>1517</v>
      </c>
      <c r="BE29" s="273">
        <f>'施設資源化量内訳'!O29</f>
        <v>5087</v>
      </c>
      <c r="BF29" s="273">
        <f>'施設資源化量内訳'!P29</f>
        <v>414</v>
      </c>
      <c r="BG29" s="273">
        <f>'施設資源化量内訳'!Q29</f>
        <v>71603</v>
      </c>
      <c r="BH29" s="273">
        <f>'施設資源化量内訳'!R29</f>
        <v>451</v>
      </c>
      <c r="BI29" s="273">
        <f>'施設資源化量内訳'!S29</f>
        <v>15</v>
      </c>
      <c r="BJ29" s="273">
        <f>'施設資源化量内訳'!T29</f>
        <v>1211</v>
      </c>
      <c r="BK29" s="273">
        <f>'施設資源化量内訳'!U29</f>
        <v>0</v>
      </c>
      <c r="BL29" s="273">
        <f>'施設資源化量内訳'!V29</f>
        <v>1094</v>
      </c>
      <c r="BM29" s="273">
        <f>'施設資源化量内訳'!W29</f>
        <v>57</v>
      </c>
      <c r="BN29" s="273">
        <f>'施設資源化量内訳'!X29</f>
        <v>11016</v>
      </c>
      <c r="BO29" s="273">
        <f t="shared" si="3"/>
        <v>194942</v>
      </c>
      <c r="BP29" s="273">
        <v>184317</v>
      </c>
      <c r="BQ29" s="273">
        <v>972</v>
      </c>
      <c r="BR29" s="273">
        <v>1649</v>
      </c>
      <c r="BS29" s="273">
        <v>2075</v>
      </c>
      <c r="BT29" s="273">
        <v>792</v>
      </c>
      <c r="BU29" s="273">
        <v>4</v>
      </c>
      <c r="BV29" s="273">
        <v>0</v>
      </c>
      <c r="BW29" s="273">
        <v>0</v>
      </c>
      <c r="BX29" s="273">
        <v>23</v>
      </c>
      <c r="BY29" s="273">
        <v>5100</v>
      </c>
      <c r="BZ29" s="273">
        <v>0</v>
      </c>
      <c r="CA29" s="273">
        <v>0</v>
      </c>
      <c r="CB29" s="273">
        <v>0</v>
      </c>
      <c r="CC29" s="273">
        <v>0</v>
      </c>
      <c r="CD29" s="273">
        <v>0</v>
      </c>
      <c r="CE29" s="273">
        <v>0</v>
      </c>
      <c r="CF29" s="273">
        <v>0</v>
      </c>
      <c r="CG29" s="273">
        <v>0</v>
      </c>
      <c r="CH29" s="273">
        <v>0</v>
      </c>
      <c r="CI29" s="273">
        <v>10</v>
      </c>
      <c r="CJ29" s="301">
        <v>48</v>
      </c>
    </row>
    <row r="30" spans="1:88" s="270" customFormat="1" ht="12" customHeight="1">
      <c r="A30" s="271" t="s">
        <v>573</v>
      </c>
      <c r="B30" s="272" t="s">
        <v>619</v>
      </c>
      <c r="C30" s="300" t="s">
        <v>300</v>
      </c>
      <c r="D30" s="273">
        <f aca="true" t="shared" si="46" ref="D30:P30">SUM(Y30,AT30,BO30)</f>
        <v>202242</v>
      </c>
      <c r="E30" s="273">
        <f t="shared" si="46"/>
        <v>53726</v>
      </c>
      <c r="F30" s="273">
        <f t="shared" si="46"/>
        <v>208</v>
      </c>
      <c r="G30" s="273">
        <f t="shared" si="46"/>
        <v>1815</v>
      </c>
      <c r="H30" s="273">
        <f t="shared" si="46"/>
        <v>13559</v>
      </c>
      <c r="I30" s="273">
        <f t="shared" si="46"/>
        <v>9782</v>
      </c>
      <c r="J30" s="273">
        <f t="shared" si="46"/>
        <v>3058</v>
      </c>
      <c r="K30" s="273">
        <f t="shared" si="46"/>
        <v>55</v>
      </c>
      <c r="L30" s="273">
        <f t="shared" si="46"/>
        <v>10126</v>
      </c>
      <c r="M30" s="273">
        <f t="shared" si="46"/>
        <v>11</v>
      </c>
      <c r="N30" s="273">
        <f t="shared" si="46"/>
        <v>5336</v>
      </c>
      <c r="O30" s="273">
        <f t="shared" si="46"/>
        <v>1357</v>
      </c>
      <c r="P30" s="273">
        <f t="shared" si="46"/>
        <v>0</v>
      </c>
      <c r="Q30" s="273">
        <f aca="true" t="shared" si="47" ref="Q30:X30">SUM(AL30,BG30,CB30)</f>
        <v>16719</v>
      </c>
      <c r="R30" s="273">
        <f t="shared" si="47"/>
        <v>48109</v>
      </c>
      <c r="S30" s="273">
        <f t="shared" si="47"/>
        <v>0</v>
      </c>
      <c r="T30" s="273">
        <f t="shared" si="47"/>
        <v>10857</v>
      </c>
      <c r="U30" s="273">
        <f t="shared" si="47"/>
        <v>0</v>
      </c>
      <c r="V30" s="273">
        <f t="shared" si="47"/>
        <v>4808</v>
      </c>
      <c r="W30" s="273">
        <f t="shared" si="47"/>
        <v>136</v>
      </c>
      <c r="X30" s="273">
        <f t="shared" si="47"/>
        <v>22580</v>
      </c>
      <c r="Y30" s="273">
        <f t="shared" si="2"/>
        <v>47889</v>
      </c>
      <c r="Z30" s="273">
        <v>27415</v>
      </c>
      <c r="AA30" s="273">
        <v>112</v>
      </c>
      <c r="AB30" s="273">
        <v>985</v>
      </c>
      <c r="AC30" s="273">
        <v>3989</v>
      </c>
      <c r="AD30" s="273">
        <v>3047</v>
      </c>
      <c r="AE30" s="273">
        <v>1210</v>
      </c>
      <c r="AF30" s="273">
        <v>15</v>
      </c>
      <c r="AG30" s="273">
        <v>154</v>
      </c>
      <c r="AH30" s="273">
        <v>0</v>
      </c>
      <c r="AI30" s="273">
        <v>4420</v>
      </c>
      <c r="AJ30" s="273">
        <v>0</v>
      </c>
      <c r="AK30" s="273">
        <v>0</v>
      </c>
      <c r="AL30" s="273">
        <v>0</v>
      </c>
      <c r="AM30" s="273">
        <v>0</v>
      </c>
      <c r="AN30" s="273">
        <v>0</v>
      </c>
      <c r="AO30" s="273">
        <v>0</v>
      </c>
      <c r="AP30" s="273">
        <v>0</v>
      </c>
      <c r="AQ30" s="273">
        <v>0</v>
      </c>
      <c r="AR30" s="273">
        <v>117</v>
      </c>
      <c r="AS30" s="273">
        <v>6425</v>
      </c>
      <c r="AT30" s="273">
        <f>'施設資源化量内訳'!D30</f>
        <v>129723</v>
      </c>
      <c r="AU30" s="273">
        <f>'施設資源化量内訳'!E30</f>
        <v>3582</v>
      </c>
      <c r="AV30" s="273">
        <f>'施設資源化量内訳'!F30</f>
        <v>15</v>
      </c>
      <c r="AW30" s="273">
        <f>'施設資源化量内訳'!G30</f>
        <v>12</v>
      </c>
      <c r="AX30" s="273">
        <f>'施設資源化量内訳'!H30</f>
        <v>9296</v>
      </c>
      <c r="AY30" s="273">
        <f>'施設資源化量内訳'!I30</f>
        <v>6635</v>
      </c>
      <c r="AZ30" s="273">
        <f>'施設資源化量内訳'!J30</f>
        <v>1839</v>
      </c>
      <c r="BA30" s="273">
        <f>'施設資源化量内訳'!K30</f>
        <v>39</v>
      </c>
      <c r="BB30" s="273">
        <f>'施設資源化量内訳'!L30</f>
        <v>9972</v>
      </c>
      <c r="BC30" s="273">
        <f>'施設資源化量内訳'!M30</f>
        <v>11</v>
      </c>
      <c r="BD30" s="273">
        <f>'施設資源化量内訳'!N30</f>
        <v>299</v>
      </c>
      <c r="BE30" s="273">
        <f>'施設資源化量内訳'!O30</f>
        <v>1357</v>
      </c>
      <c r="BF30" s="273">
        <f>'施設資源化量内訳'!P30</f>
        <v>0</v>
      </c>
      <c r="BG30" s="273">
        <f>'施設資源化量内訳'!Q30</f>
        <v>16719</v>
      </c>
      <c r="BH30" s="273">
        <f>'施設資源化量内訳'!R30</f>
        <v>48109</v>
      </c>
      <c r="BI30" s="273">
        <f>'施設資源化量内訳'!S30</f>
        <v>0</v>
      </c>
      <c r="BJ30" s="273">
        <f>'施設資源化量内訳'!T30</f>
        <v>10857</v>
      </c>
      <c r="BK30" s="273">
        <f>'施設資源化量内訳'!U30</f>
        <v>0</v>
      </c>
      <c r="BL30" s="273">
        <f>'施設資源化量内訳'!V30</f>
        <v>4808</v>
      </c>
      <c r="BM30" s="273">
        <f>'施設資源化量内訳'!W30</f>
        <v>19</v>
      </c>
      <c r="BN30" s="273">
        <f>'施設資源化量内訳'!X30</f>
        <v>16154</v>
      </c>
      <c r="BO30" s="273">
        <f t="shared" si="3"/>
        <v>24630</v>
      </c>
      <c r="BP30" s="273">
        <v>22729</v>
      </c>
      <c r="BQ30" s="273">
        <v>81</v>
      </c>
      <c r="BR30" s="273">
        <v>818</v>
      </c>
      <c r="BS30" s="273">
        <v>274</v>
      </c>
      <c r="BT30" s="273">
        <v>100</v>
      </c>
      <c r="BU30" s="273">
        <v>9</v>
      </c>
      <c r="BV30" s="273">
        <v>1</v>
      </c>
      <c r="BW30" s="273">
        <v>0</v>
      </c>
      <c r="BX30" s="273">
        <v>0</v>
      </c>
      <c r="BY30" s="273">
        <v>617</v>
      </c>
      <c r="BZ30" s="273">
        <v>0</v>
      </c>
      <c r="CA30" s="273">
        <v>0</v>
      </c>
      <c r="CB30" s="273">
        <v>0</v>
      </c>
      <c r="CC30" s="273">
        <v>0</v>
      </c>
      <c r="CD30" s="273">
        <v>0</v>
      </c>
      <c r="CE30" s="273">
        <v>0</v>
      </c>
      <c r="CF30" s="273">
        <v>0</v>
      </c>
      <c r="CG30" s="273">
        <v>0</v>
      </c>
      <c r="CH30" s="273">
        <v>0</v>
      </c>
      <c r="CI30" s="273">
        <v>1</v>
      </c>
      <c r="CJ30" s="301">
        <v>26</v>
      </c>
    </row>
    <row r="31" spans="1:88" s="270" customFormat="1" ht="12" customHeight="1">
      <c r="A31" s="271" t="s">
        <v>574</v>
      </c>
      <c r="B31" s="272" t="s">
        <v>575</v>
      </c>
      <c r="C31" s="300" t="s">
        <v>300</v>
      </c>
      <c r="D31" s="273">
        <f aca="true" t="shared" si="48" ref="D31:R31">SUM(Y31,AT31,BO31)</f>
        <v>86417</v>
      </c>
      <c r="E31" s="273">
        <f t="shared" si="48"/>
        <v>42124</v>
      </c>
      <c r="F31" s="273">
        <f t="shared" si="48"/>
        <v>159</v>
      </c>
      <c r="G31" s="273">
        <f t="shared" si="48"/>
        <v>1695</v>
      </c>
      <c r="H31" s="273">
        <f t="shared" si="48"/>
        <v>7835</v>
      </c>
      <c r="I31" s="273">
        <f t="shared" si="48"/>
        <v>7277</v>
      </c>
      <c r="J31" s="273">
        <f t="shared" si="48"/>
        <v>2962</v>
      </c>
      <c r="K31" s="273">
        <f t="shared" si="48"/>
        <v>164</v>
      </c>
      <c r="L31" s="273">
        <f t="shared" si="48"/>
        <v>6065</v>
      </c>
      <c r="M31" s="273">
        <f t="shared" si="48"/>
        <v>527</v>
      </c>
      <c r="N31" s="273">
        <f t="shared" si="48"/>
        <v>2029</v>
      </c>
      <c r="O31" s="273">
        <f t="shared" si="48"/>
        <v>2645</v>
      </c>
      <c r="P31" s="273">
        <f t="shared" si="48"/>
        <v>0</v>
      </c>
      <c r="Q31" s="273">
        <f t="shared" si="48"/>
        <v>2815</v>
      </c>
      <c r="R31" s="273">
        <f t="shared" si="48"/>
        <v>8809</v>
      </c>
      <c r="S31" s="273">
        <f aca="true" t="shared" si="49" ref="S31:X31">SUM(AN31,BI31,CD31)</f>
        <v>21</v>
      </c>
      <c r="T31" s="273">
        <f t="shared" si="49"/>
        <v>0</v>
      </c>
      <c r="U31" s="273">
        <f t="shared" si="49"/>
        <v>0</v>
      </c>
      <c r="V31" s="273">
        <f t="shared" si="49"/>
        <v>0</v>
      </c>
      <c r="W31" s="273">
        <f t="shared" si="49"/>
        <v>96</v>
      </c>
      <c r="X31" s="273">
        <f t="shared" si="49"/>
        <v>1194</v>
      </c>
      <c r="Y31" s="273">
        <f t="shared" si="2"/>
        <v>24736</v>
      </c>
      <c r="Z31" s="273">
        <v>16065</v>
      </c>
      <c r="AA31" s="273">
        <v>107</v>
      </c>
      <c r="AB31" s="273">
        <v>760</v>
      </c>
      <c r="AC31" s="273">
        <v>1638</v>
      </c>
      <c r="AD31" s="273">
        <v>4060</v>
      </c>
      <c r="AE31" s="273">
        <v>388</v>
      </c>
      <c r="AF31" s="273">
        <v>4</v>
      </c>
      <c r="AG31" s="273">
        <v>0</v>
      </c>
      <c r="AH31" s="273">
        <v>0</v>
      </c>
      <c r="AI31" s="273">
        <v>1405</v>
      </c>
      <c r="AJ31" s="273">
        <v>0</v>
      </c>
      <c r="AK31" s="273">
        <v>0</v>
      </c>
      <c r="AL31" s="273">
        <v>0</v>
      </c>
      <c r="AM31" s="273">
        <v>0</v>
      </c>
      <c r="AN31" s="273">
        <v>0</v>
      </c>
      <c r="AO31" s="273">
        <v>0</v>
      </c>
      <c r="AP31" s="273">
        <v>0</v>
      </c>
      <c r="AQ31" s="273">
        <v>0</v>
      </c>
      <c r="AR31" s="273">
        <v>67</v>
      </c>
      <c r="AS31" s="273">
        <v>242</v>
      </c>
      <c r="AT31" s="273">
        <f>'施設資源化量内訳'!D31</f>
        <v>35606</v>
      </c>
      <c r="AU31" s="273">
        <f>'施設資源化量内訳'!E31</f>
        <v>1606</v>
      </c>
      <c r="AV31" s="273">
        <f>'施設資源化量内訳'!F31</f>
        <v>24</v>
      </c>
      <c r="AW31" s="273">
        <f>'施設資源化量内訳'!G31</f>
        <v>64</v>
      </c>
      <c r="AX31" s="273">
        <f>'施設資源化量内訳'!H31</f>
        <v>6137</v>
      </c>
      <c r="AY31" s="273">
        <f>'施設資源化量内訳'!I31</f>
        <v>3212</v>
      </c>
      <c r="AZ31" s="273">
        <f>'施設資源化量内訳'!J31</f>
        <v>2546</v>
      </c>
      <c r="BA31" s="273">
        <f>'施設資源化量内訳'!K31</f>
        <v>141</v>
      </c>
      <c r="BB31" s="273">
        <f>'施設資源化量内訳'!L31</f>
        <v>6061</v>
      </c>
      <c r="BC31" s="273">
        <f>'施設資源化量内訳'!M31</f>
        <v>487</v>
      </c>
      <c r="BD31" s="273">
        <f>'施設資源化量内訳'!N31</f>
        <v>57</v>
      </c>
      <c r="BE31" s="273">
        <f>'施設資源化量内訳'!O31</f>
        <v>2645</v>
      </c>
      <c r="BF31" s="273">
        <f>'施設資源化量内訳'!P31</f>
        <v>0</v>
      </c>
      <c r="BG31" s="273">
        <f>'施設資源化量内訳'!Q31</f>
        <v>2815</v>
      </c>
      <c r="BH31" s="273">
        <f>'施設資源化量内訳'!R31</f>
        <v>8809</v>
      </c>
      <c r="BI31" s="273">
        <f>'施設資源化量内訳'!S31</f>
        <v>21</v>
      </c>
      <c r="BJ31" s="273">
        <f>'施設資源化量内訳'!T31</f>
        <v>0</v>
      </c>
      <c r="BK31" s="273">
        <f>'施設資源化量内訳'!U31</f>
        <v>0</v>
      </c>
      <c r="BL31" s="273">
        <f>'施設資源化量内訳'!V31</f>
        <v>0</v>
      </c>
      <c r="BM31" s="273">
        <f>'施設資源化量内訳'!W31</f>
        <v>29</v>
      </c>
      <c r="BN31" s="273">
        <f>'施設資源化量内訳'!X31</f>
        <v>952</v>
      </c>
      <c r="BO31" s="273">
        <f t="shared" si="3"/>
        <v>26075</v>
      </c>
      <c r="BP31" s="273">
        <v>24453</v>
      </c>
      <c r="BQ31" s="273">
        <v>28</v>
      </c>
      <c r="BR31" s="273">
        <v>871</v>
      </c>
      <c r="BS31" s="273">
        <v>60</v>
      </c>
      <c r="BT31" s="273">
        <v>5</v>
      </c>
      <c r="BU31" s="273">
        <v>28</v>
      </c>
      <c r="BV31" s="273">
        <v>19</v>
      </c>
      <c r="BW31" s="273">
        <v>4</v>
      </c>
      <c r="BX31" s="273">
        <v>40</v>
      </c>
      <c r="BY31" s="273">
        <v>567</v>
      </c>
      <c r="BZ31" s="273">
        <v>0</v>
      </c>
      <c r="CA31" s="273">
        <v>0</v>
      </c>
      <c r="CB31" s="273">
        <v>0</v>
      </c>
      <c r="CC31" s="273">
        <v>0</v>
      </c>
      <c r="CD31" s="273">
        <v>0</v>
      </c>
      <c r="CE31" s="273">
        <v>0</v>
      </c>
      <c r="CF31" s="273">
        <v>0</v>
      </c>
      <c r="CG31" s="273">
        <v>0</v>
      </c>
      <c r="CH31" s="273">
        <v>0</v>
      </c>
      <c r="CI31" s="273">
        <v>0</v>
      </c>
      <c r="CJ31" s="301">
        <v>19</v>
      </c>
    </row>
    <row r="32" spans="1:88" s="270" customFormat="1" ht="12" customHeight="1">
      <c r="A32" s="271" t="s">
        <v>576</v>
      </c>
      <c r="B32" s="272" t="s">
        <v>631</v>
      </c>
      <c r="C32" s="300" t="s">
        <v>300</v>
      </c>
      <c r="D32" s="273">
        <f aca="true" t="shared" si="50" ref="D32:S32">SUM(Y32,AT32,BO32)</f>
        <v>123099</v>
      </c>
      <c r="E32" s="273">
        <f t="shared" si="50"/>
        <v>59875</v>
      </c>
      <c r="F32" s="273">
        <f t="shared" si="50"/>
        <v>217</v>
      </c>
      <c r="G32" s="273">
        <f t="shared" si="50"/>
        <v>309</v>
      </c>
      <c r="H32" s="273">
        <f t="shared" si="50"/>
        <v>9700</v>
      </c>
      <c r="I32" s="273">
        <f t="shared" si="50"/>
        <v>12075</v>
      </c>
      <c r="J32" s="273">
        <f t="shared" si="50"/>
        <v>4315</v>
      </c>
      <c r="K32" s="273">
        <f t="shared" si="50"/>
        <v>26</v>
      </c>
      <c r="L32" s="273">
        <f t="shared" si="50"/>
        <v>13071</v>
      </c>
      <c r="M32" s="273">
        <f t="shared" si="50"/>
        <v>747</v>
      </c>
      <c r="N32" s="273">
        <f t="shared" si="50"/>
        <v>3096</v>
      </c>
      <c r="O32" s="273">
        <f t="shared" si="50"/>
        <v>123</v>
      </c>
      <c r="P32" s="273">
        <f t="shared" si="50"/>
        <v>1192</v>
      </c>
      <c r="Q32" s="273">
        <f t="shared" si="50"/>
        <v>0</v>
      </c>
      <c r="R32" s="273">
        <f t="shared" si="50"/>
        <v>226</v>
      </c>
      <c r="S32" s="273">
        <f t="shared" si="50"/>
        <v>0</v>
      </c>
      <c r="T32" s="273">
        <f>SUM(AO32,BJ32,CE32)</f>
        <v>0</v>
      </c>
      <c r="U32" s="273">
        <f>SUM(AP32,BK32,CF32)</f>
        <v>0</v>
      </c>
      <c r="V32" s="273">
        <f>SUM(AQ32,BL32,CG32)</f>
        <v>0</v>
      </c>
      <c r="W32" s="273">
        <f>SUM(AR32,BM32,CH32)</f>
        <v>36</v>
      </c>
      <c r="X32" s="273">
        <f>SUM(AS32,BN32,CI32)</f>
        <v>18091</v>
      </c>
      <c r="Y32" s="273">
        <f t="shared" si="2"/>
        <v>18738</v>
      </c>
      <c r="Z32" s="273">
        <v>974</v>
      </c>
      <c r="AA32" s="273">
        <v>73</v>
      </c>
      <c r="AB32" s="273">
        <v>0</v>
      </c>
      <c r="AC32" s="273">
        <v>437</v>
      </c>
      <c r="AD32" s="273">
        <v>576</v>
      </c>
      <c r="AE32" s="273">
        <v>127</v>
      </c>
      <c r="AF32" s="273">
        <v>3</v>
      </c>
      <c r="AG32" s="273">
        <v>151</v>
      </c>
      <c r="AH32" s="273">
        <v>0</v>
      </c>
      <c r="AI32" s="273">
        <v>202</v>
      </c>
      <c r="AJ32" s="273">
        <v>0</v>
      </c>
      <c r="AK32" s="273">
        <v>0</v>
      </c>
      <c r="AL32" s="273">
        <v>0</v>
      </c>
      <c r="AM32" s="273">
        <v>0</v>
      </c>
      <c r="AN32" s="273">
        <v>0</v>
      </c>
      <c r="AO32" s="273">
        <v>0</v>
      </c>
      <c r="AP32" s="273">
        <v>0</v>
      </c>
      <c r="AQ32" s="273">
        <v>0</v>
      </c>
      <c r="AR32" s="273">
        <v>22</v>
      </c>
      <c r="AS32" s="273">
        <v>16173</v>
      </c>
      <c r="AT32" s="273">
        <f>'施設資源化量内訳'!D32</f>
        <v>42894</v>
      </c>
      <c r="AU32" s="273">
        <f>'施設資源化量内訳'!E32</f>
        <v>951</v>
      </c>
      <c r="AV32" s="273">
        <f>'施設資源化量内訳'!F32</f>
        <v>105</v>
      </c>
      <c r="AW32" s="273">
        <f>'施設資源化量内訳'!G32</f>
        <v>222</v>
      </c>
      <c r="AX32" s="273">
        <f>'施設資源化量内訳'!H32</f>
        <v>8902</v>
      </c>
      <c r="AY32" s="273">
        <f>'施設資源化量内訳'!I32</f>
        <v>11407</v>
      </c>
      <c r="AZ32" s="273">
        <f>'施設資源化量内訳'!J32</f>
        <v>4188</v>
      </c>
      <c r="BA32" s="273">
        <f>'施設資源化量内訳'!K32</f>
        <v>23</v>
      </c>
      <c r="BB32" s="273">
        <f>'施設資源化量内訳'!L32</f>
        <v>12920</v>
      </c>
      <c r="BC32" s="273">
        <f>'施設資源化量内訳'!M32</f>
        <v>747</v>
      </c>
      <c r="BD32" s="273">
        <f>'施設資源化量内訳'!N32</f>
        <v>25</v>
      </c>
      <c r="BE32" s="273">
        <f>'施設資源化量内訳'!O32</f>
        <v>123</v>
      </c>
      <c r="BF32" s="273">
        <f>'施設資源化量内訳'!P32</f>
        <v>1192</v>
      </c>
      <c r="BG32" s="273">
        <f>'施設資源化量内訳'!Q32</f>
        <v>0</v>
      </c>
      <c r="BH32" s="273">
        <f>'施設資源化量内訳'!R32</f>
        <v>226</v>
      </c>
      <c r="BI32" s="273">
        <f>'施設資源化量内訳'!S32</f>
        <v>0</v>
      </c>
      <c r="BJ32" s="273">
        <f>'施設資源化量内訳'!T32</f>
        <v>0</v>
      </c>
      <c r="BK32" s="273">
        <f>'施設資源化量内訳'!U32</f>
        <v>0</v>
      </c>
      <c r="BL32" s="273">
        <f>'施設資源化量内訳'!V32</f>
        <v>0</v>
      </c>
      <c r="BM32" s="273">
        <f>'施設資源化量内訳'!W32</f>
        <v>1</v>
      </c>
      <c r="BN32" s="273">
        <f>'施設資源化量内訳'!X32</f>
        <v>1862</v>
      </c>
      <c r="BO32" s="273">
        <f t="shared" si="3"/>
        <v>61467</v>
      </c>
      <c r="BP32" s="283">
        <v>57950</v>
      </c>
      <c r="BQ32" s="273">
        <v>39</v>
      </c>
      <c r="BR32" s="273">
        <v>87</v>
      </c>
      <c r="BS32" s="273">
        <v>361</v>
      </c>
      <c r="BT32" s="273">
        <v>92</v>
      </c>
      <c r="BU32" s="273">
        <v>0</v>
      </c>
      <c r="BV32" s="273">
        <v>0</v>
      </c>
      <c r="BW32" s="273">
        <v>0</v>
      </c>
      <c r="BX32" s="273">
        <v>0</v>
      </c>
      <c r="BY32" s="283">
        <v>2869</v>
      </c>
      <c r="BZ32" s="273">
        <v>0</v>
      </c>
      <c r="CA32" s="273">
        <v>0</v>
      </c>
      <c r="CB32" s="273">
        <v>0</v>
      </c>
      <c r="CC32" s="273">
        <v>0</v>
      </c>
      <c r="CD32" s="273">
        <v>0</v>
      </c>
      <c r="CE32" s="273">
        <v>0</v>
      </c>
      <c r="CF32" s="273">
        <v>0</v>
      </c>
      <c r="CG32" s="273">
        <v>0</v>
      </c>
      <c r="CH32" s="273">
        <v>13</v>
      </c>
      <c r="CI32" s="273">
        <v>56</v>
      </c>
      <c r="CJ32" s="301">
        <v>26</v>
      </c>
    </row>
    <row r="33" spans="1:88" s="270" customFormat="1" ht="12" customHeight="1">
      <c r="A33" s="271" t="s">
        <v>577</v>
      </c>
      <c r="B33" s="272" t="s">
        <v>578</v>
      </c>
      <c r="C33" s="300" t="s">
        <v>300</v>
      </c>
      <c r="D33" s="273">
        <f aca="true" t="shared" si="51" ref="D33:R33">SUM(Y33,AT33,BO33)</f>
        <v>416921</v>
      </c>
      <c r="E33" s="273">
        <f t="shared" si="51"/>
        <v>229099</v>
      </c>
      <c r="F33" s="273">
        <f t="shared" si="51"/>
        <v>807</v>
      </c>
      <c r="G33" s="273">
        <f t="shared" si="51"/>
        <v>8709</v>
      </c>
      <c r="H33" s="273">
        <f t="shared" si="51"/>
        <v>36475</v>
      </c>
      <c r="I33" s="273">
        <f t="shared" si="51"/>
        <v>42215</v>
      </c>
      <c r="J33" s="273">
        <f t="shared" si="51"/>
        <v>14363</v>
      </c>
      <c r="K33" s="273">
        <f t="shared" si="51"/>
        <v>97</v>
      </c>
      <c r="L33" s="273">
        <f t="shared" si="51"/>
        <v>46151</v>
      </c>
      <c r="M33" s="273">
        <f t="shared" si="51"/>
        <v>4754</v>
      </c>
      <c r="N33" s="273">
        <f t="shared" si="51"/>
        <v>13941</v>
      </c>
      <c r="O33" s="273">
        <f t="shared" si="51"/>
        <v>11</v>
      </c>
      <c r="P33" s="273">
        <f t="shared" si="51"/>
        <v>0</v>
      </c>
      <c r="Q33" s="273">
        <f t="shared" si="51"/>
        <v>12778</v>
      </c>
      <c r="R33" s="273">
        <f t="shared" si="51"/>
        <v>0</v>
      </c>
      <c r="S33" s="273">
        <f aca="true" t="shared" si="52" ref="S33:X33">SUM(AN33,BI33,CD33)</f>
        <v>0</v>
      </c>
      <c r="T33" s="273">
        <f t="shared" si="52"/>
        <v>0</v>
      </c>
      <c r="U33" s="273">
        <f t="shared" si="52"/>
        <v>0</v>
      </c>
      <c r="V33" s="273">
        <f t="shared" si="52"/>
        <v>64</v>
      </c>
      <c r="W33" s="273">
        <f t="shared" si="52"/>
        <v>21</v>
      </c>
      <c r="X33" s="273">
        <f t="shared" si="52"/>
        <v>7436</v>
      </c>
      <c r="Y33" s="273">
        <f t="shared" si="2"/>
        <v>22165</v>
      </c>
      <c r="Z33" s="273">
        <v>7311</v>
      </c>
      <c r="AA33" s="273">
        <v>312</v>
      </c>
      <c r="AB33" s="273">
        <v>2029</v>
      </c>
      <c r="AC33" s="273">
        <v>807</v>
      </c>
      <c r="AD33" s="273">
        <v>2802</v>
      </c>
      <c r="AE33" s="273">
        <v>844</v>
      </c>
      <c r="AF33" s="273">
        <v>14</v>
      </c>
      <c r="AG33" s="273">
        <v>1979</v>
      </c>
      <c r="AH33" s="273">
        <v>0</v>
      </c>
      <c r="AI33" s="273">
        <v>1147</v>
      </c>
      <c r="AJ33" s="273">
        <v>0</v>
      </c>
      <c r="AK33" s="273">
        <v>0</v>
      </c>
      <c r="AL33" s="273">
        <v>0</v>
      </c>
      <c r="AM33" s="273">
        <v>0</v>
      </c>
      <c r="AN33" s="273">
        <v>0</v>
      </c>
      <c r="AO33" s="273">
        <v>0</v>
      </c>
      <c r="AP33" s="273">
        <v>0</v>
      </c>
      <c r="AQ33" s="273">
        <v>0</v>
      </c>
      <c r="AR33" s="273">
        <v>20</v>
      </c>
      <c r="AS33" s="273">
        <v>4900</v>
      </c>
      <c r="AT33" s="273">
        <f>'施設資源化量内訳'!D33</f>
        <v>161679</v>
      </c>
      <c r="AU33" s="273">
        <f>'施設資源化量内訳'!E33</f>
        <v>9173</v>
      </c>
      <c r="AV33" s="273">
        <f>'施設資源化量内訳'!F33</f>
        <v>54</v>
      </c>
      <c r="AW33" s="273">
        <f>'施設資源化量内訳'!G33</f>
        <v>229</v>
      </c>
      <c r="AX33" s="273">
        <f>'施設資源化量内訳'!H33</f>
        <v>33430</v>
      </c>
      <c r="AY33" s="273">
        <f>'施設資源化量内訳'!I33</f>
        <v>39339</v>
      </c>
      <c r="AZ33" s="273">
        <f>'施設資源化量内訳'!J33</f>
        <v>13490</v>
      </c>
      <c r="BA33" s="273">
        <f>'施設資源化量内訳'!K33</f>
        <v>83</v>
      </c>
      <c r="BB33" s="273">
        <f>'施設資源化量内訳'!L33</f>
        <v>44172</v>
      </c>
      <c r="BC33" s="273">
        <f>'施設資源化量内訳'!M33</f>
        <v>4571</v>
      </c>
      <c r="BD33" s="273">
        <f>'施設資源化量内訳'!N33</f>
        <v>1803</v>
      </c>
      <c r="BE33" s="273">
        <f>'施設資源化量内訳'!O33</f>
        <v>11</v>
      </c>
      <c r="BF33" s="273">
        <f>'施設資源化量内訳'!P33</f>
        <v>0</v>
      </c>
      <c r="BG33" s="273">
        <f>'施設資源化量内訳'!Q33</f>
        <v>12778</v>
      </c>
      <c r="BH33" s="273">
        <f>'施設資源化量内訳'!R33</f>
        <v>0</v>
      </c>
      <c r="BI33" s="273">
        <f>'施設資源化量内訳'!S33</f>
        <v>0</v>
      </c>
      <c r="BJ33" s="273">
        <f>'施設資源化量内訳'!T33</f>
        <v>0</v>
      </c>
      <c r="BK33" s="273">
        <f>'施設資源化量内訳'!U33</f>
        <v>0</v>
      </c>
      <c r="BL33" s="273">
        <f>'施設資源化量内訳'!V33</f>
        <v>64</v>
      </c>
      <c r="BM33" s="273">
        <f>'施設資源化量内訳'!W33</f>
        <v>0</v>
      </c>
      <c r="BN33" s="273">
        <f>'施設資源化量内訳'!X33</f>
        <v>2482</v>
      </c>
      <c r="BO33" s="273">
        <f t="shared" si="3"/>
        <v>233077</v>
      </c>
      <c r="BP33" s="273">
        <v>212615</v>
      </c>
      <c r="BQ33" s="273">
        <v>441</v>
      </c>
      <c r="BR33" s="273">
        <v>6451</v>
      </c>
      <c r="BS33" s="273">
        <v>2238</v>
      </c>
      <c r="BT33" s="273">
        <v>74</v>
      </c>
      <c r="BU33" s="273">
        <v>29</v>
      </c>
      <c r="BV33" s="273">
        <v>0</v>
      </c>
      <c r="BW33" s="273">
        <v>0</v>
      </c>
      <c r="BX33" s="273">
        <v>183</v>
      </c>
      <c r="BY33" s="273">
        <v>10991</v>
      </c>
      <c r="BZ33" s="273">
        <v>0</v>
      </c>
      <c r="CA33" s="273">
        <v>0</v>
      </c>
      <c r="CB33" s="273">
        <v>0</v>
      </c>
      <c r="CC33" s="273">
        <v>0</v>
      </c>
      <c r="CD33" s="273">
        <v>0</v>
      </c>
      <c r="CE33" s="273">
        <v>0</v>
      </c>
      <c r="CF33" s="273">
        <v>0</v>
      </c>
      <c r="CG33" s="273">
        <v>0</v>
      </c>
      <c r="CH33" s="273">
        <v>1</v>
      </c>
      <c r="CI33" s="273">
        <v>54</v>
      </c>
      <c r="CJ33" s="301">
        <v>43</v>
      </c>
    </row>
    <row r="34" spans="1:88" s="270" customFormat="1" ht="12" customHeight="1">
      <c r="A34" s="271" t="s">
        <v>579</v>
      </c>
      <c r="B34" s="272" t="s">
        <v>643</v>
      </c>
      <c r="C34" s="300" t="s">
        <v>300</v>
      </c>
      <c r="D34" s="273">
        <f aca="true" t="shared" si="53" ref="D34:R34">SUM(Y34,AT34,BO34)</f>
        <v>341282</v>
      </c>
      <c r="E34" s="273">
        <f t="shared" si="53"/>
        <v>203923</v>
      </c>
      <c r="F34" s="273">
        <f t="shared" si="53"/>
        <v>1544</v>
      </c>
      <c r="G34" s="273">
        <f t="shared" si="53"/>
        <v>6724</v>
      </c>
      <c r="H34" s="273">
        <f t="shared" si="53"/>
        <v>29172</v>
      </c>
      <c r="I34" s="273">
        <f t="shared" si="53"/>
        <v>19479</v>
      </c>
      <c r="J34" s="273">
        <f t="shared" si="53"/>
        <v>11217</v>
      </c>
      <c r="K34" s="273">
        <f t="shared" si="53"/>
        <v>711</v>
      </c>
      <c r="L34" s="273">
        <f t="shared" si="53"/>
        <v>17885</v>
      </c>
      <c r="M34" s="273">
        <f t="shared" si="53"/>
        <v>4289</v>
      </c>
      <c r="N34" s="273">
        <f t="shared" si="53"/>
        <v>9238</v>
      </c>
      <c r="O34" s="273">
        <f t="shared" si="53"/>
        <v>7471</v>
      </c>
      <c r="P34" s="273">
        <f t="shared" si="53"/>
        <v>0</v>
      </c>
      <c r="Q34" s="273">
        <f t="shared" si="53"/>
        <v>13446</v>
      </c>
      <c r="R34" s="273">
        <f t="shared" si="53"/>
        <v>9478</v>
      </c>
      <c r="S34" s="273">
        <f aca="true" t="shared" si="54" ref="S34:X34">SUM(AN34,BI34,CD34)</f>
        <v>0</v>
      </c>
      <c r="T34" s="273">
        <f t="shared" si="54"/>
        <v>1553</v>
      </c>
      <c r="U34" s="273">
        <f t="shared" si="54"/>
        <v>0</v>
      </c>
      <c r="V34" s="273">
        <f t="shared" si="54"/>
        <v>671</v>
      </c>
      <c r="W34" s="273">
        <f t="shared" si="54"/>
        <v>191</v>
      </c>
      <c r="X34" s="273">
        <f t="shared" si="54"/>
        <v>4290</v>
      </c>
      <c r="Y34" s="273">
        <f t="shared" si="2"/>
        <v>45242</v>
      </c>
      <c r="Z34" s="273">
        <v>31940</v>
      </c>
      <c r="AA34" s="273">
        <v>52</v>
      </c>
      <c r="AB34" s="273">
        <v>3475</v>
      </c>
      <c r="AC34" s="273">
        <v>1397</v>
      </c>
      <c r="AD34" s="273">
        <v>4468</v>
      </c>
      <c r="AE34" s="273">
        <v>225</v>
      </c>
      <c r="AF34" s="273">
        <v>13</v>
      </c>
      <c r="AG34" s="273">
        <v>329</v>
      </c>
      <c r="AH34" s="273">
        <v>1270</v>
      </c>
      <c r="AI34" s="273">
        <v>1957</v>
      </c>
      <c r="AJ34" s="273">
        <v>0</v>
      </c>
      <c r="AK34" s="273">
        <v>0</v>
      </c>
      <c r="AL34" s="273">
        <v>0</v>
      </c>
      <c r="AM34" s="273">
        <v>0</v>
      </c>
      <c r="AN34" s="273">
        <v>0</v>
      </c>
      <c r="AO34" s="273">
        <v>0</v>
      </c>
      <c r="AP34" s="273">
        <v>0</v>
      </c>
      <c r="AQ34" s="273">
        <v>0</v>
      </c>
      <c r="AR34" s="273">
        <v>29</v>
      </c>
      <c r="AS34" s="273">
        <v>87</v>
      </c>
      <c r="AT34" s="273">
        <f>'施設資源化量内訳'!D34</f>
        <v>111915</v>
      </c>
      <c r="AU34" s="273">
        <f>'施設資源化量内訳'!E34</f>
        <v>4836</v>
      </c>
      <c r="AV34" s="273">
        <f>'施設資源化量内訳'!F34</f>
        <v>122</v>
      </c>
      <c r="AW34" s="273">
        <f>'施設資源化量内訳'!G34</f>
        <v>900</v>
      </c>
      <c r="AX34" s="273">
        <f>'施設資源化量内訳'!H34</f>
        <v>24586</v>
      </c>
      <c r="AY34" s="273">
        <f>'施設資源化量内訳'!I34</f>
        <v>14635</v>
      </c>
      <c r="AZ34" s="273">
        <f>'施設資源化量内訳'!J34</f>
        <v>8612</v>
      </c>
      <c r="BA34" s="273">
        <f>'施設資源化量内訳'!K34</f>
        <v>24</v>
      </c>
      <c r="BB34" s="273">
        <f>'施設資源化量内訳'!L34</f>
        <v>17556</v>
      </c>
      <c r="BC34" s="273">
        <f>'施設資源化量内訳'!M34</f>
        <v>2778</v>
      </c>
      <c r="BD34" s="273">
        <f>'施設資源化量内訳'!N34</f>
        <v>888</v>
      </c>
      <c r="BE34" s="273">
        <f>'施設資源化量内訳'!O34</f>
        <v>7471</v>
      </c>
      <c r="BF34" s="273">
        <f>'施設資源化量内訳'!P34</f>
        <v>0</v>
      </c>
      <c r="BG34" s="273">
        <f>'施設資源化量内訳'!Q34</f>
        <v>13446</v>
      </c>
      <c r="BH34" s="273">
        <f>'施設資源化量内訳'!R34</f>
        <v>9478</v>
      </c>
      <c r="BI34" s="273">
        <f>'施設資源化量内訳'!S34</f>
        <v>0</v>
      </c>
      <c r="BJ34" s="273">
        <f>'施設資源化量内訳'!T34</f>
        <v>1553</v>
      </c>
      <c r="BK34" s="273">
        <f>'施設資源化量内訳'!U34</f>
        <v>0</v>
      </c>
      <c r="BL34" s="273">
        <f>'施設資源化量内訳'!V34</f>
        <v>671</v>
      </c>
      <c r="BM34" s="273">
        <f>'施設資源化量内訳'!W34</f>
        <v>161</v>
      </c>
      <c r="BN34" s="273">
        <f>'施設資源化量内訳'!X34</f>
        <v>4198</v>
      </c>
      <c r="BO34" s="273">
        <f t="shared" si="3"/>
        <v>184125</v>
      </c>
      <c r="BP34" s="302">
        <v>167147</v>
      </c>
      <c r="BQ34" s="273">
        <v>1370</v>
      </c>
      <c r="BR34" s="273">
        <v>2349</v>
      </c>
      <c r="BS34" s="273">
        <v>3189</v>
      </c>
      <c r="BT34" s="273">
        <v>376</v>
      </c>
      <c r="BU34" s="273">
        <v>2380</v>
      </c>
      <c r="BV34" s="273">
        <v>674</v>
      </c>
      <c r="BW34" s="273">
        <v>0</v>
      </c>
      <c r="BX34" s="273">
        <v>241</v>
      </c>
      <c r="BY34" s="302">
        <v>6393</v>
      </c>
      <c r="BZ34" s="273">
        <v>0</v>
      </c>
      <c r="CA34" s="273">
        <v>0</v>
      </c>
      <c r="CB34" s="273">
        <v>0</v>
      </c>
      <c r="CC34" s="273">
        <v>0</v>
      </c>
      <c r="CD34" s="273">
        <v>0</v>
      </c>
      <c r="CE34" s="273">
        <v>0</v>
      </c>
      <c r="CF34" s="273">
        <v>0</v>
      </c>
      <c r="CG34" s="273">
        <v>0</v>
      </c>
      <c r="CH34" s="273">
        <v>1</v>
      </c>
      <c r="CI34" s="273">
        <v>5</v>
      </c>
      <c r="CJ34" s="301">
        <v>38</v>
      </c>
    </row>
    <row r="35" spans="1:88" s="270" customFormat="1" ht="12" customHeight="1">
      <c r="A35" s="271" t="s">
        <v>630</v>
      </c>
      <c r="B35" s="272" t="s">
        <v>644</v>
      </c>
      <c r="C35" s="300" t="s">
        <v>300</v>
      </c>
      <c r="D35" s="273">
        <f aca="true" t="shared" si="55" ref="D35:R35">SUM(Y35,AT35,BO35)</f>
        <v>62003</v>
      </c>
      <c r="E35" s="273">
        <f t="shared" si="55"/>
        <v>28792</v>
      </c>
      <c r="F35" s="273">
        <f t="shared" si="55"/>
        <v>220</v>
      </c>
      <c r="G35" s="273">
        <f t="shared" si="55"/>
        <v>1685</v>
      </c>
      <c r="H35" s="273">
        <f t="shared" si="55"/>
        <v>10170</v>
      </c>
      <c r="I35" s="273">
        <f t="shared" si="55"/>
        <v>6938</v>
      </c>
      <c r="J35" s="273">
        <f t="shared" si="55"/>
        <v>1765</v>
      </c>
      <c r="K35" s="273">
        <f t="shared" si="55"/>
        <v>66</v>
      </c>
      <c r="L35" s="273">
        <f t="shared" si="55"/>
        <v>3853</v>
      </c>
      <c r="M35" s="273">
        <f t="shared" si="55"/>
        <v>704</v>
      </c>
      <c r="N35" s="273">
        <f t="shared" si="55"/>
        <v>2041</v>
      </c>
      <c r="O35" s="273">
        <f t="shared" si="55"/>
        <v>83</v>
      </c>
      <c r="P35" s="273">
        <f t="shared" si="55"/>
        <v>0</v>
      </c>
      <c r="Q35" s="273">
        <f t="shared" si="55"/>
        <v>0</v>
      </c>
      <c r="R35" s="273">
        <f t="shared" si="55"/>
        <v>0</v>
      </c>
      <c r="S35" s="273">
        <f aca="true" t="shared" si="56" ref="S35:X35">SUM(AN35,BI35,CD35)</f>
        <v>0</v>
      </c>
      <c r="T35" s="273">
        <f t="shared" si="56"/>
        <v>400</v>
      </c>
      <c r="U35" s="273">
        <f t="shared" si="56"/>
        <v>0</v>
      </c>
      <c r="V35" s="273">
        <f t="shared" si="56"/>
        <v>0</v>
      </c>
      <c r="W35" s="273">
        <f t="shared" si="56"/>
        <v>20</v>
      </c>
      <c r="X35" s="273">
        <f t="shared" si="56"/>
        <v>5266</v>
      </c>
      <c r="Y35" s="273">
        <f t="shared" si="2"/>
        <v>16308</v>
      </c>
      <c r="Z35" s="273">
        <v>9955</v>
      </c>
      <c r="AA35" s="273">
        <v>117</v>
      </c>
      <c r="AB35" s="273">
        <v>272</v>
      </c>
      <c r="AC35" s="273">
        <v>1816</v>
      </c>
      <c r="AD35" s="273">
        <v>1725</v>
      </c>
      <c r="AE35" s="273">
        <v>639</v>
      </c>
      <c r="AF35" s="273">
        <v>46</v>
      </c>
      <c r="AG35" s="273">
        <v>917</v>
      </c>
      <c r="AH35" s="273">
        <v>19</v>
      </c>
      <c r="AI35" s="273">
        <v>633</v>
      </c>
      <c r="AJ35" s="273">
        <v>0</v>
      </c>
      <c r="AK35" s="273">
        <v>0</v>
      </c>
      <c r="AL35" s="273">
        <v>0</v>
      </c>
      <c r="AM35" s="273">
        <v>0</v>
      </c>
      <c r="AN35" s="273">
        <v>0</v>
      </c>
      <c r="AO35" s="273">
        <v>0</v>
      </c>
      <c r="AP35" s="273">
        <v>0</v>
      </c>
      <c r="AQ35" s="273">
        <v>0</v>
      </c>
      <c r="AR35" s="273">
        <v>8</v>
      </c>
      <c r="AS35" s="273">
        <v>161</v>
      </c>
      <c r="AT35" s="273">
        <f>'施設資源化量内訳'!D35</f>
        <v>24069</v>
      </c>
      <c r="AU35" s="273">
        <f>'施設資源化量内訳'!E35</f>
        <v>193</v>
      </c>
      <c r="AV35" s="273">
        <f>'施設資源化量内訳'!F35</f>
        <v>29</v>
      </c>
      <c r="AW35" s="273">
        <f>'施設資源化量内訳'!G35</f>
        <v>42</v>
      </c>
      <c r="AX35" s="273">
        <f>'施設資源化量内訳'!H35</f>
        <v>8123</v>
      </c>
      <c r="AY35" s="273">
        <f>'施設資源化量内訳'!I35</f>
        <v>5188</v>
      </c>
      <c r="AZ35" s="273">
        <f>'施設資源化量内訳'!J35</f>
        <v>1125</v>
      </c>
      <c r="BA35" s="273">
        <f>'施設資源化量内訳'!K35</f>
        <v>20</v>
      </c>
      <c r="BB35" s="273">
        <f>'施設資源化量内訳'!L35</f>
        <v>2936</v>
      </c>
      <c r="BC35" s="273">
        <f>'施設資源化量内訳'!M35</f>
        <v>685</v>
      </c>
      <c r="BD35" s="273">
        <f>'施設資源化量内訳'!N35</f>
        <v>129</v>
      </c>
      <c r="BE35" s="273">
        <f>'施設資源化量内訳'!O35</f>
        <v>83</v>
      </c>
      <c r="BF35" s="273">
        <f>'施設資源化量内訳'!P35</f>
        <v>0</v>
      </c>
      <c r="BG35" s="273">
        <f>'施設資源化量内訳'!Q35</f>
        <v>0</v>
      </c>
      <c r="BH35" s="273">
        <f>'施設資源化量内訳'!R35</f>
        <v>0</v>
      </c>
      <c r="BI35" s="273">
        <f>'施設資源化量内訳'!S35</f>
        <v>0</v>
      </c>
      <c r="BJ35" s="273">
        <f>'施設資源化量内訳'!T35</f>
        <v>400</v>
      </c>
      <c r="BK35" s="273">
        <f>'施設資源化量内訳'!U35</f>
        <v>0</v>
      </c>
      <c r="BL35" s="273">
        <f>'施設資源化量内訳'!V35</f>
        <v>0</v>
      </c>
      <c r="BM35" s="273">
        <f>'施設資源化量内訳'!W35</f>
        <v>11</v>
      </c>
      <c r="BN35" s="273">
        <f>'施設資源化量内訳'!X35</f>
        <v>5105</v>
      </c>
      <c r="BO35" s="273">
        <f t="shared" si="3"/>
        <v>21626</v>
      </c>
      <c r="BP35" s="273">
        <v>18644</v>
      </c>
      <c r="BQ35" s="273">
        <v>74</v>
      </c>
      <c r="BR35" s="273">
        <v>1371</v>
      </c>
      <c r="BS35" s="273">
        <v>231</v>
      </c>
      <c r="BT35" s="273">
        <v>25</v>
      </c>
      <c r="BU35" s="273">
        <v>1</v>
      </c>
      <c r="BV35" s="273">
        <v>0</v>
      </c>
      <c r="BW35" s="273">
        <v>0</v>
      </c>
      <c r="BX35" s="273">
        <v>0</v>
      </c>
      <c r="BY35" s="273">
        <v>1279</v>
      </c>
      <c r="BZ35" s="273">
        <v>0</v>
      </c>
      <c r="CA35" s="273">
        <v>0</v>
      </c>
      <c r="CB35" s="273">
        <v>0</v>
      </c>
      <c r="CC35" s="273">
        <v>0</v>
      </c>
      <c r="CD35" s="273">
        <v>0</v>
      </c>
      <c r="CE35" s="273">
        <v>0</v>
      </c>
      <c r="CF35" s="273">
        <v>0</v>
      </c>
      <c r="CG35" s="273">
        <v>0</v>
      </c>
      <c r="CH35" s="273">
        <v>1</v>
      </c>
      <c r="CI35" s="273">
        <v>0</v>
      </c>
      <c r="CJ35" s="301">
        <v>35</v>
      </c>
    </row>
    <row r="36" spans="1:88" s="270" customFormat="1" ht="12" customHeight="1">
      <c r="A36" s="271" t="s">
        <v>580</v>
      </c>
      <c r="B36" s="272" t="s">
        <v>581</v>
      </c>
      <c r="C36" s="300" t="s">
        <v>300</v>
      </c>
      <c r="D36" s="273">
        <f aca="true" t="shared" si="57" ref="D36:R36">SUM(Y36,AT36,BO36)</f>
        <v>53594</v>
      </c>
      <c r="E36" s="273">
        <f t="shared" si="57"/>
        <v>20318</v>
      </c>
      <c r="F36" s="273">
        <f t="shared" si="57"/>
        <v>21</v>
      </c>
      <c r="G36" s="273">
        <f t="shared" si="57"/>
        <v>1388</v>
      </c>
      <c r="H36" s="273">
        <f t="shared" si="57"/>
        <v>10883</v>
      </c>
      <c r="I36" s="273">
        <f t="shared" si="57"/>
        <v>6296</v>
      </c>
      <c r="J36" s="273">
        <f t="shared" si="57"/>
        <v>2024</v>
      </c>
      <c r="K36" s="273">
        <f t="shared" si="57"/>
        <v>200</v>
      </c>
      <c r="L36" s="273">
        <f t="shared" si="57"/>
        <v>6363</v>
      </c>
      <c r="M36" s="273">
        <f t="shared" si="57"/>
        <v>1848</v>
      </c>
      <c r="N36" s="273">
        <f t="shared" si="57"/>
        <v>655</v>
      </c>
      <c r="O36" s="273">
        <f t="shared" si="57"/>
        <v>0</v>
      </c>
      <c r="P36" s="273">
        <f t="shared" si="57"/>
        <v>36</v>
      </c>
      <c r="Q36" s="273">
        <f t="shared" si="57"/>
        <v>484</v>
      </c>
      <c r="R36" s="273">
        <f t="shared" si="57"/>
        <v>419</v>
      </c>
      <c r="S36" s="273">
        <f aca="true" t="shared" si="58" ref="S36:X36">SUM(AN36,BI36,CD36)</f>
        <v>0</v>
      </c>
      <c r="T36" s="273">
        <f t="shared" si="58"/>
        <v>425</v>
      </c>
      <c r="U36" s="273">
        <f t="shared" si="58"/>
        <v>0</v>
      </c>
      <c r="V36" s="273">
        <f t="shared" si="58"/>
        <v>0</v>
      </c>
      <c r="W36" s="273">
        <f t="shared" si="58"/>
        <v>31</v>
      </c>
      <c r="X36" s="273">
        <f t="shared" si="58"/>
        <v>2203</v>
      </c>
      <c r="Y36" s="273">
        <f t="shared" si="2"/>
        <v>6120</v>
      </c>
      <c r="Z36" s="273">
        <v>3768</v>
      </c>
      <c r="AA36" s="273">
        <v>2</v>
      </c>
      <c r="AB36" s="273">
        <v>299</v>
      </c>
      <c r="AC36" s="273">
        <v>1258</v>
      </c>
      <c r="AD36" s="273">
        <v>407</v>
      </c>
      <c r="AE36" s="273">
        <v>249</v>
      </c>
      <c r="AF36" s="273">
        <v>1</v>
      </c>
      <c r="AG36" s="273">
        <v>33</v>
      </c>
      <c r="AH36" s="273">
        <v>6</v>
      </c>
      <c r="AI36" s="273">
        <v>71</v>
      </c>
      <c r="AJ36" s="273">
        <v>0</v>
      </c>
      <c r="AK36" s="273">
        <v>0</v>
      </c>
      <c r="AL36" s="273">
        <v>0</v>
      </c>
      <c r="AM36" s="273">
        <v>0</v>
      </c>
      <c r="AN36" s="273">
        <v>0</v>
      </c>
      <c r="AO36" s="273">
        <v>0</v>
      </c>
      <c r="AP36" s="273">
        <v>0</v>
      </c>
      <c r="AQ36" s="273">
        <v>0</v>
      </c>
      <c r="AR36" s="273">
        <v>2</v>
      </c>
      <c r="AS36" s="273">
        <v>24</v>
      </c>
      <c r="AT36" s="273">
        <f>'施設資源化量内訳'!D36</f>
        <v>37028</v>
      </c>
      <c r="AU36" s="273">
        <f>'施設資源化量内訳'!E36</f>
        <v>6923</v>
      </c>
      <c r="AV36" s="273">
        <f>'施設資源化量内訳'!F36</f>
        <v>15</v>
      </c>
      <c r="AW36" s="273">
        <f>'施設資源化量内訳'!G36</f>
        <v>657</v>
      </c>
      <c r="AX36" s="273">
        <f>'施設資源化量内訳'!H36</f>
        <v>9429</v>
      </c>
      <c r="AY36" s="273">
        <f>'施設資源化量内訳'!I36</f>
        <v>5859</v>
      </c>
      <c r="AZ36" s="273">
        <f>'施設資源化量内訳'!J36</f>
        <v>1761</v>
      </c>
      <c r="BA36" s="273">
        <f>'施設資源化量内訳'!K36</f>
        <v>199</v>
      </c>
      <c r="BB36" s="273">
        <f>'施設資源化量内訳'!L36</f>
        <v>6330</v>
      </c>
      <c r="BC36" s="273">
        <f>'施設資源化量内訳'!M36</f>
        <v>1842</v>
      </c>
      <c r="BD36" s="273">
        <f>'施設資源化量内訳'!N36</f>
        <v>441</v>
      </c>
      <c r="BE36" s="273">
        <f>'施設資源化量内訳'!O36</f>
        <v>0</v>
      </c>
      <c r="BF36" s="273">
        <f>'施設資源化量内訳'!P36</f>
        <v>36</v>
      </c>
      <c r="BG36" s="273">
        <f>'施設資源化量内訳'!Q36</f>
        <v>484</v>
      </c>
      <c r="BH36" s="273">
        <f>'施設資源化量内訳'!R36</f>
        <v>419</v>
      </c>
      <c r="BI36" s="273">
        <f>'施設資源化量内訳'!S36</f>
        <v>0</v>
      </c>
      <c r="BJ36" s="273">
        <f>'施設資源化量内訳'!T36</f>
        <v>425</v>
      </c>
      <c r="BK36" s="273">
        <f>'施設資源化量内訳'!U36</f>
        <v>0</v>
      </c>
      <c r="BL36" s="273">
        <f>'施設資源化量内訳'!V36</f>
        <v>0</v>
      </c>
      <c r="BM36" s="273">
        <f>'施設資源化量内訳'!W36</f>
        <v>29</v>
      </c>
      <c r="BN36" s="273">
        <f>'施設資源化量内訳'!X36</f>
        <v>2179</v>
      </c>
      <c r="BO36" s="273">
        <f t="shared" si="3"/>
        <v>10446</v>
      </c>
      <c r="BP36" s="273">
        <v>9627</v>
      </c>
      <c r="BQ36" s="273">
        <v>4</v>
      </c>
      <c r="BR36" s="273">
        <v>432</v>
      </c>
      <c r="BS36" s="273">
        <v>196</v>
      </c>
      <c r="BT36" s="273">
        <v>30</v>
      </c>
      <c r="BU36" s="273">
        <v>14</v>
      </c>
      <c r="BV36" s="273">
        <v>0</v>
      </c>
      <c r="BW36" s="273">
        <v>0</v>
      </c>
      <c r="BX36" s="273">
        <v>0</v>
      </c>
      <c r="BY36" s="273">
        <v>143</v>
      </c>
      <c r="BZ36" s="273">
        <v>0</v>
      </c>
      <c r="CA36" s="273">
        <v>0</v>
      </c>
      <c r="CB36" s="273">
        <v>0</v>
      </c>
      <c r="CC36" s="273">
        <v>0</v>
      </c>
      <c r="CD36" s="273">
        <v>0</v>
      </c>
      <c r="CE36" s="273">
        <v>0</v>
      </c>
      <c r="CF36" s="273">
        <v>0</v>
      </c>
      <c r="CG36" s="273">
        <v>0</v>
      </c>
      <c r="CH36" s="273">
        <v>0</v>
      </c>
      <c r="CI36" s="273">
        <v>0</v>
      </c>
      <c r="CJ36" s="301">
        <v>26</v>
      </c>
    </row>
    <row r="37" spans="1:88" s="270" customFormat="1" ht="12" customHeight="1">
      <c r="A37" s="271" t="s">
        <v>582</v>
      </c>
      <c r="B37" s="272" t="s">
        <v>583</v>
      </c>
      <c r="C37" s="300" t="s">
        <v>300</v>
      </c>
      <c r="D37" s="273">
        <f aca="true" t="shared" si="59" ref="D37:R37">SUM(Y37,AT37,BO37)</f>
        <v>56524</v>
      </c>
      <c r="E37" s="273">
        <f t="shared" si="59"/>
        <v>36156</v>
      </c>
      <c r="F37" s="273">
        <f t="shared" si="59"/>
        <v>95</v>
      </c>
      <c r="G37" s="273">
        <f t="shared" si="59"/>
        <v>36</v>
      </c>
      <c r="H37" s="273">
        <f t="shared" si="59"/>
        <v>3933</v>
      </c>
      <c r="I37" s="273">
        <f t="shared" si="59"/>
        <v>2739</v>
      </c>
      <c r="J37" s="273">
        <f t="shared" si="59"/>
        <v>851</v>
      </c>
      <c r="K37" s="273">
        <f t="shared" si="59"/>
        <v>186</v>
      </c>
      <c r="L37" s="273">
        <f t="shared" si="59"/>
        <v>2851</v>
      </c>
      <c r="M37" s="273">
        <f t="shared" si="59"/>
        <v>150</v>
      </c>
      <c r="N37" s="273">
        <f t="shared" si="59"/>
        <v>655</v>
      </c>
      <c r="O37" s="273">
        <f t="shared" si="59"/>
        <v>4014</v>
      </c>
      <c r="P37" s="273">
        <f t="shared" si="59"/>
        <v>23</v>
      </c>
      <c r="Q37" s="273">
        <f t="shared" si="59"/>
        <v>2937</v>
      </c>
      <c r="R37" s="273">
        <f t="shared" si="59"/>
        <v>74</v>
      </c>
      <c r="S37" s="273">
        <f aca="true" t="shared" si="60" ref="S37:X37">SUM(AN37,BI37,CD37)</f>
        <v>117</v>
      </c>
      <c r="T37" s="273">
        <f t="shared" si="60"/>
        <v>0</v>
      </c>
      <c r="U37" s="273">
        <f t="shared" si="60"/>
        <v>0</v>
      </c>
      <c r="V37" s="273">
        <f t="shared" si="60"/>
        <v>0</v>
      </c>
      <c r="W37" s="273">
        <f t="shared" si="60"/>
        <v>94</v>
      </c>
      <c r="X37" s="273">
        <f t="shared" si="60"/>
        <v>1613</v>
      </c>
      <c r="Y37" s="273">
        <f t="shared" si="2"/>
        <v>24217</v>
      </c>
      <c r="Z37" s="273">
        <v>23010</v>
      </c>
      <c r="AA37" s="273">
        <v>29</v>
      </c>
      <c r="AB37" s="273">
        <v>6</v>
      </c>
      <c r="AC37" s="273">
        <v>160</v>
      </c>
      <c r="AD37" s="273">
        <v>360</v>
      </c>
      <c r="AE37" s="273">
        <v>180</v>
      </c>
      <c r="AF37" s="273">
        <v>34</v>
      </c>
      <c r="AG37" s="273">
        <v>18</v>
      </c>
      <c r="AH37" s="273">
        <v>0</v>
      </c>
      <c r="AI37" s="273">
        <v>214</v>
      </c>
      <c r="AJ37" s="273">
        <v>0</v>
      </c>
      <c r="AK37" s="273">
        <v>0</v>
      </c>
      <c r="AL37" s="273">
        <v>0</v>
      </c>
      <c r="AM37" s="273">
        <v>0</v>
      </c>
      <c r="AN37" s="273">
        <v>0</v>
      </c>
      <c r="AO37" s="273">
        <v>0</v>
      </c>
      <c r="AP37" s="273">
        <v>0</v>
      </c>
      <c r="AQ37" s="273">
        <v>0</v>
      </c>
      <c r="AR37" s="273">
        <v>75</v>
      </c>
      <c r="AS37" s="273">
        <v>131</v>
      </c>
      <c r="AT37" s="273">
        <f>'施設資源化量内訳'!D37</f>
        <v>25263</v>
      </c>
      <c r="AU37" s="273">
        <f>'施設資源化量内訳'!E37</f>
        <v>6527</v>
      </c>
      <c r="AV37" s="273">
        <f>'施設資源化量内訳'!F37</f>
        <v>43</v>
      </c>
      <c r="AW37" s="273">
        <f>'施設資源化量内訳'!G37</f>
        <v>28</v>
      </c>
      <c r="AX37" s="273">
        <f>'施設資源化量内訳'!H37</f>
        <v>3526</v>
      </c>
      <c r="AY37" s="273">
        <f>'施設資源化量内訳'!I37</f>
        <v>2328</v>
      </c>
      <c r="AZ37" s="273">
        <f>'施設資源化量内訳'!J37</f>
        <v>671</v>
      </c>
      <c r="BA37" s="273">
        <f>'施設資源化量内訳'!K37</f>
        <v>152</v>
      </c>
      <c r="BB37" s="273">
        <f>'施設資源化量内訳'!L37</f>
        <v>2833</v>
      </c>
      <c r="BC37" s="273">
        <f>'施設資源化量内訳'!M37</f>
        <v>147</v>
      </c>
      <c r="BD37" s="273">
        <f>'施設資源化量内訳'!N37</f>
        <v>344</v>
      </c>
      <c r="BE37" s="273">
        <f>'施設資源化量内訳'!O37</f>
        <v>4014</v>
      </c>
      <c r="BF37" s="273">
        <f>'施設資源化量内訳'!P37</f>
        <v>23</v>
      </c>
      <c r="BG37" s="273">
        <f>'施設資源化量内訳'!Q37</f>
        <v>2937</v>
      </c>
      <c r="BH37" s="273">
        <f>'施設資源化量内訳'!R37</f>
        <v>74</v>
      </c>
      <c r="BI37" s="273">
        <f>'施設資源化量内訳'!S37</f>
        <v>117</v>
      </c>
      <c r="BJ37" s="273">
        <f>'施設資源化量内訳'!T37</f>
        <v>0</v>
      </c>
      <c r="BK37" s="273">
        <f>'施設資源化量内訳'!U37</f>
        <v>0</v>
      </c>
      <c r="BL37" s="273">
        <f>'施設資源化量内訳'!V37</f>
        <v>0</v>
      </c>
      <c r="BM37" s="273">
        <f>'施設資源化量内訳'!W37</f>
        <v>18</v>
      </c>
      <c r="BN37" s="273">
        <f>'施設資源化量内訳'!X37</f>
        <v>1481</v>
      </c>
      <c r="BO37" s="273">
        <f t="shared" si="3"/>
        <v>7044</v>
      </c>
      <c r="BP37" s="273">
        <v>6619</v>
      </c>
      <c r="BQ37" s="273">
        <v>23</v>
      </c>
      <c r="BR37" s="273">
        <v>2</v>
      </c>
      <c r="BS37" s="273">
        <v>247</v>
      </c>
      <c r="BT37" s="273">
        <v>51</v>
      </c>
      <c r="BU37" s="273">
        <v>0</v>
      </c>
      <c r="BV37" s="273">
        <v>0</v>
      </c>
      <c r="BW37" s="273">
        <v>0</v>
      </c>
      <c r="BX37" s="273">
        <v>3</v>
      </c>
      <c r="BY37" s="273">
        <v>97</v>
      </c>
      <c r="BZ37" s="273">
        <v>0</v>
      </c>
      <c r="CA37" s="273">
        <v>0</v>
      </c>
      <c r="CB37" s="273">
        <v>0</v>
      </c>
      <c r="CC37" s="273">
        <v>0</v>
      </c>
      <c r="CD37" s="273">
        <v>0</v>
      </c>
      <c r="CE37" s="273">
        <v>0</v>
      </c>
      <c r="CF37" s="273">
        <v>0</v>
      </c>
      <c r="CG37" s="273">
        <v>0</v>
      </c>
      <c r="CH37" s="273">
        <v>1</v>
      </c>
      <c r="CI37" s="273">
        <v>1</v>
      </c>
      <c r="CJ37" s="301">
        <v>10</v>
      </c>
    </row>
    <row r="38" spans="1:88" s="270" customFormat="1" ht="12" customHeight="1">
      <c r="A38" s="271" t="s">
        <v>709</v>
      </c>
      <c r="B38" s="272" t="s">
        <v>710</v>
      </c>
      <c r="C38" s="300" t="s">
        <v>711</v>
      </c>
      <c r="D38" s="273">
        <f aca="true" t="shared" si="61" ref="D38:S38">SUM(Y38,AT38,BO38)</f>
        <v>62590</v>
      </c>
      <c r="E38" s="273">
        <f t="shared" si="61"/>
        <v>24598</v>
      </c>
      <c r="F38" s="273">
        <f t="shared" si="61"/>
        <v>88</v>
      </c>
      <c r="G38" s="273">
        <f t="shared" si="61"/>
        <v>748</v>
      </c>
      <c r="H38" s="273">
        <f t="shared" si="61"/>
        <v>6221</v>
      </c>
      <c r="I38" s="273">
        <f t="shared" si="61"/>
        <v>3805</v>
      </c>
      <c r="J38" s="273">
        <f t="shared" si="61"/>
        <v>1114</v>
      </c>
      <c r="K38" s="273">
        <f t="shared" si="61"/>
        <v>0</v>
      </c>
      <c r="L38" s="273">
        <f t="shared" si="61"/>
        <v>3216</v>
      </c>
      <c r="M38" s="273">
        <f t="shared" si="61"/>
        <v>862</v>
      </c>
      <c r="N38" s="273">
        <f t="shared" si="61"/>
        <v>1079</v>
      </c>
      <c r="O38" s="273">
        <f t="shared" si="61"/>
        <v>2381</v>
      </c>
      <c r="P38" s="273">
        <f t="shared" si="61"/>
        <v>0</v>
      </c>
      <c r="Q38" s="273">
        <f t="shared" si="61"/>
        <v>7976</v>
      </c>
      <c r="R38" s="273">
        <f t="shared" si="61"/>
        <v>6770</v>
      </c>
      <c r="S38" s="273">
        <f t="shared" si="61"/>
        <v>0</v>
      </c>
      <c r="T38" s="273">
        <f aca="true" t="shared" si="62" ref="T38:X39">SUM(AO38,BJ38,CE38)</f>
        <v>582</v>
      </c>
      <c r="U38" s="273">
        <f t="shared" si="62"/>
        <v>0</v>
      </c>
      <c r="V38" s="273">
        <f t="shared" si="62"/>
        <v>0</v>
      </c>
      <c r="W38" s="273">
        <f t="shared" si="62"/>
        <v>45</v>
      </c>
      <c r="X38" s="273">
        <f t="shared" si="62"/>
        <v>3105</v>
      </c>
      <c r="Y38" s="273">
        <f t="shared" si="2"/>
        <v>10232</v>
      </c>
      <c r="Z38" s="273">
        <v>7513</v>
      </c>
      <c r="AA38" s="273">
        <v>37</v>
      </c>
      <c r="AB38" s="273">
        <v>175</v>
      </c>
      <c r="AC38" s="273">
        <v>98</v>
      </c>
      <c r="AD38" s="273">
        <v>397</v>
      </c>
      <c r="AE38" s="273">
        <v>366</v>
      </c>
      <c r="AF38" s="273">
        <v>0</v>
      </c>
      <c r="AG38" s="273">
        <v>12</v>
      </c>
      <c r="AH38" s="273">
        <v>449</v>
      </c>
      <c r="AI38" s="273">
        <v>514</v>
      </c>
      <c r="AJ38" s="273">
        <v>0</v>
      </c>
      <c r="AK38" s="273">
        <v>0</v>
      </c>
      <c r="AL38" s="273">
        <v>0</v>
      </c>
      <c r="AM38" s="273">
        <v>0</v>
      </c>
      <c r="AN38" s="273">
        <v>0</v>
      </c>
      <c r="AO38" s="273">
        <v>0</v>
      </c>
      <c r="AP38" s="273">
        <v>0</v>
      </c>
      <c r="AQ38" s="273">
        <v>0</v>
      </c>
      <c r="AR38" s="273">
        <v>0</v>
      </c>
      <c r="AS38" s="273">
        <v>671</v>
      </c>
      <c r="AT38" s="273">
        <f>'施設資源化量内訳'!D38</f>
        <v>50054</v>
      </c>
      <c r="AU38" s="273">
        <f>'施設資源化量内訳'!E38</f>
        <v>15009</v>
      </c>
      <c r="AV38" s="273">
        <f>'施設資源化量内訳'!F38</f>
        <v>47</v>
      </c>
      <c r="AW38" s="273">
        <f>'施設資源化量内訳'!G38</f>
        <v>573</v>
      </c>
      <c r="AX38" s="273">
        <f>'施設資源化量内訳'!H38</f>
        <v>5990</v>
      </c>
      <c r="AY38" s="273">
        <f>'施設資源化量内訳'!I38</f>
        <v>3366</v>
      </c>
      <c r="AZ38" s="273">
        <f>'施設資源化量内訳'!J38</f>
        <v>748</v>
      </c>
      <c r="BA38" s="273">
        <f>'施設資源化量内訳'!K38</f>
        <v>0</v>
      </c>
      <c r="BB38" s="273">
        <f>'施設資源化量内訳'!L38</f>
        <v>3204</v>
      </c>
      <c r="BC38" s="273">
        <f>'施設資源化量内訳'!M38</f>
        <v>413</v>
      </c>
      <c r="BD38" s="273">
        <f>'施設資源化量内訳'!N38</f>
        <v>516</v>
      </c>
      <c r="BE38" s="273">
        <f>'施設資源化量内訳'!O38</f>
        <v>2381</v>
      </c>
      <c r="BF38" s="273">
        <f>'施設資源化量内訳'!P38</f>
        <v>0</v>
      </c>
      <c r="BG38" s="273">
        <f>'施設資源化量内訳'!Q38</f>
        <v>7976</v>
      </c>
      <c r="BH38" s="273">
        <f>'施設資源化量内訳'!R38</f>
        <v>6770</v>
      </c>
      <c r="BI38" s="273">
        <f>'施設資源化量内訳'!S38</f>
        <v>0</v>
      </c>
      <c r="BJ38" s="273">
        <f>'施設資源化量内訳'!T38</f>
        <v>582</v>
      </c>
      <c r="BK38" s="273">
        <f>'施設資源化量内訳'!U38</f>
        <v>0</v>
      </c>
      <c r="BL38" s="273">
        <f>'施設資源化量内訳'!V38</f>
        <v>0</v>
      </c>
      <c r="BM38" s="273">
        <f>'施設資源化量内訳'!W38</f>
        <v>45</v>
      </c>
      <c r="BN38" s="273">
        <f>'施設資源化量内訳'!X38</f>
        <v>2434</v>
      </c>
      <c r="BO38" s="273">
        <f t="shared" si="3"/>
        <v>2304</v>
      </c>
      <c r="BP38" s="273">
        <v>2076</v>
      </c>
      <c r="BQ38" s="273">
        <v>4</v>
      </c>
      <c r="BR38" s="273">
        <v>0</v>
      </c>
      <c r="BS38" s="273">
        <v>133</v>
      </c>
      <c r="BT38" s="273">
        <v>42</v>
      </c>
      <c r="BU38" s="273">
        <v>0</v>
      </c>
      <c r="BV38" s="273">
        <v>0</v>
      </c>
      <c r="BW38" s="273">
        <v>0</v>
      </c>
      <c r="BX38" s="273">
        <v>0</v>
      </c>
      <c r="BY38" s="273">
        <v>49</v>
      </c>
      <c r="BZ38" s="273">
        <v>0</v>
      </c>
      <c r="CA38" s="273">
        <v>0</v>
      </c>
      <c r="CB38" s="273">
        <v>0</v>
      </c>
      <c r="CC38" s="273">
        <v>0</v>
      </c>
      <c r="CD38" s="273">
        <v>0</v>
      </c>
      <c r="CE38" s="273">
        <v>0</v>
      </c>
      <c r="CF38" s="273">
        <v>0</v>
      </c>
      <c r="CG38" s="273">
        <v>0</v>
      </c>
      <c r="CH38" s="273">
        <v>0</v>
      </c>
      <c r="CI38" s="273">
        <v>0</v>
      </c>
      <c r="CJ38" s="301">
        <v>18</v>
      </c>
    </row>
    <row r="39" spans="1:88" s="270" customFormat="1" ht="12" customHeight="1">
      <c r="A39" s="271" t="s">
        <v>584</v>
      </c>
      <c r="B39" s="272" t="s">
        <v>585</v>
      </c>
      <c r="C39" s="300" t="s">
        <v>300</v>
      </c>
      <c r="D39" s="273">
        <f aca="true" t="shared" si="63" ref="D39:S39">SUM(Y39,AT39,BO39)</f>
        <v>183665</v>
      </c>
      <c r="E39" s="273">
        <f t="shared" si="63"/>
        <v>59892</v>
      </c>
      <c r="F39" s="273">
        <f t="shared" si="63"/>
        <v>150</v>
      </c>
      <c r="G39" s="273">
        <f t="shared" si="63"/>
        <v>2284</v>
      </c>
      <c r="H39" s="273">
        <f t="shared" si="63"/>
        <v>11373</v>
      </c>
      <c r="I39" s="273">
        <f t="shared" si="63"/>
        <v>11683</v>
      </c>
      <c r="J39" s="273">
        <f t="shared" si="63"/>
        <v>3175</v>
      </c>
      <c r="K39" s="273">
        <f t="shared" si="63"/>
        <v>48</v>
      </c>
      <c r="L39" s="273">
        <f t="shared" si="63"/>
        <v>3039</v>
      </c>
      <c r="M39" s="273">
        <f t="shared" si="63"/>
        <v>278</v>
      </c>
      <c r="N39" s="273">
        <f t="shared" si="63"/>
        <v>4323</v>
      </c>
      <c r="O39" s="273">
        <f t="shared" si="63"/>
        <v>0</v>
      </c>
      <c r="P39" s="273">
        <f t="shared" si="63"/>
        <v>0</v>
      </c>
      <c r="Q39" s="273">
        <f t="shared" si="63"/>
        <v>17063</v>
      </c>
      <c r="R39" s="273">
        <f t="shared" si="63"/>
        <v>311</v>
      </c>
      <c r="S39" s="273">
        <f t="shared" si="63"/>
        <v>0</v>
      </c>
      <c r="T39" s="273">
        <f t="shared" si="62"/>
        <v>9167</v>
      </c>
      <c r="U39" s="273">
        <f t="shared" si="62"/>
        <v>0</v>
      </c>
      <c r="V39" s="273">
        <f t="shared" si="62"/>
        <v>1199</v>
      </c>
      <c r="W39" s="273">
        <f t="shared" si="62"/>
        <v>131</v>
      </c>
      <c r="X39" s="273">
        <f t="shared" si="62"/>
        <v>59549</v>
      </c>
      <c r="Y39" s="273">
        <f t="shared" si="2"/>
        <v>16200</v>
      </c>
      <c r="Z39" s="273">
        <v>10055</v>
      </c>
      <c r="AA39" s="273">
        <v>53</v>
      </c>
      <c r="AB39" s="273">
        <v>129</v>
      </c>
      <c r="AC39" s="273">
        <v>2296</v>
      </c>
      <c r="AD39" s="273">
        <v>906</v>
      </c>
      <c r="AE39" s="273">
        <v>166</v>
      </c>
      <c r="AF39" s="273">
        <v>13</v>
      </c>
      <c r="AG39" s="273">
        <v>84</v>
      </c>
      <c r="AH39" s="273">
        <v>30</v>
      </c>
      <c r="AI39" s="273">
        <v>2063</v>
      </c>
      <c r="AJ39" s="273">
        <v>0</v>
      </c>
      <c r="AK39" s="273">
        <v>0</v>
      </c>
      <c r="AL39" s="273">
        <v>0</v>
      </c>
      <c r="AM39" s="273">
        <v>0</v>
      </c>
      <c r="AN39" s="273">
        <v>0</v>
      </c>
      <c r="AO39" s="273">
        <v>0</v>
      </c>
      <c r="AP39" s="273">
        <v>0</v>
      </c>
      <c r="AQ39" s="273">
        <v>0</v>
      </c>
      <c r="AR39" s="273">
        <v>122</v>
      </c>
      <c r="AS39" s="273">
        <v>283</v>
      </c>
      <c r="AT39" s="273">
        <f>'施設資源化量内訳'!D39</f>
        <v>118918</v>
      </c>
      <c r="AU39" s="273">
        <f>'施設資源化量内訳'!E39</f>
        <v>7613</v>
      </c>
      <c r="AV39" s="273">
        <f>'施設資源化量内訳'!F39</f>
        <v>10</v>
      </c>
      <c r="AW39" s="273">
        <f>'施設資源化量内訳'!G39</f>
        <v>73</v>
      </c>
      <c r="AX39" s="273">
        <f>'施設資源化量内訳'!H39</f>
        <v>7109</v>
      </c>
      <c r="AY39" s="273">
        <f>'施設資源化量内訳'!I39</f>
        <v>10298</v>
      </c>
      <c r="AZ39" s="273">
        <f>'施設資源化量内訳'!J39</f>
        <v>2907</v>
      </c>
      <c r="BA39" s="273">
        <f>'施設資源化量内訳'!K39</f>
        <v>33</v>
      </c>
      <c r="BB39" s="273">
        <f>'施設資源化量内訳'!L39</f>
        <v>2883</v>
      </c>
      <c r="BC39" s="273">
        <f>'施設資源化量内訳'!M39</f>
        <v>248</v>
      </c>
      <c r="BD39" s="273">
        <f>'施設資源化量内訳'!N39</f>
        <v>912</v>
      </c>
      <c r="BE39" s="273">
        <f>'施設資源化量内訳'!O39</f>
        <v>0</v>
      </c>
      <c r="BF39" s="273">
        <f>'施設資源化量内訳'!P39</f>
        <v>0</v>
      </c>
      <c r="BG39" s="273">
        <f>'施設資源化量内訳'!Q39</f>
        <v>17063</v>
      </c>
      <c r="BH39" s="273">
        <f>'施設資源化量内訳'!R39</f>
        <v>311</v>
      </c>
      <c r="BI39" s="273">
        <f>'施設資源化量内訳'!S39</f>
        <v>0</v>
      </c>
      <c r="BJ39" s="273">
        <f>'施設資源化量内訳'!T39</f>
        <v>9167</v>
      </c>
      <c r="BK39" s="273">
        <f>'施設資源化量内訳'!U39</f>
        <v>0</v>
      </c>
      <c r="BL39" s="273">
        <f>'施設資源化量内訳'!V39</f>
        <v>1199</v>
      </c>
      <c r="BM39" s="273">
        <f>'施設資源化量内訳'!W39</f>
        <v>3</v>
      </c>
      <c r="BN39" s="273">
        <f>'施設資源化量内訳'!X39</f>
        <v>59089</v>
      </c>
      <c r="BO39" s="273">
        <f t="shared" si="3"/>
        <v>48547</v>
      </c>
      <c r="BP39" s="273">
        <v>42224</v>
      </c>
      <c r="BQ39" s="273">
        <v>87</v>
      </c>
      <c r="BR39" s="273">
        <v>2082</v>
      </c>
      <c r="BS39" s="273">
        <v>1968</v>
      </c>
      <c r="BT39" s="273">
        <v>479</v>
      </c>
      <c r="BU39" s="273">
        <v>102</v>
      </c>
      <c r="BV39" s="273">
        <v>2</v>
      </c>
      <c r="BW39" s="273">
        <v>72</v>
      </c>
      <c r="BX39" s="273">
        <v>0</v>
      </c>
      <c r="BY39" s="273">
        <v>1348</v>
      </c>
      <c r="BZ39" s="273">
        <v>0</v>
      </c>
      <c r="CA39" s="273">
        <v>0</v>
      </c>
      <c r="CB39" s="273">
        <v>0</v>
      </c>
      <c r="CC39" s="273">
        <v>0</v>
      </c>
      <c r="CD39" s="273">
        <v>0</v>
      </c>
      <c r="CE39" s="273">
        <v>0</v>
      </c>
      <c r="CF39" s="273">
        <v>0</v>
      </c>
      <c r="CG39" s="273">
        <v>0</v>
      </c>
      <c r="CH39" s="273">
        <v>6</v>
      </c>
      <c r="CI39" s="273">
        <v>177</v>
      </c>
      <c r="CJ39" s="301">
        <v>18</v>
      </c>
    </row>
    <row r="40" spans="1:88" s="270" customFormat="1" ht="12" customHeight="1">
      <c r="A40" s="271" t="s">
        <v>715</v>
      </c>
      <c r="B40" s="272" t="s">
        <v>716</v>
      </c>
      <c r="C40" s="300" t="s">
        <v>652</v>
      </c>
      <c r="D40" s="273">
        <f aca="true" t="shared" si="64" ref="D40:R40">SUM(Y40,AT40,BO40)</f>
        <v>208078</v>
      </c>
      <c r="E40" s="273">
        <f t="shared" si="64"/>
        <v>53849</v>
      </c>
      <c r="F40" s="273">
        <f t="shared" si="64"/>
        <v>112</v>
      </c>
      <c r="G40" s="273">
        <f t="shared" si="64"/>
        <v>1263</v>
      </c>
      <c r="H40" s="273">
        <f t="shared" si="64"/>
        <v>18700</v>
      </c>
      <c r="I40" s="273">
        <f t="shared" si="64"/>
        <v>15295</v>
      </c>
      <c r="J40" s="273">
        <f t="shared" si="64"/>
        <v>4248</v>
      </c>
      <c r="K40" s="273">
        <f t="shared" si="64"/>
        <v>16</v>
      </c>
      <c r="L40" s="273">
        <f t="shared" si="64"/>
        <v>23355</v>
      </c>
      <c r="M40" s="273">
        <f t="shared" si="64"/>
        <v>1248</v>
      </c>
      <c r="N40" s="273">
        <f t="shared" si="64"/>
        <v>4902</v>
      </c>
      <c r="O40" s="273">
        <f t="shared" si="64"/>
        <v>1032</v>
      </c>
      <c r="P40" s="273">
        <f t="shared" si="64"/>
        <v>0</v>
      </c>
      <c r="Q40" s="273">
        <f t="shared" si="64"/>
        <v>956</v>
      </c>
      <c r="R40" s="273">
        <f t="shared" si="64"/>
        <v>73599</v>
      </c>
      <c r="S40" s="273">
        <f aca="true" t="shared" si="65" ref="S40:X40">SUM(AN40,BI40,CD40)</f>
        <v>0</v>
      </c>
      <c r="T40" s="273">
        <f t="shared" si="65"/>
        <v>6444</v>
      </c>
      <c r="U40" s="273">
        <f t="shared" si="65"/>
        <v>0</v>
      </c>
      <c r="V40" s="273">
        <f t="shared" si="65"/>
        <v>1098</v>
      </c>
      <c r="W40" s="273">
        <f t="shared" si="65"/>
        <v>38</v>
      </c>
      <c r="X40" s="273">
        <f t="shared" si="65"/>
        <v>1923</v>
      </c>
      <c r="Y40" s="273">
        <f t="shared" si="2"/>
        <v>14092</v>
      </c>
      <c r="Z40" s="273">
        <v>10107</v>
      </c>
      <c r="AA40" s="273">
        <v>47</v>
      </c>
      <c r="AB40" s="273">
        <v>1157</v>
      </c>
      <c r="AC40" s="273">
        <v>337</v>
      </c>
      <c r="AD40" s="273">
        <v>887</v>
      </c>
      <c r="AE40" s="273">
        <v>354</v>
      </c>
      <c r="AF40" s="273">
        <v>1</v>
      </c>
      <c r="AG40" s="273">
        <v>23</v>
      </c>
      <c r="AH40" s="273">
        <v>0</v>
      </c>
      <c r="AI40" s="273">
        <v>1116</v>
      </c>
      <c r="AJ40" s="273">
        <v>0</v>
      </c>
      <c r="AK40" s="273">
        <v>0</v>
      </c>
      <c r="AL40" s="273">
        <v>0</v>
      </c>
      <c r="AM40" s="273">
        <v>0</v>
      </c>
      <c r="AN40" s="273">
        <v>0</v>
      </c>
      <c r="AO40" s="273">
        <v>0</v>
      </c>
      <c r="AP40" s="273">
        <v>0</v>
      </c>
      <c r="AQ40" s="273">
        <v>0</v>
      </c>
      <c r="AR40" s="273">
        <v>38</v>
      </c>
      <c r="AS40" s="273">
        <v>25</v>
      </c>
      <c r="AT40" s="273">
        <f>'施設資源化量内訳'!D40</f>
        <v>168775</v>
      </c>
      <c r="AU40" s="273">
        <f>'施設資源化量内訳'!E40</f>
        <v>19743</v>
      </c>
      <c r="AV40" s="273">
        <f>'施設資源化量内訳'!F40</f>
        <v>34</v>
      </c>
      <c r="AW40" s="273">
        <f>'施設資源化量内訳'!G40</f>
        <v>90</v>
      </c>
      <c r="AX40" s="273">
        <f>'施設資源化量内訳'!H40</f>
        <v>17672</v>
      </c>
      <c r="AY40" s="273">
        <f>'施設資源化量内訳'!I40</f>
        <v>14321</v>
      </c>
      <c r="AZ40" s="273">
        <f>'施設資源化量内訳'!J40</f>
        <v>3871</v>
      </c>
      <c r="BA40" s="273">
        <f>'施設資源化量内訳'!K40</f>
        <v>15</v>
      </c>
      <c r="BB40" s="273">
        <f>'施設資源化量内訳'!L40</f>
        <v>23332</v>
      </c>
      <c r="BC40" s="273">
        <f>'施設資源化量内訳'!M40</f>
        <v>1248</v>
      </c>
      <c r="BD40" s="273">
        <f>'施設資源化量内訳'!N40</f>
        <v>3422</v>
      </c>
      <c r="BE40" s="273">
        <f>'施設資源化量内訳'!O40</f>
        <v>1032</v>
      </c>
      <c r="BF40" s="273">
        <f>'施設資源化量内訳'!P40</f>
        <v>0</v>
      </c>
      <c r="BG40" s="273">
        <f>'施設資源化量内訳'!Q40</f>
        <v>956</v>
      </c>
      <c r="BH40" s="273">
        <f>'施設資源化量内訳'!R40</f>
        <v>73599</v>
      </c>
      <c r="BI40" s="273">
        <f>'施設資源化量内訳'!S40</f>
        <v>0</v>
      </c>
      <c r="BJ40" s="273">
        <f>'施設資源化量内訳'!T40</f>
        <v>6444</v>
      </c>
      <c r="BK40" s="273">
        <f>'施設資源化量内訳'!U40</f>
        <v>0</v>
      </c>
      <c r="BL40" s="273">
        <f>'施設資源化量内訳'!V40</f>
        <v>1098</v>
      </c>
      <c r="BM40" s="273">
        <f>'施設資源化量内訳'!W40</f>
        <v>0</v>
      </c>
      <c r="BN40" s="273">
        <f>'施設資源化量内訳'!X40</f>
        <v>1898</v>
      </c>
      <c r="BO40" s="273">
        <f t="shared" si="3"/>
        <v>25211</v>
      </c>
      <c r="BP40" s="273">
        <v>23999</v>
      </c>
      <c r="BQ40" s="273">
        <v>31</v>
      </c>
      <c r="BR40" s="273">
        <v>16</v>
      </c>
      <c r="BS40" s="273">
        <v>691</v>
      </c>
      <c r="BT40" s="273">
        <v>87</v>
      </c>
      <c r="BU40" s="273">
        <v>23</v>
      </c>
      <c r="BV40" s="273">
        <v>0</v>
      </c>
      <c r="BW40" s="273">
        <v>0</v>
      </c>
      <c r="BX40" s="273">
        <v>0</v>
      </c>
      <c r="BY40" s="273">
        <v>364</v>
      </c>
      <c r="BZ40" s="273">
        <v>0</v>
      </c>
      <c r="CA40" s="273">
        <v>0</v>
      </c>
      <c r="CB40" s="273">
        <v>0</v>
      </c>
      <c r="CC40" s="273">
        <v>0</v>
      </c>
      <c r="CD40" s="273">
        <v>0</v>
      </c>
      <c r="CE40" s="273">
        <v>0</v>
      </c>
      <c r="CF40" s="273">
        <v>0</v>
      </c>
      <c r="CG40" s="273">
        <v>0</v>
      </c>
      <c r="CH40" s="273">
        <v>0</v>
      </c>
      <c r="CI40" s="273">
        <v>0</v>
      </c>
      <c r="CJ40" s="301">
        <v>19</v>
      </c>
    </row>
    <row r="41" spans="1:88" s="270" customFormat="1" ht="12" customHeight="1">
      <c r="A41" s="271" t="s">
        <v>722</v>
      </c>
      <c r="B41" s="272" t="s">
        <v>723</v>
      </c>
      <c r="C41" s="300" t="s">
        <v>652</v>
      </c>
      <c r="D41" s="273">
        <f aca="true" t="shared" si="66" ref="D41:R41">SUM(Y41,AT41,BO41)</f>
        <v>154215</v>
      </c>
      <c r="E41" s="273">
        <f t="shared" si="66"/>
        <v>48629</v>
      </c>
      <c r="F41" s="273">
        <f t="shared" si="66"/>
        <v>131</v>
      </c>
      <c r="G41" s="273">
        <f t="shared" si="66"/>
        <v>1115</v>
      </c>
      <c r="H41" s="273">
        <f t="shared" si="66"/>
        <v>11378</v>
      </c>
      <c r="I41" s="273">
        <f t="shared" si="66"/>
        <v>8754</v>
      </c>
      <c r="J41" s="273">
        <f t="shared" si="66"/>
        <v>2689</v>
      </c>
      <c r="K41" s="273">
        <f t="shared" si="66"/>
        <v>16</v>
      </c>
      <c r="L41" s="273">
        <f t="shared" si="66"/>
        <v>12003</v>
      </c>
      <c r="M41" s="273">
        <f t="shared" si="66"/>
        <v>1759</v>
      </c>
      <c r="N41" s="273">
        <f t="shared" si="66"/>
        <v>1080</v>
      </c>
      <c r="O41" s="273">
        <f t="shared" si="66"/>
        <v>163</v>
      </c>
      <c r="P41" s="273">
        <f t="shared" si="66"/>
        <v>0</v>
      </c>
      <c r="Q41" s="273">
        <f t="shared" si="66"/>
        <v>1099</v>
      </c>
      <c r="R41" s="273">
        <f t="shared" si="66"/>
        <v>15440</v>
      </c>
      <c r="S41" s="273">
        <f aca="true" t="shared" si="67" ref="S41:X41">SUM(AN41,BI41,CD41)</f>
        <v>0</v>
      </c>
      <c r="T41" s="273">
        <f t="shared" si="67"/>
        <v>25325</v>
      </c>
      <c r="U41" s="273">
        <f t="shared" si="67"/>
        <v>0</v>
      </c>
      <c r="V41" s="273">
        <f t="shared" si="67"/>
        <v>0</v>
      </c>
      <c r="W41" s="273">
        <f t="shared" si="67"/>
        <v>56</v>
      </c>
      <c r="X41" s="273">
        <f t="shared" si="67"/>
        <v>24578</v>
      </c>
      <c r="Y41" s="273">
        <f t="shared" si="2"/>
        <v>35022</v>
      </c>
      <c r="Z41" s="273">
        <v>31943</v>
      </c>
      <c r="AA41" s="273">
        <v>87</v>
      </c>
      <c r="AB41" s="273">
        <v>269</v>
      </c>
      <c r="AC41" s="273">
        <v>585</v>
      </c>
      <c r="AD41" s="273">
        <v>764</v>
      </c>
      <c r="AE41" s="273">
        <v>11</v>
      </c>
      <c r="AF41" s="273">
        <v>0</v>
      </c>
      <c r="AG41" s="273">
        <v>0</v>
      </c>
      <c r="AH41" s="273">
        <v>10</v>
      </c>
      <c r="AI41" s="273">
        <v>867</v>
      </c>
      <c r="AJ41" s="273">
        <v>0</v>
      </c>
      <c r="AK41" s="273">
        <v>0</v>
      </c>
      <c r="AL41" s="273">
        <v>0</v>
      </c>
      <c r="AM41" s="273">
        <v>0</v>
      </c>
      <c r="AN41" s="273">
        <v>0</v>
      </c>
      <c r="AO41" s="273">
        <v>0</v>
      </c>
      <c r="AP41" s="273">
        <v>0</v>
      </c>
      <c r="AQ41" s="273">
        <v>0</v>
      </c>
      <c r="AR41" s="273">
        <v>0</v>
      </c>
      <c r="AS41" s="273">
        <v>486</v>
      </c>
      <c r="AT41" s="273">
        <f>'施設資源化量内訳'!D41</f>
        <v>103677</v>
      </c>
      <c r="AU41" s="273">
        <f>'施設資源化量内訳'!E41</f>
        <v>2131</v>
      </c>
      <c r="AV41" s="273">
        <f>'施設資源化量内訳'!F41</f>
        <v>33</v>
      </c>
      <c r="AW41" s="273">
        <f>'施設資源化量内訳'!G41</f>
        <v>745</v>
      </c>
      <c r="AX41" s="273">
        <f>'施設資源化量内訳'!H41</f>
        <v>10179</v>
      </c>
      <c r="AY41" s="273">
        <f>'施設資源化量内訳'!I41</f>
        <v>7904</v>
      </c>
      <c r="AZ41" s="273">
        <f>'施設資源化量内訳'!J41</f>
        <v>2673</v>
      </c>
      <c r="BA41" s="273">
        <f>'施設資源化量内訳'!K41</f>
        <v>16</v>
      </c>
      <c r="BB41" s="273">
        <f>'施設資源化量内訳'!L41</f>
        <v>12003</v>
      </c>
      <c r="BC41" s="273">
        <f>'施設資源化量内訳'!M41</f>
        <v>1749</v>
      </c>
      <c r="BD41" s="273">
        <f>'施設資源化量内訳'!N41</f>
        <v>87</v>
      </c>
      <c r="BE41" s="273">
        <f>'施設資源化量内訳'!O41</f>
        <v>163</v>
      </c>
      <c r="BF41" s="273">
        <f>'施設資源化量内訳'!P41</f>
        <v>0</v>
      </c>
      <c r="BG41" s="273">
        <f>'施設資源化量内訳'!Q41</f>
        <v>1099</v>
      </c>
      <c r="BH41" s="273">
        <f>'施設資源化量内訳'!R41</f>
        <v>15440</v>
      </c>
      <c r="BI41" s="273">
        <f>'施設資源化量内訳'!S41</f>
        <v>0</v>
      </c>
      <c r="BJ41" s="273">
        <f>'施設資源化量内訳'!T41</f>
        <v>25325</v>
      </c>
      <c r="BK41" s="273">
        <f>'施設資源化量内訳'!U41</f>
        <v>0</v>
      </c>
      <c r="BL41" s="273">
        <f>'施設資源化量内訳'!V41</f>
        <v>0</v>
      </c>
      <c r="BM41" s="273">
        <f>'施設資源化量内訳'!W41</f>
        <v>56</v>
      </c>
      <c r="BN41" s="273">
        <f>'施設資源化量内訳'!X41</f>
        <v>24074</v>
      </c>
      <c r="BO41" s="273">
        <f t="shared" si="3"/>
        <v>15516</v>
      </c>
      <c r="BP41" s="273">
        <v>14555</v>
      </c>
      <c r="BQ41" s="273">
        <v>11</v>
      </c>
      <c r="BR41" s="273">
        <v>101</v>
      </c>
      <c r="BS41" s="273">
        <v>614</v>
      </c>
      <c r="BT41" s="273">
        <v>86</v>
      </c>
      <c r="BU41" s="273">
        <v>5</v>
      </c>
      <c r="BV41" s="273">
        <v>0</v>
      </c>
      <c r="BW41" s="273">
        <v>0</v>
      </c>
      <c r="BX41" s="273">
        <v>0</v>
      </c>
      <c r="BY41" s="273">
        <v>126</v>
      </c>
      <c r="BZ41" s="273">
        <v>0</v>
      </c>
      <c r="CA41" s="273">
        <v>0</v>
      </c>
      <c r="CB41" s="273">
        <v>0</v>
      </c>
      <c r="CC41" s="273">
        <v>0</v>
      </c>
      <c r="CD41" s="273">
        <v>0</v>
      </c>
      <c r="CE41" s="273">
        <v>0</v>
      </c>
      <c r="CF41" s="273">
        <v>0</v>
      </c>
      <c r="CG41" s="273">
        <v>0</v>
      </c>
      <c r="CH41" s="273">
        <v>0</v>
      </c>
      <c r="CI41" s="273">
        <v>18</v>
      </c>
      <c r="CJ41" s="301">
        <v>17</v>
      </c>
    </row>
    <row r="42" spans="1:88" s="270" customFormat="1" ht="12" customHeight="1">
      <c r="A42" s="271" t="s">
        <v>588</v>
      </c>
      <c r="B42" s="272" t="s">
        <v>640</v>
      </c>
      <c r="C42" s="300" t="s">
        <v>300</v>
      </c>
      <c r="D42" s="273">
        <f aca="true" t="shared" si="68" ref="D42:S42">SUM(Y42,AT42,BO42)</f>
        <v>47953.270000000004</v>
      </c>
      <c r="E42" s="273">
        <f t="shared" si="68"/>
        <v>22539</v>
      </c>
      <c r="F42" s="273">
        <f t="shared" si="68"/>
        <v>66</v>
      </c>
      <c r="G42" s="273">
        <f t="shared" si="68"/>
        <v>164</v>
      </c>
      <c r="H42" s="273">
        <f t="shared" si="68"/>
        <v>6568</v>
      </c>
      <c r="I42" s="273">
        <f t="shared" si="68"/>
        <v>4842</v>
      </c>
      <c r="J42" s="273">
        <f t="shared" si="68"/>
        <v>1130</v>
      </c>
      <c r="K42" s="273">
        <f t="shared" si="68"/>
        <v>117</v>
      </c>
      <c r="L42" s="273">
        <f t="shared" si="68"/>
        <v>5855</v>
      </c>
      <c r="M42" s="273">
        <f t="shared" si="68"/>
        <v>1174</v>
      </c>
      <c r="N42" s="273">
        <f t="shared" si="68"/>
        <v>468</v>
      </c>
      <c r="O42" s="273">
        <f t="shared" si="68"/>
        <v>0</v>
      </c>
      <c r="P42" s="273">
        <f t="shared" si="68"/>
        <v>0</v>
      </c>
      <c r="Q42" s="273">
        <f t="shared" si="68"/>
        <v>2198</v>
      </c>
      <c r="R42" s="273">
        <f t="shared" si="68"/>
        <v>462</v>
      </c>
      <c r="S42" s="273">
        <f t="shared" si="68"/>
        <v>611</v>
      </c>
      <c r="T42" s="273">
        <f>SUM(AO42,BJ42,CE42)</f>
        <v>0</v>
      </c>
      <c r="U42" s="273">
        <f>SUM(AP42,BK42,CF42)</f>
        <v>0</v>
      </c>
      <c r="V42" s="273">
        <f>SUM(AQ42,BL42,CG42)</f>
        <v>581</v>
      </c>
      <c r="W42" s="273">
        <f>SUM(AR42,BM42,CH42)</f>
        <v>36.269999999999996</v>
      </c>
      <c r="X42" s="273">
        <f>SUM(AS42,BN42,CI42)</f>
        <v>1142</v>
      </c>
      <c r="Y42" s="273">
        <f t="shared" si="2"/>
        <v>16218</v>
      </c>
      <c r="Z42" s="273">
        <v>12764</v>
      </c>
      <c r="AA42" s="273">
        <v>44</v>
      </c>
      <c r="AB42" s="273">
        <v>112</v>
      </c>
      <c r="AC42" s="273">
        <v>328</v>
      </c>
      <c r="AD42" s="273">
        <v>2057</v>
      </c>
      <c r="AE42" s="273">
        <v>142</v>
      </c>
      <c r="AF42" s="273">
        <v>6</v>
      </c>
      <c r="AG42" s="273">
        <v>13</v>
      </c>
      <c r="AH42" s="273">
        <v>46</v>
      </c>
      <c r="AI42" s="273">
        <v>220</v>
      </c>
      <c r="AJ42" s="273">
        <v>0</v>
      </c>
      <c r="AK42" s="273">
        <v>0</v>
      </c>
      <c r="AL42" s="273">
        <v>0</v>
      </c>
      <c r="AM42" s="273">
        <v>0</v>
      </c>
      <c r="AN42" s="273">
        <v>0</v>
      </c>
      <c r="AO42" s="273">
        <v>0</v>
      </c>
      <c r="AP42" s="273">
        <v>0</v>
      </c>
      <c r="AQ42" s="273">
        <v>0</v>
      </c>
      <c r="AR42" s="273">
        <v>11</v>
      </c>
      <c r="AS42" s="273">
        <v>475</v>
      </c>
      <c r="AT42" s="273">
        <f>'施設資源化量内訳'!D42</f>
        <v>22652.27</v>
      </c>
      <c r="AU42" s="273">
        <f>'施設資源化量内訳'!E42</f>
        <v>1462</v>
      </c>
      <c r="AV42" s="273">
        <f>'施設資源化量内訳'!F42</f>
        <v>1</v>
      </c>
      <c r="AW42" s="273">
        <f>'施設資源化量内訳'!G42</f>
        <v>44</v>
      </c>
      <c r="AX42" s="273">
        <f>'施設資源化量内訳'!H42</f>
        <v>5715</v>
      </c>
      <c r="AY42" s="273">
        <f>'施設資源化量内訳'!I42</f>
        <v>2764</v>
      </c>
      <c r="AZ42" s="273">
        <f>'施設資源化量内訳'!J42</f>
        <v>957</v>
      </c>
      <c r="BA42" s="273">
        <f>'施設資源化量内訳'!K42</f>
        <v>111</v>
      </c>
      <c r="BB42" s="273">
        <f>'施設資源化量内訳'!L42</f>
        <v>5842</v>
      </c>
      <c r="BC42" s="273">
        <f>'施設資源化量内訳'!M42</f>
        <v>1128</v>
      </c>
      <c r="BD42" s="273">
        <f>'施設資源化量内訳'!N42</f>
        <v>115</v>
      </c>
      <c r="BE42" s="273">
        <f>'施設資源化量内訳'!O42</f>
        <v>0</v>
      </c>
      <c r="BF42" s="273">
        <f>'施設資源化量内訳'!P42</f>
        <v>0</v>
      </c>
      <c r="BG42" s="273">
        <f>'施設資源化量内訳'!Q42</f>
        <v>2198</v>
      </c>
      <c r="BH42" s="273">
        <f>'施設資源化量内訳'!R42</f>
        <v>462</v>
      </c>
      <c r="BI42" s="273">
        <f>'施設資源化量内訳'!S42</f>
        <v>611</v>
      </c>
      <c r="BJ42" s="273">
        <f>'施設資源化量内訳'!T42</f>
        <v>0</v>
      </c>
      <c r="BK42" s="273">
        <f>'施設資源化量内訳'!U42</f>
        <v>0</v>
      </c>
      <c r="BL42" s="273">
        <f>'施設資源化量内訳'!V42</f>
        <v>581</v>
      </c>
      <c r="BM42" s="273">
        <f>'施設資源化量内訳'!W42</f>
        <v>6.27</v>
      </c>
      <c r="BN42" s="273">
        <f>'施設資源化量内訳'!X42</f>
        <v>655</v>
      </c>
      <c r="BO42" s="273">
        <f t="shared" si="3"/>
        <v>9083</v>
      </c>
      <c r="BP42" s="273">
        <v>8313</v>
      </c>
      <c r="BQ42" s="273">
        <v>21</v>
      </c>
      <c r="BR42" s="273">
        <v>8</v>
      </c>
      <c r="BS42" s="273">
        <v>525</v>
      </c>
      <c r="BT42" s="273">
        <v>21</v>
      </c>
      <c r="BU42" s="273">
        <v>31</v>
      </c>
      <c r="BV42" s="273">
        <v>0</v>
      </c>
      <c r="BW42" s="273">
        <v>0</v>
      </c>
      <c r="BX42" s="273">
        <v>0</v>
      </c>
      <c r="BY42" s="273">
        <v>133</v>
      </c>
      <c r="BZ42" s="273">
        <v>0</v>
      </c>
      <c r="CA42" s="273">
        <v>0</v>
      </c>
      <c r="CB42" s="273">
        <v>0</v>
      </c>
      <c r="CC42" s="273">
        <v>0</v>
      </c>
      <c r="CD42" s="273">
        <v>0</v>
      </c>
      <c r="CE42" s="273">
        <v>0</v>
      </c>
      <c r="CF42" s="273">
        <v>0</v>
      </c>
      <c r="CG42" s="273">
        <v>0</v>
      </c>
      <c r="CH42" s="273">
        <v>19</v>
      </c>
      <c r="CI42" s="273">
        <v>12</v>
      </c>
      <c r="CJ42" s="301">
        <v>22</v>
      </c>
    </row>
    <row r="43" spans="1:88" s="270" customFormat="1" ht="12" customHeight="1">
      <c r="A43" s="271" t="s">
        <v>622</v>
      </c>
      <c r="B43" s="272" t="s">
        <v>623</v>
      </c>
      <c r="C43" s="300" t="s">
        <v>300</v>
      </c>
      <c r="D43" s="273">
        <f aca="true" t="shared" si="69" ref="D43:R43">SUM(Y43,AT43,BO43)</f>
        <v>65578</v>
      </c>
      <c r="E43" s="273">
        <f t="shared" si="69"/>
        <v>34131</v>
      </c>
      <c r="F43" s="273">
        <f t="shared" si="69"/>
        <v>130</v>
      </c>
      <c r="G43" s="273">
        <f t="shared" si="69"/>
        <v>1267</v>
      </c>
      <c r="H43" s="273">
        <f t="shared" si="69"/>
        <v>6723</v>
      </c>
      <c r="I43" s="273">
        <f t="shared" si="69"/>
        <v>5230</v>
      </c>
      <c r="J43" s="273">
        <f t="shared" si="69"/>
        <v>1985</v>
      </c>
      <c r="K43" s="273">
        <f t="shared" si="69"/>
        <v>13</v>
      </c>
      <c r="L43" s="273">
        <f t="shared" si="69"/>
        <v>5177</v>
      </c>
      <c r="M43" s="273">
        <f t="shared" si="69"/>
        <v>110</v>
      </c>
      <c r="N43" s="273">
        <f t="shared" si="69"/>
        <v>2123</v>
      </c>
      <c r="O43" s="273">
        <f t="shared" si="69"/>
        <v>0</v>
      </c>
      <c r="P43" s="273">
        <f t="shared" si="69"/>
        <v>0</v>
      </c>
      <c r="Q43" s="273">
        <f t="shared" si="69"/>
        <v>3201</v>
      </c>
      <c r="R43" s="273">
        <f t="shared" si="69"/>
        <v>1892</v>
      </c>
      <c r="S43" s="273">
        <f aca="true" t="shared" si="70" ref="S43:X43">SUM(AN43,BI43,CD43)</f>
        <v>0</v>
      </c>
      <c r="T43" s="273">
        <f t="shared" si="70"/>
        <v>794</v>
      </c>
      <c r="U43" s="273">
        <f t="shared" si="70"/>
        <v>0</v>
      </c>
      <c r="V43" s="273">
        <f t="shared" si="70"/>
        <v>2328</v>
      </c>
      <c r="W43" s="273">
        <f t="shared" si="70"/>
        <v>20</v>
      </c>
      <c r="X43" s="273">
        <f t="shared" si="70"/>
        <v>454</v>
      </c>
      <c r="Y43" s="273">
        <f t="shared" si="2"/>
        <v>14770</v>
      </c>
      <c r="Z43" s="273">
        <v>11534</v>
      </c>
      <c r="AA43" s="273">
        <v>23</v>
      </c>
      <c r="AB43" s="273">
        <v>440</v>
      </c>
      <c r="AC43" s="273">
        <v>754</v>
      </c>
      <c r="AD43" s="273">
        <v>999</v>
      </c>
      <c r="AE43" s="273">
        <v>202</v>
      </c>
      <c r="AF43" s="273">
        <v>2</v>
      </c>
      <c r="AG43" s="273">
        <v>183</v>
      </c>
      <c r="AH43" s="273">
        <v>0</v>
      </c>
      <c r="AI43" s="273">
        <v>312</v>
      </c>
      <c r="AJ43" s="273">
        <v>0</v>
      </c>
      <c r="AK43" s="273">
        <v>0</v>
      </c>
      <c r="AL43" s="273">
        <v>0</v>
      </c>
      <c r="AM43" s="273">
        <v>0</v>
      </c>
      <c r="AN43" s="273">
        <v>0</v>
      </c>
      <c r="AO43" s="273">
        <v>0</v>
      </c>
      <c r="AP43" s="273">
        <v>0</v>
      </c>
      <c r="AQ43" s="273">
        <v>0</v>
      </c>
      <c r="AR43" s="273">
        <v>6</v>
      </c>
      <c r="AS43" s="273">
        <v>315</v>
      </c>
      <c r="AT43" s="273">
        <f>'施設資源化量内訳'!D43</f>
        <v>46204</v>
      </c>
      <c r="AU43" s="273">
        <f>'施設資源化量内訳'!E43</f>
        <v>18489</v>
      </c>
      <c r="AV43" s="273">
        <f>'施設資源化量内訳'!F43</f>
        <v>88</v>
      </c>
      <c r="AW43" s="273">
        <f>'施設資源化量内訳'!G43</f>
        <v>693</v>
      </c>
      <c r="AX43" s="273">
        <f>'施設資源化量内訳'!H43</f>
        <v>5923</v>
      </c>
      <c r="AY43" s="273">
        <f>'施設資源化量内訳'!I43</f>
        <v>4212</v>
      </c>
      <c r="AZ43" s="273">
        <f>'施設資源化量内訳'!J43</f>
        <v>1779</v>
      </c>
      <c r="BA43" s="273">
        <f>'施設資源化量内訳'!K43</f>
        <v>11</v>
      </c>
      <c r="BB43" s="273">
        <f>'施設資源化量内訳'!L43</f>
        <v>4994</v>
      </c>
      <c r="BC43" s="273">
        <f>'施設資源化量内訳'!M43</f>
        <v>110</v>
      </c>
      <c r="BD43" s="273">
        <f>'施設資源化量内訳'!N43</f>
        <v>1537</v>
      </c>
      <c r="BE43" s="273">
        <f>'施設資源化量内訳'!O43</f>
        <v>0</v>
      </c>
      <c r="BF43" s="273">
        <f>'施設資源化量内訳'!P43</f>
        <v>0</v>
      </c>
      <c r="BG43" s="273">
        <f>'施設資源化量内訳'!Q43</f>
        <v>3201</v>
      </c>
      <c r="BH43" s="273">
        <f>'施設資源化量内訳'!R43</f>
        <v>1892</v>
      </c>
      <c r="BI43" s="273">
        <f>'施設資源化量内訳'!S43</f>
        <v>0</v>
      </c>
      <c r="BJ43" s="273">
        <f>'施設資源化量内訳'!T43</f>
        <v>794</v>
      </c>
      <c r="BK43" s="273">
        <f>'施設資源化量内訳'!U43</f>
        <v>0</v>
      </c>
      <c r="BL43" s="273">
        <f>'施設資源化量内訳'!V43</f>
        <v>2328</v>
      </c>
      <c r="BM43" s="273">
        <f>'施設資源化量内訳'!W43</f>
        <v>14</v>
      </c>
      <c r="BN43" s="273">
        <f>'施設資源化量内訳'!X43</f>
        <v>139</v>
      </c>
      <c r="BO43" s="273">
        <f t="shared" si="3"/>
        <v>4604</v>
      </c>
      <c r="BP43" s="273">
        <v>4108</v>
      </c>
      <c r="BQ43" s="273">
        <v>19</v>
      </c>
      <c r="BR43" s="273">
        <v>134</v>
      </c>
      <c r="BS43" s="273">
        <v>46</v>
      </c>
      <c r="BT43" s="273">
        <v>19</v>
      </c>
      <c r="BU43" s="273">
        <v>4</v>
      </c>
      <c r="BV43" s="273">
        <v>0</v>
      </c>
      <c r="BW43" s="273">
        <v>0</v>
      </c>
      <c r="BX43" s="273">
        <v>0</v>
      </c>
      <c r="BY43" s="273">
        <v>274</v>
      </c>
      <c r="BZ43" s="273">
        <v>0</v>
      </c>
      <c r="CA43" s="273">
        <v>0</v>
      </c>
      <c r="CB43" s="273">
        <v>0</v>
      </c>
      <c r="CC43" s="273">
        <v>0</v>
      </c>
      <c r="CD43" s="273">
        <v>0</v>
      </c>
      <c r="CE43" s="273">
        <v>0</v>
      </c>
      <c r="CF43" s="273">
        <v>0</v>
      </c>
      <c r="CG43" s="273">
        <v>0</v>
      </c>
      <c r="CH43" s="273">
        <v>0</v>
      </c>
      <c r="CI43" s="273">
        <v>0</v>
      </c>
      <c r="CJ43" s="301">
        <v>12</v>
      </c>
    </row>
    <row r="44" spans="1:88" s="270" customFormat="1" ht="12" customHeight="1">
      <c r="A44" s="271" t="s">
        <v>589</v>
      </c>
      <c r="B44" s="272" t="s">
        <v>590</v>
      </c>
      <c r="C44" s="300" t="s">
        <v>300</v>
      </c>
      <c r="D44" s="273">
        <f aca="true" t="shared" si="71" ref="D44:S44">SUM(Y44,AT44,BO44)</f>
        <v>86820</v>
      </c>
      <c r="E44" s="273">
        <f t="shared" si="71"/>
        <v>43932</v>
      </c>
      <c r="F44" s="273">
        <f t="shared" si="71"/>
        <v>106</v>
      </c>
      <c r="G44" s="273">
        <f t="shared" si="71"/>
        <v>368</v>
      </c>
      <c r="H44" s="273">
        <f t="shared" si="71"/>
        <v>9737</v>
      </c>
      <c r="I44" s="273">
        <f t="shared" si="71"/>
        <v>9710</v>
      </c>
      <c r="J44" s="273">
        <f t="shared" si="71"/>
        <v>2701</v>
      </c>
      <c r="K44" s="273">
        <f t="shared" si="71"/>
        <v>18</v>
      </c>
      <c r="L44" s="273">
        <f t="shared" si="71"/>
        <v>6981</v>
      </c>
      <c r="M44" s="273">
        <f t="shared" si="71"/>
        <v>160</v>
      </c>
      <c r="N44" s="273">
        <f t="shared" si="71"/>
        <v>767</v>
      </c>
      <c r="O44" s="273">
        <f t="shared" si="71"/>
        <v>348</v>
      </c>
      <c r="P44" s="273">
        <f t="shared" si="71"/>
        <v>0</v>
      </c>
      <c r="Q44" s="273">
        <f t="shared" si="71"/>
        <v>5626</v>
      </c>
      <c r="R44" s="273">
        <f t="shared" si="71"/>
        <v>3354</v>
      </c>
      <c r="S44" s="273">
        <f t="shared" si="71"/>
        <v>0</v>
      </c>
      <c r="T44" s="273">
        <f aca="true" t="shared" si="72" ref="T44:X45">SUM(AO44,BJ44,CE44)</f>
        <v>620</v>
      </c>
      <c r="U44" s="273">
        <f t="shared" si="72"/>
        <v>0</v>
      </c>
      <c r="V44" s="273">
        <f t="shared" si="72"/>
        <v>94</v>
      </c>
      <c r="W44" s="273">
        <f t="shared" si="72"/>
        <v>53</v>
      </c>
      <c r="X44" s="273">
        <f t="shared" si="72"/>
        <v>2245</v>
      </c>
      <c r="Y44" s="273">
        <f t="shared" si="2"/>
        <v>17802</v>
      </c>
      <c r="Z44" s="273">
        <v>14749</v>
      </c>
      <c r="AA44" s="273">
        <v>22</v>
      </c>
      <c r="AB44" s="273">
        <v>247</v>
      </c>
      <c r="AC44" s="273">
        <v>544</v>
      </c>
      <c r="AD44" s="273">
        <v>1232</v>
      </c>
      <c r="AE44" s="273">
        <v>300</v>
      </c>
      <c r="AF44" s="273">
        <v>0</v>
      </c>
      <c r="AG44" s="273">
        <v>0</v>
      </c>
      <c r="AH44" s="273">
        <v>0</v>
      </c>
      <c r="AI44" s="273">
        <v>387</v>
      </c>
      <c r="AJ44" s="273">
        <v>0</v>
      </c>
      <c r="AK44" s="273">
        <v>0</v>
      </c>
      <c r="AL44" s="273">
        <v>0</v>
      </c>
      <c r="AM44" s="273">
        <v>0</v>
      </c>
      <c r="AN44" s="273">
        <v>0</v>
      </c>
      <c r="AO44" s="273">
        <v>0</v>
      </c>
      <c r="AP44" s="273">
        <v>0</v>
      </c>
      <c r="AQ44" s="273">
        <v>0</v>
      </c>
      <c r="AR44" s="273">
        <v>13</v>
      </c>
      <c r="AS44" s="273">
        <v>308</v>
      </c>
      <c r="AT44" s="273">
        <f>'施設資源化量内訳'!D44</f>
        <v>57248</v>
      </c>
      <c r="AU44" s="273">
        <f>'施設資源化量内訳'!E44</f>
        <v>17674</v>
      </c>
      <c r="AV44" s="273">
        <f>'施設資源化量内訳'!F44</f>
        <v>67</v>
      </c>
      <c r="AW44" s="273">
        <f>'施設資源化量内訳'!G44</f>
        <v>121</v>
      </c>
      <c r="AX44" s="273">
        <f>'施設資源化量内訳'!H44</f>
        <v>9058</v>
      </c>
      <c r="AY44" s="273">
        <f>'施設資源化量内訳'!I44</f>
        <v>8463</v>
      </c>
      <c r="AZ44" s="273">
        <f>'施設資源化量内訳'!J44</f>
        <v>2390</v>
      </c>
      <c r="BA44" s="273">
        <f>'施設資源化量内訳'!K44</f>
        <v>18</v>
      </c>
      <c r="BB44" s="273">
        <f>'施設資源化量内訳'!L44</f>
        <v>6981</v>
      </c>
      <c r="BC44" s="273">
        <f>'施設資源化量内訳'!M44</f>
        <v>156</v>
      </c>
      <c r="BD44" s="273">
        <f>'施設資源化量内訳'!N44</f>
        <v>312</v>
      </c>
      <c r="BE44" s="273">
        <f>'施設資源化量内訳'!O44</f>
        <v>348</v>
      </c>
      <c r="BF44" s="273">
        <f>'施設資源化量内訳'!P44</f>
        <v>0</v>
      </c>
      <c r="BG44" s="273">
        <f>'施設資源化量内訳'!Q44</f>
        <v>5626</v>
      </c>
      <c r="BH44" s="273">
        <f>'施設資源化量内訳'!R44</f>
        <v>3354</v>
      </c>
      <c r="BI44" s="273">
        <f>'施設資源化量内訳'!S44</f>
        <v>0</v>
      </c>
      <c r="BJ44" s="273">
        <f>'施設資源化量内訳'!T44</f>
        <v>620</v>
      </c>
      <c r="BK44" s="273">
        <f>'施設資源化量内訳'!U44</f>
        <v>0</v>
      </c>
      <c r="BL44" s="273">
        <f>'施設資源化量内訳'!V44</f>
        <v>94</v>
      </c>
      <c r="BM44" s="273">
        <f>'施設資源化量内訳'!W44</f>
        <v>40</v>
      </c>
      <c r="BN44" s="273">
        <f>'施設資源化量内訳'!X44</f>
        <v>1926</v>
      </c>
      <c r="BO44" s="273">
        <f t="shared" si="3"/>
        <v>11770</v>
      </c>
      <c r="BP44" s="273">
        <v>11509</v>
      </c>
      <c r="BQ44" s="273">
        <v>17</v>
      </c>
      <c r="BR44" s="273">
        <v>0</v>
      </c>
      <c r="BS44" s="273">
        <v>135</v>
      </c>
      <c r="BT44" s="273">
        <v>15</v>
      </c>
      <c r="BU44" s="273">
        <v>11</v>
      </c>
      <c r="BV44" s="273">
        <v>0</v>
      </c>
      <c r="BW44" s="273">
        <v>0</v>
      </c>
      <c r="BX44" s="273">
        <v>4</v>
      </c>
      <c r="BY44" s="273">
        <v>68</v>
      </c>
      <c r="BZ44" s="273">
        <v>0</v>
      </c>
      <c r="CA44" s="273">
        <v>0</v>
      </c>
      <c r="CB44" s="273">
        <v>0</v>
      </c>
      <c r="CC44" s="273">
        <v>0</v>
      </c>
      <c r="CD44" s="273">
        <v>0</v>
      </c>
      <c r="CE44" s="273">
        <v>0</v>
      </c>
      <c r="CF44" s="273">
        <v>0</v>
      </c>
      <c r="CG44" s="273">
        <v>0</v>
      </c>
      <c r="CH44" s="273">
        <v>0</v>
      </c>
      <c r="CI44" s="273">
        <v>11</v>
      </c>
      <c r="CJ44" s="301">
        <v>14</v>
      </c>
    </row>
    <row r="45" spans="1:88" s="270" customFormat="1" ht="12" customHeight="1">
      <c r="A45" s="271" t="s">
        <v>591</v>
      </c>
      <c r="B45" s="272" t="s">
        <v>645</v>
      </c>
      <c r="C45" s="300" t="s">
        <v>300</v>
      </c>
      <c r="D45" s="273">
        <f aca="true" t="shared" si="73" ref="D45:S45">SUM(Y45,AT45,BO45)</f>
        <v>60973</v>
      </c>
      <c r="E45" s="273">
        <f t="shared" si="73"/>
        <v>14255</v>
      </c>
      <c r="F45" s="273">
        <f t="shared" si="73"/>
        <v>13</v>
      </c>
      <c r="G45" s="273">
        <f t="shared" si="73"/>
        <v>645</v>
      </c>
      <c r="H45" s="273">
        <f t="shared" si="73"/>
        <v>7461</v>
      </c>
      <c r="I45" s="273">
        <f t="shared" si="73"/>
        <v>4426</v>
      </c>
      <c r="J45" s="273">
        <f t="shared" si="73"/>
        <v>838</v>
      </c>
      <c r="K45" s="273">
        <f t="shared" si="73"/>
        <v>0</v>
      </c>
      <c r="L45" s="273">
        <f t="shared" si="73"/>
        <v>3987</v>
      </c>
      <c r="M45" s="273">
        <f t="shared" si="73"/>
        <v>437</v>
      </c>
      <c r="N45" s="273">
        <f t="shared" si="73"/>
        <v>1539</v>
      </c>
      <c r="O45" s="273">
        <f t="shared" si="73"/>
        <v>17</v>
      </c>
      <c r="P45" s="273">
        <f t="shared" si="73"/>
        <v>0</v>
      </c>
      <c r="Q45" s="273">
        <f t="shared" si="73"/>
        <v>4578</v>
      </c>
      <c r="R45" s="273">
        <f t="shared" si="73"/>
        <v>9238</v>
      </c>
      <c r="S45" s="273">
        <f t="shared" si="73"/>
        <v>0</v>
      </c>
      <c r="T45" s="273">
        <f t="shared" si="72"/>
        <v>8130</v>
      </c>
      <c r="U45" s="273">
        <f t="shared" si="72"/>
        <v>0</v>
      </c>
      <c r="V45" s="273">
        <f t="shared" si="72"/>
        <v>3996</v>
      </c>
      <c r="W45" s="273">
        <f t="shared" si="72"/>
        <v>1</v>
      </c>
      <c r="X45" s="273">
        <f t="shared" si="72"/>
        <v>1412</v>
      </c>
      <c r="Y45" s="273">
        <f t="shared" si="2"/>
        <v>9311</v>
      </c>
      <c r="Z45" s="273">
        <v>7529</v>
      </c>
      <c r="AA45" s="273">
        <v>3</v>
      </c>
      <c r="AB45" s="273">
        <v>342</v>
      </c>
      <c r="AC45" s="273">
        <v>46</v>
      </c>
      <c r="AD45" s="273">
        <v>223</v>
      </c>
      <c r="AE45" s="273">
        <v>84</v>
      </c>
      <c r="AF45" s="273">
        <v>0</v>
      </c>
      <c r="AG45" s="273">
        <v>208</v>
      </c>
      <c r="AH45" s="273">
        <v>8</v>
      </c>
      <c r="AI45" s="273">
        <v>842</v>
      </c>
      <c r="AJ45" s="273">
        <v>0</v>
      </c>
      <c r="AK45" s="273">
        <v>0</v>
      </c>
      <c r="AL45" s="273">
        <v>0</v>
      </c>
      <c r="AM45" s="273">
        <v>0</v>
      </c>
      <c r="AN45" s="273">
        <v>0</v>
      </c>
      <c r="AO45" s="273">
        <v>0</v>
      </c>
      <c r="AP45" s="273">
        <v>0</v>
      </c>
      <c r="AQ45" s="273">
        <v>0</v>
      </c>
      <c r="AR45" s="273">
        <v>0</v>
      </c>
      <c r="AS45" s="273">
        <v>26</v>
      </c>
      <c r="AT45" s="273">
        <f>'施設資源化量内訳'!D45</f>
        <v>50152</v>
      </c>
      <c r="AU45" s="273">
        <f>'施設資源化量内訳'!E45</f>
        <v>5450</v>
      </c>
      <c r="AV45" s="273">
        <f>'施設資源化量内訳'!F45</f>
        <v>6</v>
      </c>
      <c r="AW45" s="273">
        <f>'施設資源化量内訳'!G45</f>
        <v>285</v>
      </c>
      <c r="AX45" s="273">
        <f>'施設資源化量内訳'!H45</f>
        <v>7302</v>
      </c>
      <c r="AY45" s="273">
        <f>'施設資源化量内訳'!I45</f>
        <v>4148</v>
      </c>
      <c r="AZ45" s="273">
        <f>'施設資源化量内訳'!J45</f>
        <v>722</v>
      </c>
      <c r="BA45" s="273">
        <f>'施設資源化量内訳'!K45</f>
        <v>0</v>
      </c>
      <c r="BB45" s="273">
        <f>'施設資源化量内訳'!L45</f>
        <v>3779</v>
      </c>
      <c r="BC45" s="273">
        <f>'施設資源化量内訳'!M45</f>
        <v>429</v>
      </c>
      <c r="BD45" s="273">
        <f>'施設資源化量内訳'!N45</f>
        <v>688</v>
      </c>
      <c r="BE45" s="273">
        <f>'施設資源化量内訳'!O45</f>
        <v>17</v>
      </c>
      <c r="BF45" s="273">
        <f>'施設資源化量内訳'!P45</f>
        <v>0</v>
      </c>
      <c r="BG45" s="273">
        <f>'施設資源化量内訳'!Q45</f>
        <v>4578</v>
      </c>
      <c r="BH45" s="273">
        <f>'施設資源化量内訳'!R45</f>
        <v>9238</v>
      </c>
      <c r="BI45" s="273">
        <f>'施設資源化量内訳'!S45</f>
        <v>0</v>
      </c>
      <c r="BJ45" s="273">
        <f>'施設資源化量内訳'!T45</f>
        <v>8130</v>
      </c>
      <c r="BK45" s="273">
        <f>'施設資源化量内訳'!U45</f>
        <v>0</v>
      </c>
      <c r="BL45" s="273">
        <f>'施設資源化量内訳'!V45</f>
        <v>3996</v>
      </c>
      <c r="BM45" s="273">
        <f>'施設資源化量内訳'!W45</f>
        <v>1</v>
      </c>
      <c r="BN45" s="273">
        <f>'施設資源化量内訳'!X45</f>
        <v>1383</v>
      </c>
      <c r="BO45" s="273">
        <f t="shared" si="3"/>
        <v>1510</v>
      </c>
      <c r="BP45" s="273">
        <v>1276</v>
      </c>
      <c r="BQ45" s="273">
        <v>4</v>
      </c>
      <c r="BR45" s="273">
        <v>18</v>
      </c>
      <c r="BS45" s="273">
        <v>113</v>
      </c>
      <c r="BT45" s="273">
        <v>55</v>
      </c>
      <c r="BU45" s="273">
        <v>32</v>
      </c>
      <c r="BV45" s="273">
        <v>0</v>
      </c>
      <c r="BW45" s="273">
        <v>0</v>
      </c>
      <c r="BX45" s="273">
        <v>0</v>
      </c>
      <c r="BY45" s="273">
        <v>9</v>
      </c>
      <c r="BZ45" s="273">
        <v>0</v>
      </c>
      <c r="CA45" s="273">
        <v>0</v>
      </c>
      <c r="CB45" s="273">
        <v>0</v>
      </c>
      <c r="CC45" s="273">
        <v>0</v>
      </c>
      <c r="CD45" s="273">
        <v>0</v>
      </c>
      <c r="CE45" s="273">
        <v>0</v>
      </c>
      <c r="CF45" s="273">
        <v>0</v>
      </c>
      <c r="CG45" s="273">
        <v>0</v>
      </c>
      <c r="CH45" s="273">
        <v>0</v>
      </c>
      <c r="CI45" s="273">
        <v>3</v>
      </c>
      <c r="CJ45" s="301">
        <v>30</v>
      </c>
    </row>
    <row r="46" spans="1:88" s="270" customFormat="1" ht="12" customHeight="1">
      <c r="A46" s="271" t="s">
        <v>592</v>
      </c>
      <c r="B46" s="272" t="s">
        <v>646</v>
      </c>
      <c r="C46" s="300" t="s">
        <v>300</v>
      </c>
      <c r="D46" s="273">
        <f aca="true" t="shared" si="74" ref="D46:R46">SUM(Y46,AT46,BO46)</f>
        <v>415804</v>
      </c>
      <c r="E46" s="273">
        <f t="shared" si="74"/>
        <v>147356</v>
      </c>
      <c r="F46" s="273">
        <f t="shared" si="74"/>
        <v>314</v>
      </c>
      <c r="G46" s="273">
        <f t="shared" si="74"/>
        <v>1104</v>
      </c>
      <c r="H46" s="273">
        <f t="shared" si="74"/>
        <v>27328</v>
      </c>
      <c r="I46" s="273">
        <f t="shared" si="74"/>
        <v>20565</v>
      </c>
      <c r="J46" s="273">
        <f t="shared" si="74"/>
        <v>7275</v>
      </c>
      <c r="K46" s="273">
        <f t="shared" si="74"/>
        <v>141</v>
      </c>
      <c r="L46" s="273">
        <f t="shared" si="74"/>
        <v>8775</v>
      </c>
      <c r="M46" s="273">
        <f t="shared" si="74"/>
        <v>691</v>
      </c>
      <c r="N46" s="273">
        <f t="shared" si="74"/>
        <v>6128</v>
      </c>
      <c r="O46" s="273">
        <f t="shared" si="74"/>
        <v>1277</v>
      </c>
      <c r="P46" s="273">
        <f t="shared" si="74"/>
        <v>0</v>
      </c>
      <c r="Q46" s="273">
        <f t="shared" si="74"/>
        <v>34852</v>
      </c>
      <c r="R46" s="273">
        <f t="shared" si="74"/>
        <v>58069</v>
      </c>
      <c r="S46" s="273">
        <f aca="true" t="shared" si="75" ref="S46:X46">SUM(AN46,BI46,CD46)</f>
        <v>3080</v>
      </c>
      <c r="T46" s="273">
        <f t="shared" si="75"/>
        <v>11632</v>
      </c>
      <c r="U46" s="273">
        <f t="shared" si="75"/>
        <v>0</v>
      </c>
      <c r="V46" s="273">
        <f t="shared" si="75"/>
        <v>6186</v>
      </c>
      <c r="W46" s="273">
        <f t="shared" si="75"/>
        <v>103</v>
      </c>
      <c r="X46" s="273">
        <f t="shared" si="75"/>
        <v>80928</v>
      </c>
      <c r="Y46" s="273">
        <f t="shared" si="2"/>
        <v>98526</v>
      </c>
      <c r="Z46" s="273">
        <v>34883</v>
      </c>
      <c r="AA46" s="273">
        <v>42</v>
      </c>
      <c r="AB46" s="273">
        <v>419</v>
      </c>
      <c r="AC46" s="273">
        <v>1900</v>
      </c>
      <c r="AD46" s="273">
        <v>3328</v>
      </c>
      <c r="AE46" s="273">
        <v>326</v>
      </c>
      <c r="AF46" s="273">
        <v>13</v>
      </c>
      <c r="AG46" s="273">
        <v>213</v>
      </c>
      <c r="AH46" s="273">
        <v>222</v>
      </c>
      <c r="AI46" s="273">
        <v>1583</v>
      </c>
      <c r="AJ46" s="273">
        <v>0</v>
      </c>
      <c r="AK46" s="273">
        <v>0</v>
      </c>
      <c r="AL46" s="273">
        <v>0</v>
      </c>
      <c r="AM46" s="273">
        <v>0</v>
      </c>
      <c r="AN46" s="273">
        <v>0</v>
      </c>
      <c r="AO46" s="273">
        <v>0</v>
      </c>
      <c r="AP46" s="273">
        <v>0</v>
      </c>
      <c r="AQ46" s="273">
        <v>0</v>
      </c>
      <c r="AR46" s="273">
        <v>89</v>
      </c>
      <c r="AS46" s="273">
        <v>55508</v>
      </c>
      <c r="AT46" s="273">
        <f>'施設資源化量内訳'!D46</f>
        <v>205077</v>
      </c>
      <c r="AU46" s="273">
        <f>'施設資源化量内訳'!E46</f>
        <v>6061</v>
      </c>
      <c r="AV46" s="273">
        <f>'施設資源化量内訳'!F46</f>
        <v>258</v>
      </c>
      <c r="AW46" s="273">
        <f>'施設資源化量内訳'!G46</f>
        <v>235</v>
      </c>
      <c r="AX46" s="273">
        <f>'施設資源化量内訳'!H46</f>
        <v>24537</v>
      </c>
      <c r="AY46" s="273">
        <f>'施設資源化量内訳'!I46</f>
        <v>16567</v>
      </c>
      <c r="AZ46" s="273">
        <f>'施設資源化量内訳'!J46</f>
        <v>6915</v>
      </c>
      <c r="BA46" s="273">
        <f>'施設資源化量内訳'!K46</f>
        <v>94</v>
      </c>
      <c r="BB46" s="273">
        <f>'施設資源化量内訳'!L46</f>
        <v>8562</v>
      </c>
      <c r="BC46" s="273">
        <f>'施設資源化量内訳'!M46</f>
        <v>468</v>
      </c>
      <c r="BD46" s="273">
        <f>'施設資源化量内訳'!N46</f>
        <v>1099</v>
      </c>
      <c r="BE46" s="273">
        <f>'施設資源化量内訳'!O46</f>
        <v>1277</v>
      </c>
      <c r="BF46" s="273">
        <f>'施設資源化量内訳'!P46</f>
        <v>0</v>
      </c>
      <c r="BG46" s="273">
        <f>'施設資源化量内訳'!Q46</f>
        <v>34852</v>
      </c>
      <c r="BH46" s="273">
        <f>'施設資源化量内訳'!R46</f>
        <v>58069</v>
      </c>
      <c r="BI46" s="273">
        <f>'施設資源化量内訳'!S46</f>
        <v>3080</v>
      </c>
      <c r="BJ46" s="273">
        <f>'施設資源化量内訳'!T46</f>
        <v>11632</v>
      </c>
      <c r="BK46" s="273">
        <f>'施設資源化量内訳'!U46</f>
        <v>0</v>
      </c>
      <c r="BL46" s="273">
        <f>'施設資源化量内訳'!V46</f>
        <v>6186</v>
      </c>
      <c r="BM46" s="273">
        <f>'施設資源化量内訳'!W46</f>
        <v>3</v>
      </c>
      <c r="BN46" s="273">
        <f>'施設資源化量内訳'!X46</f>
        <v>25182</v>
      </c>
      <c r="BO46" s="273">
        <f t="shared" si="3"/>
        <v>112201</v>
      </c>
      <c r="BP46" s="273">
        <v>106412</v>
      </c>
      <c r="BQ46" s="273">
        <v>14</v>
      </c>
      <c r="BR46" s="273">
        <v>450</v>
      </c>
      <c r="BS46" s="273">
        <v>891</v>
      </c>
      <c r="BT46" s="273">
        <v>670</v>
      </c>
      <c r="BU46" s="273">
        <v>34</v>
      </c>
      <c r="BV46" s="273">
        <v>34</v>
      </c>
      <c r="BW46" s="273">
        <v>0</v>
      </c>
      <c r="BX46" s="273">
        <v>1</v>
      </c>
      <c r="BY46" s="273">
        <v>3446</v>
      </c>
      <c r="BZ46" s="273">
        <v>0</v>
      </c>
      <c r="CA46" s="273">
        <v>0</v>
      </c>
      <c r="CB46" s="273">
        <v>0</v>
      </c>
      <c r="CC46" s="273">
        <v>0</v>
      </c>
      <c r="CD46" s="273">
        <v>0</v>
      </c>
      <c r="CE46" s="273">
        <v>0</v>
      </c>
      <c r="CF46" s="273">
        <v>0</v>
      </c>
      <c r="CG46" s="273">
        <v>0</v>
      </c>
      <c r="CH46" s="273">
        <v>11</v>
      </c>
      <c r="CI46" s="273">
        <v>238</v>
      </c>
      <c r="CJ46" s="301">
        <v>42</v>
      </c>
    </row>
    <row r="47" spans="1:88" s="270" customFormat="1" ht="12" customHeight="1">
      <c r="A47" s="271" t="s">
        <v>593</v>
      </c>
      <c r="B47" s="272" t="s">
        <v>594</v>
      </c>
      <c r="C47" s="300" t="s">
        <v>300</v>
      </c>
      <c r="D47" s="273">
        <f aca="true" t="shared" si="76" ref="D47:P47">SUM(Y47,AT47,BO47)</f>
        <v>49125</v>
      </c>
      <c r="E47" s="273">
        <f t="shared" si="76"/>
        <v>19321</v>
      </c>
      <c r="F47" s="273">
        <f t="shared" si="76"/>
        <v>33</v>
      </c>
      <c r="G47" s="273">
        <f t="shared" si="76"/>
        <v>372</v>
      </c>
      <c r="H47" s="273">
        <f t="shared" si="76"/>
        <v>5443</v>
      </c>
      <c r="I47" s="273">
        <f t="shared" si="76"/>
        <v>4845</v>
      </c>
      <c r="J47" s="273">
        <f t="shared" si="76"/>
        <v>1371</v>
      </c>
      <c r="K47" s="273">
        <f t="shared" si="76"/>
        <v>18</v>
      </c>
      <c r="L47" s="273">
        <f t="shared" si="76"/>
        <v>929</v>
      </c>
      <c r="M47" s="273">
        <f t="shared" si="76"/>
        <v>91</v>
      </c>
      <c r="N47" s="273">
        <f t="shared" si="76"/>
        <v>1314</v>
      </c>
      <c r="O47" s="273">
        <f t="shared" si="76"/>
        <v>1202</v>
      </c>
      <c r="P47" s="273">
        <f t="shared" si="76"/>
        <v>0</v>
      </c>
      <c r="Q47" s="273">
        <f aca="true" t="shared" si="77" ref="Q47:X47">SUM(AL47,BG47,CB47)</f>
        <v>8899</v>
      </c>
      <c r="R47" s="273">
        <f t="shared" si="77"/>
        <v>0</v>
      </c>
      <c r="S47" s="273">
        <f t="shared" si="77"/>
        <v>402</v>
      </c>
      <c r="T47" s="273">
        <f t="shared" si="77"/>
        <v>716</v>
      </c>
      <c r="U47" s="273">
        <f t="shared" si="77"/>
        <v>0</v>
      </c>
      <c r="V47" s="273">
        <f t="shared" si="77"/>
        <v>2120</v>
      </c>
      <c r="W47" s="273">
        <f t="shared" si="77"/>
        <v>157</v>
      </c>
      <c r="X47" s="273">
        <f t="shared" si="77"/>
        <v>1892</v>
      </c>
      <c r="Y47" s="273">
        <f t="shared" si="2"/>
        <v>6450</v>
      </c>
      <c r="Z47" s="273">
        <v>4946</v>
      </c>
      <c r="AA47" s="273">
        <v>10</v>
      </c>
      <c r="AB47" s="273">
        <v>277</v>
      </c>
      <c r="AC47" s="273">
        <v>191</v>
      </c>
      <c r="AD47" s="273">
        <v>47</v>
      </c>
      <c r="AE47" s="273">
        <v>45</v>
      </c>
      <c r="AF47" s="273">
        <v>1</v>
      </c>
      <c r="AG47" s="273">
        <v>0</v>
      </c>
      <c r="AH47" s="273">
        <v>0</v>
      </c>
      <c r="AI47" s="273">
        <v>379</v>
      </c>
      <c r="AJ47" s="273">
        <v>0</v>
      </c>
      <c r="AK47" s="273">
        <v>0</v>
      </c>
      <c r="AL47" s="273">
        <v>0</v>
      </c>
      <c r="AM47" s="273">
        <v>0</v>
      </c>
      <c r="AN47" s="273">
        <v>0</v>
      </c>
      <c r="AO47" s="273">
        <v>0</v>
      </c>
      <c r="AP47" s="273">
        <v>0</v>
      </c>
      <c r="AQ47" s="273">
        <v>0</v>
      </c>
      <c r="AR47" s="273">
        <v>8</v>
      </c>
      <c r="AS47" s="273">
        <v>546</v>
      </c>
      <c r="AT47" s="273">
        <f>'施設資源化量内訳'!D47</f>
        <v>36246</v>
      </c>
      <c r="AU47" s="273">
        <f>'施設資源化量内訳'!E47</f>
        <v>8538</v>
      </c>
      <c r="AV47" s="273">
        <f>'施設資源化量内訳'!F47</f>
        <v>20</v>
      </c>
      <c r="AW47" s="273">
        <f>'施設資源化量内訳'!G47</f>
        <v>11</v>
      </c>
      <c r="AX47" s="273">
        <f>'施設資源化量内訳'!H47</f>
        <v>5101</v>
      </c>
      <c r="AY47" s="273">
        <f>'施設資源化量内訳'!I47</f>
        <v>4682</v>
      </c>
      <c r="AZ47" s="273">
        <f>'施設資源化量内訳'!J47</f>
        <v>1323</v>
      </c>
      <c r="BA47" s="273">
        <f>'施設資源化量内訳'!K47</f>
        <v>17</v>
      </c>
      <c r="BB47" s="273">
        <f>'施設資源化量内訳'!L47</f>
        <v>929</v>
      </c>
      <c r="BC47" s="273">
        <f>'施設資源化量内訳'!M47</f>
        <v>91</v>
      </c>
      <c r="BD47" s="273">
        <f>'施設資源化量内訳'!N47</f>
        <v>710</v>
      </c>
      <c r="BE47" s="273">
        <f>'施設資源化量内訳'!O47</f>
        <v>1202</v>
      </c>
      <c r="BF47" s="273">
        <f>'施設資源化量内訳'!P47</f>
        <v>0</v>
      </c>
      <c r="BG47" s="273">
        <f>'施設資源化量内訳'!Q47</f>
        <v>8899</v>
      </c>
      <c r="BH47" s="273">
        <f>'施設資源化量内訳'!R47</f>
        <v>0</v>
      </c>
      <c r="BI47" s="273">
        <f>'施設資源化量内訳'!S47</f>
        <v>402</v>
      </c>
      <c r="BJ47" s="273">
        <f>'施設資源化量内訳'!T47</f>
        <v>716</v>
      </c>
      <c r="BK47" s="273">
        <f>'施設資源化量内訳'!U47</f>
        <v>0</v>
      </c>
      <c r="BL47" s="273">
        <f>'施設資源化量内訳'!V47</f>
        <v>2120</v>
      </c>
      <c r="BM47" s="273">
        <f>'施設資源化量内訳'!W47</f>
        <v>149</v>
      </c>
      <c r="BN47" s="273">
        <f>'施設資源化量内訳'!X47</f>
        <v>1336</v>
      </c>
      <c r="BO47" s="273">
        <f t="shared" si="3"/>
        <v>6429</v>
      </c>
      <c r="BP47" s="273">
        <v>5837</v>
      </c>
      <c r="BQ47" s="273">
        <v>3</v>
      </c>
      <c r="BR47" s="273">
        <v>84</v>
      </c>
      <c r="BS47" s="273">
        <v>151</v>
      </c>
      <c r="BT47" s="273">
        <v>116</v>
      </c>
      <c r="BU47" s="273">
        <v>3</v>
      </c>
      <c r="BV47" s="273">
        <v>0</v>
      </c>
      <c r="BW47" s="273">
        <v>0</v>
      </c>
      <c r="BX47" s="273">
        <v>0</v>
      </c>
      <c r="BY47" s="273">
        <v>225</v>
      </c>
      <c r="BZ47" s="273">
        <v>0</v>
      </c>
      <c r="CA47" s="273">
        <v>0</v>
      </c>
      <c r="CB47" s="273">
        <v>0</v>
      </c>
      <c r="CC47" s="273">
        <v>0</v>
      </c>
      <c r="CD47" s="273">
        <v>0</v>
      </c>
      <c r="CE47" s="273">
        <v>0</v>
      </c>
      <c r="CF47" s="273">
        <v>0</v>
      </c>
      <c r="CG47" s="273">
        <v>0</v>
      </c>
      <c r="CH47" s="273">
        <v>0</v>
      </c>
      <c r="CI47" s="273">
        <v>10</v>
      </c>
      <c r="CJ47" s="301">
        <v>15</v>
      </c>
    </row>
    <row r="48" spans="1:88" s="270" customFormat="1" ht="12" customHeight="1">
      <c r="A48" s="271" t="s">
        <v>595</v>
      </c>
      <c r="B48" s="272" t="s">
        <v>596</v>
      </c>
      <c r="C48" s="300" t="s">
        <v>300</v>
      </c>
      <c r="D48" s="273">
        <f aca="true" t="shared" si="78" ref="D48:S48">SUM(Y48,AT48,BO48)</f>
        <v>79651</v>
      </c>
      <c r="E48" s="273">
        <f t="shared" si="78"/>
        <v>29343</v>
      </c>
      <c r="F48" s="273">
        <f t="shared" si="78"/>
        <v>78</v>
      </c>
      <c r="G48" s="273">
        <f t="shared" si="78"/>
        <v>749</v>
      </c>
      <c r="H48" s="273">
        <f t="shared" si="78"/>
        <v>9482</v>
      </c>
      <c r="I48" s="273">
        <f t="shared" si="78"/>
        <v>10288</v>
      </c>
      <c r="J48" s="273">
        <f t="shared" si="78"/>
        <v>3154</v>
      </c>
      <c r="K48" s="273">
        <f t="shared" si="78"/>
        <v>48</v>
      </c>
      <c r="L48" s="273">
        <f t="shared" si="78"/>
        <v>8351</v>
      </c>
      <c r="M48" s="273">
        <f t="shared" si="78"/>
        <v>34</v>
      </c>
      <c r="N48" s="273">
        <f t="shared" si="78"/>
        <v>944</v>
      </c>
      <c r="O48" s="273">
        <f t="shared" si="78"/>
        <v>475</v>
      </c>
      <c r="P48" s="273">
        <f t="shared" si="78"/>
        <v>5</v>
      </c>
      <c r="Q48" s="273">
        <f t="shared" si="78"/>
        <v>9227</v>
      </c>
      <c r="R48" s="273">
        <f t="shared" si="78"/>
        <v>549</v>
      </c>
      <c r="S48" s="273">
        <f t="shared" si="78"/>
        <v>0</v>
      </c>
      <c r="T48" s="273">
        <f>SUM(AO48,BJ48,CE48)</f>
        <v>724</v>
      </c>
      <c r="U48" s="273">
        <f>SUM(AP48,BK48,CF48)</f>
        <v>0</v>
      </c>
      <c r="V48" s="273">
        <f>SUM(AQ48,BL48,CG48)</f>
        <v>1007</v>
      </c>
      <c r="W48" s="273">
        <f>SUM(AR48,BM48,CH48)</f>
        <v>23</v>
      </c>
      <c r="X48" s="273">
        <f>SUM(AS48,BN48,CI48)</f>
        <v>5170</v>
      </c>
      <c r="Y48" s="273">
        <f t="shared" si="2"/>
        <v>6553</v>
      </c>
      <c r="Z48" s="273">
        <v>4577</v>
      </c>
      <c r="AA48" s="273">
        <v>30</v>
      </c>
      <c r="AB48" s="273">
        <v>41</v>
      </c>
      <c r="AC48" s="273">
        <v>247</v>
      </c>
      <c r="AD48" s="273">
        <v>238</v>
      </c>
      <c r="AE48" s="273">
        <v>401</v>
      </c>
      <c r="AF48" s="273">
        <v>0</v>
      </c>
      <c r="AG48" s="273">
        <v>211</v>
      </c>
      <c r="AH48" s="273">
        <v>0</v>
      </c>
      <c r="AI48" s="273">
        <v>736</v>
      </c>
      <c r="AJ48" s="273">
        <v>0</v>
      </c>
      <c r="AK48" s="273">
        <v>0</v>
      </c>
      <c r="AL48" s="273">
        <v>0</v>
      </c>
      <c r="AM48" s="273">
        <v>0</v>
      </c>
      <c r="AN48" s="273">
        <v>0</v>
      </c>
      <c r="AO48" s="273">
        <v>0</v>
      </c>
      <c r="AP48" s="273">
        <v>0</v>
      </c>
      <c r="AQ48" s="273">
        <v>0</v>
      </c>
      <c r="AR48" s="273">
        <v>0</v>
      </c>
      <c r="AS48" s="273">
        <v>72</v>
      </c>
      <c r="AT48" s="273">
        <f>'施設資源化量内訳'!D48</f>
        <v>52331</v>
      </c>
      <c r="AU48" s="273">
        <f>'施設資源化量内訳'!E48</f>
        <v>5996</v>
      </c>
      <c r="AV48" s="273">
        <f>'施設資源化量内訳'!F48</f>
        <v>19</v>
      </c>
      <c r="AW48" s="273">
        <f>'施設資源化量内訳'!G48</f>
        <v>320</v>
      </c>
      <c r="AX48" s="273">
        <f>'施設資源化量内訳'!H48</f>
        <v>8431</v>
      </c>
      <c r="AY48" s="273">
        <f>'施設資源化量内訳'!I48</f>
        <v>9583</v>
      </c>
      <c r="AZ48" s="273">
        <f>'施設資源化量内訳'!J48</f>
        <v>2641</v>
      </c>
      <c r="BA48" s="273">
        <f>'施設資源化量内訳'!K48</f>
        <v>48</v>
      </c>
      <c r="BB48" s="273">
        <f>'施設資源化量内訳'!L48</f>
        <v>8140</v>
      </c>
      <c r="BC48" s="273">
        <f>'施設資源化量内訳'!M48</f>
        <v>28</v>
      </c>
      <c r="BD48" s="273">
        <f>'施設資源化量内訳'!N48</f>
        <v>17</v>
      </c>
      <c r="BE48" s="273">
        <f>'施設資源化量内訳'!O48</f>
        <v>475</v>
      </c>
      <c r="BF48" s="273">
        <f>'施設資源化量内訳'!P48</f>
        <v>5</v>
      </c>
      <c r="BG48" s="273">
        <f>'施設資源化量内訳'!Q48</f>
        <v>9227</v>
      </c>
      <c r="BH48" s="273">
        <f>'施設資源化量内訳'!R48</f>
        <v>549</v>
      </c>
      <c r="BI48" s="273">
        <f>'施設資源化量内訳'!S48</f>
        <v>0</v>
      </c>
      <c r="BJ48" s="273">
        <f>'施設資源化量内訳'!T48</f>
        <v>724</v>
      </c>
      <c r="BK48" s="273">
        <f>'施設資源化量内訳'!U48</f>
        <v>0</v>
      </c>
      <c r="BL48" s="273">
        <f>'施設資源化量内訳'!V48</f>
        <v>1007</v>
      </c>
      <c r="BM48" s="273">
        <f>'施設資源化量内訳'!W48</f>
        <v>23</v>
      </c>
      <c r="BN48" s="273">
        <f>'施設資源化量内訳'!X48</f>
        <v>5098</v>
      </c>
      <c r="BO48" s="273">
        <f t="shared" si="3"/>
        <v>20767</v>
      </c>
      <c r="BP48" s="273">
        <v>18770</v>
      </c>
      <c r="BQ48" s="273">
        <v>29</v>
      </c>
      <c r="BR48" s="273">
        <v>388</v>
      </c>
      <c r="BS48" s="273">
        <v>804</v>
      </c>
      <c r="BT48" s="273">
        <v>467</v>
      </c>
      <c r="BU48" s="273">
        <v>112</v>
      </c>
      <c r="BV48" s="273">
        <v>0</v>
      </c>
      <c r="BW48" s="273">
        <v>0</v>
      </c>
      <c r="BX48" s="273">
        <v>6</v>
      </c>
      <c r="BY48" s="273">
        <v>191</v>
      </c>
      <c r="BZ48" s="273">
        <v>0</v>
      </c>
      <c r="CA48" s="273">
        <v>0</v>
      </c>
      <c r="CB48" s="273">
        <v>0</v>
      </c>
      <c r="CC48" s="273">
        <v>0</v>
      </c>
      <c r="CD48" s="273">
        <v>0</v>
      </c>
      <c r="CE48" s="273">
        <v>0</v>
      </c>
      <c r="CF48" s="273">
        <v>0</v>
      </c>
      <c r="CG48" s="273">
        <v>0</v>
      </c>
      <c r="CH48" s="273">
        <v>0</v>
      </c>
      <c r="CI48" s="273">
        <v>0</v>
      </c>
      <c r="CJ48" s="301">
        <v>18</v>
      </c>
    </row>
    <row r="49" spans="1:88" s="270" customFormat="1" ht="12" customHeight="1">
      <c r="A49" s="271" t="s">
        <v>624</v>
      </c>
      <c r="B49" s="272" t="s">
        <v>641</v>
      </c>
      <c r="C49" s="300" t="s">
        <v>300</v>
      </c>
      <c r="D49" s="273">
        <f aca="true" t="shared" si="79" ref="D49:R49">SUM(Y49,AT49,BO49)</f>
        <v>107574</v>
      </c>
      <c r="E49" s="273">
        <f t="shared" si="79"/>
        <v>41688</v>
      </c>
      <c r="F49" s="273">
        <f t="shared" si="79"/>
        <v>201</v>
      </c>
      <c r="G49" s="273">
        <f t="shared" si="79"/>
        <v>686</v>
      </c>
      <c r="H49" s="273">
        <f t="shared" si="79"/>
        <v>10590</v>
      </c>
      <c r="I49" s="273">
        <f t="shared" si="79"/>
        <v>10632</v>
      </c>
      <c r="J49" s="273">
        <f t="shared" si="79"/>
        <v>3437</v>
      </c>
      <c r="K49" s="273">
        <f t="shared" si="79"/>
        <v>272</v>
      </c>
      <c r="L49" s="273">
        <f t="shared" si="79"/>
        <v>5892</v>
      </c>
      <c r="M49" s="273">
        <f t="shared" si="79"/>
        <v>608</v>
      </c>
      <c r="N49" s="273">
        <f t="shared" si="79"/>
        <v>3667</v>
      </c>
      <c r="O49" s="273">
        <f t="shared" si="79"/>
        <v>2875</v>
      </c>
      <c r="P49" s="273">
        <f t="shared" si="79"/>
        <v>0</v>
      </c>
      <c r="Q49" s="273">
        <f t="shared" si="79"/>
        <v>972</v>
      </c>
      <c r="R49" s="273">
        <f t="shared" si="79"/>
        <v>20427</v>
      </c>
      <c r="S49" s="273">
        <f aca="true" t="shared" si="80" ref="S49:X49">SUM(AN49,BI49,CD49)</f>
        <v>0</v>
      </c>
      <c r="T49" s="273">
        <f t="shared" si="80"/>
        <v>1623</v>
      </c>
      <c r="U49" s="273">
        <f t="shared" si="80"/>
        <v>0</v>
      </c>
      <c r="V49" s="273">
        <f t="shared" si="80"/>
        <v>1237</v>
      </c>
      <c r="W49" s="273">
        <f t="shared" si="80"/>
        <v>57</v>
      </c>
      <c r="X49" s="273">
        <f t="shared" si="80"/>
        <v>2710</v>
      </c>
      <c r="Y49" s="273">
        <f t="shared" si="2"/>
        <v>14031</v>
      </c>
      <c r="Z49" s="273">
        <v>5983</v>
      </c>
      <c r="AA49" s="273">
        <v>54</v>
      </c>
      <c r="AB49" s="273">
        <v>208</v>
      </c>
      <c r="AC49" s="273">
        <v>1492</v>
      </c>
      <c r="AD49" s="273">
        <v>3410</v>
      </c>
      <c r="AE49" s="273">
        <v>625</v>
      </c>
      <c r="AF49" s="273">
        <v>32</v>
      </c>
      <c r="AG49" s="273">
        <v>493</v>
      </c>
      <c r="AH49" s="273">
        <v>210</v>
      </c>
      <c r="AI49" s="273">
        <v>1056</v>
      </c>
      <c r="AJ49" s="273">
        <v>0</v>
      </c>
      <c r="AK49" s="273">
        <v>0</v>
      </c>
      <c r="AL49" s="273">
        <v>0</v>
      </c>
      <c r="AM49" s="273">
        <v>0</v>
      </c>
      <c r="AN49" s="273">
        <v>0</v>
      </c>
      <c r="AO49" s="273">
        <v>0</v>
      </c>
      <c r="AP49" s="273">
        <v>0</v>
      </c>
      <c r="AQ49" s="273">
        <v>0</v>
      </c>
      <c r="AR49" s="273">
        <v>21</v>
      </c>
      <c r="AS49" s="273">
        <v>447</v>
      </c>
      <c r="AT49" s="273">
        <f>'施設資源化量内訳'!D49</f>
        <v>71122</v>
      </c>
      <c r="AU49" s="273">
        <f>'施設資源化量内訳'!E49</f>
        <v>19204</v>
      </c>
      <c r="AV49" s="273">
        <f>'施設資源化量内訳'!F49</f>
        <v>135</v>
      </c>
      <c r="AW49" s="273">
        <f>'施設資源化量内訳'!G49</f>
        <v>478</v>
      </c>
      <c r="AX49" s="273">
        <f>'施設資源化量内訳'!H49</f>
        <v>5043</v>
      </c>
      <c r="AY49" s="273">
        <f>'施設資源化量内訳'!I49</f>
        <v>6174</v>
      </c>
      <c r="AZ49" s="273">
        <f>'施設資源化量内訳'!J49</f>
        <v>2624</v>
      </c>
      <c r="BA49" s="273">
        <f>'施設資源化量内訳'!K49</f>
        <v>70</v>
      </c>
      <c r="BB49" s="273">
        <f>'施設資源化量内訳'!L49</f>
        <v>5399</v>
      </c>
      <c r="BC49" s="273">
        <f>'施設資源化量内訳'!M49</f>
        <v>320</v>
      </c>
      <c r="BD49" s="273">
        <f>'施設資源化量内訳'!N49</f>
        <v>2251</v>
      </c>
      <c r="BE49" s="273">
        <f>'施設資源化量内訳'!O49</f>
        <v>2875</v>
      </c>
      <c r="BF49" s="273">
        <f>'施設資源化量内訳'!P49</f>
        <v>0</v>
      </c>
      <c r="BG49" s="273">
        <f>'施設資源化量内訳'!Q49</f>
        <v>972</v>
      </c>
      <c r="BH49" s="273">
        <f>'施設資源化量内訳'!R49</f>
        <v>20427</v>
      </c>
      <c r="BI49" s="273">
        <f>'施設資源化量内訳'!S49</f>
        <v>0</v>
      </c>
      <c r="BJ49" s="273">
        <f>'施設資源化量内訳'!T49</f>
        <v>1623</v>
      </c>
      <c r="BK49" s="273">
        <f>'施設資源化量内訳'!U49</f>
        <v>0</v>
      </c>
      <c r="BL49" s="273">
        <f>'施設資源化量内訳'!V49</f>
        <v>1237</v>
      </c>
      <c r="BM49" s="273">
        <f>'施設資源化量内訳'!W49</f>
        <v>32</v>
      </c>
      <c r="BN49" s="273">
        <f>'施設資源化量内訳'!X49</f>
        <v>2258</v>
      </c>
      <c r="BO49" s="273">
        <f t="shared" si="3"/>
        <v>22421</v>
      </c>
      <c r="BP49" s="273">
        <v>16501</v>
      </c>
      <c r="BQ49" s="273">
        <v>12</v>
      </c>
      <c r="BR49" s="273">
        <v>0</v>
      </c>
      <c r="BS49" s="273">
        <v>4055</v>
      </c>
      <c r="BT49" s="273">
        <v>1048</v>
      </c>
      <c r="BU49" s="273">
        <v>188</v>
      </c>
      <c r="BV49" s="273">
        <v>170</v>
      </c>
      <c r="BW49" s="273">
        <v>0</v>
      </c>
      <c r="BX49" s="273">
        <v>78</v>
      </c>
      <c r="BY49" s="273">
        <v>360</v>
      </c>
      <c r="BZ49" s="273">
        <v>0</v>
      </c>
      <c r="CA49" s="273">
        <v>0</v>
      </c>
      <c r="CB49" s="273">
        <v>0</v>
      </c>
      <c r="CC49" s="273">
        <v>0</v>
      </c>
      <c r="CD49" s="273">
        <v>0</v>
      </c>
      <c r="CE49" s="273">
        <v>0</v>
      </c>
      <c r="CF49" s="273">
        <v>0</v>
      </c>
      <c r="CG49" s="273">
        <v>0</v>
      </c>
      <c r="CH49" s="273">
        <v>4</v>
      </c>
      <c r="CI49" s="273">
        <v>5</v>
      </c>
      <c r="CJ49" s="301">
        <v>34</v>
      </c>
    </row>
    <row r="50" spans="1:88" s="270" customFormat="1" ht="12" customHeight="1">
      <c r="A50" s="271" t="s">
        <v>597</v>
      </c>
      <c r="B50" s="272" t="s">
        <v>598</v>
      </c>
      <c r="C50" s="300" t="s">
        <v>300</v>
      </c>
      <c r="D50" s="273">
        <f aca="true" t="shared" si="81" ref="D50:R50">SUM(Y50,AT50,BO50)</f>
        <v>84686</v>
      </c>
      <c r="E50" s="273">
        <f t="shared" si="81"/>
        <v>29570</v>
      </c>
      <c r="F50" s="273">
        <f t="shared" si="81"/>
        <v>114</v>
      </c>
      <c r="G50" s="273">
        <f t="shared" si="81"/>
        <v>2012</v>
      </c>
      <c r="H50" s="273">
        <f t="shared" si="81"/>
        <v>9126</v>
      </c>
      <c r="I50" s="273">
        <f t="shared" si="81"/>
        <v>4381</v>
      </c>
      <c r="J50" s="273">
        <f t="shared" si="81"/>
        <v>2717</v>
      </c>
      <c r="K50" s="273">
        <f t="shared" si="81"/>
        <v>10</v>
      </c>
      <c r="L50" s="273">
        <f t="shared" si="81"/>
        <v>3100</v>
      </c>
      <c r="M50" s="273">
        <f t="shared" si="81"/>
        <v>271</v>
      </c>
      <c r="N50" s="273">
        <f t="shared" si="81"/>
        <v>1515</v>
      </c>
      <c r="O50" s="273">
        <f t="shared" si="81"/>
        <v>1401</v>
      </c>
      <c r="P50" s="273">
        <f t="shared" si="81"/>
        <v>0</v>
      </c>
      <c r="Q50" s="273">
        <f t="shared" si="81"/>
        <v>11542</v>
      </c>
      <c r="R50" s="273">
        <f t="shared" si="81"/>
        <v>3352</v>
      </c>
      <c r="S50" s="273">
        <f aca="true" t="shared" si="82" ref="S50:X50">SUM(AN50,BI50,CD50)</f>
        <v>647</v>
      </c>
      <c r="T50" s="273">
        <f t="shared" si="82"/>
        <v>11990</v>
      </c>
      <c r="U50" s="273">
        <f t="shared" si="82"/>
        <v>0</v>
      </c>
      <c r="V50" s="273">
        <f t="shared" si="82"/>
        <v>0</v>
      </c>
      <c r="W50" s="273">
        <f t="shared" si="82"/>
        <v>11</v>
      </c>
      <c r="X50" s="273">
        <f t="shared" si="82"/>
        <v>2927</v>
      </c>
      <c r="Y50" s="273">
        <f t="shared" si="2"/>
        <v>13330</v>
      </c>
      <c r="Z50" s="273">
        <v>8768</v>
      </c>
      <c r="AA50" s="273">
        <v>23</v>
      </c>
      <c r="AB50" s="273">
        <v>328</v>
      </c>
      <c r="AC50" s="273">
        <v>480</v>
      </c>
      <c r="AD50" s="273">
        <v>951</v>
      </c>
      <c r="AE50" s="273">
        <v>205</v>
      </c>
      <c r="AF50" s="273">
        <v>9</v>
      </c>
      <c r="AG50" s="273">
        <v>169</v>
      </c>
      <c r="AH50" s="273">
        <v>271</v>
      </c>
      <c r="AI50" s="273">
        <v>738</v>
      </c>
      <c r="AJ50" s="273">
        <v>0</v>
      </c>
      <c r="AK50" s="273">
        <v>0</v>
      </c>
      <c r="AL50" s="273">
        <v>0</v>
      </c>
      <c r="AM50" s="273">
        <v>0</v>
      </c>
      <c r="AN50" s="273">
        <v>0</v>
      </c>
      <c r="AO50" s="273">
        <v>0</v>
      </c>
      <c r="AP50" s="273">
        <v>0</v>
      </c>
      <c r="AQ50" s="273">
        <v>0</v>
      </c>
      <c r="AR50" s="273">
        <v>3</v>
      </c>
      <c r="AS50" s="273">
        <v>1385</v>
      </c>
      <c r="AT50" s="273">
        <f>'施設資源化量内訳'!D50</f>
        <v>64184</v>
      </c>
      <c r="AU50" s="273">
        <f>'施設資源化量内訳'!E50</f>
        <v>15363</v>
      </c>
      <c r="AV50" s="273">
        <f>'施設資源化量内訳'!F50</f>
        <v>89</v>
      </c>
      <c r="AW50" s="273">
        <f>'施設資源化量内訳'!G50</f>
        <v>1684</v>
      </c>
      <c r="AX50" s="273">
        <f>'施設資源化量内訳'!H50</f>
        <v>8490</v>
      </c>
      <c r="AY50" s="273">
        <f>'施設資源化量内訳'!I50</f>
        <v>3112</v>
      </c>
      <c r="AZ50" s="273">
        <f>'施設資源化量内訳'!J50</f>
        <v>2486</v>
      </c>
      <c r="BA50" s="273">
        <f>'施設資源化量内訳'!K50</f>
        <v>1</v>
      </c>
      <c r="BB50" s="273">
        <f>'施設資源化量内訳'!L50</f>
        <v>2929</v>
      </c>
      <c r="BC50" s="273">
        <f>'施設資源化量内訳'!M50</f>
        <v>0</v>
      </c>
      <c r="BD50" s="273">
        <f>'施設資源化量内訳'!N50</f>
        <v>659</v>
      </c>
      <c r="BE50" s="273">
        <f>'施設資源化量内訳'!O50</f>
        <v>1401</v>
      </c>
      <c r="BF50" s="273">
        <f>'施設資源化量内訳'!P50</f>
        <v>0</v>
      </c>
      <c r="BG50" s="273">
        <f>'施設資源化量内訳'!Q50</f>
        <v>11542</v>
      </c>
      <c r="BH50" s="273">
        <f>'施設資源化量内訳'!R50</f>
        <v>3352</v>
      </c>
      <c r="BI50" s="273">
        <f>'施設資源化量内訳'!S50</f>
        <v>647</v>
      </c>
      <c r="BJ50" s="273">
        <f>'施設資源化量内訳'!T50</f>
        <v>11990</v>
      </c>
      <c r="BK50" s="273">
        <f>'施設資源化量内訳'!U50</f>
        <v>0</v>
      </c>
      <c r="BL50" s="273">
        <f>'施設資源化量内訳'!V50</f>
        <v>0</v>
      </c>
      <c r="BM50" s="273">
        <f>'施設資源化量内訳'!W50</f>
        <v>0</v>
      </c>
      <c r="BN50" s="273">
        <f>'施設資源化量内訳'!X50</f>
        <v>439</v>
      </c>
      <c r="BO50" s="273">
        <f t="shared" si="3"/>
        <v>7172</v>
      </c>
      <c r="BP50" s="273">
        <v>5439</v>
      </c>
      <c r="BQ50" s="273">
        <v>2</v>
      </c>
      <c r="BR50" s="273">
        <v>0</v>
      </c>
      <c r="BS50" s="273">
        <v>156</v>
      </c>
      <c r="BT50" s="273">
        <v>318</v>
      </c>
      <c r="BU50" s="273">
        <v>26</v>
      </c>
      <c r="BV50" s="273">
        <v>0</v>
      </c>
      <c r="BW50" s="273">
        <v>2</v>
      </c>
      <c r="BX50" s="273">
        <v>0</v>
      </c>
      <c r="BY50" s="273">
        <v>118</v>
      </c>
      <c r="BZ50" s="273">
        <v>0</v>
      </c>
      <c r="CA50" s="273">
        <v>0</v>
      </c>
      <c r="CB50" s="273">
        <v>0</v>
      </c>
      <c r="CC50" s="273">
        <v>0</v>
      </c>
      <c r="CD50" s="273">
        <v>0</v>
      </c>
      <c r="CE50" s="273">
        <v>0</v>
      </c>
      <c r="CF50" s="273">
        <v>0</v>
      </c>
      <c r="CG50" s="273">
        <v>0</v>
      </c>
      <c r="CH50" s="273">
        <v>8</v>
      </c>
      <c r="CI50" s="273">
        <v>1103</v>
      </c>
      <c r="CJ50" s="301">
        <v>14</v>
      </c>
    </row>
    <row r="51" spans="1:88" s="270" customFormat="1" ht="12" customHeight="1">
      <c r="A51" s="271" t="s">
        <v>625</v>
      </c>
      <c r="B51" s="272" t="s">
        <v>626</v>
      </c>
      <c r="C51" s="300" t="s">
        <v>300</v>
      </c>
      <c r="D51" s="273">
        <f aca="true" t="shared" si="83" ref="D51:S51">SUM(Y51,AT51,BO51)</f>
        <v>80147</v>
      </c>
      <c r="E51" s="273">
        <f t="shared" si="83"/>
        <v>40460</v>
      </c>
      <c r="F51" s="273">
        <f t="shared" si="83"/>
        <v>119</v>
      </c>
      <c r="G51" s="273">
        <f t="shared" si="83"/>
        <v>463</v>
      </c>
      <c r="H51" s="273">
        <f t="shared" si="83"/>
        <v>9885</v>
      </c>
      <c r="I51" s="273">
        <f t="shared" si="83"/>
        <v>7182</v>
      </c>
      <c r="J51" s="273">
        <f t="shared" si="83"/>
        <v>3255</v>
      </c>
      <c r="K51" s="273">
        <f t="shared" si="83"/>
        <v>33</v>
      </c>
      <c r="L51" s="273">
        <f t="shared" si="83"/>
        <v>6025</v>
      </c>
      <c r="M51" s="273">
        <f t="shared" si="83"/>
        <v>28</v>
      </c>
      <c r="N51" s="273">
        <f t="shared" si="83"/>
        <v>2771</v>
      </c>
      <c r="O51" s="273">
        <f t="shared" si="83"/>
        <v>419</v>
      </c>
      <c r="P51" s="273">
        <f t="shared" si="83"/>
        <v>629</v>
      </c>
      <c r="Q51" s="273">
        <f t="shared" si="83"/>
        <v>275</v>
      </c>
      <c r="R51" s="273">
        <f t="shared" si="83"/>
        <v>931</v>
      </c>
      <c r="S51" s="273">
        <f t="shared" si="83"/>
        <v>0</v>
      </c>
      <c r="T51" s="273">
        <f>SUM(AO51,BJ51,CE51)</f>
        <v>1975</v>
      </c>
      <c r="U51" s="273">
        <f>SUM(AP51,BK51,CF51)</f>
        <v>0</v>
      </c>
      <c r="V51" s="273">
        <f>SUM(AQ51,BL51,CG51)</f>
        <v>0</v>
      </c>
      <c r="W51" s="273">
        <f>SUM(AR51,BM51,CH51)</f>
        <v>42</v>
      </c>
      <c r="X51" s="273">
        <f>SUM(AS51,BN51,CI51)</f>
        <v>5655</v>
      </c>
      <c r="Y51" s="273">
        <f t="shared" si="2"/>
        <v>40782</v>
      </c>
      <c r="Z51" s="273">
        <v>31288</v>
      </c>
      <c r="AA51" s="273">
        <v>49</v>
      </c>
      <c r="AB51" s="273">
        <v>214</v>
      </c>
      <c r="AC51" s="273">
        <v>1237</v>
      </c>
      <c r="AD51" s="273">
        <v>1123</v>
      </c>
      <c r="AE51" s="273">
        <v>538</v>
      </c>
      <c r="AF51" s="273">
        <v>16</v>
      </c>
      <c r="AG51" s="273">
        <v>0</v>
      </c>
      <c r="AH51" s="273">
        <v>0</v>
      </c>
      <c r="AI51" s="273">
        <v>2159</v>
      </c>
      <c r="AJ51" s="273">
        <v>0</v>
      </c>
      <c r="AK51" s="273">
        <v>0</v>
      </c>
      <c r="AL51" s="273">
        <v>0</v>
      </c>
      <c r="AM51" s="273">
        <v>0</v>
      </c>
      <c r="AN51" s="273">
        <v>0</v>
      </c>
      <c r="AO51" s="273">
        <v>0</v>
      </c>
      <c r="AP51" s="273">
        <v>0</v>
      </c>
      <c r="AQ51" s="273">
        <v>0</v>
      </c>
      <c r="AR51" s="273">
        <v>36</v>
      </c>
      <c r="AS51" s="273">
        <v>4122</v>
      </c>
      <c r="AT51" s="273">
        <f>'施設資源化量内訳'!D51</f>
        <v>37313</v>
      </c>
      <c r="AU51" s="273">
        <f>'施設資源化量内訳'!E51</f>
        <v>7470</v>
      </c>
      <c r="AV51" s="273">
        <f>'施設資源化量内訳'!F51</f>
        <v>69</v>
      </c>
      <c r="AW51" s="273">
        <f>'施設資源化量内訳'!G51</f>
        <v>244</v>
      </c>
      <c r="AX51" s="273">
        <f>'施設資源化量内訳'!H51</f>
        <v>8516</v>
      </c>
      <c r="AY51" s="273">
        <f>'施設資源化量内訳'!I51</f>
        <v>5911</v>
      </c>
      <c r="AZ51" s="273">
        <f>'施設資源化量内訳'!J51</f>
        <v>2654</v>
      </c>
      <c r="BA51" s="273">
        <f>'施設資源化量内訳'!K51</f>
        <v>17</v>
      </c>
      <c r="BB51" s="273">
        <f>'施設資源化量内訳'!L51</f>
        <v>6025</v>
      </c>
      <c r="BC51" s="273">
        <f>'施設資源化量内訳'!M51</f>
        <v>28</v>
      </c>
      <c r="BD51" s="273">
        <f>'施設資源化量内訳'!N51</f>
        <v>612</v>
      </c>
      <c r="BE51" s="273">
        <f>'施設資源化量内訳'!O51</f>
        <v>419</v>
      </c>
      <c r="BF51" s="273">
        <f>'施設資源化量内訳'!P51</f>
        <v>629</v>
      </c>
      <c r="BG51" s="273">
        <f>'施設資源化量内訳'!Q51</f>
        <v>275</v>
      </c>
      <c r="BH51" s="273">
        <f>'施設資源化量内訳'!R51</f>
        <v>931</v>
      </c>
      <c r="BI51" s="273">
        <f>'施設資源化量内訳'!S51</f>
        <v>0</v>
      </c>
      <c r="BJ51" s="273">
        <f>'施設資源化量内訳'!T51</f>
        <v>1975</v>
      </c>
      <c r="BK51" s="273">
        <f>'施設資源化量内訳'!U51</f>
        <v>0</v>
      </c>
      <c r="BL51" s="273">
        <f>'施設資源化量内訳'!V51</f>
        <v>0</v>
      </c>
      <c r="BM51" s="273">
        <f>'施設資源化量内訳'!W51</f>
        <v>6</v>
      </c>
      <c r="BN51" s="273">
        <f>'施設資源化量内訳'!X51</f>
        <v>1532</v>
      </c>
      <c r="BO51" s="273">
        <f t="shared" si="3"/>
        <v>2052</v>
      </c>
      <c r="BP51" s="273">
        <v>1702</v>
      </c>
      <c r="BQ51" s="273">
        <v>1</v>
      </c>
      <c r="BR51" s="273">
        <v>5</v>
      </c>
      <c r="BS51" s="273">
        <v>132</v>
      </c>
      <c r="BT51" s="273">
        <v>148</v>
      </c>
      <c r="BU51" s="273">
        <v>63</v>
      </c>
      <c r="BV51" s="273">
        <v>0</v>
      </c>
      <c r="BW51" s="273">
        <v>0</v>
      </c>
      <c r="BX51" s="273">
        <v>0</v>
      </c>
      <c r="BY51" s="273">
        <v>0</v>
      </c>
      <c r="BZ51" s="273">
        <v>0</v>
      </c>
      <c r="CA51" s="273">
        <v>0</v>
      </c>
      <c r="CB51" s="273">
        <v>0</v>
      </c>
      <c r="CC51" s="273">
        <v>0</v>
      </c>
      <c r="CD51" s="273">
        <v>0</v>
      </c>
      <c r="CE51" s="273">
        <v>0</v>
      </c>
      <c r="CF51" s="273">
        <v>0</v>
      </c>
      <c r="CG51" s="273">
        <v>0</v>
      </c>
      <c r="CH51" s="273">
        <v>0</v>
      </c>
      <c r="CI51" s="273">
        <v>1</v>
      </c>
      <c r="CJ51" s="301">
        <v>21</v>
      </c>
    </row>
    <row r="52" spans="1:88" s="270" customFormat="1" ht="12" customHeight="1">
      <c r="A52" s="271" t="s">
        <v>599</v>
      </c>
      <c r="B52" s="272" t="s">
        <v>627</v>
      </c>
      <c r="C52" s="300" t="s">
        <v>300</v>
      </c>
      <c r="D52" s="273">
        <f aca="true" t="shared" si="84" ref="D52:R52">SUM(Y52,AT52,BO52)</f>
        <v>93683</v>
      </c>
      <c r="E52" s="273">
        <f t="shared" si="84"/>
        <v>37913</v>
      </c>
      <c r="F52" s="273">
        <f t="shared" si="84"/>
        <v>115</v>
      </c>
      <c r="G52" s="273">
        <f t="shared" si="84"/>
        <v>972</v>
      </c>
      <c r="H52" s="273">
        <f t="shared" si="84"/>
        <v>11565</v>
      </c>
      <c r="I52" s="273">
        <f t="shared" si="84"/>
        <v>9835</v>
      </c>
      <c r="J52" s="273">
        <f t="shared" si="84"/>
        <v>3557</v>
      </c>
      <c r="K52" s="273">
        <f t="shared" si="84"/>
        <v>126</v>
      </c>
      <c r="L52" s="273">
        <f t="shared" si="84"/>
        <v>7116</v>
      </c>
      <c r="M52" s="273">
        <f t="shared" si="84"/>
        <v>160</v>
      </c>
      <c r="N52" s="273">
        <f t="shared" si="84"/>
        <v>821</v>
      </c>
      <c r="O52" s="273">
        <f t="shared" si="84"/>
        <v>12057</v>
      </c>
      <c r="P52" s="273">
        <f t="shared" si="84"/>
        <v>139</v>
      </c>
      <c r="Q52" s="273">
        <f t="shared" si="84"/>
        <v>5126</v>
      </c>
      <c r="R52" s="273">
        <f t="shared" si="84"/>
        <v>499</v>
      </c>
      <c r="S52" s="273">
        <f aca="true" t="shared" si="85" ref="S52:X52">SUM(AN52,BI52,CD52)</f>
        <v>0</v>
      </c>
      <c r="T52" s="273">
        <f t="shared" si="85"/>
        <v>1164</v>
      </c>
      <c r="U52" s="273">
        <f t="shared" si="85"/>
        <v>0</v>
      </c>
      <c r="V52" s="273">
        <f t="shared" si="85"/>
        <v>1102</v>
      </c>
      <c r="W52" s="273">
        <f t="shared" si="85"/>
        <v>130</v>
      </c>
      <c r="X52" s="273">
        <f t="shared" si="85"/>
        <v>1286</v>
      </c>
      <c r="Y52" s="273">
        <f t="shared" si="2"/>
        <v>13885</v>
      </c>
      <c r="Z52" s="273">
        <v>8518</v>
      </c>
      <c r="AA52" s="273">
        <v>60</v>
      </c>
      <c r="AB52" s="273">
        <v>726</v>
      </c>
      <c r="AC52" s="273">
        <v>1023</v>
      </c>
      <c r="AD52" s="273">
        <v>2035</v>
      </c>
      <c r="AE52" s="273">
        <v>365</v>
      </c>
      <c r="AF52" s="273">
        <v>33</v>
      </c>
      <c r="AG52" s="273">
        <v>680</v>
      </c>
      <c r="AH52" s="273">
        <v>69</v>
      </c>
      <c r="AI52" s="273">
        <v>255</v>
      </c>
      <c r="AJ52" s="273">
        <v>0</v>
      </c>
      <c r="AK52" s="273">
        <v>0</v>
      </c>
      <c r="AL52" s="273">
        <v>0</v>
      </c>
      <c r="AM52" s="273">
        <v>0</v>
      </c>
      <c r="AN52" s="273">
        <v>0</v>
      </c>
      <c r="AO52" s="273">
        <v>0</v>
      </c>
      <c r="AP52" s="273">
        <v>0</v>
      </c>
      <c r="AQ52" s="273">
        <v>0</v>
      </c>
      <c r="AR52" s="273">
        <v>37</v>
      </c>
      <c r="AS52" s="273">
        <v>84</v>
      </c>
      <c r="AT52" s="273">
        <f>'施設資源化量内訳'!D52</f>
        <v>74999</v>
      </c>
      <c r="AU52" s="273">
        <f>'施設資源化量内訳'!E52</f>
        <v>25202</v>
      </c>
      <c r="AV52" s="273">
        <f>'施設資源化量内訳'!F52</f>
        <v>54</v>
      </c>
      <c r="AW52" s="273">
        <f>'施設資源化量内訳'!G52</f>
        <v>246</v>
      </c>
      <c r="AX52" s="273">
        <f>'施設資源化量内訳'!H52</f>
        <v>10403</v>
      </c>
      <c r="AY52" s="273">
        <f>'施設資源化量内訳'!I52</f>
        <v>7373</v>
      </c>
      <c r="AZ52" s="273">
        <f>'施設資源化量内訳'!J52</f>
        <v>3190</v>
      </c>
      <c r="BA52" s="273">
        <f>'施設資源化量内訳'!K52</f>
        <v>93</v>
      </c>
      <c r="BB52" s="273">
        <f>'施設資源化量内訳'!L52</f>
        <v>6433</v>
      </c>
      <c r="BC52" s="273">
        <f>'施設資源化量内訳'!M52</f>
        <v>91</v>
      </c>
      <c r="BD52" s="273">
        <f>'施設資源化量内訳'!N52</f>
        <v>546</v>
      </c>
      <c r="BE52" s="273">
        <f>'施設資源化量内訳'!O52</f>
        <v>12057</v>
      </c>
      <c r="BF52" s="273">
        <f>'施設資源化量内訳'!P52</f>
        <v>139</v>
      </c>
      <c r="BG52" s="273">
        <f>'施設資源化量内訳'!Q52</f>
        <v>5126</v>
      </c>
      <c r="BH52" s="273">
        <f>'施設資源化量内訳'!R52</f>
        <v>499</v>
      </c>
      <c r="BI52" s="273">
        <f>'施設資源化量内訳'!S52</f>
        <v>0</v>
      </c>
      <c r="BJ52" s="273">
        <f>'施設資源化量内訳'!T52</f>
        <v>1164</v>
      </c>
      <c r="BK52" s="273">
        <f>'施設資源化量内訳'!U52</f>
        <v>0</v>
      </c>
      <c r="BL52" s="273">
        <f>'施設資源化量内訳'!V52</f>
        <v>1102</v>
      </c>
      <c r="BM52" s="273">
        <f>'施設資源化量内訳'!W52</f>
        <v>86</v>
      </c>
      <c r="BN52" s="273">
        <f>'施設資源化量内訳'!X52</f>
        <v>1195</v>
      </c>
      <c r="BO52" s="273">
        <f t="shared" si="3"/>
        <v>4799</v>
      </c>
      <c r="BP52" s="273">
        <v>4193</v>
      </c>
      <c r="BQ52" s="273">
        <v>1</v>
      </c>
      <c r="BR52" s="273">
        <v>0</v>
      </c>
      <c r="BS52" s="273">
        <v>139</v>
      </c>
      <c r="BT52" s="273">
        <v>427</v>
      </c>
      <c r="BU52" s="273">
        <v>2</v>
      </c>
      <c r="BV52" s="273">
        <v>0</v>
      </c>
      <c r="BW52" s="273">
        <v>3</v>
      </c>
      <c r="BX52" s="273">
        <v>0</v>
      </c>
      <c r="BY52" s="273">
        <v>20</v>
      </c>
      <c r="BZ52" s="273">
        <v>0</v>
      </c>
      <c r="CA52" s="273">
        <v>0</v>
      </c>
      <c r="CB52" s="273">
        <v>0</v>
      </c>
      <c r="CC52" s="273">
        <v>0</v>
      </c>
      <c r="CD52" s="273">
        <v>0</v>
      </c>
      <c r="CE52" s="273">
        <v>0</v>
      </c>
      <c r="CF52" s="273">
        <v>0</v>
      </c>
      <c r="CG52" s="273">
        <v>0</v>
      </c>
      <c r="CH52" s="273">
        <v>7</v>
      </c>
      <c r="CI52" s="273">
        <v>7</v>
      </c>
      <c r="CJ52" s="301">
        <v>36</v>
      </c>
    </row>
    <row r="53" spans="1:88" s="270" customFormat="1" ht="12" customHeight="1">
      <c r="A53" s="271" t="s">
        <v>600</v>
      </c>
      <c r="B53" s="272" t="s">
        <v>601</v>
      </c>
      <c r="C53" s="300" t="s">
        <v>300</v>
      </c>
      <c r="D53" s="273">
        <f aca="true" t="shared" si="86" ref="D53:R53">SUM(Y53,AT53,BO53)</f>
        <v>64104</v>
      </c>
      <c r="E53" s="273">
        <f t="shared" si="86"/>
        <v>11042</v>
      </c>
      <c r="F53" s="273">
        <f t="shared" si="86"/>
        <v>157</v>
      </c>
      <c r="G53" s="273">
        <f t="shared" si="86"/>
        <v>607</v>
      </c>
      <c r="H53" s="273">
        <f t="shared" si="86"/>
        <v>8162</v>
      </c>
      <c r="I53" s="273">
        <f t="shared" si="86"/>
        <v>12209</v>
      </c>
      <c r="J53" s="273">
        <f t="shared" si="86"/>
        <v>3842</v>
      </c>
      <c r="K53" s="273">
        <f t="shared" si="86"/>
        <v>13</v>
      </c>
      <c r="L53" s="273">
        <f t="shared" si="86"/>
        <v>1065</v>
      </c>
      <c r="M53" s="273">
        <f t="shared" si="86"/>
        <v>35</v>
      </c>
      <c r="N53" s="273">
        <f t="shared" si="86"/>
        <v>756</v>
      </c>
      <c r="O53" s="273">
        <f t="shared" si="86"/>
        <v>5401</v>
      </c>
      <c r="P53" s="273">
        <f t="shared" si="86"/>
        <v>122</v>
      </c>
      <c r="Q53" s="273">
        <f t="shared" si="86"/>
        <v>12474</v>
      </c>
      <c r="R53" s="273">
        <f t="shared" si="86"/>
        <v>127</v>
      </c>
      <c r="S53" s="273">
        <f aca="true" t="shared" si="87" ref="S53:X53">SUM(AN53,BI53,CD53)</f>
        <v>0</v>
      </c>
      <c r="T53" s="273">
        <f t="shared" si="87"/>
        <v>1297</v>
      </c>
      <c r="U53" s="273">
        <f t="shared" si="87"/>
        <v>0</v>
      </c>
      <c r="V53" s="273">
        <f t="shared" si="87"/>
        <v>1850</v>
      </c>
      <c r="W53" s="273">
        <f t="shared" si="87"/>
        <v>157</v>
      </c>
      <c r="X53" s="273">
        <f t="shared" si="87"/>
        <v>4788</v>
      </c>
      <c r="Y53" s="273">
        <f t="shared" si="2"/>
        <v>8359</v>
      </c>
      <c r="Z53" s="273">
        <v>4150</v>
      </c>
      <c r="AA53" s="273">
        <v>8</v>
      </c>
      <c r="AB53" s="273">
        <v>87</v>
      </c>
      <c r="AC53" s="273">
        <v>643</v>
      </c>
      <c r="AD53" s="273">
        <v>1149</v>
      </c>
      <c r="AE53" s="273">
        <v>367</v>
      </c>
      <c r="AF53" s="273">
        <v>0</v>
      </c>
      <c r="AG53" s="273">
        <v>735</v>
      </c>
      <c r="AH53" s="273">
        <v>0</v>
      </c>
      <c r="AI53" s="273">
        <v>152</v>
      </c>
      <c r="AJ53" s="273">
        <v>0</v>
      </c>
      <c r="AK53" s="273">
        <v>0</v>
      </c>
      <c r="AL53" s="273">
        <v>0</v>
      </c>
      <c r="AM53" s="273">
        <v>0</v>
      </c>
      <c r="AN53" s="273">
        <v>0</v>
      </c>
      <c r="AO53" s="273">
        <v>0</v>
      </c>
      <c r="AP53" s="273">
        <v>0</v>
      </c>
      <c r="AQ53" s="273">
        <v>0</v>
      </c>
      <c r="AR53" s="273">
        <v>32</v>
      </c>
      <c r="AS53" s="273">
        <v>1036</v>
      </c>
      <c r="AT53" s="273">
        <f>'施設資源化量内訳'!D53</f>
        <v>55309</v>
      </c>
      <c r="AU53" s="273">
        <f>'施設資源化量内訳'!E53</f>
        <v>6603</v>
      </c>
      <c r="AV53" s="273">
        <f>'施設資源化量内訳'!F53</f>
        <v>65</v>
      </c>
      <c r="AW53" s="273">
        <f>'施設資源化量内訳'!G53</f>
        <v>520</v>
      </c>
      <c r="AX53" s="273">
        <f>'施設資源化量内訳'!H53</f>
        <v>7471</v>
      </c>
      <c r="AY53" s="273">
        <f>'施設資源化量内訳'!I53</f>
        <v>11055</v>
      </c>
      <c r="AZ53" s="273">
        <f>'施設資源化量内訳'!J53</f>
        <v>3470</v>
      </c>
      <c r="BA53" s="273">
        <f>'施設資源化量内訳'!K53</f>
        <v>13</v>
      </c>
      <c r="BB53" s="273">
        <f>'施設資源化量内訳'!L53</f>
        <v>330</v>
      </c>
      <c r="BC53" s="273">
        <f>'施設資源化量内訳'!M53</f>
        <v>35</v>
      </c>
      <c r="BD53" s="273">
        <f>'施設資源化量内訳'!N53</f>
        <v>604</v>
      </c>
      <c r="BE53" s="273">
        <f>'施設資源化量内訳'!O53</f>
        <v>5401</v>
      </c>
      <c r="BF53" s="273">
        <f>'施設資源化量内訳'!P53</f>
        <v>122</v>
      </c>
      <c r="BG53" s="273">
        <f>'施設資源化量内訳'!Q53</f>
        <v>12474</v>
      </c>
      <c r="BH53" s="273">
        <f>'施設資源化量内訳'!R53</f>
        <v>127</v>
      </c>
      <c r="BI53" s="273">
        <f>'施設資源化量内訳'!S53</f>
        <v>0</v>
      </c>
      <c r="BJ53" s="273">
        <f>'施設資源化量内訳'!T53</f>
        <v>1297</v>
      </c>
      <c r="BK53" s="273">
        <f>'施設資源化量内訳'!U53</f>
        <v>0</v>
      </c>
      <c r="BL53" s="273">
        <f>'施設資源化量内訳'!V53</f>
        <v>1850</v>
      </c>
      <c r="BM53" s="273">
        <f>'施設資源化量内訳'!W53</f>
        <v>124</v>
      </c>
      <c r="BN53" s="273">
        <f>'施設資源化量内訳'!X53</f>
        <v>3748</v>
      </c>
      <c r="BO53" s="273">
        <f t="shared" si="3"/>
        <v>436</v>
      </c>
      <c r="BP53" s="273">
        <v>289</v>
      </c>
      <c r="BQ53" s="273">
        <v>84</v>
      </c>
      <c r="BR53" s="273">
        <v>0</v>
      </c>
      <c r="BS53" s="273">
        <v>48</v>
      </c>
      <c r="BT53" s="273">
        <v>5</v>
      </c>
      <c r="BU53" s="273">
        <v>5</v>
      </c>
      <c r="BV53" s="273">
        <v>0</v>
      </c>
      <c r="BW53" s="273">
        <v>0</v>
      </c>
      <c r="BX53" s="273">
        <v>0</v>
      </c>
      <c r="BY53" s="273">
        <v>0</v>
      </c>
      <c r="BZ53" s="273">
        <v>0</v>
      </c>
      <c r="CA53" s="273">
        <v>0</v>
      </c>
      <c r="CB53" s="273">
        <v>0</v>
      </c>
      <c r="CC53" s="273">
        <v>0</v>
      </c>
      <c r="CD53" s="273">
        <v>0</v>
      </c>
      <c r="CE53" s="273">
        <v>0</v>
      </c>
      <c r="CF53" s="273">
        <v>0</v>
      </c>
      <c r="CG53" s="273">
        <v>0</v>
      </c>
      <c r="CH53" s="273">
        <v>1</v>
      </c>
      <c r="CI53" s="273">
        <v>4</v>
      </c>
      <c r="CJ53" s="301">
        <v>26</v>
      </c>
    </row>
    <row r="54" spans="1:88" s="270" customFormat="1" ht="12" customHeight="1">
      <c r="A54" s="311" t="s">
        <v>753</v>
      </c>
      <c r="B54" s="312" t="s">
        <v>754</v>
      </c>
      <c r="C54" s="313" t="s">
        <v>755</v>
      </c>
      <c r="D54" s="314">
        <f aca="true" t="shared" si="88" ref="D54:AI54">SUM(D7:D53)</f>
        <v>9263296.6</v>
      </c>
      <c r="E54" s="314">
        <f t="shared" si="88"/>
        <v>4279838</v>
      </c>
      <c r="F54" s="314">
        <f t="shared" si="88"/>
        <v>18312</v>
      </c>
      <c r="G54" s="314">
        <f t="shared" si="88"/>
        <v>132878</v>
      </c>
      <c r="H54" s="314">
        <f t="shared" si="88"/>
        <v>911153</v>
      </c>
      <c r="I54" s="314">
        <f t="shared" si="88"/>
        <v>811934</v>
      </c>
      <c r="J54" s="314">
        <f t="shared" si="88"/>
        <v>300304</v>
      </c>
      <c r="K54" s="314">
        <f t="shared" si="88"/>
        <v>9447</v>
      </c>
      <c r="L54" s="314">
        <f t="shared" si="88"/>
        <v>659553</v>
      </c>
      <c r="M54" s="314">
        <f t="shared" si="88"/>
        <v>58717</v>
      </c>
      <c r="N54" s="314">
        <f t="shared" si="88"/>
        <v>198195</v>
      </c>
      <c r="O54" s="314">
        <f t="shared" si="88"/>
        <v>110575</v>
      </c>
      <c r="P54" s="314">
        <f t="shared" si="88"/>
        <v>5873</v>
      </c>
      <c r="Q54" s="314">
        <f t="shared" si="88"/>
        <v>521912</v>
      </c>
      <c r="R54" s="314">
        <f t="shared" si="88"/>
        <v>353823</v>
      </c>
      <c r="S54" s="314">
        <f t="shared" si="88"/>
        <v>15312</v>
      </c>
      <c r="T54" s="314">
        <f t="shared" si="88"/>
        <v>276128</v>
      </c>
      <c r="U54" s="314">
        <f t="shared" si="88"/>
        <v>15869</v>
      </c>
      <c r="V54" s="314">
        <f t="shared" si="88"/>
        <v>36704</v>
      </c>
      <c r="W54" s="314">
        <f t="shared" si="88"/>
        <v>3689.6</v>
      </c>
      <c r="X54" s="314">
        <f t="shared" si="88"/>
        <v>543080</v>
      </c>
      <c r="Y54" s="314">
        <f t="shared" si="88"/>
        <v>2118430</v>
      </c>
      <c r="Z54" s="314">
        <f t="shared" si="88"/>
        <v>1340784</v>
      </c>
      <c r="AA54" s="314">
        <f t="shared" si="88"/>
        <v>7292</v>
      </c>
      <c r="AB54" s="314">
        <f t="shared" si="88"/>
        <v>46409</v>
      </c>
      <c r="AC54" s="314">
        <f t="shared" si="88"/>
        <v>129573</v>
      </c>
      <c r="AD54" s="314">
        <f t="shared" si="88"/>
        <v>199335</v>
      </c>
      <c r="AE54" s="314">
        <f t="shared" si="88"/>
        <v>66976</v>
      </c>
      <c r="AF54" s="314">
        <f t="shared" si="88"/>
        <v>1305</v>
      </c>
      <c r="AG54" s="314">
        <f t="shared" si="88"/>
        <v>71234</v>
      </c>
      <c r="AH54" s="314">
        <f t="shared" si="88"/>
        <v>8960</v>
      </c>
      <c r="AI54" s="314">
        <f t="shared" si="88"/>
        <v>84689</v>
      </c>
      <c r="AJ54" s="314">
        <f aca="true" t="shared" si="89" ref="AJ54:BO54">SUM(AJ7:AJ53)</f>
        <v>0</v>
      </c>
      <c r="AK54" s="314">
        <f t="shared" si="89"/>
        <v>0</v>
      </c>
      <c r="AL54" s="314">
        <f t="shared" si="89"/>
        <v>0</v>
      </c>
      <c r="AM54" s="314">
        <f t="shared" si="89"/>
        <v>0</v>
      </c>
      <c r="AN54" s="314">
        <f t="shared" si="89"/>
        <v>0</v>
      </c>
      <c r="AO54" s="314">
        <f t="shared" si="89"/>
        <v>0</v>
      </c>
      <c r="AP54" s="314">
        <f t="shared" si="89"/>
        <v>0</v>
      </c>
      <c r="AQ54" s="314">
        <f t="shared" si="89"/>
        <v>0</v>
      </c>
      <c r="AR54" s="314">
        <f t="shared" si="89"/>
        <v>1778</v>
      </c>
      <c r="AS54" s="314">
        <f t="shared" si="89"/>
        <v>160095</v>
      </c>
      <c r="AT54" s="314">
        <f t="shared" si="89"/>
        <v>4498510.6</v>
      </c>
      <c r="AU54" s="314">
        <f t="shared" si="89"/>
        <v>514306</v>
      </c>
      <c r="AV54" s="314">
        <f t="shared" si="89"/>
        <v>3609</v>
      </c>
      <c r="AW54" s="314">
        <f t="shared" si="89"/>
        <v>49724</v>
      </c>
      <c r="AX54" s="314">
        <f t="shared" si="89"/>
        <v>729802</v>
      </c>
      <c r="AY54" s="314">
        <f t="shared" si="89"/>
        <v>580930</v>
      </c>
      <c r="AZ54" s="314">
        <f t="shared" si="89"/>
        <v>225906</v>
      </c>
      <c r="BA54" s="314">
        <f t="shared" si="89"/>
        <v>7185</v>
      </c>
      <c r="BB54" s="314">
        <f t="shared" si="89"/>
        <v>587547</v>
      </c>
      <c r="BC54" s="314">
        <f t="shared" si="89"/>
        <v>48828</v>
      </c>
      <c r="BD54" s="314">
        <f t="shared" si="89"/>
        <v>36293</v>
      </c>
      <c r="BE54" s="314">
        <f t="shared" si="89"/>
        <v>110575</v>
      </c>
      <c r="BF54" s="314">
        <f t="shared" si="89"/>
        <v>5873</v>
      </c>
      <c r="BG54" s="314">
        <f t="shared" si="89"/>
        <v>521912</v>
      </c>
      <c r="BH54" s="314">
        <f t="shared" si="89"/>
        <v>353823</v>
      </c>
      <c r="BI54" s="314">
        <f t="shared" si="89"/>
        <v>15312</v>
      </c>
      <c r="BJ54" s="314">
        <f t="shared" si="89"/>
        <v>276128</v>
      </c>
      <c r="BK54" s="314">
        <f t="shared" si="89"/>
        <v>15869</v>
      </c>
      <c r="BL54" s="314">
        <f t="shared" si="89"/>
        <v>36704</v>
      </c>
      <c r="BM54" s="314">
        <f t="shared" si="89"/>
        <v>1561.6</v>
      </c>
      <c r="BN54" s="314">
        <f t="shared" si="89"/>
        <v>376623</v>
      </c>
      <c r="BO54" s="314">
        <f t="shared" si="89"/>
        <v>2646356</v>
      </c>
      <c r="BP54" s="314">
        <f aca="true" t="shared" si="90" ref="BP54:CJ54">SUM(BP7:BP53)</f>
        <v>2424748</v>
      </c>
      <c r="BQ54" s="314">
        <f t="shared" si="90"/>
        <v>7411</v>
      </c>
      <c r="BR54" s="314">
        <f t="shared" si="90"/>
        <v>36745</v>
      </c>
      <c r="BS54" s="314">
        <f t="shared" si="90"/>
        <v>51778</v>
      </c>
      <c r="BT54" s="314">
        <f t="shared" si="90"/>
        <v>31669</v>
      </c>
      <c r="BU54" s="314">
        <f t="shared" si="90"/>
        <v>7422</v>
      </c>
      <c r="BV54" s="314">
        <f t="shared" si="90"/>
        <v>957</v>
      </c>
      <c r="BW54" s="314">
        <f t="shared" si="90"/>
        <v>772</v>
      </c>
      <c r="BX54" s="314">
        <f t="shared" si="90"/>
        <v>929</v>
      </c>
      <c r="BY54" s="314">
        <f t="shared" si="90"/>
        <v>77213</v>
      </c>
      <c r="BZ54" s="314">
        <f t="shared" si="90"/>
        <v>0</v>
      </c>
      <c r="CA54" s="314">
        <f t="shared" si="90"/>
        <v>0</v>
      </c>
      <c r="CB54" s="314">
        <f t="shared" si="90"/>
        <v>0</v>
      </c>
      <c r="CC54" s="314">
        <f t="shared" si="90"/>
        <v>0</v>
      </c>
      <c r="CD54" s="314">
        <f t="shared" si="90"/>
        <v>0</v>
      </c>
      <c r="CE54" s="314">
        <f t="shared" si="90"/>
        <v>0</v>
      </c>
      <c r="CF54" s="314">
        <f t="shared" si="90"/>
        <v>0</v>
      </c>
      <c r="CG54" s="314">
        <f t="shared" si="90"/>
        <v>0</v>
      </c>
      <c r="CH54" s="314">
        <f t="shared" si="90"/>
        <v>350</v>
      </c>
      <c r="CI54" s="314">
        <f t="shared" si="90"/>
        <v>6362</v>
      </c>
      <c r="CJ54" s="319">
        <f t="shared" si="90"/>
        <v>1436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71" width="10.59765625" style="305" customWidth="1"/>
    <col min="172" max="16384" width="9" style="307" customWidth="1"/>
  </cols>
  <sheetData>
    <row r="1" spans="1:171" s="175" customFormat="1" ht="17.25">
      <c r="A1" s="248" t="s">
        <v>607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22" t="s">
        <v>278</v>
      </c>
      <c r="B2" s="322" t="s">
        <v>279</v>
      </c>
      <c r="C2" s="322" t="s">
        <v>280</v>
      </c>
      <c r="D2" s="251" t="s">
        <v>431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7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7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7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7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7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7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8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9"/>
    </row>
    <row r="3" spans="1:171" s="182" customFormat="1" ht="25.5" customHeight="1">
      <c r="A3" s="323"/>
      <c r="B3" s="323"/>
      <c r="C3" s="325"/>
      <c r="D3" s="362" t="s">
        <v>300</v>
      </c>
      <c r="E3" s="360" t="s">
        <v>432</v>
      </c>
      <c r="F3" s="360" t="s">
        <v>433</v>
      </c>
      <c r="G3" s="360" t="s">
        <v>434</v>
      </c>
      <c r="H3" s="360" t="s">
        <v>435</v>
      </c>
      <c r="I3" s="360" t="s">
        <v>436</v>
      </c>
      <c r="J3" s="360" t="s">
        <v>437</v>
      </c>
      <c r="K3" s="360" t="s">
        <v>438</v>
      </c>
      <c r="L3" s="360" t="s">
        <v>439</v>
      </c>
      <c r="M3" s="360" t="s">
        <v>440</v>
      </c>
      <c r="N3" s="360" t="s">
        <v>441</v>
      </c>
      <c r="O3" s="360" t="s">
        <v>442</v>
      </c>
      <c r="P3" s="360" t="s">
        <v>443</v>
      </c>
      <c r="Q3" s="360" t="s">
        <v>444</v>
      </c>
      <c r="R3" s="320" t="s">
        <v>445</v>
      </c>
      <c r="S3" s="320" t="s">
        <v>446</v>
      </c>
      <c r="T3" s="360" t="s">
        <v>447</v>
      </c>
      <c r="U3" s="360" t="s">
        <v>448</v>
      </c>
      <c r="V3" s="360" t="s">
        <v>449</v>
      </c>
      <c r="W3" s="360" t="s">
        <v>450</v>
      </c>
      <c r="X3" s="360" t="s">
        <v>366</v>
      </c>
      <c r="Y3" s="253" t="s">
        <v>451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1"/>
      <c r="AR3" s="241"/>
      <c r="AS3" s="242"/>
      <c r="AT3" s="253" t="s">
        <v>452</v>
      </c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  <c r="BM3" s="241"/>
      <c r="BN3" s="242"/>
      <c r="BO3" s="253" t="s">
        <v>453</v>
      </c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1"/>
      <c r="CH3" s="241"/>
      <c r="CI3" s="242"/>
      <c r="CJ3" s="253" t="s">
        <v>454</v>
      </c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1"/>
      <c r="DC3" s="241"/>
      <c r="DD3" s="242"/>
      <c r="DE3" s="253" t="s">
        <v>455</v>
      </c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1"/>
      <c r="DX3" s="241"/>
      <c r="DY3" s="242"/>
      <c r="DZ3" s="253" t="s">
        <v>456</v>
      </c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1"/>
      <c r="ES3" s="241"/>
      <c r="ET3" s="242"/>
      <c r="EU3" s="253" t="s">
        <v>457</v>
      </c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1"/>
      <c r="FN3" s="241"/>
      <c r="FO3" s="242"/>
    </row>
    <row r="4" spans="1:171" s="182" customFormat="1" ht="25.5" customHeight="1">
      <c r="A4" s="323"/>
      <c r="B4" s="323"/>
      <c r="C4" s="325"/>
      <c r="D4" s="362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30"/>
      <c r="S4" s="330"/>
      <c r="T4" s="361"/>
      <c r="U4" s="363"/>
      <c r="V4" s="363"/>
      <c r="W4" s="363"/>
      <c r="X4" s="363"/>
      <c r="Y4" s="362" t="s">
        <v>300</v>
      </c>
      <c r="Z4" s="360" t="s">
        <v>432</v>
      </c>
      <c r="AA4" s="360" t="s">
        <v>433</v>
      </c>
      <c r="AB4" s="360" t="s">
        <v>434</v>
      </c>
      <c r="AC4" s="360" t="s">
        <v>435</v>
      </c>
      <c r="AD4" s="360" t="s">
        <v>436</v>
      </c>
      <c r="AE4" s="360" t="s">
        <v>437</v>
      </c>
      <c r="AF4" s="360" t="s">
        <v>438</v>
      </c>
      <c r="AG4" s="360" t="s">
        <v>439</v>
      </c>
      <c r="AH4" s="360" t="s">
        <v>458</v>
      </c>
      <c r="AI4" s="360" t="s">
        <v>441</v>
      </c>
      <c r="AJ4" s="360" t="s">
        <v>442</v>
      </c>
      <c r="AK4" s="360" t="s">
        <v>443</v>
      </c>
      <c r="AL4" s="360" t="s">
        <v>444</v>
      </c>
      <c r="AM4" s="360" t="s">
        <v>445</v>
      </c>
      <c r="AN4" s="360" t="s">
        <v>446</v>
      </c>
      <c r="AO4" s="360" t="s">
        <v>447</v>
      </c>
      <c r="AP4" s="360" t="s">
        <v>448</v>
      </c>
      <c r="AQ4" s="360" t="s">
        <v>449</v>
      </c>
      <c r="AR4" s="360" t="s">
        <v>450</v>
      </c>
      <c r="AS4" s="360" t="s">
        <v>366</v>
      </c>
      <c r="AT4" s="362" t="s">
        <v>300</v>
      </c>
      <c r="AU4" s="360" t="s">
        <v>432</v>
      </c>
      <c r="AV4" s="360" t="s">
        <v>433</v>
      </c>
      <c r="AW4" s="360" t="s">
        <v>434</v>
      </c>
      <c r="AX4" s="360" t="s">
        <v>435</v>
      </c>
      <c r="AY4" s="360" t="s">
        <v>436</v>
      </c>
      <c r="AZ4" s="360" t="s">
        <v>437</v>
      </c>
      <c r="BA4" s="360" t="s">
        <v>438</v>
      </c>
      <c r="BB4" s="360" t="s">
        <v>439</v>
      </c>
      <c r="BC4" s="360" t="s">
        <v>458</v>
      </c>
      <c r="BD4" s="360" t="s">
        <v>441</v>
      </c>
      <c r="BE4" s="360" t="s">
        <v>442</v>
      </c>
      <c r="BF4" s="360" t="s">
        <v>443</v>
      </c>
      <c r="BG4" s="360" t="s">
        <v>444</v>
      </c>
      <c r="BH4" s="360" t="s">
        <v>445</v>
      </c>
      <c r="BI4" s="360" t="s">
        <v>446</v>
      </c>
      <c r="BJ4" s="360" t="s">
        <v>447</v>
      </c>
      <c r="BK4" s="360" t="s">
        <v>448</v>
      </c>
      <c r="BL4" s="360" t="s">
        <v>449</v>
      </c>
      <c r="BM4" s="360" t="s">
        <v>450</v>
      </c>
      <c r="BN4" s="360" t="s">
        <v>366</v>
      </c>
      <c r="BO4" s="362" t="s">
        <v>300</v>
      </c>
      <c r="BP4" s="360" t="s">
        <v>432</v>
      </c>
      <c r="BQ4" s="360" t="s">
        <v>433</v>
      </c>
      <c r="BR4" s="360" t="s">
        <v>434</v>
      </c>
      <c r="BS4" s="360" t="s">
        <v>435</v>
      </c>
      <c r="BT4" s="360" t="s">
        <v>436</v>
      </c>
      <c r="BU4" s="360" t="s">
        <v>437</v>
      </c>
      <c r="BV4" s="360" t="s">
        <v>438</v>
      </c>
      <c r="BW4" s="360" t="s">
        <v>439</v>
      </c>
      <c r="BX4" s="360" t="s">
        <v>458</v>
      </c>
      <c r="BY4" s="360" t="s">
        <v>441</v>
      </c>
      <c r="BZ4" s="360" t="s">
        <v>442</v>
      </c>
      <c r="CA4" s="360" t="s">
        <v>443</v>
      </c>
      <c r="CB4" s="360" t="s">
        <v>444</v>
      </c>
      <c r="CC4" s="360" t="s">
        <v>445</v>
      </c>
      <c r="CD4" s="360" t="s">
        <v>446</v>
      </c>
      <c r="CE4" s="360" t="s">
        <v>447</v>
      </c>
      <c r="CF4" s="360" t="s">
        <v>448</v>
      </c>
      <c r="CG4" s="360" t="s">
        <v>449</v>
      </c>
      <c r="CH4" s="360" t="s">
        <v>450</v>
      </c>
      <c r="CI4" s="360" t="s">
        <v>366</v>
      </c>
      <c r="CJ4" s="362" t="s">
        <v>300</v>
      </c>
      <c r="CK4" s="360" t="s">
        <v>432</v>
      </c>
      <c r="CL4" s="360" t="s">
        <v>433</v>
      </c>
      <c r="CM4" s="360" t="s">
        <v>434</v>
      </c>
      <c r="CN4" s="360" t="s">
        <v>435</v>
      </c>
      <c r="CO4" s="360" t="s">
        <v>436</v>
      </c>
      <c r="CP4" s="360" t="s">
        <v>437</v>
      </c>
      <c r="CQ4" s="360" t="s">
        <v>438</v>
      </c>
      <c r="CR4" s="360" t="s">
        <v>439</v>
      </c>
      <c r="CS4" s="360" t="s">
        <v>458</v>
      </c>
      <c r="CT4" s="360" t="s">
        <v>441</v>
      </c>
      <c r="CU4" s="360" t="s">
        <v>442</v>
      </c>
      <c r="CV4" s="360" t="s">
        <v>443</v>
      </c>
      <c r="CW4" s="360" t="s">
        <v>444</v>
      </c>
      <c r="CX4" s="360" t="s">
        <v>445</v>
      </c>
      <c r="CY4" s="360" t="s">
        <v>446</v>
      </c>
      <c r="CZ4" s="360" t="s">
        <v>447</v>
      </c>
      <c r="DA4" s="360" t="s">
        <v>448</v>
      </c>
      <c r="DB4" s="360" t="s">
        <v>449</v>
      </c>
      <c r="DC4" s="360" t="s">
        <v>450</v>
      </c>
      <c r="DD4" s="360" t="s">
        <v>366</v>
      </c>
      <c r="DE4" s="362" t="s">
        <v>300</v>
      </c>
      <c r="DF4" s="360" t="s">
        <v>432</v>
      </c>
      <c r="DG4" s="360" t="s">
        <v>433</v>
      </c>
      <c r="DH4" s="360" t="s">
        <v>434</v>
      </c>
      <c r="DI4" s="360" t="s">
        <v>435</v>
      </c>
      <c r="DJ4" s="360" t="s">
        <v>436</v>
      </c>
      <c r="DK4" s="360" t="s">
        <v>437</v>
      </c>
      <c r="DL4" s="360" t="s">
        <v>438</v>
      </c>
      <c r="DM4" s="360" t="s">
        <v>439</v>
      </c>
      <c r="DN4" s="360" t="s">
        <v>458</v>
      </c>
      <c r="DO4" s="360" t="s">
        <v>441</v>
      </c>
      <c r="DP4" s="360" t="s">
        <v>442</v>
      </c>
      <c r="DQ4" s="360" t="s">
        <v>443</v>
      </c>
      <c r="DR4" s="360" t="s">
        <v>444</v>
      </c>
      <c r="DS4" s="360" t="s">
        <v>445</v>
      </c>
      <c r="DT4" s="360" t="s">
        <v>446</v>
      </c>
      <c r="DU4" s="360" t="s">
        <v>447</v>
      </c>
      <c r="DV4" s="360" t="s">
        <v>448</v>
      </c>
      <c r="DW4" s="360" t="s">
        <v>449</v>
      </c>
      <c r="DX4" s="360" t="s">
        <v>450</v>
      </c>
      <c r="DY4" s="360" t="s">
        <v>366</v>
      </c>
      <c r="DZ4" s="362" t="s">
        <v>300</v>
      </c>
      <c r="EA4" s="360" t="s">
        <v>432</v>
      </c>
      <c r="EB4" s="360" t="s">
        <v>433</v>
      </c>
      <c r="EC4" s="360" t="s">
        <v>434</v>
      </c>
      <c r="ED4" s="360" t="s">
        <v>435</v>
      </c>
      <c r="EE4" s="360" t="s">
        <v>436</v>
      </c>
      <c r="EF4" s="360" t="s">
        <v>437</v>
      </c>
      <c r="EG4" s="360" t="s">
        <v>438</v>
      </c>
      <c r="EH4" s="360" t="s">
        <v>439</v>
      </c>
      <c r="EI4" s="360" t="s">
        <v>458</v>
      </c>
      <c r="EJ4" s="360" t="s">
        <v>441</v>
      </c>
      <c r="EK4" s="360" t="s">
        <v>442</v>
      </c>
      <c r="EL4" s="360" t="s">
        <v>443</v>
      </c>
      <c r="EM4" s="360" t="s">
        <v>444</v>
      </c>
      <c r="EN4" s="360" t="s">
        <v>445</v>
      </c>
      <c r="EO4" s="360" t="s">
        <v>446</v>
      </c>
      <c r="EP4" s="360" t="s">
        <v>447</v>
      </c>
      <c r="EQ4" s="360" t="s">
        <v>448</v>
      </c>
      <c r="ER4" s="360" t="s">
        <v>449</v>
      </c>
      <c r="ES4" s="360" t="s">
        <v>450</v>
      </c>
      <c r="ET4" s="360" t="s">
        <v>366</v>
      </c>
      <c r="EU4" s="362" t="s">
        <v>300</v>
      </c>
      <c r="EV4" s="360" t="s">
        <v>432</v>
      </c>
      <c r="EW4" s="360" t="s">
        <v>433</v>
      </c>
      <c r="EX4" s="360" t="s">
        <v>434</v>
      </c>
      <c r="EY4" s="360" t="s">
        <v>435</v>
      </c>
      <c r="EZ4" s="360" t="s">
        <v>436</v>
      </c>
      <c r="FA4" s="360" t="s">
        <v>437</v>
      </c>
      <c r="FB4" s="360" t="s">
        <v>438</v>
      </c>
      <c r="FC4" s="360" t="s">
        <v>439</v>
      </c>
      <c r="FD4" s="360" t="s">
        <v>458</v>
      </c>
      <c r="FE4" s="360" t="s">
        <v>441</v>
      </c>
      <c r="FF4" s="360" t="s">
        <v>442</v>
      </c>
      <c r="FG4" s="360" t="s">
        <v>443</v>
      </c>
      <c r="FH4" s="360" t="s">
        <v>444</v>
      </c>
      <c r="FI4" s="360" t="s">
        <v>445</v>
      </c>
      <c r="FJ4" s="360" t="s">
        <v>446</v>
      </c>
      <c r="FK4" s="360" t="s">
        <v>447</v>
      </c>
      <c r="FL4" s="360" t="s">
        <v>448</v>
      </c>
      <c r="FM4" s="360" t="s">
        <v>449</v>
      </c>
      <c r="FN4" s="360" t="s">
        <v>450</v>
      </c>
      <c r="FO4" s="360" t="s">
        <v>366</v>
      </c>
    </row>
    <row r="5" spans="1:171" s="182" customFormat="1" ht="25.5" customHeight="1">
      <c r="A5" s="323"/>
      <c r="B5" s="323"/>
      <c r="C5" s="325"/>
      <c r="D5" s="362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30"/>
      <c r="S5" s="330"/>
      <c r="T5" s="361"/>
      <c r="U5" s="363"/>
      <c r="V5" s="363"/>
      <c r="W5" s="363"/>
      <c r="X5" s="363"/>
      <c r="Y5" s="362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2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2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2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2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2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2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183" customFormat="1" ht="13.5">
      <c r="A6" s="324"/>
      <c r="B6" s="324"/>
      <c r="C6" s="325"/>
      <c r="D6" s="243" t="s">
        <v>270</v>
      </c>
      <c r="E6" s="235" t="s">
        <v>270</v>
      </c>
      <c r="F6" s="235" t="s">
        <v>270</v>
      </c>
      <c r="G6" s="235" t="s">
        <v>270</v>
      </c>
      <c r="H6" s="235" t="s">
        <v>270</v>
      </c>
      <c r="I6" s="235" t="s">
        <v>270</v>
      </c>
      <c r="J6" s="235" t="s">
        <v>270</v>
      </c>
      <c r="K6" s="235" t="s">
        <v>270</v>
      </c>
      <c r="L6" s="234"/>
      <c r="M6" s="235" t="s">
        <v>270</v>
      </c>
      <c r="N6" s="235" t="s">
        <v>270</v>
      </c>
      <c r="O6" s="235" t="s">
        <v>270</v>
      </c>
      <c r="P6" s="235" t="s">
        <v>270</v>
      </c>
      <c r="Q6" s="235" t="s">
        <v>270</v>
      </c>
      <c r="R6" s="235" t="s">
        <v>270</v>
      </c>
      <c r="S6" s="235" t="s">
        <v>270</v>
      </c>
      <c r="T6" s="235" t="s">
        <v>270</v>
      </c>
      <c r="U6" s="235" t="s">
        <v>348</v>
      </c>
      <c r="V6" s="235" t="s">
        <v>270</v>
      </c>
      <c r="W6" s="235" t="s">
        <v>270</v>
      </c>
      <c r="X6" s="235" t="s">
        <v>270</v>
      </c>
      <c r="Y6" s="235" t="s">
        <v>270</v>
      </c>
      <c r="Z6" s="235" t="s">
        <v>270</v>
      </c>
      <c r="AA6" s="235" t="s">
        <v>270</v>
      </c>
      <c r="AB6" s="235" t="s">
        <v>270</v>
      </c>
      <c r="AC6" s="235" t="s">
        <v>270</v>
      </c>
      <c r="AD6" s="235" t="s">
        <v>270</v>
      </c>
      <c r="AE6" s="235" t="s">
        <v>270</v>
      </c>
      <c r="AF6" s="235" t="s">
        <v>270</v>
      </c>
      <c r="AG6" s="235" t="s">
        <v>270</v>
      </c>
      <c r="AH6" s="235" t="s">
        <v>270</v>
      </c>
      <c r="AI6" s="235" t="s">
        <v>270</v>
      </c>
      <c r="AJ6" s="235" t="s">
        <v>270</v>
      </c>
      <c r="AK6" s="235" t="s">
        <v>270</v>
      </c>
      <c r="AL6" s="235" t="s">
        <v>270</v>
      </c>
      <c r="AM6" s="235" t="s">
        <v>270</v>
      </c>
      <c r="AN6" s="235" t="s">
        <v>270</v>
      </c>
      <c r="AO6" s="235" t="s">
        <v>270</v>
      </c>
      <c r="AP6" s="235" t="s">
        <v>348</v>
      </c>
      <c r="AQ6" s="235" t="s">
        <v>270</v>
      </c>
      <c r="AR6" s="235" t="s">
        <v>270</v>
      </c>
      <c r="AS6" s="235" t="s">
        <v>270</v>
      </c>
      <c r="AT6" s="235" t="s">
        <v>270</v>
      </c>
      <c r="AU6" s="235" t="s">
        <v>270</v>
      </c>
      <c r="AV6" s="235" t="s">
        <v>270</v>
      </c>
      <c r="AW6" s="235" t="s">
        <v>270</v>
      </c>
      <c r="AX6" s="235" t="s">
        <v>270</v>
      </c>
      <c r="AY6" s="235" t="s">
        <v>270</v>
      </c>
      <c r="AZ6" s="235" t="s">
        <v>270</v>
      </c>
      <c r="BA6" s="235" t="s">
        <v>270</v>
      </c>
      <c r="BB6" s="235" t="s">
        <v>270</v>
      </c>
      <c r="BC6" s="235" t="s">
        <v>270</v>
      </c>
      <c r="BD6" s="235" t="s">
        <v>270</v>
      </c>
      <c r="BE6" s="235" t="s">
        <v>270</v>
      </c>
      <c r="BF6" s="235" t="s">
        <v>270</v>
      </c>
      <c r="BG6" s="235" t="s">
        <v>270</v>
      </c>
      <c r="BH6" s="235" t="s">
        <v>270</v>
      </c>
      <c r="BI6" s="235" t="s">
        <v>270</v>
      </c>
      <c r="BJ6" s="235" t="s">
        <v>270</v>
      </c>
      <c r="BK6" s="235" t="s">
        <v>348</v>
      </c>
      <c r="BL6" s="235" t="s">
        <v>270</v>
      </c>
      <c r="BM6" s="235" t="s">
        <v>270</v>
      </c>
      <c r="BN6" s="235" t="s">
        <v>270</v>
      </c>
      <c r="BO6" s="235" t="s">
        <v>270</v>
      </c>
      <c r="BP6" s="235" t="s">
        <v>270</v>
      </c>
      <c r="BQ6" s="235" t="s">
        <v>270</v>
      </c>
      <c r="BR6" s="235" t="s">
        <v>270</v>
      </c>
      <c r="BS6" s="235" t="s">
        <v>270</v>
      </c>
      <c r="BT6" s="235" t="s">
        <v>270</v>
      </c>
      <c r="BU6" s="235" t="s">
        <v>270</v>
      </c>
      <c r="BV6" s="235" t="s">
        <v>270</v>
      </c>
      <c r="BW6" s="235" t="s">
        <v>270</v>
      </c>
      <c r="BX6" s="235" t="s">
        <v>270</v>
      </c>
      <c r="BY6" s="235" t="s">
        <v>270</v>
      </c>
      <c r="BZ6" s="235" t="s">
        <v>270</v>
      </c>
      <c r="CA6" s="235" t="s">
        <v>270</v>
      </c>
      <c r="CB6" s="235" t="s">
        <v>270</v>
      </c>
      <c r="CC6" s="235" t="s">
        <v>270</v>
      </c>
      <c r="CD6" s="235" t="s">
        <v>270</v>
      </c>
      <c r="CE6" s="235" t="s">
        <v>270</v>
      </c>
      <c r="CF6" s="235" t="s">
        <v>348</v>
      </c>
      <c r="CG6" s="235" t="s">
        <v>270</v>
      </c>
      <c r="CH6" s="235" t="s">
        <v>270</v>
      </c>
      <c r="CI6" s="235" t="s">
        <v>270</v>
      </c>
      <c r="CJ6" s="235" t="s">
        <v>270</v>
      </c>
      <c r="CK6" s="235" t="s">
        <v>270</v>
      </c>
      <c r="CL6" s="235" t="s">
        <v>270</v>
      </c>
      <c r="CM6" s="235" t="s">
        <v>270</v>
      </c>
      <c r="CN6" s="235" t="s">
        <v>270</v>
      </c>
      <c r="CO6" s="235" t="s">
        <v>270</v>
      </c>
      <c r="CP6" s="235" t="s">
        <v>270</v>
      </c>
      <c r="CQ6" s="235" t="s">
        <v>270</v>
      </c>
      <c r="CR6" s="235" t="s">
        <v>270</v>
      </c>
      <c r="CS6" s="235" t="s">
        <v>270</v>
      </c>
      <c r="CT6" s="235" t="s">
        <v>270</v>
      </c>
      <c r="CU6" s="235" t="s">
        <v>270</v>
      </c>
      <c r="CV6" s="235" t="s">
        <v>270</v>
      </c>
      <c r="CW6" s="235" t="s">
        <v>270</v>
      </c>
      <c r="CX6" s="235" t="s">
        <v>270</v>
      </c>
      <c r="CY6" s="235" t="s">
        <v>270</v>
      </c>
      <c r="CZ6" s="235" t="s">
        <v>270</v>
      </c>
      <c r="DA6" s="235" t="s">
        <v>348</v>
      </c>
      <c r="DB6" s="235" t="s">
        <v>270</v>
      </c>
      <c r="DC6" s="235" t="s">
        <v>270</v>
      </c>
      <c r="DD6" s="235" t="s">
        <v>270</v>
      </c>
      <c r="DE6" s="235" t="s">
        <v>270</v>
      </c>
      <c r="DF6" s="235" t="s">
        <v>270</v>
      </c>
      <c r="DG6" s="235" t="s">
        <v>270</v>
      </c>
      <c r="DH6" s="235" t="s">
        <v>270</v>
      </c>
      <c r="DI6" s="235" t="s">
        <v>270</v>
      </c>
      <c r="DJ6" s="235" t="s">
        <v>270</v>
      </c>
      <c r="DK6" s="235" t="s">
        <v>270</v>
      </c>
      <c r="DL6" s="235" t="s">
        <v>270</v>
      </c>
      <c r="DM6" s="235" t="s">
        <v>270</v>
      </c>
      <c r="DN6" s="235" t="s">
        <v>270</v>
      </c>
      <c r="DO6" s="235" t="s">
        <v>270</v>
      </c>
      <c r="DP6" s="235" t="s">
        <v>270</v>
      </c>
      <c r="DQ6" s="235" t="s">
        <v>270</v>
      </c>
      <c r="DR6" s="235" t="s">
        <v>270</v>
      </c>
      <c r="DS6" s="235" t="s">
        <v>270</v>
      </c>
      <c r="DT6" s="235" t="s">
        <v>270</v>
      </c>
      <c r="DU6" s="235" t="s">
        <v>270</v>
      </c>
      <c r="DV6" s="235" t="s">
        <v>348</v>
      </c>
      <c r="DW6" s="235" t="s">
        <v>270</v>
      </c>
      <c r="DX6" s="235" t="s">
        <v>270</v>
      </c>
      <c r="DY6" s="235" t="s">
        <v>270</v>
      </c>
      <c r="DZ6" s="235" t="s">
        <v>270</v>
      </c>
      <c r="EA6" s="235" t="s">
        <v>270</v>
      </c>
      <c r="EB6" s="235" t="s">
        <v>270</v>
      </c>
      <c r="EC6" s="235" t="s">
        <v>270</v>
      </c>
      <c r="ED6" s="235" t="s">
        <v>270</v>
      </c>
      <c r="EE6" s="235" t="s">
        <v>270</v>
      </c>
      <c r="EF6" s="235" t="s">
        <v>270</v>
      </c>
      <c r="EG6" s="235" t="s">
        <v>270</v>
      </c>
      <c r="EH6" s="235" t="s">
        <v>270</v>
      </c>
      <c r="EI6" s="235" t="s">
        <v>270</v>
      </c>
      <c r="EJ6" s="235" t="s">
        <v>270</v>
      </c>
      <c r="EK6" s="235" t="s">
        <v>270</v>
      </c>
      <c r="EL6" s="235" t="s">
        <v>270</v>
      </c>
      <c r="EM6" s="235" t="s">
        <v>270</v>
      </c>
      <c r="EN6" s="235" t="s">
        <v>270</v>
      </c>
      <c r="EO6" s="235" t="s">
        <v>270</v>
      </c>
      <c r="EP6" s="235" t="s">
        <v>270</v>
      </c>
      <c r="EQ6" s="235" t="s">
        <v>348</v>
      </c>
      <c r="ER6" s="235" t="s">
        <v>270</v>
      </c>
      <c r="ES6" s="235" t="s">
        <v>270</v>
      </c>
      <c r="ET6" s="235" t="s">
        <v>270</v>
      </c>
      <c r="EU6" s="235" t="s">
        <v>270</v>
      </c>
      <c r="EV6" s="235" t="s">
        <v>270</v>
      </c>
      <c r="EW6" s="235" t="s">
        <v>270</v>
      </c>
      <c r="EX6" s="235" t="s">
        <v>270</v>
      </c>
      <c r="EY6" s="235" t="s">
        <v>270</v>
      </c>
      <c r="EZ6" s="235" t="s">
        <v>270</v>
      </c>
      <c r="FA6" s="235" t="s">
        <v>270</v>
      </c>
      <c r="FB6" s="235" t="s">
        <v>270</v>
      </c>
      <c r="FC6" s="235" t="s">
        <v>270</v>
      </c>
      <c r="FD6" s="235" t="s">
        <v>270</v>
      </c>
      <c r="FE6" s="235" t="s">
        <v>270</v>
      </c>
      <c r="FF6" s="235" t="s">
        <v>270</v>
      </c>
      <c r="FG6" s="235" t="s">
        <v>270</v>
      </c>
      <c r="FH6" s="235" t="s">
        <v>270</v>
      </c>
      <c r="FI6" s="235" t="s">
        <v>270</v>
      </c>
      <c r="FJ6" s="235" t="s">
        <v>270</v>
      </c>
      <c r="FK6" s="235" t="s">
        <v>270</v>
      </c>
      <c r="FL6" s="235" t="s">
        <v>348</v>
      </c>
      <c r="FM6" s="235" t="s">
        <v>270</v>
      </c>
      <c r="FN6" s="235" t="s">
        <v>270</v>
      </c>
      <c r="FO6" s="235" t="s">
        <v>270</v>
      </c>
    </row>
    <row r="7" spans="1:171" s="279" customFormat="1" ht="12" customHeight="1">
      <c r="A7" s="271" t="s">
        <v>656</v>
      </c>
      <c r="B7" s="272" t="s">
        <v>657</v>
      </c>
      <c r="C7" s="300" t="s">
        <v>658</v>
      </c>
      <c r="D7" s="273">
        <f aca="true" t="shared" si="0" ref="D7:S7">SUM(Y7,AT7,BO7,CJ7,DE7,DZ7,EU7)</f>
        <v>293918.33</v>
      </c>
      <c r="E7" s="273">
        <f t="shared" si="0"/>
        <v>51884</v>
      </c>
      <c r="F7" s="273">
        <f t="shared" si="0"/>
        <v>574</v>
      </c>
      <c r="G7" s="273">
        <f t="shared" si="0"/>
        <v>9149</v>
      </c>
      <c r="H7" s="273">
        <f t="shared" si="0"/>
        <v>37089</v>
      </c>
      <c r="I7" s="273">
        <f t="shared" si="0"/>
        <v>35935</v>
      </c>
      <c r="J7" s="273">
        <f t="shared" si="0"/>
        <v>17950</v>
      </c>
      <c r="K7" s="273">
        <f t="shared" si="0"/>
        <v>332</v>
      </c>
      <c r="L7" s="273">
        <f t="shared" si="0"/>
        <v>51756</v>
      </c>
      <c r="M7" s="273">
        <f t="shared" si="0"/>
        <v>992</v>
      </c>
      <c r="N7" s="273">
        <f t="shared" si="0"/>
        <v>152</v>
      </c>
      <c r="O7" s="273">
        <f t="shared" si="0"/>
        <v>11733</v>
      </c>
      <c r="P7" s="273">
        <f t="shared" si="0"/>
        <v>66</v>
      </c>
      <c r="Q7" s="273">
        <f t="shared" si="0"/>
        <v>11093</v>
      </c>
      <c r="R7" s="273">
        <f t="shared" si="0"/>
        <v>29281</v>
      </c>
      <c r="S7" s="273">
        <f t="shared" si="0"/>
        <v>293</v>
      </c>
      <c r="T7" s="273">
        <f aca="true" t="shared" si="1" ref="T7:X8">SUM(AO7,BJ7,CE7,CZ7,DU7,EP7,FK7)</f>
        <v>1550</v>
      </c>
      <c r="U7" s="273">
        <f t="shared" si="1"/>
        <v>0</v>
      </c>
      <c r="V7" s="273">
        <f t="shared" si="1"/>
        <v>0</v>
      </c>
      <c r="W7" s="273">
        <f t="shared" si="1"/>
        <v>116.33</v>
      </c>
      <c r="X7" s="273">
        <f t="shared" si="1"/>
        <v>33973</v>
      </c>
      <c r="Y7" s="273">
        <f aca="true" t="shared" si="2" ref="Y7:Y53">SUM(Z7:AS7)</f>
        <v>14761</v>
      </c>
      <c r="Z7" s="273">
        <v>109</v>
      </c>
      <c r="AA7" s="273">
        <v>0</v>
      </c>
      <c r="AB7" s="273">
        <v>0</v>
      </c>
      <c r="AC7" s="273">
        <v>1600</v>
      </c>
      <c r="AD7" s="273">
        <v>0</v>
      </c>
      <c r="AE7" s="273">
        <v>0</v>
      </c>
      <c r="AF7" s="273">
        <v>0</v>
      </c>
      <c r="AG7" s="273">
        <v>0</v>
      </c>
      <c r="AH7" s="273">
        <v>0</v>
      </c>
      <c r="AI7" s="273">
        <v>0</v>
      </c>
      <c r="AJ7" s="273">
        <v>0</v>
      </c>
      <c r="AK7" s="273">
        <v>0</v>
      </c>
      <c r="AL7" s="273">
        <v>11093</v>
      </c>
      <c r="AM7" s="273">
        <v>0</v>
      </c>
      <c r="AN7" s="273">
        <v>0</v>
      </c>
      <c r="AO7" s="273">
        <v>1550</v>
      </c>
      <c r="AP7" s="273">
        <v>0</v>
      </c>
      <c r="AQ7" s="273">
        <v>0</v>
      </c>
      <c r="AR7" s="273">
        <v>0</v>
      </c>
      <c r="AS7" s="273">
        <v>409</v>
      </c>
      <c r="AT7" s="273">
        <f aca="true" t="shared" si="3" ref="AT7:AT53">SUM(AU7:BN7)</f>
        <v>15314</v>
      </c>
      <c r="AU7" s="273">
        <v>68</v>
      </c>
      <c r="AV7" s="273">
        <v>0</v>
      </c>
      <c r="AW7" s="273">
        <v>52</v>
      </c>
      <c r="AX7" s="273">
        <v>14664</v>
      </c>
      <c r="AY7" s="273">
        <v>9</v>
      </c>
      <c r="AZ7" s="273">
        <v>0</v>
      </c>
      <c r="BA7" s="273">
        <v>0</v>
      </c>
      <c r="BB7" s="273">
        <v>38</v>
      </c>
      <c r="BC7" s="273">
        <v>0</v>
      </c>
      <c r="BD7" s="273">
        <v>6</v>
      </c>
      <c r="BE7" s="273">
        <v>0</v>
      </c>
      <c r="BF7" s="273">
        <v>0</v>
      </c>
      <c r="BG7" s="273">
        <v>0</v>
      </c>
      <c r="BH7" s="273">
        <v>0</v>
      </c>
      <c r="BI7" s="273">
        <v>0</v>
      </c>
      <c r="BJ7" s="273">
        <v>0</v>
      </c>
      <c r="BK7" s="273">
        <v>0</v>
      </c>
      <c r="BL7" s="273">
        <v>0</v>
      </c>
      <c r="BM7" s="273">
        <v>0</v>
      </c>
      <c r="BN7" s="273">
        <v>477</v>
      </c>
      <c r="BO7" s="273">
        <f aca="true" t="shared" si="4" ref="BO7:BO53">SUM(BP7:CI7)</f>
        <v>13603</v>
      </c>
      <c r="BP7" s="273">
        <v>0</v>
      </c>
      <c r="BQ7" s="273">
        <v>0</v>
      </c>
      <c r="BR7" s="273">
        <v>0</v>
      </c>
      <c r="BS7" s="273">
        <v>0</v>
      </c>
      <c r="BT7" s="273">
        <v>0</v>
      </c>
      <c r="BU7" s="273">
        <v>0</v>
      </c>
      <c r="BV7" s="273">
        <v>0</v>
      </c>
      <c r="BW7" s="273">
        <v>0</v>
      </c>
      <c r="BX7" s="273">
        <v>0</v>
      </c>
      <c r="BY7" s="273">
        <v>0</v>
      </c>
      <c r="BZ7" s="273">
        <v>10552</v>
      </c>
      <c r="CA7" s="273">
        <v>0</v>
      </c>
      <c r="CB7" s="273">
        <v>0</v>
      </c>
      <c r="CC7" s="273">
        <v>0</v>
      </c>
      <c r="CD7" s="273">
        <v>0</v>
      </c>
      <c r="CE7" s="273">
        <v>0</v>
      </c>
      <c r="CF7" s="273">
        <v>0</v>
      </c>
      <c r="CG7" s="273">
        <v>0</v>
      </c>
      <c r="CH7" s="273">
        <v>0</v>
      </c>
      <c r="CI7" s="273">
        <v>3051</v>
      </c>
      <c r="CJ7" s="273">
        <f aca="true" t="shared" si="5" ref="CJ7:CJ53">SUM(CK7:DD7)</f>
        <v>0</v>
      </c>
      <c r="CK7" s="273">
        <v>0</v>
      </c>
      <c r="CL7" s="273">
        <v>0</v>
      </c>
      <c r="CM7" s="273">
        <v>0</v>
      </c>
      <c r="CN7" s="273">
        <v>0</v>
      </c>
      <c r="CO7" s="273">
        <v>0</v>
      </c>
      <c r="CP7" s="273">
        <v>0</v>
      </c>
      <c r="CQ7" s="273">
        <v>0</v>
      </c>
      <c r="CR7" s="273">
        <v>0</v>
      </c>
      <c r="CS7" s="273">
        <v>0</v>
      </c>
      <c r="CT7" s="273">
        <v>0</v>
      </c>
      <c r="CU7" s="273">
        <v>0</v>
      </c>
      <c r="CV7" s="273">
        <v>0</v>
      </c>
      <c r="CW7" s="273">
        <v>0</v>
      </c>
      <c r="CX7" s="273">
        <v>0</v>
      </c>
      <c r="CY7" s="273">
        <v>0</v>
      </c>
      <c r="CZ7" s="273">
        <v>0</v>
      </c>
      <c r="DA7" s="273">
        <v>0</v>
      </c>
      <c r="DB7" s="273">
        <v>0</v>
      </c>
      <c r="DC7" s="273">
        <v>0</v>
      </c>
      <c r="DD7" s="273">
        <v>0</v>
      </c>
      <c r="DE7" s="273">
        <f aca="true" t="shared" si="6" ref="DE7:DE53">SUM(DF7:DY7)</f>
        <v>3042</v>
      </c>
      <c r="DF7" s="273">
        <v>0</v>
      </c>
      <c r="DG7" s="273">
        <v>0</v>
      </c>
      <c r="DH7" s="273">
        <v>0</v>
      </c>
      <c r="DI7" s="273">
        <v>0</v>
      </c>
      <c r="DJ7" s="273">
        <v>0</v>
      </c>
      <c r="DK7" s="273">
        <v>0</v>
      </c>
      <c r="DL7" s="273">
        <v>0</v>
      </c>
      <c r="DM7" s="273">
        <v>0</v>
      </c>
      <c r="DN7" s="273">
        <v>0</v>
      </c>
      <c r="DO7" s="273">
        <v>0</v>
      </c>
      <c r="DP7" s="273">
        <v>182</v>
      </c>
      <c r="DQ7" s="273">
        <v>66</v>
      </c>
      <c r="DR7" s="273">
        <v>0</v>
      </c>
      <c r="DS7" s="273">
        <v>0</v>
      </c>
      <c r="DT7" s="273">
        <v>293</v>
      </c>
      <c r="DU7" s="273">
        <v>0</v>
      </c>
      <c r="DV7" s="273">
        <v>0</v>
      </c>
      <c r="DW7" s="273">
        <v>0</v>
      </c>
      <c r="DX7" s="273">
        <v>0</v>
      </c>
      <c r="DY7" s="273">
        <v>2501</v>
      </c>
      <c r="DZ7" s="273">
        <f aca="true" t="shared" si="7" ref="DZ7:DZ53">SUM(EA7:ET7)</f>
        <v>29524.33</v>
      </c>
      <c r="EA7" s="273">
        <v>0</v>
      </c>
      <c r="EB7" s="273">
        <v>0</v>
      </c>
      <c r="EC7" s="273">
        <v>0</v>
      </c>
      <c r="ED7" s="273">
        <v>0</v>
      </c>
      <c r="EE7" s="273">
        <v>0</v>
      </c>
      <c r="EF7" s="273">
        <v>0</v>
      </c>
      <c r="EG7" s="273">
        <v>0</v>
      </c>
      <c r="EH7" s="273">
        <v>0</v>
      </c>
      <c r="EI7" s="273">
        <v>212</v>
      </c>
      <c r="EJ7" s="273">
        <v>0</v>
      </c>
      <c r="EK7" s="273">
        <v>0</v>
      </c>
      <c r="EL7" s="273">
        <v>0</v>
      </c>
      <c r="EM7" s="273">
        <v>0</v>
      </c>
      <c r="EN7" s="273">
        <v>29281</v>
      </c>
      <c r="EO7" s="273">
        <v>0</v>
      </c>
      <c r="EP7" s="273">
        <v>0</v>
      </c>
      <c r="EQ7" s="273">
        <v>0</v>
      </c>
      <c r="ER7" s="273">
        <v>0</v>
      </c>
      <c r="ES7" s="273">
        <v>31.33</v>
      </c>
      <c r="ET7" s="273">
        <v>0</v>
      </c>
      <c r="EU7" s="273">
        <f aca="true" t="shared" si="8" ref="EU7:EU53">SUM(EV7:FO7)</f>
        <v>217674</v>
      </c>
      <c r="EV7" s="273">
        <v>51707</v>
      </c>
      <c r="EW7" s="273">
        <v>574</v>
      </c>
      <c r="EX7" s="273">
        <v>9097</v>
      </c>
      <c r="EY7" s="273">
        <v>20825</v>
      </c>
      <c r="EZ7" s="273">
        <v>35926</v>
      </c>
      <c r="FA7" s="273">
        <v>17950</v>
      </c>
      <c r="FB7" s="273">
        <v>332</v>
      </c>
      <c r="FC7" s="273">
        <v>51718</v>
      </c>
      <c r="FD7" s="273">
        <v>780</v>
      </c>
      <c r="FE7" s="273">
        <v>146</v>
      </c>
      <c r="FF7" s="273">
        <v>999</v>
      </c>
      <c r="FG7" s="273">
        <v>0</v>
      </c>
      <c r="FH7" s="273">
        <v>0</v>
      </c>
      <c r="FI7" s="273">
        <v>0</v>
      </c>
      <c r="FJ7" s="273">
        <v>0</v>
      </c>
      <c r="FK7" s="273">
        <v>0</v>
      </c>
      <c r="FL7" s="273">
        <v>0</v>
      </c>
      <c r="FM7" s="273">
        <v>0</v>
      </c>
      <c r="FN7" s="273">
        <v>85</v>
      </c>
      <c r="FO7" s="273">
        <v>27535</v>
      </c>
    </row>
    <row r="8" spans="1:171" s="279" customFormat="1" ht="12" customHeight="1">
      <c r="A8" s="271" t="s">
        <v>552</v>
      </c>
      <c r="B8" s="272" t="s">
        <v>553</v>
      </c>
      <c r="C8" s="300" t="s">
        <v>300</v>
      </c>
      <c r="D8" s="273">
        <f aca="true" t="shared" si="9" ref="D8:S8">SUM(Y8,AT8,BO8,CJ8,DE8,DZ8,EU8)</f>
        <v>49387</v>
      </c>
      <c r="E8" s="273">
        <f t="shared" si="9"/>
        <v>9591</v>
      </c>
      <c r="F8" s="273">
        <f t="shared" si="9"/>
        <v>62</v>
      </c>
      <c r="G8" s="273">
        <f t="shared" si="9"/>
        <v>1549</v>
      </c>
      <c r="H8" s="273">
        <f t="shared" si="9"/>
        <v>12642</v>
      </c>
      <c r="I8" s="273">
        <f t="shared" si="9"/>
        <v>8762</v>
      </c>
      <c r="J8" s="273">
        <f t="shared" si="9"/>
        <v>2621</v>
      </c>
      <c r="K8" s="273">
        <f t="shared" si="9"/>
        <v>2</v>
      </c>
      <c r="L8" s="273">
        <f t="shared" si="9"/>
        <v>1553</v>
      </c>
      <c r="M8" s="273">
        <f t="shared" si="9"/>
        <v>197</v>
      </c>
      <c r="N8" s="273">
        <f t="shared" si="9"/>
        <v>61</v>
      </c>
      <c r="O8" s="273">
        <f t="shared" si="9"/>
        <v>0</v>
      </c>
      <c r="P8" s="273">
        <f t="shared" si="9"/>
        <v>0</v>
      </c>
      <c r="Q8" s="273">
        <f t="shared" si="9"/>
        <v>5147</v>
      </c>
      <c r="R8" s="273">
        <f t="shared" si="9"/>
        <v>0</v>
      </c>
      <c r="S8" s="273">
        <f t="shared" si="9"/>
        <v>0</v>
      </c>
      <c r="T8" s="273">
        <f t="shared" si="1"/>
        <v>3979</v>
      </c>
      <c r="U8" s="273">
        <f t="shared" si="1"/>
        <v>0</v>
      </c>
      <c r="V8" s="273">
        <f t="shared" si="1"/>
        <v>1400</v>
      </c>
      <c r="W8" s="273">
        <f t="shared" si="1"/>
        <v>30</v>
      </c>
      <c r="X8" s="273">
        <f t="shared" si="1"/>
        <v>1791</v>
      </c>
      <c r="Y8" s="273">
        <f t="shared" si="2"/>
        <v>12377</v>
      </c>
      <c r="Z8" s="273">
        <v>0</v>
      </c>
      <c r="AA8" s="273">
        <v>0</v>
      </c>
      <c r="AB8" s="273">
        <v>0</v>
      </c>
      <c r="AC8" s="273">
        <v>144</v>
      </c>
      <c r="AD8" s="273">
        <v>0</v>
      </c>
      <c r="AE8" s="273">
        <v>0</v>
      </c>
      <c r="AF8" s="273">
        <v>0</v>
      </c>
      <c r="AG8" s="273">
        <v>0</v>
      </c>
      <c r="AH8" s="273">
        <v>0</v>
      </c>
      <c r="AI8" s="273">
        <v>0</v>
      </c>
      <c r="AJ8" s="273">
        <v>0</v>
      </c>
      <c r="AK8" s="273">
        <v>0</v>
      </c>
      <c r="AL8" s="273">
        <v>5147</v>
      </c>
      <c r="AM8" s="273">
        <v>0</v>
      </c>
      <c r="AN8" s="273">
        <v>0</v>
      </c>
      <c r="AO8" s="273">
        <v>3979</v>
      </c>
      <c r="AP8" s="273">
        <v>0</v>
      </c>
      <c r="AQ8" s="273">
        <v>1400</v>
      </c>
      <c r="AR8" s="273">
        <v>0</v>
      </c>
      <c r="AS8" s="273">
        <v>1707</v>
      </c>
      <c r="AT8" s="273">
        <f t="shared" si="3"/>
        <v>6079</v>
      </c>
      <c r="AU8" s="273">
        <v>0</v>
      </c>
      <c r="AV8" s="273">
        <v>0</v>
      </c>
      <c r="AW8" s="273">
        <v>0</v>
      </c>
      <c r="AX8" s="273">
        <v>6079</v>
      </c>
      <c r="AY8" s="273">
        <v>0</v>
      </c>
      <c r="AZ8" s="273">
        <v>0</v>
      </c>
      <c r="BA8" s="273">
        <v>0</v>
      </c>
      <c r="BB8" s="273">
        <v>0</v>
      </c>
      <c r="BC8" s="273">
        <v>0</v>
      </c>
      <c r="BD8" s="273">
        <v>0</v>
      </c>
      <c r="BE8" s="273">
        <v>0</v>
      </c>
      <c r="BF8" s="273">
        <v>0</v>
      </c>
      <c r="BG8" s="273">
        <v>0</v>
      </c>
      <c r="BH8" s="273">
        <v>0</v>
      </c>
      <c r="BI8" s="273">
        <v>0</v>
      </c>
      <c r="BJ8" s="273">
        <v>0</v>
      </c>
      <c r="BK8" s="273">
        <v>0</v>
      </c>
      <c r="BL8" s="273">
        <v>0</v>
      </c>
      <c r="BM8" s="273">
        <v>0</v>
      </c>
      <c r="BN8" s="273">
        <v>0</v>
      </c>
      <c r="BO8" s="273">
        <f t="shared" si="4"/>
        <v>0</v>
      </c>
      <c r="BP8" s="273">
        <v>0</v>
      </c>
      <c r="BQ8" s="273">
        <v>0</v>
      </c>
      <c r="BR8" s="273">
        <v>0</v>
      </c>
      <c r="BS8" s="273">
        <v>0</v>
      </c>
      <c r="BT8" s="273">
        <v>0</v>
      </c>
      <c r="BU8" s="273">
        <v>0</v>
      </c>
      <c r="BV8" s="273">
        <v>0</v>
      </c>
      <c r="BW8" s="273">
        <v>0</v>
      </c>
      <c r="BX8" s="273">
        <v>0</v>
      </c>
      <c r="BY8" s="273">
        <v>0</v>
      </c>
      <c r="BZ8" s="273">
        <v>0</v>
      </c>
      <c r="CA8" s="273">
        <v>0</v>
      </c>
      <c r="CB8" s="273">
        <v>0</v>
      </c>
      <c r="CC8" s="273">
        <v>0</v>
      </c>
      <c r="CD8" s="273">
        <v>0</v>
      </c>
      <c r="CE8" s="273">
        <v>0</v>
      </c>
      <c r="CF8" s="273">
        <v>0</v>
      </c>
      <c r="CG8" s="273">
        <v>0</v>
      </c>
      <c r="CH8" s="273">
        <v>0</v>
      </c>
      <c r="CI8" s="273">
        <v>0</v>
      </c>
      <c r="CJ8" s="273">
        <f t="shared" si="5"/>
        <v>0</v>
      </c>
      <c r="CK8" s="273">
        <v>0</v>
      </c>
      <c r="CL8" s="273">
        <v>0</v>
      </c>
      <c r="CM8" s="273">
        <v>0</v>
      </c>
      <c r="CN8" s="273">
        <v>0</v>
      </c>
      <c r="CO8" s="273">
        <v>0</v>
      </c>
      <c r="CP8" s="273">
        <v>0</v>
      </c>
      <c r="CQ8" s="273">
        <v>0</v>
      </c>
      <c r="CR8" s="273">
        <v>0</v>
      </c>
      <c r="CS8" s="273">
        <v>0</v>
      </c>
      <c r="CT8" s="273">
        <v>0</v>
      </c>
      <c r="CU8" s="273">
        <v>0</v>
      </c>
      <c r="CV8" s="273">
        <v>0</v>
      </c>
      <c r="CW8" s="273">
        <v>0</v>
      </c>
      <c r="CX8" s="273">
        <v>0</v>
      </c>
      <c r="CY8" s="273">
        <v>0</v>
      </c>
      <c r="CZ8" s="273">
        <v>0</v>
      </c>
      <c r="DA8" s="273">
        <v>0</v>
      </c>
      <c r="DB8" s="273">
        <v>0</v>
      </c>
      <c r="DC8" s="273">
        <v>0</v>
      </c>
      <c r="DD8" s="273">
        <v>0</v>
      </c>
      <c r="DE8" s="273">
        <f t="shared" si="6"/>
        <v>0</v>
      </c>
      <c r="DF8" s="273">
        <v>0</v>
      </c>
      <c r="DG8" s="273">
        <v>0</v>
      </c>
      <c r="DH8" s="273">
        <v>0</v>
      </c>
      <c r="DI8" s="273">
        <v>0</v>
      </c>
      <c r="DJ8" s="273">
        <v>0</v>
      </c>
      <c r="DK8" s="273">
        <v>0</v>
      </c>
      <c r="DL8" s="273">
        <v>0</v>
      </c>
      <c r="DM8" s="273">
        <v>0</v>
      </c>
      <c r="DN8" s="273">
        <v>0</v>
      </c>
      <c r="DO8" s="273">
        <v>0</v>
      </c>
      <c r="DP8" s="273">
        <v>0</v>
      </c>
      <c r="DQ8" s="273">
        <v>0</v>
      </c>
      <c r="DR8" s="273">
        <v>0</v>
      </c>
      <c r="DS8" s="273">
        <v>0</v>
      </c>
      <c r="DT8" s="273">
        <v>0</v>
      </c>
      <c r="DU8" s="273">
        <v>0</v>
      </c>
      <c r="DV8" s="273">
        <v>0</v>
      </c>
      <c r="DW8" s="273">
        <v>0</v>
      </c>
      <c r="DX8" s="273">
        <v>0</v>
      </c>
      <c r="DY8" s="273">
        <v>0</v>
      </c>
      <c r="DZ8" s="273">
        <f t="shared" si="7"/>
        <v>30</v>
      </c>
      <c r="EA8" s="273">
        <v>0</v>
      </c>
      <c r="EB8" s="273">
        <v>0</v>
      </c>
      <c r="EC8" s="273">
        <v>0</v>
      </c>
      <c r="ED8" s="273">
        <v>0</v>
      </c>
      <c r="EE8" s="273">
        <v>0</v>
      </c>
      <c r="EF8" s="273">
        <v>0</v>
      </c>
      <c r="EG8" s="273">
        <v>0</v>
      </c>
      <c r="EH8" s="273">
        <v>0</v>
      </c>
      <c r="EI8" s="273">
        <v>0</v>
      </c>
      <c r="EJ8" s="273">
        <v>0</v>
      </c>
      <c r="EK8" s="273">
        <v>0</v>
      </c>
      <c r="EL8" s="273">
        <v>0</v>
      </c>
      <c r="EM8" s="273">
        <v>0</v>
      </c>
      <c r="EN8" s="273">
        <v>0</v>
      </c>
      <c r="EO8" s="273">
        <v>0</v>
      </c>
      <c r="EP8" s="273">
        <v>0</v>
      </c>
      <c r="EQ8" s="273">
        <v>0</v>
      </c>
      <c r="ER8" s="273">
        <v>0</v>
      </c>
      <c r="ES8" s="273">
        <v>30</v>
      </c>
      <c r="ET8" s="273">
        <v>0</v>
      </c>
      <c r="EU8" s="273">
        <f t="shared" si="8"/>
        <v>30901</v>
      </c>
      <c r="EV8" s="273">
        <v>9591</v>
      </c>
      <c r="EW8" s="273">
        <v>62</v>
      </c>
      <c r="EX8" s="273">
        <v>1549</v>
      </c>
      <c r="EY8" s="273">
        <v>6419</v>
      </c>
      <c r="EZ8" s="273">
        <v>8762</v>
      </c>
      <c r="FA8" s="273">
        <v>2621</v>
      </c>
      <c r="FB8" s="273">
        <v>2</v>
      </c>
      <c r="FC8" s="273">
        <v>1553</v>
      </c>
      <c r="FD8" s="273">
        <v>197</v>
      </c>
      <c r="FE8" s="273">
        <v>61</v>
      </c>
      <c r="FF8" s="273">
        <v>0</v>
      </c>
      <c r="FG8" s="273">
        <v>0</v>
      </c>
      <c r="FH8" s="273">
        <v>0</v>
      </c>
      <c r="FI8" s="273">
        <v>0</v>
      </c>
      <c r="FJ8" s="273">
        <v>0</v>
      </c>
      <c r="FK8" s="273">
        <v>0</v>
      </c>
      <c r="FL8" s="273">
        <v>0</v>
      </c>
      <c r="FM8" s="273">
        <v>0</v>
      </c>
      <c r="FN8" s="273">
        <v>0</v>
      </c>
      <c r="FO8" s="273">
        <v>84</v>
      </c>
    </row>
    <row r="9" spans="1:171" s="279" customFormat="1" ht="12" customHeight="1">
      <c r="A9" s="271" t="s">
        <v>609</v>
      </c>
      <c r="B9" s="272" t="s">
        <v>610</v>
      </c>
      <c r="C9" s="300" t="s">
        <v>300</v>
      </c>
      <c r="D9" s="273">
        <f aca="true" t="shared" si="10" ref="D9:R9">SUM(Y9,AT9,BO9,CJ9,DE9,DZ9,EU9)</f>
        <v>39649</v>
      </c>
      <c r="E9" s="273">
        <f t="shared" si="10"/>
        <v>6132</v>
      </c>
      <c r="F9" s="273">
        <f t="shared" si="10"/>
        <v>52</v>
      </c>
      <c r="G9" s="273">
        <f t="shared" si="10"/>
        <v>635</v>
      </c>
      <c r="H9" s="273">
        <f t="shared" si="10"/>
        <v>8864</v>
      </c>
      <c r="I9" s="273">
        <f t="shared" si="10"/>
        <v>7434</v>
      </c>
      <c r="J9" s="273">
        <f t="shared" si="10"/>
        <v>2821</v>
      </c>
      <c r="K9" s="273">
        <f t="shared" si="10"/>
        <v>246</v>
      </c>
      <c r="L9" s="273">
        <f t="shared" si="10"/>
        <v>2837</v>
      </c>
      <c r="M9" s="273">
        <f t="shared" si="10"/>
        <v>0</v>
      </c>
      <c r="N9" s="273">
        <f t="shared" si="10"/>
        <v>170</v>
      </c>
      <c r="O9" s="273">
        <f t="shared" si="10"/>
        <v>818</v>
      </c>
      <c r="P9" s="273">
        <f t="shared" si="10"/>
        <v>0</v>
      </c>
      <c r="Q9" s="273">
        <f t="shared" si="10"/>
        <v>9492</v>
      </c>
      <c r="R9" s="273">
        <f t="shared" si="10"/>
        <v>0</v>
      </c>
      <c r="S9" s="273">
        <f aca="true" t="shared" si="11" ref="S9:X9">SUM(AN9,BI9,CD9,CY9,DT9,EO9,FJ9)</f>
        <v>14</v>
      </c>
      <c r="T9" s="273">
        <f t="shared" si="11"/>
        <v>0</v>
      </c>
      <c r="U9" s="273">
        <f t="shared" si="11"/>
        <v>0</v>
      </c>
      <c r="V9" s="273">
        <f t="shared" si="11"/>
        <v>0</v>
      </c>
      <c r="W9" s="273">
        <f t="shared" si="11"/>
        <v>3</v>
      </c>
      <c r="X9" s="273">
        <f t="shared" si="11"/>
        <v>131</v>
      </c>
      <c r="Y9" s="273">
        <f t="shared" si="2"/>
        <v>10705</v>
      </c>
      <c r="Z9" s="273">
        <v>373</v>
      </c>
      <c r="AA9" s="273">
        <v>0</v>
      </c>
      <c r="AB9" s="273">
        <v>0</v>
      </c>
      <c r="AC9" s="283">
        <v>839</v>
      </c>
      <c r="AD9" s="273">
        <v>0</v>
      </c>
      <c r="AE9" s="273">
        <v>1</v>
      </c>
      <c r="AF9" s="273">
        <v>0</v>
      </c>
      <c r="AG9" s="273">
        <v>0</v>
      </c>
      <c r="AH9" s="273">
        <v>0</v>
      </c>
      <c r="AI9" s="273">
        <v>0</v>
      </c>
      <c r="AJ9" s="273">
        <v>0</v>
      </c>
      <c r="AK9" s="273">
        <v>0</v>
      </c>
      <c r="AL9" s="283">
        <v>9492</v>
      </c>
      <c r="AM9" s="273">
        <v>0</v>
      </c>
      <c r="AN9" s="273">
        <v>0</v>
      </c>
      <c r="AO9" s="273">
        <v>0</v>
      </c>
      <c r="AP9" s="273">
        <v>0</v>
      </c>
      <c r="AQ9" s="273">
        <v>0</v>
      </c>
      <c r="AR9" s="273">
        <v>0</v>
      </c>
      <c r="AS9" s="273">
        <v>0</v>
      </c>
      <c r="AT9" s="273">
        <f t="shared" si="3"/>
        <v>3982</v>
      </c>
      <c r="AU9" s="273">
        <v>0</v>
      </c>
      <c r="AV9" s="273">
        <v>0</v>
      </c>
      <c r="AW9" s="273">
        <v>0</v>
      </c>
      <c r="AX9" s="283">
        <v>3982</v>
      </c>
      <c r="AY9" s="273">
        <v>0</v>
      </c>
      <c r="AZ9" s="273">
        <v>0</v>
      </c>
      <c r="BA9" s="273">
        <v>0</v>
      </c>
      <c r="BB9" s="273">
        <v>0</v>
      </c>
      <c r="BC9" s="273">
        <v>0</v>
      </c>
      <c r="BD9" s="273">
        <v>0</v>
      </c>
      <c r="BE9" s="273">
        <v>0</v>
      </c>
      <c r="BF9" s="273">
        <v>0</v>
      </c>
      <c r="BG9" s="273">
        <v>0</v>
      </c>
      <c r="BH9" s="273">
        <v>0</v>
      </c>
      <c r="BI9" s="273">
        <v>0</v>
      </c>
      <c r="BJ9" s="273">
        <v>0</v>
      </c>
      <c r="BK9" s="273">
        <v>0</v>
      </c>
      <c r="BL9" s="273">
        <v>0</v>
      </c>
      <c r="BM9" s="273">
        <v>0</v>
      </c>
      <c r="BN9" s="273">
        <v>0</v>
      </c>
      <c r="BO9" s="273">
        <f t="shared" si="4"/>
        <v>718</v>
      </c>
      <c r="BP9" s="273">
        <v>0</v>
      </c>
      <c r="BQ9" s="273">
        <v>0</v>
      </c>
      <c r="BR9" s="273">
        <v>0</v>
      </c>
      <c r="BS9" s="273">
        <v>0</v>
      </c>
      <c r="BT9" s="273">
        <v>0</v>
      </c>
      <c r="BU9" s="273">
        <v>0</v>
      </c>
      <c r="BV9" s="273">
        <v>0</v>
      </c>
      <c r="BW9" s="273">
        <v>0</v>
      </c>
      <c r="BX9" s="273">
        <v>0</v>
      </c>
      <c r="BY9" s="273">
        <v>0</v>
      </c>
      <c r="BZ9" s="273">
        <v>680</v>
      </c>
      <c r="CA9" s="273">
        <v>0</v>
      </c>
      <c r="CB9" s="273">
        <v>0</v>
      </c>
      <c r="CC9" s="273">
        <v>0</v>
      </c>
      <c r="CD9" s="273">
        <v>0</v>
      </c>
      <c r="CE9" s="273">
        <v>0</v>
      </c>
      <c r="CF9" s="273">
        <v>0</v>
      </c>
      <c r="CG9" s="273">
        <v>0</v>
      </c>
      <c r="CH9" s="273">
        <v>0</v>
      </c>
      <c r="CI9" s="273">
        <v>38</v>
      </c>
      <c r="CJ9" s="273">
        <f t="shared" si="5"/>
        <v>0</v>
      </c>
      <c r="CK9" s="273">
        <v>0</v>
      </c>
      <c r="CL9" s="273">
        <v>0</v>
      </c>
      <c r="CM9" s="273">
        <v>0</v>
      </c>
      <c r="CN9" s="273">
        <v>0</v>
      </c>
      <c r="CO9" s="273">
        <v>0</v>
      </c>
      <c r="CP9" s="273">
        <v>0</v>
      </c>
      <c r="CQ9" s="273">
        <v>0</v>
      </c>
      <c r="CR9" s="273">
        <v>0</v>
      </c>
      <c r="CS9" s="273">
        <v>0</v>
      </c>
      <c r="CT9" s="273">
        <v>0</v>
      </c>
      <c r="CU9" s="273">
        <v>0</v>
      </c>
      <c r="CV9" s="273">
        <v>0</v>
      </c>
      <c r="CW9" s="273">
        <v>0</v>
      </c>
      <c r="CX9" s="273">
        <v>0</v>
      </c>
      <c r="CY9" s="273">
        <v>0</v>
      </c>
      <c r="CZ9" s="273">
        <v>0</v>
      </c>
      <c r="DA9" s="273">
        <v>0</v>
      </c>
      <c r="DB9" s="273">
        <v>0</v>
      </c>
      <c r="DC9" s="273">
        <v>0</v>
      </c>
      <c r="DD9" s="273">
        <v>0</v>
      </c>
      <c r="DE9" s="273">
        <f t="shared" si="6"/>
        <v>71</v>
      </c>
      <c r="DF9" s="273">
        <v>0</v>
      </c>
      <c r="DG9" s="273">
        <v>0</v>
      </c>
      <c r="DH9" s="273">
        <v>0</v>
      </c>
      <c r="DI9" s="273">
        <v>0</v>
      </c>
      <c r="DJ9" s="273">
        <v>0</v>
      </c>
      <c r="DK9" s="273">
        <v>0</v>
      </c>
      <c r="DL9" s="273">
        <v>0</v>
      </c>
      <c r="DM9" s="273">
        <v>0</v>
      </c>
      <c r="DN9" s="273">
        <v>0</v>
      </c>
      <c r="DO9" s="273">
        <v>0</v>
      </c>
      <c r="DP9" s="273">
        <v>57</v>
      </c>
      <c r="DQ9" s="273">
        <v>0</v>
      </c>
      <c r="DR9" s="273">
        <v>0</v>
      </c>
      <c r="DS9" s="273">
        <v>0</v>
      </c>
      <c r="DT9" s="273">
        <v>14</v>
      </c>
      <c r="DU9" s="273">
        <v>0</v>
      </c>
      <c r="DV9" s="273">
        <v>0</v>
      </c>
      <c r="DW9" s="273">
        <v>0</v>
      </c>
      <c r="DX9" s="273">
        <v>0</v>
      </c>
      <c r="DY9" s="273">
        <v>0</v>
      </c>
      <c r="DZ9" s="273">
        <f t="shared" si="7"/>
        <v>3</v>
      </c>
      <c r="EA9" s="273">
        <v>0</v>
      </c>
      <c r="EB9" s="273">
        <v>0</v>
      </c>
      <c r="EC9" s="273">
        <v>0</v>
      </c>
      <c r="ED9" s="273">
        <v>0</v>
      </c>
      <c r="EE9" s="273">
        <v>0</v>
      </c>
      <c r="EF9" s="273">
        <v>0</v>
      </c>
      <c r="EG9" s="273">
        <v>0</v>
      </c>
      <c r="EH9" s="273">
        <v>0</v>
      </c>
      <c r="EI9" s="273">
        <v>0</v>
      </c>
      <c r="EJ9" s="273">
        <v>0</v>
      </c>
      <c r="EK9" s="273">
        <v>0</v>
      </c>
      <c r="EL9" s="273">
        <v>0</v>
      </c>
      <c r="EM9" s="273">
        <v>0</v>
      </c>
      <c r="EN9" s="273">
        <v>0</v>
      </c>
      <c r="EO9" s="273">
        <v>0</v>
      </c>
      <c r="EP9" s="273">
        <v>0</v>
      </c>
      <c r="EQ9" s="273">
        <v>0</v>
      </c>
      <c r="ER9" s="273">
        <v>0</v>
      </c>
      <c r="ES9" s="273">
        <v>3</v>
      </c>
      <c r="ET9" s="273">
        <v>0</v>
      </c>
      <c r="EU9" s="273">
        <f t="shared" si="8"/>
        <v>24170</v>
      </c>
      <c r="EV9" s="273">
        <v>5759</v>
      </c>
      <c r="EW9" s="273">
        <v>52</v>
      </c>
      <c r="EX9" s="273">
        <v>635</v>
      </c>
      <c r="EY9" s="273">
        <v>4043</v>
      </c>
      <c r="EZ9" s="273">
        <v>7434</v>
      </c>
      <c r="FA9" s="273">
        <v>2820</v>
      </c>
      <c r="FB9" s="273">
        <v>246</v>
      </c>
      <c r="FC9" s="273">
        <v>2837</v>
      </c>
      <c r="FD9" s="273">
        <v>0</v>
      </c>
      <c r="FE9" s="273">
        <v>170</v>
      </c>
      <c r="FF9" s="273">
        <v>81</v>
      </c>
      <c r="FG9" s="273">
        <v>0</v>
      </c>
      <c r="FH9" s="273">
        <v>0</v>
      </c>
      <c r="FI9" s="273">
        <v>0</v>
      </c>
      <c r="FJ9" s="273">
        <v>0</v>
      </c>
      <c r="FK9" s="273">
        <v>0</v>
      </c>
      <c r="FL9" s="273">
        <v>0</v>
      </c>
      <c r="FM9" s="273">
        <v>0</v>
      </c>
      <c r="FN9" s="273">
        <v>0</v>
      </c>
      <c r="FO9" s="273">
        <v>93</v>
      </c>
    </row>
    <row r="10" spans="1:171" s="279" customFormat="1" ht="12" customHeight="1">
      <c r="A10" s="271" t="s">
        <v>611</v>
      </c>
      <c r="B10" s="272" t="s">
        <v>637</v>
      </c>
      <c r="C10" s="300" t="s">
        <v>300</v>
      </c>
      <c r="D10" s="273">
        <f aca="true" t="shared" si="12" ref="D10:R10">SUM(Y10,AT10,BO10,CJ10,DE10,DZ10,EU10)</f>
        <v>100185</v>
      </c>
      <c r="E10" s="273">
        <f t="shared" si="12"/>
        <v>34326</v>
      </c>
      <c r="F10" s="273">
        <f t="shared" si="12"/>
        <v>45</v>
      </c>
      <c r="G10" s="273">
        <f t="shared" si="12"/>
        <v>1079</v>
      </c>
      <c r="H10" s="273">
        <f t="shared" si="12"/>
        <v>15414</v>
      </c>
      <c r="I10" s="273">
        <f t="shared" si="12"/>
        <v>18793</v>
      </c>
      <c r="J10" s="273">
        <f t="shared" si="12"/>
        <v>7161</v>
      </c>
      <c r="K10" s="273">
        <f t="shared" si="12"/>
        <v>43</v>
      </c>
      <c r="L10" s="273">
        <f t="shared" si="12"/>
        <v>16610</v>
      </c>
      <c r="M10" s="273">
        <f t="shared" si="12"/>
        <v>1157</v>
      </c>
      <c r="N10" s="273">
        <f t="shared" si="12"/>
        <v>423</v>
      </c>
      <c r="O10" s="273">
        <f t="shared" si="12"/>
        <v>557</v>
      </c>
      <c r="P10" s="273">
        <f t="shared" si="12"/>
        <v>0</v>
      </c>
      <c r="Q10" s="273">
        <f t="shared" si="12"/>
        <v>2263</v>
      </c>
      <c r="R10" s="273">
        <f t="shared" si="12"/>
        <v>0</v>
      </c>
      <c r="S10" s="273">
        <f aca="true" t="shared" si="13" ref="S10:X10">SUM(AN10,BI10,CD10,CY10,DT10,EO10,FJ10)</f>
        <v>0</v>
      </c>
      <c r="T10" s="273">
        <f t="shared" si="13"/>
        <v>0</v>
      </c>
      <c r="U10" s="273">
        <f t="shared" si="13"/>
        <v>0</v>
      </c>
      <c r="V10" s="273">
        <f t="shared" si="13"/>
        <v>0</v>
      </c>
      <c r="W10" s="273">
        <f t="shared" si="13"/>
        <v>3</v>
      </c>
      <c r="X10" s="273">
        <f t="shared" si="13"/>
        <v>2311</v>
      </c>
      <c r="Y10" s="273">
        <f t="shared" si="2"/>
        <v>3280</v>
      </c>
      <c r="Z10" s="273">
        <v>92</v>
      </c>
      <c r="AA10" s="273">
        <v>0</v>
      </c>
      <c r="AB10" s="273">
        <v>0</v>
      </c>
      <c r="AC10" s="273">
        <v>459</v>
      </c>
      <c r="AD10" s="273">
        <v>68</v>
      </c>
      <c r="AE10" s="273">
        <v>9</v>
      </c>
      <c r="AF10" s="273">
        <v>0</v>
      </c>
      <c r="AG10" s="273">
        <v>19</v>
      </c>
      <c r="AH10" s="273">
        <v>0</v>
      </c>
      <c r="AI10" s="273">
        <v>0</v>
      </c>
      <c r="AJ10" s="273">
        <v>0</v>
      </c>
      <c r="AK10" s="273">
        <v>0</v>
      </c>
      <c r="AL10" s="273">
        <v>2263</v>
      </c>
      <c r="AM10" s="273">
        <v>0</v>
      </c>
      <c r="AN10" s="273">
        <v>0</v>
      </c>
      <c r="AO10" s="273">
        <v>0</v>
      </c>
      <c r="AP10" s="273">
        <v>0</v>
      </c>
      <c r="AQ10" s="273">
        <v>0</v>
      </c>
      <c r="AR10" s="273">
        <v>0</v>
      </c>
      <c r="AS10" s="273">
        <v>370</v>
      </c>
      <c r="AT10" s="273">
        <f t="shared" si="3"/>
        <v>14412</v>
      </c>
      <c r="AU10" s="273">
        <v>258</v>
      </c>
      <c r="AV10" s="273">
        <v>0</v>
      </c>
      <c r="AW10" s="273">
        <v>0</v>
      </c>
      <c r="AX10" s="273">
        <v>6806</v>
      </c>
      <c r="AY10" s="273">
        <v>4355</v>
      </c>
      <c r="AZ10" s="273">
        <v>808</v>
      </c>
      <c r="BA10" s="273">
        <v>24</v>
      </c>
      <c r="BB10" s="273">
        <v>1662</v>
      </c>
      <c r="BC10" s="273">
        <v>432</v>
      </c>
      <c r="BD10" s="273">
        <v>0</v>
      </c>
      <c r="BE10" s="273">
        <v>0</v>
      </c>
      <c r="BF10" s="273">
        <v>0</v>
      </c>
      <c r="BG10" s="273">
        <v>0</v>
      </c>
      <c r="BH10" s="273">
        <v>0</v>
      </c>
      <c r="BI10" s="273">
        <v>0</v>
      </c>
      <c r="BJ10" s="273">
        <v>0</v>
      </c>
      <c r="BK10" s="273">
        <v>0</v>
      </c>
      <c r="BL10" s="273">
        <v>0</v>
      </c>
      <c r="BM10" s="273">
        <v>0</v>
      </c>
      <c r="BN10" s="273">
        <v>67</v>
      </c>
      <c r="BO10" s="273">
        <f t="shared" si="4"/>
        <v>557</v>
      </c>
      <c r="BP10" s="273">
        <v>0</v>
      </c>
      <c r="BQ10" s="273">
        <v>0</v>
      </c>
      <c r="BR10" s="273">
        <v>0</v>
      </c>
      <c r="BS10" s="273">
        <v>0</v>
      </c>
      <c r="BT10" s="273">
        <v>0</v>
      </c>
      <c r="BU10" s="273">
        <v>0</v>
      </c>
      <c r="BV10" s="273">
        <v>0</v>
      </c>
      <c r="BW10" s="273">
        <v>0</v>
      </c>
      <c r="BX10" s="273">
        <v>0</v>
      </c>
      <c r="BY10" s="273">
        <v>0</v>
      </c>
      <c r="BZ10" s="273">
        <v>557</v>
      </c>
      <c r="CA10" s="273">
        <v>0</v>
      </c>
      <c r="CB10" s="273">
        <v>0</v>
      </c>
      <c r="CC10" s="273">
        <v>0</v>
      </c>
      <c r="CD10" s="273">
        <v>0</v>
      </c>
      <c r="CE10" s="273">
        <v>0</v>
      </c>
      <c r="CF10" s="273">
        <v>0</v>
      </c>
      <c r="CG10" s="273">
        <v>0</v>
      </c>
      <c r="CH10" s="273">
        <v>0</v>
      </c>
      <c r="CI10" s="273">
        <v>0</v>
      </c>
      <c r="CJ10" s="273">
        <f t="shared" si="5"/>
        <v>0</v>
      </c>
      <c r="CK10" s="273">
        <v>0</v>
      </c>
      <c r="CL10" s="273">
        <v>0</v>
      </c>
      <c r="CM10" s="273">
        <v>0</v>
      </c>
      <c r="CN10" s="273">
        <v>0</v>
      </c>
      <c r="CO10" s="273">
        <v>0</v>
      </c>
      <c r="CP10" s="273">
        <v>0</v>
      </c>
      <c r="CQ10" s="273">
        <v>0</v>
      </c>
      <c r="CR10" s="273">
        <v>0</v>
      </c>
      <c r="CS10" s="273">
        <v>0</v>
      </c>
      <c r="CT10" s="273">
        <v>0</v>
      </c>
      <c r="CU10" s="273">
        <v>0</v>
      </c>
      <c r="CV10" s="273">
        <v>0</v>
      </c>
      <c r="CW10" s="273">
        <v>0</v>
      </c>
      <c r="CX10" s="273">
        <v>0</v>
      </c>
      <c r="CY10" s="273">
        <v>0</v>
      </c>
      <c r="CZ10" s="273">
        <v>0</v>
      </c>
      <c r="DA10" s="273">
        <v>0</v>
      </c>
      <c r="DB10" s="273">
        <v>0</v>
      </c>
      <c r="DC10" s="273">
        <v>0</v>
      </c>
      <c r="DD10" s="273">
        <v>0</v>
      </c>
      <c r="DE10" s="273">
        <f t="shared" si="6"/>
        <v>0</v>
      </c>
      <c r="DF10" s="273">
        <v>0</v>
      </c>
      <c r="DG10" s="273">
        <v>0</v>
      </c>
      <c r="DH10" s="273">
        <v>0</v>
      </c>
      <c r="DI10" s="273">
        <v>0</v>
      </c>
      <c r="DJ10" s="273">
        <v>0</v>
      </c>
      <c r="DK10" s="273">
        <v>0</v>
      </c>
      <c r="DL10" s="273">
        <v>0</v>
      </c>
      <c r="DM10" s="273">
        <v>0</v>
      </c>
      <c r="DN10" s="273">
        <v>0</v>
      </c>
      <c r="DO10" s="273">
        <v>0</v>
      </c>
      <c r="DP10" s="273">
        <v>0</v>
      </c>
      <c r="DQ10" s="273">
        <v>0</v>
      </c>
      <c r="DR10" s="273">
        <v>0</v>
      </c>
      <c r="DS10" s="273">
        <v>0</v>
      </c>
      <c r="DT10" s="273">
        <v>0</v>
      </c>
      <c r="DU10" s="273">
        <v>0</v>
      </c>
      <c r="DV10" s="273">
        <v>0</v>
      </c>
      <c r="DW10" s="273">
        <v>0</v>
      </c>
      <c r="DX10" s="273">
        <v>0</v>
      </c>
      <c r="DY10" s="273">
        <v>0</v>
      </c>
      <c r="DZ10" s="273">
        <f t="shared" si="7"/>
        <v>0</v>
      </c>
      <c r="EA10" s="273">
        <v>0</v>
      </c>
      <c r="EB10" s="273">
        <v>0</v>
      </c>
      <c r="EC10" s="273">
        <v>0</v>
      </c>
      <c r="ED10" s="273">
        <v>0</v>
      </c>
      <c r="EE10" s="273">
        <v>0</v>
      </c>
      <c r="EF10" s="273">
        <v>0</v>
      </c>
      <c r="EG10" s="273">
        <v>0</v>
      </c>
      <c r="EH10" s="273">
        <v>0</v>
      </c>
      <c r="EI10" s="273">
        <v>0</v>
      </c>
      <c r="EJ10" s="273">
        <v>0</v>
      </c>
      <c r="EK10" s="273">
        <v>0</v>
      </c>
      <c r="EL10" s="273">
        <v>0</v>
      </c>
      <c r="EM10" s="273">
        <v>0</v>
      </c>
      <c r="EN10" s="273">
        <v>0</v>
      </c>
      <c r="EO10" s="273">
        <v>0</v>
      </c>
      <c r="EP10" s="273">
        <v>0</v>
      </c>
      <c r="EQ10" s="273">
        <v>0</v>
      </c>
      <c r="ER10" s="273">
        <v>0</v>
      </c>
      <c r="ES10" s="273">
        <v>0</v>
      </c>
      <c r="ET10" s="273">
        <v>0</v>
      </c>
      <c r="EU10" s="273">
        <f t="shared" si="8"/>
        <v>81936</v>
      </c>
      <c r="EV10" s="273">
        <v>33976</v>
      </c>
      <c r="EW10" s="273">
        <v>45</v>
      </c>
      <c r="EX10" s="273">
        <v>1079</v>
      </c>
      <c r="EY10" s="273">
        <v>8149</v>
      </c>
      <c r="EZ10" s="273">
        <v>14370</v>
      </c>
      <c r="FA10" s="273">
        <v>6344</v>
      </c>
      <c r="FB10" s="273">
        <v>19</v>
      </c>
      <c r="FC10" s="273">
        <v>14929</v>
      </c>
      <c r="FD10" s="273">
        <v>725</v>
      </c>
      <c r="FE10" s="273">
        <v>423</v>
      </c>
      <c r="FF10" s="273">
        <v>0</v>
      </c>
      <c r="FG10" s="273">
        <v>0</v>
      </c>
      <c r="FH10" s="273">
        <v>0</v>
      </c>
      <c r="FI10" s="273">
        <v>0</v>
      </c>
      <c r="FJ10" s="273">
        <v>0</v>
      </c>
      <c r="FK10" s="273">
        <v>0</v>
      </c>
      <c r="FL10" s="273">
        <v>0</v>
      </c>
      <c r="FM10" s="273">
        <v>0</v>
      </c>
      <c r="FN10" s="273">
        <v>3</v>
      </c>
      <c r="FO10" s="273">
        <v>1874</v>
      </c>
    </row>
    <row r="11" spans="1:171" s="279" customFormat="1" ht="12" customHeight="1">
      <c r="A11" s="271" t="s">
        <v>554</v>
      </c>
      <c r="B11" s="272" t="s">
        <v>555</v>
      </c>
      <c r="C11" s="300" t="s">
        <v>300</v>
      </c>
      <c r="D11" s="273">
        <f aca="true" t="shared" si="14" ref="D11:R11">SUM(Y11,AT11,BO11,CJ11,DE11,DZ11,EU11)</f>
        <v>43688</v>
      </c>
      <c r="E11" s="273">
        <f t="shared" si="14"/>
        <v>6757</v>
      </c>
      <c r="F11" s="273">
        <f t="shared" si="14"/>
        <v>0</v>
      </c>
      <c r="G11" s="273">
        <f t="shared" si="14"/>
        <v>934</v>
      </c>
      <c r="H11" s="273">
        <f t="shared" si="14"/>
        <v>6956</v>
      </c>
      <c r="I11" s="273">
        <f t="shared" si="14"/>
        <v>6953</v>
      </c>
      <c r="J11" s="273">
        <f t="shared" si="14"/>
        <v>2297</v>
      </c>
      <c r="K11" s="273">
        <f t="shared" si="14"/>
        <v>22</v>
      </c>
      <c r="L11" s="273">
        <f t="shared" si="14"/>
        <v>505</v>
      </c>
      <c r="M11" s="273">
        <f t="shared" si="14"/>
        <v>5</v>
      </c>
      <c r="N11" s="273">
        <f t="shared" si="14"/>
        <v>114</v>
      </c>
      <c r="O11" s="273">
        <f t="shared" si="14"/>
        <v>160</v>
      </c>
      <c r="P11" s="273">
        <f t="shared" si="14"/>
        <v>116</v>
      </c>
      <c r="Q11" s="273">
        <f t="shared" si="14"/>
        <v>18060</v>
      </c>
      <c r="R11" s="273">
        <f t="shared" si="14"/>
        <v>0</v>
      </c>
      <c r="S11" s="273">
        <f aca="true" t="shared" si="15" ref="S11:X11">SUM(AN11,BI11,CD11,CY11,DT11,EO11,FJ11)</f>
        <v>0</v>
      </c>
      <c r="T11" s="273">
        <f t="shared" si="15"/>
        <v>0</v>
      </c>
      <c r="U11" s="273">
        <f t="shared" si="15"/>
        <v>0</v>
      </c>
      <c r="V11" s="273">
        <f t="shared" si="15"/>
        <v>0</v>
      </c>
      <c r="W11" s="273">
        <f t="shared" si="15"/>
        <v>0</v>
      </c>
      <c r="X11" s="273">
        <f t="shared" si="15"/>
        <v>809</v>
      </c>
      <c r="Y11" s="273">
        <f t="shared" si="2"/>
        <v>18348</v>
      </c>
      <c r="Z11" s="273">
        <v>221</v>
      </c>
      <c r="AA11" s="273">
        <v>0</v>
      </c>
      <c r="AB11" s="273">
        <v>0</v>
      </c>
      <c r="AC11" s="273">
        <v>54</v>
      </c>
      <c r="AD11" s="273">
        <v>0</v>
      </c>
      <c r="AE11" s="273">
        <v>0</v>
      </c>
      <c r="AF11" s="273">
        <v>0</v>
      </c>
      <c r="AG11" s="273">
        <v>0</v>
      </c>
      <c r="AH11" s="273">
        <v>0</v>
      </c>
      <c r="AI11" s="273">
        <v>13</v>
      </c>
      <c r="AJ11" s="273">
        <v>0</v>
      </c>
      <c r="AK11" s="273">
        <v>0</v>
      </c>
      <c r="AL11" s="273">
        <v>18060</v>
      </c>
      <c r="AM11" s="273">
        <v>0</v>
      </c>
      <c r="AN11" s="273">
        <v>0</v>
      </c>
      <c r="AO11" s="273">
        <v>0</v>
      </c>
      <c r="AP11" s="273">
        <v>0</v>
      </c>
      <c r="AQ11" s="273">
        <v>0</v>
      </c>
      <c r="AR11" s="273">
        <v>0</v>
      </c>
      <c r="AS11" s="273">
        <v>0</v>
      </c>
      <c r="AT11" s="273">
        <f t="shared" si="3"/>
        <v>4475</v>
      </c>
      <c r="AU11" s="273">
        <v>0</v>
      </c>
      <c r="AV11" s="273">
        <v>0</v>
      </c>
      <c r="AW11" s="273">
        <v>927</v>
      </c>
      <c r="AX11" s="273">
        <v>3215</v>
      </c>
      <c r="AY11" s="273">
        <v>0</v>
      </c>
      <c r="AZ11" s="273">
        <v>91</v>
      </c>
      <c r="BA11" s="273">
        <v>6</v>
      </c>
      <c r="BB11" s="273">
        <v>28</v>
      </c>
      <c r="BC11" s="273">
        <v>0</v>
      </c>
      <c r="BD11" s="273">
        <v>101</v>
      </c>
      <c r="BE11" s="273">
        <v>0</v>
      </c>
      <c r="BF11" s="273">
        <v>0</v>
      </c>
      <c r="BG11" s="273">
        <v>0</v>
      </c>
      <c r="BH11" s="273">
        <v>0</v>
      </c>
      <c r="BI11" s="273">
        <v>0</v>
      </c>
      <c r="BJ11" s="273">
        <v>0</v>
      </c>
      <c r="BK11" s="273">
        <v>0</v>
      </c>
      <c r="BL11" s="273">
        <v>0</v>
      </c>
      <c r="BM11" s="273">
        <v>0</v>
      </c>
      <c r="BN11" s="273">
        <v>107</v>
      </c>
      <c r="BO11" s="273">
        <f t="shared" si="4"/>
        <v>784</v>
      </c>
      <c r="BP11" s="273">
        <v>0</v>
      </c>
      <c r="BQ11" s="273">
        <v>0</v>
      </c>
      <c r="BR11" s="273">
        <v>0</v>
      </c>
      <c r="BS11" s="273">
        <v>0</v>
      </c>
      <c r="BT11" s="273">
        <v>0</v>
      </c>
      <c r="BU11" s="273">
        <v>0</v>
      </c>
      <c r="BV11" s="273">
        <v>0</v>
      </c>
      <c r="BW11" s="273">
        <v>0</v>
      </c>
      <c r="BX11" s="273">
        <v>0</v>
      </c>
      <c r="BY11" s="273">
        <v>0</v>
      </c>
      <c r="BZ11" s="273">
        <v>160</v>
      </c>
      <c r="CA11" s="273">
        <v>116</v>
      </c>
      <c r="CB11" s="273">
        <v>0</v>
      </c>
      <c r="CC11" s="273">
        <v>0</v>
      </c>
      <c r="CD11" s="273">
        <v>0</v>
      </c>
      <c r="CE11" s="273">
        <v>0</v>
      </c>
      <c r="CF11" s="273">
        <v>0</v>
      </c>
      <c r="CG11" s="273">
        <v>0</v>
      </c>
      <c r="CH11" s="273">
        <v>0</v>
      </c>
      <c r="CI11" s="273">
        <v>508</v>
      </c>
      <c r="CJ11" s="273">
        <f t="shared" si="5"/>
        <v>0</v>
      </c>
      <c r="CK11" s="273">
        <v>0</v>
      </c>
      <c r="CL11" s="273">
        <v>0</v>
      </c>
      <c r="CM11" s="273">
        <v>0</v>
      </c>
      <c r="CN11" s="273">
        <v>0</v>
      </c>
      <c r="CO11" s="273">
        <v>0</v>
      </c>
      <c r="CP11" s="273">
        <v>0</v>
      </c>
      <c r="CQ11" s="273">
        <v>0</v>
      </c>
      <c r="CR11" s="273">
        <v>0</v>
      </c>
      <c r="CS11" s="273">
        <v>0</v>
      </c>
      <c r="CT11" s="273">
        <v>0</v>
      </c>
      <c r="CU11" s="273">
        <v>0</v>
      </c>
      <c r="CV11" s="273">
        <v>0</v>
      </c>
      <c r="CW11" s="273">
        <v>0</v>
      </c>
      <c r="CX11" s="273">
        <v>0</v>
      </c>
      <c r="CY11" s="273">
        <v>0</v>
      </c>
      <c r="CZ11" s="273">
        <v>0</v>
      </c>
      <c r="DA11" s="273">
        <v>0</v>
      </c>
      <c r="DB11" s="273">
        <v>0</v>
      </c>
      <c r="DC11" s="273">
        <v>0</v>
      </c>
      <c r="DD11" s="273">
        <v>0</v>
      </c>
      <c r="DE11" s="273">
        <f t="shared" si="6"/>
        <v>0</v>
      </c>
      <c r="DF11" s="273">
        <v>0</v>
      </c>
      <c r="DG11" s="273">
        <v>0</v>
      </c>
      <c r="DH11" s="273">
        <v>0</v>
      </c>
      <c r="DI11" s="273">
        <v>0</v>
      </c>
      <c r="DJ11" s="273">
        <v>0</v>
      </c>
      <c r="DK11" s="273">
        <v>0</v>
      </c>
      <c r="DL11" s="273">
        <v>0</v>
      </c>
      <c r="DM11" s="273">
        <v>0</v>
      </c>
      <c r="DN11" s="273">
        <v>0</v>
      </c>
      <c r="DO11" s="273">
        <v>0</v>
      </c>
      <c r="DP11" s="273">
        <v>0</v>
      </c>
      <c r="DQ11" s="273">
        <v>0</v>
      </c>
      <c r="DR11" s="273">
        <v>0</v>
      </c>
      <c r="DS11" s="273">
        <v>0</v>
      </c>
      <c r="DT11" s="273">
        <v>0</v>
      </c>
      <c r="DU11" s="273">
        <v>0</v>
      </c>
      <c r="DV11" s="273">
        <v>0</v>
      </c>
      <c r="DW11" s="273">
        <v>0</v>
      </c>
      <c r="DX11" s="273">
        <v>0</v>
      </c>
      <c r="DY11" s="273">
        <v>0</v>
      </c>
      <c r="DZ11" s="273">
        <f t="shared" si="7"/>
        <v>6</v>
      </c>
      <c r="EA11" s="273">
        <v>0</v>
      </c>
      <c r="EB11" s="273">
        <v>0</v>
      </c>
      <c r="EC11" s="273">
        <v>0</v>
      </c>
      <c r="ED11" s="273">
        <v>0</v>
      </c>
      <c r="EE11" s="273">
        <v>0</v>
      </c>
      <c r="EF11" s="273">
        <v>0</v>
      </c>
      <c r="EG11" s="273">
        <v>0</v>
      </c>
      <c r="EH11" s="273">
        <v>0</v>
      </c>
      <c r="EI11" s="273">
        <v>0</v>
      </c>
      <c r="EJ11" s="273">
        <v>0</v>
      </c>
      <c r="EK11" s="273">
        <v>0</v>
      </c>
      <c r="EL11" s="273">
        <v>0</v>
      </c>
      <c r="EM11" s="273">
        <v>0</v>
      </c>
      <c r="EN11" s="273">
        <v>0</v>
      </c>
      <c r="EO11" s="273">
        <v>0</v>
      </c>
      <c r="EP11" s="273">
        <v>0</v>
      </c>
      <c r="EQ11" s="273">
        <v>0</v>
      </c>
      <c r="ER11" s="273">
        <v>0</v>
      </c>
      <c r="ES11" s="273">
        <v>0</v>
      </c>
      <c r="ET11" s="273">
        <v>6</v>
      </c>
      <c r="EU11" s="273">
        <f t="shared" si="8"/>
        <v>20075</v>
      </c>
      <c r="EV11" s="273">
        <v>6536</v>
      </c>
      <c r="EW11" s="273">
        <v>0</v>
      </c>
      <c r="EX11" s="273">
        <v>7</v>
      </c>
      <c r="EY11" s="273">
        <v>3687</v>
      </c>
      <c r="EZ11" s="273">
        <v>6953</v>
      </c>
      <c r="FA11" s="273">
        <v>2206</v>
      </c>
      <c r="FB11" s="273">
        <v>16</v>
      </c>
      <c r="FC11" s="273">
        <v>477</v>
      </c>
      <c r="FD11" s="273">
        <v>5</v>
      </c>
      <c r="FE11" s="273">
        <v>0</v>
      </c>
      <c r="FF11" s="273">
        <v>0</v>
      </c>
      <c r="FG11" s="273">
        <v>0</v>
      </c>
      <c r="FH11" s="273">
        <v>0</v>
      </c>
      <c r="FI11" s="273">
        <v>0</v>
      </c>
      <c r="FJ11" s="273">
        <v>0</v>
      </c>
      <c r="FK11" s="273">
        <v>0</v>
      </c>
      <c r="FL11" s="273">
        <v>0</v>
      </c>
      <c r="FM11" s="273">
        <v>0</v>
      </c>
      <c r="FN11" s="273">
        <v>0</v>
      </c>
      <c r="FO11" s="273">
        <v>188</v>
      </c>
    </row>
    <row r="12" spans="1:171" s="279" customFormat="1" ht="12" customHeight="1">
      <c r="A12" s="271" t="s">
        <v>612</v>
      </c>
      <c r="B12" s="272" t="s">
        <v>613</v>
      </c>
      <c r="C12" s="300" t="s">
        <v>300</v>
      </c>
      <c r="D12" s="273">
        <f aca="true" t="shared" si="16" ref="D12:R12">SUM(Y12,AT12,BO12,CJ12,DE12,DZ12,EU12)</f>
        <v>23211</v>
      </c>
      <c r="E12" s="273">
        <f t="shared" si="16"/>
        <v>780</v>
      </c>
      <c r="F12" s="273">
        <f t="shared" si="16"/>
        <v>19</v>
      </c>
      <c r="G12" s="273">
        <f t="shared" si="16"/>
        <v>52</v>
      </c>
      <c r="H12" s="273">
        <f t="shared" si="16"/>
        <v>6237</v>
      </c>
      <c r="I12" s="273">
        <f t="shared" si="16"/>
        <v>5222</v>
      </c>
      <c r="J12" s="273">
        <f t="shared" si="16"/>
        <v>2439</v>
      </c>
      <c r="K12" s="273">
        <f t="shared" si="16"/>
        <v>6</v>
      </c>
      <c r="L12" s="273">
        <f t="shared" si="16"/>
        <v>1994</v>
      </c>
      <c r="M12" s="273">
        <f t="shared" si="16"/>
        <v>836</v>
      </c>
      <c r="N12" s="273">
        <f t="shared" si="16"/>
        <v>155</v>
      </c>
      <c r="O12" s="273">
        <f t="shared" si="16"/>
        <v>1801</v>
      </c>
      <c r="P12" s="273">
        <f t="shared" si="16"/>
        <v>1432</v>
      </c>
      <c r="Q12" s="273">
        <f t="shared" si="16"/>
        <v>1798</v>
      </c>
      <c r="R12" s="273">
        <f t="shared" si="16"/>
        <v>0</v>
      </c>
      <c r="S12" s="273">
        <f aca="true" t="shared" si="17" ref="S12:X12">SUM(AN12,BI12,CD12,CY12,DT12,EO12,FJ12)</f>
        <v>0</v>
      </c>
      <c r="T12" s="273">
        <f t="shared" si="17"/>
        <v>0</v>
      </c>
      <c r="U12" s="273">
        <f t="shared" si="17"/>
        <v>0</v>
      </c>
      <c r="V12" s="273">
        <f t="shared" si="17"/>
        <v>0</v>
      </c>
      <c r="W12" s="273">
        <f t="shared" si="17"/>
        <v>59</v>
      </c>
      <c r="X12" s="273">
        <f t="shared" si="17"/>
        <v>381</v>
      </c>
      <c r="Y12" s="273">
        <f t="shared" si="2"/>
        <v>1934</v>
      </c>
      <c r="Z12" s="273">
        <v>0</v>
      </c>
      <c r="AA12" s="273">
        <v>0</v>
      </c>
      <c r="AB12" s="273">
        <v>0</v>
      </c>
      <c r="AC12" s="273">
        <v>136</v>
      </c>
      <c r="AD12" s="273">
        <v>0</v>
      </c>
      <c r="AE12" s="273">
        <v>0</v>
      </c>
      <c r="AF12" s="273">
        <v>0</v>
      </c>
      <c r="AG12" s="273">
        <v>0</v>
      </c>
      <c r="AH12" s="273">
        <v>0</v>
      </c>
      <c r="AI12" s="273">
        <v>0</v>
      </c>
      <c r="AJ12" s="273">
        <v>0</v>
      </c>
      <c r="AK12" s="273">
        <v>0</v>
      </c>
      <c r="AL12" s="273">
        <v>1798</v>
      </c>
      <c r="AM12" s="273">
        <v>0</v>
      </c>
      <c r="AN12" s="273">
        <v>0</v>
      </c>
      <c r="AO12" s="273">
        <v>0</v>
      </c>
      <c r="AP12" s="273">
        <v>0</v>
      </c>
      <c r="AQ12" s="273">
        <v>0</v>
      </c>
      <c r="AR12" s="273">
        <v>0</v>
      </c>
      <c r="AS12" s="273">
        <v>0</v>
      </c>
      <c r="AT12" s="273">
        <f t="shared" si="3"/>
        <v>3722</v>
      </c>
      <c r="AU12" s="273">
        <v>0</v>
      </c>
      <c r="AV12" s="273">
        <v>0</v>
      </c>
      <c r="AW12" s="273">
        <v>0</v>
      </c>
      <c r="AX12" s="273">
        <v>2603</v>
      </c>
      <c r="AY12" s="273">
        <v>83</v>
      </c>
      <c r="AZ12" s="273">
        <v>33</v>
      </c>
      <c r="BA12" s="273">
        <v>0</v>
      </c>
      <c r="BB12" s="273">
        <v>0</v>
      </c>
      <c r="BC12" s="273">
        <v>836</v>
      </c>
      <c r="BD12" s="273">
        <v>0</v>
      </c>
      <c r="BE12" s="273">
        <v>0</v>
      </c>
      <c r="BF12" s="273">
        <v>0</v>
      </c>
      <c r="BG12" s="273">
        <v>0</v>
      </c>
      <c r="BH12" s="273">
        <v>0</v>
      </c>
      <c r="BI12" s="273">
        <v>0</v>
      </c>
      <c r="BJ12" s="273">
        <v>0</v>
      </c>
      <c r="BK12" s="273">
        <v>0</v>
      </c>
      <c r="BL12" s="273">
        <v>0</v>
      </c>
      <c r="BM12" s="273">
        <v>0</v>
      </c>
      <c r="BN12" s="273">
        <v>167</v>
      </c>
      <c r="BO12" s="273">
        <f t="shared" si="4"/>
        <v>3233</v>
      </c>
      <c r="BP12" s="273">
        <v>0</v>
      </c>
      <c r="BQ12" s="273">
        <v>0</v>
      </c>
      <c r="BR12" s="273">
        <v>0</v>
      </c>
      <c r="BS12" s="273">
        <v>0</v>
      </c>
      <c r="BT12" s="273">
        <v>0</v>
      </c>
      <c r="BU12" s="273">
        <v>0</v>
      </c>
      <c r="BV12" s="273">
        <v>0</v>
      </c>
      <c r="BW12" s="273">
        <v>0</v>
      </c>
      <c r="BX12" s="273">
        <v>0</v>
      </c>
      <c r="BY12" s="273">
        <v>0</v>
      </c>
      <c r="BZ12" s="273">
        <v>1801</v>
      </c>
      <c r="CA12" s="273">
        <v>1432</v>
      </c>
      <c r="CB12" s="273">
        <v>0</v>
      </c>
      <c r="CC12" s="273">
        <v>0</v>
      </c>
      <c r="CD12" s="273">
        <v>0</v>
      </c>
      <c r="CE12" s="273">
        <v>0</v>
      </c>
      <c r="CF12" s="273">
        <v>0</v>
      </c>
      <c r="CG12" s="273">
        <v>0</v>
      </c>
      <c r="CH12" s="273">
        <v>0</v>
      </c>
      <c r="CI12" s="273">
        <v>0</v>
      </c>
      <c r="CJ12" s="273">
        <f t="shared" si="5"/>
        <v>0</v>
      </c>
      <c r="CK12" s="273">
        <v>0</v>
      </c>
      <c r="CL12" s="273">
        <v>0</v>
      </c>
      <c r="CM12" s="273">
        <v>0</v>
      </c>
      <c r="CN12" s="273">
        <v>0</v>
      </c>
      <c r="CO12" s="273">
        <v>0</v>
      </c>
      <c r="CP12" s="273">
        <v>0</v>
      </c>
      <c r="CQ12" s="273">
        <v>0</v>
      </c>
      <c r="CR12" s="273">
        <v>0</v>
      </c>
      <c r="CS12" s="273">
        <v>0</v>
      </c>
      <c r="CT12" s="273">
        <v>0</v>
      </c>
      <c r="CU12" s="273">
        <v>0</v>
      </c>
      <c r="CV12" s="273">
        <v>0</v>
      </c>
      <c r="CW12" s="273">
        <v>0</v>
      </c>
      <c r="CX12" s="273">
        <v>0</v>
      </c>
      <c r="CY12" s="273">
        <v>0</v>
      </c>
      <c r="CZ12" s="273">
        <v>0</v>
      </c>
      <c r="DA12" s="273">
        <v>0</v>
      </c>
      <c r="DB12" s="273">
        <v>0</v>
      </c>
      <c r="DC12" s="273">
        <v>0</v>
      </c>
      <c r="DD12" s="273">
        <v>0</v>
      </c>
      <c r="DE12" s="273">
        <f t="shared" si="6"/>
        <v>0</v>
      </c>
      <c r="DF12" s="273">
        <v>0</v>
      </c>
      <c r="DG12" s="273">
        <v>0</v>
      </c>
      <c r="DH12" s="273">
        <v>0</v>
      </c>
      <c r="DI12" s="273">
        <v>0</v>
      </c>
      <c r="DJ12" s="273">
        <v>0</v>
      </c>
      <c r="DK12" s="273">
        <v>0</v>
      </c>
      <c r="DL12" s="273">
        <v>0</v>
      </c>
      <c r="DM12" s="273">
        <v>0</v>
      </c>
      <c r="DN12" s="273">
        <v>0</v>
      </c>
      <c r="DO12" s="273">
        <v>0</v>
      </c>
      <c r="DP12" s="273">
        <v>0</v>
      </c>
      <c r="DQ12" s="273">
        <v>0</v>
      </c>
      <c r="DR12" s="273">
        <v>0</v>
      </c>
      <c r="DS12" s="273">
        <v>0</v>
      </c>
      <c r="DT12" s="273">
        <v>0</v>
      </c>
      <c r="DU12" s="273">
        <v>0</v>
      </c>
      <c r="DV12" s="273">
        <v>0</v>
      </c>
      <c r="DW12" s="273">
        <v>0</v>
      </c>
      <c r="DX12" s="273">
        <v>0</v>
      </c>
      <c r="DY12" s="273">
        <v>0</v>
      </c>
      <c r="DZ12" s="273">
        <f t="shared" si="7"/>
        <v>33</v>
      </c>
      <c r="EA12" s="273">
        <v>0</v>
      </c>
      <c r="EB12" s="273">
        <v>0</v>
      </c>
      <c r="EC12" s="273">
        <v>0</v>
      </c>
      <c r="ED12" s="273">
        <v>0</v>
      </c>
      <c r="EE12" s="273">
        <v>0</v>
      </c>
      <c r="EF12" s="273">
        <v>0</v>
      </c>
      <c r="EG12" s="273">
        <v>0</v>
      </c>
      <c r="EH12" s="273">
        <v>0</v>
      </c>
      <c r="EI12" s="273">
        <v>0</v>
      </c>
      <c r="EJ12" s="273">
        <v>0</v>
      </c>
      <c r="EK12" s="273">
        <v>0</v>
      </c>
      <c r="EL12" s="273">
        <v>0</v>
      </c>
      <c r="EM12" s="273">
        <v>0</v>
      </c>
      <c r="EN12" s="273">
        <v>0</v>
      </c>
      <c r="EO12" s="273">
        <v>0</v>
      </c>
      <c r="EP12" s="273">
        <v>0</v>
      </c>
      <c r="EQ12" s="273">
        <v>0</v>
      </c>
      <c r="ER12" s="273">
        <v>0</v>
      </c>
      <c r="ES12" s="273">
        <v>33</v>
      </c>
      <c r="ET12" s="273">
        <v>0</v>
      </c>
      <c r="EU12" s="273">
        <f t="shared" si="8"/>
        <v>14289</v>
      </c>
      <c r="EV12" s="273">
        <v>780</v>
      </c>
      <c r="EW12" s="273">
        <v>19</v>
      </c>
      <c r="EX12" s="273">
        <v>52</v>
      </c>
      <c r="EY12" s="273">
        <v>3498</v>
      </c>
      <c r="EZ12" s="273">
        <v>5139</v>
      </c>
      <c r="FA12" s="273">
        <v>2406</v>
      </c>
      <c r="FB12" s="273">
        <v>6</v>
      </c>
      <c r="FC12" s="273">
        <v>1994</v>
      </c>
      <c r="FD12" s="273">
        <v>0</v>
      </c>
      <c r="FE12" s="273">
        <v>155</v>
      </c>
      <c r="FF12" s="273">
        <v>0</v>
      </c>
      <c r="FG12" s="273">
        <v>0</v>
      </c>
      <c r="FH12" s="273">
        <v>0</v>
      </c>
      <c r="FI12" s="273">
        <v>0</v>
      </c>
      <c r="FJ12" s="273">
        <v>0</v>
      </c>
      <c r="FK12" s="273">
        <v>0</v>
      </c>
      <c r="FL12" s="273">
        <v>0</v>
      </c>
      <c r="FM12" s="273">
        <v>0</v>
      </c>
      <c r="FN12" s="273">
        <v>26</v>
      </c>
      <c r="FO12" s="273">
        <v>214</v>
      </c>
    </row>
    <row r="13" spans="1:171" s="279" customFormat="1" ht="12" customHeight="1">
      <c r="A13" s="271" t="s">
        <v>614</v>
      </c>
      <c r="B13" s="272" t="s">
        <v>615</v>
      </c>
      <c r="C13" s="300" t="s">
        <v>300</v>
      </c>
      <c r="D13" s="273">
        <f aca="true" t="shared" si="18" ref="D13:R13">SUM(Y13,AT13,BO13,CJ13,DE13,DZ13,EU13)</f>
        <v>45169</v>
      </c>
      <c r="E13" s="273">
        <f t="shared" si="18"/>
        <v>842</v>
      </c>
      <c r="F13" s="273">
        <f t="shared" si="18"/>
        <v>40</v>
      </c>
      <c r="G13" s="273">
        <f t="shared" si="18"/>
        <v>612</v>
      </c>
      <c r="H13" s="273">
        <f t="shared" si="18"/>
        <v>16958</v>
      </c>
      <c r="I13" s="273">
        <f t="shared" si="18"/>
        <v>11611</v>
      </c>
      <c r="J13" s="273">
        <f t="shared" si="18"/>
        <v>5620</v>
      </c>
      <c r="K13" s="273">
        <f t="shared" si="18"/>
        <v>2497</v>
      </c>
      <c r="L13" s="273">
        <f t="shared" si="18"/>
        <v>4971</v>
      </c>
      <c r="M13" s="273">
        <f t="shared" si="18"/>
        <v>91</v>
      </c>
      <c r="N13" s="273">
        <f t="shared" si="18"/>
        <v>410</v>
      </c>
      <c r="O13" s="273">
        <f t="shared" si="18"/>
        <v>0</v>
      </c>
      <c r="P13" s="273">
        <f t="shared" si="18"/>
        <v>0</v>
      </c>
      <c r="Q13" s="273">
        <f t="shared" si="18"/>
        <v>977</v>
      </c>
      <c r="R13" s="273">
        <f t="shared" si="18"/>
        <v>0</v>
      </c>
      <c r="S13" s="273">
        <f aca="true" t="shared" si="19" ref="S13:X13">SUM(AN13,BI13,CD13,CY13,DT13,EO13,FJ13)</f>
        <v>0</v>
      </c>
      <c r="T13" s="273">
        <f t="shared" si="19"/>
        <v>0</v>
      </c>
      <c r="U13" s="273">
        <f t="shared" si="19"/>
        <v>0</v>
      </c>
      <c r="V13" s="273">
        <f t="shared" si="19"/>
        <v>0</v>
      </c>
      <c r="W13" s="273">
        <f t="shared" si="19"/>
        <v>0</v>
      </c>
      <c r="X13" s="273">
        <f t="shared" si="19"/>
        <v>540</v>
      </c>
      <c r="Y13" s="273">
        <f t="shared" si="2"/>
        <v>2072</v>
      </c>
      <c r="Z13" s="273">
        <v>0</v>
      </c>
      <c r="AA13" s="273">
        <v>0</v>
      </c>
      <c r="AB13" s="273">
        <v>0</v>
      </c>
      <c r="AC13" s="273">
        <v>690</v>
      </c>
      <c r="AD13" s="273">
        <v>0</v>
      </c>
      <c r="AE13" s="273">
        <v>7</v>
      </c>
      <c r="AF13" s="273">
        <v>0</v>
      </c>
      <c r="AG13" s="273">
        <v>2</v>
      </c>
      <c r="AH13" s="273">
        <v>0</v>
      </c>
      <c r="AI13" s="273">
        <v>0</v>
      </c>
      <c r="AJ13" s="273">
        <v>0</v>
      </c>
      <c r="AK13" s="273">
        <v>0</v>
      </c>
      <c r="AL13" s="273">
        <v>977</v>
      </c>
      <c r="AM13" s="273">
        <v>0</v>
      </c>
      <c r="AN13" s="273">
        <v>0</v>
      </c>
      <c r="AO13" s="273">
        <v>0</v>
      </c>
      <c r="AP13" s="273">
        <v>0</v>
      </c>
      <c r="AQ13" s="273">
        <v>0</v>
      </c>
      <c r="AR13" s="273">
        <v>0</v>
      </c>
      <c r="AS13" s="273">
        <v>396</v>
      </c>
      <c r="AT13" s="273">
        <f t="shared" si="3"/>
        <v>15581</v>
      </c>
      <c r="AU13" s="273">
        <v>592</v>
      </c>
      <c r="AV13" s="273">
        <v>6</v>
      </c>
      <c r="AW13" s="273">
        <v>68</v>
      </c>
      <c r="AX13" s="273">
        <v>11033</v>
      </c>
      <c r="AY13" s="273">
        <v>2080</v>
      </c>
      <c r="AZ13" s="273">
        <v>1004</v>
      </c>
      <c r="BA13" s="273">
        <v>1</v>
      </c>
      <c r="BB13" s="273">
        <v>669</v>
      </c>
      <c r="BC13" s="273">
        <v>13</v>
      </c>
      <c r="BD13" s="273">
        <v>0</v>
      </c>
      <c r="BE13" s="273">
        <v>0</v>
      </c>
      <c r="BF13" s="273">
        <v>0</v>
      </c>
      <c r="BG13" s="273">
        <v>0</v>
      </c>
      <c r="BH13" s="273">
        <v>0</v>
      </c>
      <c r="BI13" s="273">
        <v>0</v>
      </c>
      <c r="BJ13" s="273">
        <v>0</v>
      </c>
      <c r="BK13" s="273">
        <v>0</v>
      </c>
      <c r="BL13" s="273">
        <v>0</v>
      </c>
      <c r="BM13" s="273">
        <v>0</v>
      </c>
      <c r="BN13" s="273">
        <v>115</v>
      </c>
      <c r="BO13" s="273">
        <f t="shared" si="4"/>
        <v>6</v>
      </c>
      <c r="BP13" s="273">
        <v>0</v>
      </c>
      <c r="BQ13" s="273">
        <v>0</v>
      </c>
      <c r="BR13" s="273">
        <v>0</v>
      </c>
      <c r="BS13" s="273">
        <v>0</v>
      </c>
      <c r="BT13" s="273">
        <v>0</v>
      </c>
      <c r="BU13" s="273">
        <v>0</v>
      </c>
      <c r="BV13" s="273">
        <v>0</v>
      </c>
      <c r="BW13" s="273">
        <v>0</v>
      </c>
      <c r="BX13" s="273">
        <v>0</v>
      </c>
      <c r="BY13" s="273">
        <v>0</v>
      </c>
      <c r="BZ13" s="273">
        <v>0</v>
      </c>
      <c r="CA13" s="273">
        <v>0</v>
      </c>
      <c r="CB13" s="273">
        <v>0</v>
      </c>
      <c r="CC13" s="273">
        <v>0</v>
      </c>
      <c r="CD13" s="273">
        <v>0</v>
      </c>
      <c r="CE13" s="273">
        <v>0</v>
      </c>
      <c r="CF13" s="273">
        <v>0</v>
      </c>
      <c r="CG13" s="273">
        <v>0</v>
      </c>
      <c r="CH13" s="273">
        <v>0</v>
      </c>
      <c r="CI13" s="273">
        <v>6</v>
      </c>
      <c r="CJ13" s="273">
        <f t="shared" si="5"/>
        <v>0</v>
      </c>
      <c r="CK13" s="273">
        <v>0</v>
      </c>
      <c r="CL13" s="273">
        <v>0</v>
      </c>
      <c r="CM13" s="273">
        <v>0</v>
      </c>
      <c r="CN13" s="273">
        <v>0</v>
      </c>
      <c r="CO13" s="273">
        <v>0</v>
      </c>
      <c r="CP13" s="273">
        <v>0</v>
      </c>
      <c r="CQ13" s="273">
        <v>0</v>
      </c>
      <c r="CR13" s="273">
        <v>0</v>
      </c>
      <c r="CS13" s="273">
        <v>0</v>
      </c>
      <c r="CT13" s="273">
        <v>0</v>
      </c>
      <c r="CU13" s="273">
        <v>0</v>
      </c>
      <c r="CV13" s="273">
        <v>0</v>
      </c>
      <c r="CW13" s="273">
        <v>0</v>
      </c>
      <c r="CX13" s="273">
        <v>0</v>
      </c>
      <c r="CY13" s="273">
        <v>0</v>
      </c>
      <c r="CZ13" s="273">
        <v>0</v>
      </c>
      <c r="DA13" s="273">
        <v>0</v>
      </c>
      <c r="DB13" s="273">
        <v>0</v>
      </c>
      <c r="DC13" s="273">
        <v>0</v>
      </c>
      <c r="DD13" s="273">
        <v>0</v>
      </c>
      <c r="DE13" s="273">
        <f t="shared" si="6"/>
        <v>0</v>
      </c>
      <c r="DF13" s="273">
        <v>0</v>
      </c>
      <c r="DG13" s="273">
        <v>0</v>
      </c>
      <c r="DH13" s="273">
        <v>0</v>
      </c>
      <c r="DI13" s="273">
        <v>0</v>
      </c>
      <c r="DJ13" s="273">
        <v>0</v>
      </c>
      <c r="DK13" s="273">
        <v>0</v>
      </c>
      <c r="DL13" s="273">
        <v>0</v>
      </c>
      <c r="DM13" s="273">
        <v>0</v>
      </c>
      <c r="DN13" s="273">
        <v>0</v>
      </c>
      <c r="DO13" s="273">
        <v>0</v>
      </c>
      <c r="DP13" s="273">
        <v>0</v>
      </c>
      <c r="DQ13" s="273">
        <v>0</v>
      </c>
      <c r="DR13" s="273">
        <v>0</v>
      </c>
      <c r="DS13" s="273">
        <v>0</v>
      </c>
      <c r="DT13" s="273">
        <v>0</v>
      </c>
      <c r="DU13" s="273">
        <v>0</v>
      </c>
      <c r="DV13" s="273">
        <v>0</v>
      </c>
      <c r="DW13" s="273">
        <v>0</v>
      </c>
      <c r="DX13" s="273">
        <v>0</v>
      </c>
      <c r="DY13" s="273">
        <v>0</v>
      </c>
      <c r="DZ13" s="273">
        <f t="shared" si="7"/>
        <v>61</v>
      </c>
      <c r="EA13" s="273">
        <v>0</v>
      </c>
      <c r="EB13" s="273">
        <v>0</v>
      </c>
      <c r="EC13" s="273">
        <v>0</v>
      </c>
      <c r="ED13" s="273">
        <v>0</v>
      </c>
      <c r="EE13" s="273">
        <v>0</v>
      </c>
      <c r="EF13" s="273">
        <v>0</v>
      </c>
      <c r="EG13" s="273">
        <v>0</v>
      </c>
      <c r="EH13" s="273">
        <v>0</v>
      </c>
      <c r="EI13" s="273">
        <v>61</v>
      </c>
      <c r="EJ13" s="273">
        <v>0</v>
      </c>
      <c r="EK13" s="273">
        <v>0</v>
      </c>
      <c r="EL13" s="273">
        <v>0</v>
      </c>
      <c r="EM13" s="273">
        <v>0</v>
      </c>
      <c r="EN13" s="273">
        <v>0</v>
      </c>
      <c r="EO13" s="273">
        <v>0</v>
      </c>
      <c r="EP13" s="273">
        <v>0</v>
      </c>
      <c r="EQ13" s="273">
        <v>0</v>
      </c>
      <c r="ER13" s="273">
        <v>0</v>
      </c>
      <c r="ES13" s="273">
        <v>0</v>
      </c>
      <c r="ET13" s="273">
        <v>0</v>
      </c>
      <c r="EU13" s="273">
        <f t="shared" si="8"/>
        <v>27449</v>
      </c>
      <c r="EV13" s="273">
        <v>250</v>
      </c>
      <c r="EW13" s="273">
        <v>34</v>
      </c>
      <c r="EX13" s="273">
        <v>544</v>
      </c>
      <c r="EY13" s="273">
        <v>5235</v>
      </c>
      <c r="EZ13" s="273">
        <v>9531</v>
      </c>
      <c r="FA13" s="273">
        <v>4609</v>
      </c>
      <c r="FB13" s="273">
        <v>2496</v>
      </c>
      <c r="FC13" s="273">
        <v>4300</v>
      </c>
      <c r="FD13" s="273">
        <v>17</v>
      </c>
      <c r="FE13" s="273">
        <v>410</v>
      </c>
      <c r="FF13" s="273">
        <v>0</v>
      </c>
      <c r="FG13" s="273">
        <v>0</v>
      </c>
      <c r="FH13" s="273">
        <v>0</v>
      </c>
      <c r="FI13" s="273">
        <v>0</v>
      </c>
      <c r="FJ13" s="273">
        <v>0</v>
      </c>
      <c r="FK13" s="273">
        <v>0</v>
      </c>
      <c r="FL13" s="273">
        <v>0</v>
      </c>
      <c r="FM13" s="273">
        <v>0</v>
      </c>
      <c r="FN13" s="273">
        <v>0</v>
      </c>
      <c r="FO13" s="273">
        <v>23</v>
      </c>
    </row>
    <row r="14" spans="1:171" s="279" customFormat="1" ht="12" customHeight="1">
      <c r="A14" s="271" t="s">
        <v>556</v>
      </c>
      <c r="B14" s="272" t="s">
        <v>557</v>
      </c>
      <c r="C14" s="300" t="s">
        <v>300</v>
      </c>
      <c r="D14" s="273">
        <f aca="true" t="shared" si="20" ref="D14:P14">SUM(Y14,AT14,BO14,CJ14,DE14,DZ14,EU14)</f>
        <v>107487</v>
      </c>
      <c r="E14" s="273">
        <f t="shared" si="20"/>
        <v>8057</v>
      </c>
      <c r="F14" s="273">
        <f t="shared" si="20"/>
        <v>4</v>
      </c>
      <c r="G14" s="273">
        <f t="shared" si="20"/>
        <v>756</v>
      </c>
      <c r="H14" s="273">
        <f t="shared" si="20"/>
        <v>22627</v>
      </c>
      <c r="I14" s="273">
        <f t="shared" si="20"/>
        <v>13055</v>
      </c>
      <c r="J14" s="273">
        <f t="shared" si="20"/>
        <v>4600</v>
      </c>
      <c r="K14" s="273">
        <f t="shared" si="20"/>
        <v>459</v>
      </c>
      <c r="L14" s="273">
        <f t="shared" si="20"/>
        <v>1456</v>
      </c>
      <c r="M14" s="273">
        <f t="shared" si="20"/>
        <v>96</v>
      </c>
      <c r="N14" s="273">
        <f t="shared" si="20"/>
        <v>907</v>
      </c>
      <c r="O14" s="273">
        <f t="shared" si="20"/>
        <v>439</v>
      </c>
      <c r="P14" s="273">
        <f t="shared" si="20"/>
        <v>1</v>
      </c>
      <c r="Q14" s="273">
        <f aca="true" t="shared" si="21" ref="Q14:X14">SUM(AL14,BG14,CB14,CW14,DR14,EM14,FH14)</f>
        <v>25485</v>
      </c>
      <c r="R14" s="273">
        <f t="shared" si="21"/>
        <v>23922</v>
      </c>
      <c r="S14" s="273">
        <f t="shared" si="21"/>
        <v>0</v>
      </c>
      <c r="T14" s="273">
        <f t="shared" si="21"/>
        <v>0</v>
      </c>
      <c r="U14" s="273">
        <f t="shared" si="21"/>
        <v>0</v>
      </c>
      <c r="V14" s="273">
        <f t="shared" si="21"/>
        <v>0</v>
      </c>
      <c r="W14" s="273">
        <f t="shared" si="21"/>
        <v>28</v>
      </c>
      <c r="X14" s="273">
        <f t="shared" si="21"/>
        <v>5595</v>
      </c>
      <c r="Y14" s="273">
        <f t="shared" si="2"/>
        <v>27932</v>
      </c>
      <c r="Z14" s="273">
        <v>629</v>
      </c>
      <c r="AA14" s="273">
        <v>0</v>
      </c>
      <c r="AB14" s="273">
        <v>0</v>
      </c>
      <c r="AC14" s="273">
        <v>1072</v>
      </c>
      <c r="AD14" s="273">
        <v>0</v>
      </c>
      <c r="AE14" s="273">
        <v>7</v>
      </c>
      <c r="AF14" s="273">
        <v>0</v>
      </c>
      <c r="AG14" s="273">
        <v>0</v>
      </c>
      <c r="AH14" s="273">
        <v>0</v>
      </c>
      <c r="AI14" s="273">
        <v>27</v>
      </c>
      <c r="AJ14" s="273">
        <v>0</v>
      </c>
      <c r="AK14" s="273">
        <v>0</v>
      </c>
      <c r="AL14" s="273">
        <v>25485</v>
      </c>
      <c r="AM14" s="273">
        <v>0</v>
      </c>
      <c r="AN14" s="273">
        <v>0</v>
      </c>
      <c r="AO14" s="273">
        <v>0</v>
      </c>
      <c r="AP14" s="273">
        <v>0</v>
      </c>
      <c r="AQ14" s="273">
        <v>0</v>
      </c>
      <c r="AR14" s="273">
        <v>0</v>
      </c>
      <c r="AS14" s="273">
        <v>712</v>
      </c>
      <c r="AT14" s="273">
        <f t="shared" si="3"/>
        <v>19027</v>
      </c>
      <c r="AU14" s="273">
        <v>1174</v>
      </c>
      <c r="AV14" s="273">
        <v>0</v>
      </c>
      <c r="AW14" s="273">
        <v>725</v>
      </c>
      <c r="AX14" s="273">
        <v>12576</v>
      </c>
      <c r="AY14" s="273">
        <v>3009</v>
      </c>
      <c r="AZ14" s="273">
        <v>349</v>
      </c>
      <c r="BA14" s="273">
        <v>0</v>
      </c>
      <c r="BB14" s="273">
        <v>0</v>
      </c>
      <c r="BC14" s="273">
        <v>0</v>
      </c>
      <c r="BD14" s="273">
        <v>103</v>
      </c>
      <c r="BE14" s="273">
        <v>0</v>
      </c>
      <c r="BF14" s="273">
        <v>0</v>
      </c>
      <c r="BG14" s="273">
        <v>0</v>
      </c>
      <c r="BH14" s="273">
        <v>0</v>
      </c>
      <c r="BI14" s="273">
        <v>0</v>
      </c>
      <c r="BJ14" s="273">
        <v>0</v>
      </c>
      <c r="BK14" s="273">
        <v>0</v>
      </c>
      <c r="BL14" s="273">
        <v>0</v>
      </c>
      <c r="BM14" s="273">
        <v>0</v>
      </c>
      <c r="BN14" s="273">
        <v>1091</v>
      </c>
      <c r="BO14" s="273">
        <f t="shared" si="4"/>
        <v>440</v>
      </c>
      <c r="BP14" s="273">
        <v>0</v>
      </c>
      <c r="BQ14" s="273">
        <v>0</v>
      </c>
      <c r="BR14" s="273">
        <v>0</v>
      </c>
      <c r="BS14" s="273">
        <v>0</v>
      </c>
      <c r="BT14" s="273">
        <v>0</v>
      </c>
      <c r="BU14" s="273">
        <v>0</v>
      </c>
      <c r="BV14" s="273">
        <v>0</v>
      </c>
      <c r="BW14" s="273">
        <v>0</v>
      </c>
      <c r="BX14" s="273">
        <v>0</v>
      </c>
      <c r="BY14" s="273">
        <v>0</v>
      </c>
      <c r="BZ14" s="273">
        <v>439</v>
      </c>
      <c r="CA14" s="273">
        <v>1</v>
      </c>
      <c r="CB14" s="273">
        <v>0</v>
      </c>
      <c r="CC14" s="273">
        <v>0</v>
      </c>
      <c r="CD14" s="273">
        <v>0</v>
      </c>
      <c r="CE14" s="273">
        <v>0</v>
      </c>
      <c r="CF14" s="273">
        <v>0</v>
      </c>
      <c r="CG14" s="273">
        <v>0</v>
      </c>
      <c r="CH14" s="273">
        <v>0</v>
      </c>
      <c r="CI14" s="273">
        <v>0</v>
      </c>
      <c r="CJ14" s="273">
        <f t="shared" si="5"/>
        <v>0</v>
      </c>
      <c r="CK14" s="273">
        <v>0</v>
      </c>
      <c r="CL14" s="273">
        <v>0</v>
      </c>
      <c r="CM14" s="273">
        <v>0</v>
      </c>
      <c r="CN14" s="273">
        <v>0</v>
      </c>
      <c r="CO14" s="273">
        <v>0</v>
      </c>
      <c r="CP14" s="273">
        <v>0</v>
      </c>
      <c r="CQ14" s="273">
        <v>0</v>
      </c>
      <c r="CR14" s="273">
        <v>0</v>
      </c>
      <c r="CS14" s="273">
        <v>0</v>
      </c>
      <c r="CT14" s="273">
        <v>0</v>
      </c>
      <c r="CU14" s="273">
        <v>0</v>
      </c>
      <c r="CV14" s="273">
        <v>0</v>
      </c>
      <c r="CW14" s="273">
        <v>0</v>
      </c>
      <c r="CX14" s="273">
        <v>0</v>
      </c>
      <c r="CY14" s="273">
        <v>0</v>
      </c>
      <c r="CZ14" s="273">
        <v>0</v>
      </c>
      <c r="DA14" s="273">
        <v>0</v>
      </c>
      <c r="DB14" s="273">
        <v>0</v>
      </c>
      <c r="DC14" s="273">
        <v>0</v>
      </c>
      <c r="DD14" s="273">
        <v>0</v>
      </c>
      <c r="DE14" s="273">
        <f t="shared" si="6"/>
        <v>0</v>
      </c>
      <c r="DF14" s="273">
        <v>0</v>
      </c>
      <c r="DG14" s="273">
        <v>0</v>
      </c>
      <c r="DH14" s="273">
        <v>0</v>
      </c>
      <c r="DI14" s="273">
        <v>0</v>
      </c>
      <c r="DJ14" s="273">
        <v>0</v>
      </c>
      <c r="DK14" s="273">
        <v>0</v>
      </c>
      <c r="DL14" s="273">
        <v>0</v>
      </c>
      <c r="DM14" s="273">
        <v>0</v>
      </c>
      <c r="DN14" s="273">
        <v>0</v>
      </c>
      <c r="DO14" s="273">
        <v>0</v>
      </c>
      <c r="DP14" s="273">
        <v>0</v>
      </c>
      <c r="DQ14" s="273">
        <v>0</v>
      </c>
      <c r="DR14" s="273">
        <v>0</v>
      </c>
      <c r="DS14" s="273">
        <v>0</v>
      </c>
      <c r="DT14" s="273">
        <v>0</v>
      </c>
      <c r="DU14" s="273">
        <v>0</v>
      </c>
      <c r="DV14" s="273">
        <v>0</v>
      </c>
      <c r="DW14" s="273">
        <v>0</v>
      </c>
      <c r="DX14" s="273">
        <v>0</v>
      </c>
      <c r="DY14" s="273">
        <v>0</v>
      </c>
      <c r="DZ14" s="273">
        <f t="shared" si="7"/>
        <v>23930</v>
      </c>
      <c r="EA14" s="273">
        <v>0</v>
      </c>
      <c r="EB14" s="273">
        <v>0</v>
      </c>
      <c r="EC14" s="273">
        <v>0</v>
      </c>
      <c r="ED14" s="273">
        <v>0</v>
      </c>
      <c r="EE14" s="273">
        <v>0</v>
      </c>
      <c r="EF14" s="273">
        <v>0</v>
      </c>
      <c r="EG14" s="273">
        <v>0</v>
      </c>
      <c r="EH14" s="273">
        <v>0</v>
      </c>
      <c r="EI14" s="273">
        <v>0</v>
      </c>
      <c r="EJ14" s="273">
        <v>0</v>
      </c>
      <c r="EK14" s="273">
        <v>0</v>
      </c>
      <c r="EL14" s="273">
        <v>0</v>
      </c>
      <c r="EM14" s="273">
        <v>0</v>
      </c>
      <c r="EN14" s="273">
        <v>23922</v>
      </c>
      <c r="EO14" s="273">
        <v>0</v>
      </c>
      <c r="EP14" s="273">
        <v>0</v>
      </c>
      <c r="EQ14" s="273">
        <v>0</v>
      </c>
      <c r="ER14" s="273">
        <v>0</v>
      </c>
      <c r="ES14" s="273">
        <v>8</v>
      </c>
      <c r="ET14" s="273">
        <v>0</v>
      </c>
      <c r="EU14" s="273">
        <f t="shared" si="8"/>
        <v>36158</v>
      </c>
      <c r="EV14" s="273">
        <v>6254</v>
      </c>
      <c r="EW14" s="273">
        <v>4</v>
      </c>
      <c r="EX14" s="273">
        <v>31</v>
      </c>
      <c r="EY14" s="273">
        <v>8979</v>
      </c>
      <c r="EZ14" s="273">
        <v>10046</v>
      </c>
      <c r="FA14" s="273">
        <v>4244</v>
      </c>
      <c r="FB14" s="273">
        <v>459</v>
      </c>
      <c r="FC14" s="273">
        <v>1456</v>
      </c>
      <c r="FD14" s="273">
        <v>96</v>
      </c>
      <c r="FE14" s="273">
        <v>777</v>
      </c>
      <c r="FF14" s="273">
        <v>0</v>
      </c>
      <c r="FG14" s="273">
        <v>0</v>
      </c>
      <c r="FH14" s="273">
        <v>0</v>
      </c>
      <c r="FI14" s="273">
        <v>0</v>
      </c>
      <c r="FJ14" s="273">
        <v>0</v>
      </c>
      <c r="FK14" s="273">
        <v>0</v>
      </c>
      <c r="FL14" s="273">
        <v>0</v>
      </c>
      <c r="FM14" s="273">
        <v>0</v>
      </c>
      <c r="FN14" s="273">
        <v>20</v>
      </c>
      <c r="FO14" s="273">
        <v>3792</v>
      </c>
    </row>
    <row r="15" spans="1:171" s="279" customFormat="1" ht="12" customHeight="1">
      <c r="A15" s="271" t="s">
        <v>558</v>
      </c>
      <c r="B15" s="272" t="s">
        <v>559</v>
      </c>
      <c r="C15" s="300" t="s">
        <v>300</v>
      </c>
      <c r="D15" s="273">
        <f aca="true" t="shared" si="22" ref="D15:R15">SUM(Y15,AT15,BO15,CJ15,DE15,DZ15,EU15)</f>
        <v>57064</v>
      </c>
      <c r="E15" s="273">
        <f t="shared" si="22"/>
        <v>10560</v>
      </c>
      <c r="F15" s="273">
        <f t="shared" si="22"/>
        <v>161</v>
      </c>
      <c r="G15" s="273">
        <f t="shared" si="22"/>
        <v>0</v>
      </c>
      <c r="H15" s="273">
        <f t="shared" si="22"/>
        <v>15487</v>
      </c>
      <c r="I15" s="273">
        <f t="shared" si="22"/>
        <v>8802</v>
      </c>
      <c r="J15" s="273">
        <f t="shared" si="22"/>
        <v>5042</v>
      </c>
      <c r="K15" s="273">
        <f t="shared" si="22"/>
        <v>27</v>
      </c>
      <c r="L15" s="273">
        <f t="shared" si="22"/>
        <v>5253</v>
      </c>
      <c r="M15" s="273">
        <f t="shared" si="22"/>
        <v>1528</v>
      </c>
      <c r="N15" s="273">
        <f t="shared" si="22"/>
        <v>1841</v>
      </c>
      <c r="O15" s="273">
        <f t="shared" si="22"/>
        <v>995</v>
      </c>
      <c r="P15" s="273">
        <f t="shared" si="22"/>
        <v>0</v>
      </c>
      <c r="Q15" s="273">
        <f t="shared" si="22"/>
        <v>3358</v>
      </c>
      <c r="R15" s="273">
        <f t="shared" si="22"/>
        <v>3098</v>
      </c>
      <c r="S15" s="273">
        <f aca="true" t="shared" si="23" ref="S15:X15">SUM(AN15,BI15,CD15,CY15,DT15,EO15,FJ15)</f>
        <v>0</v>
      </c>
      <c r="T15" s="273">
        <f t="shared" si="23"/>
        <v>0</v>
      </c>
      <c r="U15" s="273">
        <f t="shared" si="23"/>
        <v>0</v>
      </c>
      <c r="V15" s="273">
        <f t="shared" si="23"/>
        <v>0</v>
      </c>
      <c r="W15" s="273">
        <f t="shared" si="23"/>
        <v>38</v>
      </c>
      <c r="X15" s="273">
        <f t="shared" si="23"/>
        <v>874</v>
      </c>
      <c r="Y15" s="273">
        <f t="shared" si="2"/>
        <v>4890</v>
      </c>
      <c r="Z15" s="273">
        <v>148</v>
      </c>
      <c r="AA15" s="273">
        <v>0</v>
      </c>
      <c r="AB15" s="273">
        <v>0</v>
      </c>
      <c r="AC15" s="273">
        <v>644</v>
      </c>
      <c r="AD15" s="273">
        <v>0</v>
      </c>
      <c r="AE15" s="273">
        <v>0</v>
      </c>
      <c r="AF15" s="273">
        <v>0</v>
      </c>
      <c r="AG15" s="273">
        <v>0</v>
      </c>
      <c r="AH15" s="273">
        <v>0</v>
      </c>
      <c r="AI15" s="273">
        <v>0</v>
      </c>
      <c r="AJ15" s="273">
        <v>0</v>
      </c>
      <c r="AK15" s="273">
        <v>0</v>
      </c>
      <c r="AL15" s="273">
        <v>3358</v>
      </c>
      <c r="AM15" s="273">
        <v>0</v>
      </c>
      <c r="AN15" s="273">
        <v>0</v>
      </c>
      <c r="AO15" s="273">
        <v>0</v>
      </c>
      <c r="AP15" s="273">
        <v>0</v>
      </c>
      <c r="AQ15" s="273">
        <v>0</v>
      </c>
      <c r="AR15" s="273">
        <v>0</v>
      </c>
      <c r="AS15" s="273">
        <v>740</v>
      </c>
      <c r="AT15" s="273">
        <f t="shared" si="3"/>
        <v>12547</v>
      </c>
      <c r="AU15" s="273">
        <v>0</v>
      </c>
      <c r="AV15" s="273">
        <v>0</v>
      </c>
      <c r="AW15" s="273">
        <v>0</v>
      </c>
      <c r="AX15" s="273">
        <v>8536</v>
      </c>
      <c r="AY15" s="273">
        <v>2954</v>
      </c>
      <c r="AZ15" s="273">
        <v>1014</v>
      </c>
      <c r="BA15" s="273">
        <v>0</v>
      </c>
      <c r="BB15" s="273">
        <v>0</v>
      </c>
      <c r="BC15" s="273">
        <v>0</v>
      </c>
      <c r="BD15" s="273">
        <v>0</v>
      </c>
      <c r="BE15" s="273">
        <v>0</v>
      </c>
      <c r="BF15" s="273">
        <v>0</v>
      </c>
      <c r="BG15" s="273">
        <v>0</v>
      </c>
      <c r="BH15" s="273">
        <v>0</v>
      </c>
      <c r="BI15" s="273">
        <v>0</v>
      </c>
      <c r="BJ15" s="273">
        <v>0</v>
      </c>
      <c r="BK15" s="273">
        <v>0</v>
      </c>
      <c r="BL15" s="273">
        <v>0</v>
      </c>
      <c r="BM15" s="273">
        <v>0</v>
      </c>
      <c r="BN15" s="273">
        <v>43</v>
      </c>
      <c r="BO15" s="273">
        <f t="shared" si="4"/>
        <v>995</v>
      </c>
      <c r="BP15" s="273">
        <v>0</v>
      </c>
      <c r="BQ15" s="273">
        <v>0</v>
      </c>
      <c r="BR15" s="273">
        <v>0</v>
      </c>
      <c r="BS15" s="273">
        <v>0</v>
      </c>
      <c r="BT15" s="273">
        <v>0</v>
      </c>
      <c r="BU15" s="273">
        <v>0</v>
      </c>
      <c r="BV15" s="273">
        <v>0</v>
      </c>
      <c r="BW15" s="273">
        <v>0</v>
      </c>
      <c r="BX15" s="273">
        <v>0</v>
      </c>
      <c r="BY15" s="273">
        <v>0</v>
      </c>
      <c r="BZ15" s="273">
        <v>995</v>
      </c>
      <c r="CA15" s="273">
        <v>0</v>
      </c>
      <c r="CB15" s="273">
        <v>0</v>
      </c>
      <c r="CC15" s="273">
        <v>0</v>
      </c>
      <c r="CD15" s="273">
        <v>0</v>
      </c>
      <c r="CE15" s="273">
        <v>0</v>
      </c>
      <c r="CF15" s="273">
        <v>0</v>
      </c>
      <c r="CG15" s="273">
        <v>0</v>
      </c>
      <c r="CH15" s="273">
        <v>0</v>
      </c>
      <c r="CI15" s="273">
        <v>0</v>
      </c>
      <c r="CJ15" s="273">
        <f t="shared" si="5"/>
        <v>0</v>
      </c>
      <c r="CK15" s="273">
        <v>0</v>
      </c>
      <c r="CL15" s="273">
        <v>0</v>
      </c>
      <c r="CM15" s="273">
        <v>0</v>
      </c>
      <c r="CN15" s="273">
        <v>0</v>
      </c>
      <c r="CO15" s="273">
        <v>0</v>
      </c>
      <c r="CP15" s="273">
        <v>0</v>
      </c>
      <c r="CQ15" s="273">
        <v>0</v>
      </c>
      <c r="CR15" s="273">
        <v>0</v>
      </c>
      <c r="CS15" s="273">
        <v>0</v>
      </c>
      <c r="CT15" s="273">
        <v>0</v>
      </c>
      <c r="CU15" s="273">
        <v>0</v>
      </c>
      <c r="CV15" s="273">
        <v>0</v>
      </c>
      <c r="CW15" s="273">
        <v>0</v>
      </c>
      <c r="CX15" s="273">
        <v>0</v>
      </c>
      <c r="CY15" s="273">
        <v>0</v>
      </c>
      <c r="CZ15" s="273">
        <v>0</v>
      </c>
      <c r="DA15" s="273">
        <v>0</v>
      </c>
      <c r="DB15" s="273">
        <v>0</v>
      </c>
      <c r="DC15" s="273">
        <v>0</v>
      </c>
      <c r="DD15" s="273">
        <v>0</v>
      </c>
      <c r="DE15" s="273">
        <f t="shared" si="6"/>
        <v>0</v>
      </c>
      <c r="DF15" s="273">
        <v>0</v>
      </c>
      <c r="DG15" s="273">
        <v>0</v>
      </c>
      <c r="DH15" s="273">
        <v>0</v>
      </c>
      <c r="DI15" s="273">
        <v>0</v>
      </c>
      <c r="DJ15" s="273">
        <v>0</v>
      </c>
      <c r="DK15" s="273">
        <v>0</v>
      </c>
      <c r="DL15" s="273">
        <v>0</v>
      </c>
      <c r="DM15" s="273">
        <v>0</v>
      </c>
      <c r="DN15" s="273">
        <v>0</v>
      </c>
      <c r="DO15" s="273">
        <v>0</v>
      </c>
      <c r="DP15" s="273">
        <v>0</v>
      </c>
      <c r="DQ15" s="273">
        <v>0</v>
      </c>
      <c r="DR15" s="273">
        <v>0</v>
      </c>
      <c r="DS15" s="273">
        <v>0</v>
      </c>
      <c r="DT15" s="273">
        <v>0</v>
      </c>
      <c r="DU15" s="273">
        <v>0</v>
      </c>
      <c r="DV15" s="273">
        <v>0</v>
      </c>
      <c r="DW15" s="273">
        <v>0</v>
      </c>
      <c r="DX15" s="273">
        <v>0</v>
      </c>
      <c r="DY15" s="273">
        <v>0</v>
      </c>
      <c r="DZ15" s="273">
        <f t="shared" si="7"/>
        <v>3107</v>
      </c>
      <c r="EA15" s="273">
        <v>0</v>
      </c>
      <c r="EB15" s="273">
        <v>0</v>
      </c>
      <c r="EC15" s="273">
        <v>0</v>
      </c>
      <c r="ED15" s="273">
        <v>0</v>
      </c>
      <c r="EE15" s="273">
        <v>0</v>
      </c>
      <c r="EF15" s="273">
        <v>0</v>
      </c>
      <c r="EG15" s="273">
        <v>0</v>
      </c>
      <c r="EH15" s="273">
        <v>0</v>
      </c>
      <c r="EI15" s="273">
        <v>0</v>
      </c>
      <c r="EJ15" s="273">
        <v>0</v>
      </c>
      <c r="EK15" s="273">
        <v>0</v>
      </c>
      <c r="EL15" s="273">
        <v>0</v>
      </c>
      <c r="EM15" s="273">
        <v>0</v>
      </c>
      <c r="EN15" s="273">
        <v>3098</v>
      </c>
      <c r="EO15" s="273">
        <v>0</v>
      </c>
      <c r="EP15" s="273">
        <v>0</v>
      </c>
      <c r="EQ15" s="273">
        <v>0</v>
      </c>
      <c r="ER15" s="273">
        <v>0</v>
      </c>
      <c r="ES15" s="273">
        <v>9</v>
      </c>
      <c r="ET15" s="273">
        <v>0</v>
      </c>
      <c r="EU15" s="273">
        <f t="shared" si="8"/>
        <v>35525</v>
      </c>
      <c r="EV15" s="273">
        <v>10412</v>
      </c>
      <c r="EW15" s="273">
        <v>161</v>
      </c>
      <c r="EX15" s="273">
        <v>0</v>
      </c>
      <c r="EY15" s="273">
        <v>6307</v>
      </c>
      <c r="EZ15" s="273">
        <v>5848</v>
      </c>
      <c r="FA15" s="273">
        <v>4028</v>
      </c>
      <c r="FB15" s="273">
        <v>27</v>
      </c>
      <c r="FC15" s="273">
        <v>5253</v>
      </c>
      <c r="FD15" s="273">
        <v>1528</v>
      </c>
      <c r="FE15" s="273">
        <v>1841</v>
      </c>
      <c r="FF15" s="273">
        <v>0</v>
      </c>
      <c r="FG15" s="273">
        <v>0</v>
      </c>
      <c r="FH15" s="273">
        <v>0</v>
      </c>
      <c r="FI15" s="273">
        <v>0</v>
      </c>
      <c r="FJ15" s="273">
        <v>0</v>
      </c>
      <c r="FK15" s="273">
        <v>0</v>
      </c>
      <c r="FL15" s="273">
        <v>0</v>
      </c>
      <c r="FM15" s="273">
        <v>0</v>
      </c>
      <c r="FN15" s="273">
        <v>29</v>
      </c>
      <c r="FO15" s="273">
        <v>91</v>
      </c>
    </row>
    <row r="16" spans="1:171" s="279" customFormat="1" ht="12" customHeight="1">
      <c r="A16" s="271" t="s">
        <v>676</v>
      </c>
      <c r="B16" s="272" t="s">
        <v>678</v>
      </c>
      <c r="C16" s="300" t="s">
        <v>662</v>
      </c>
      <c r="D16" s="273">
        <f aca="true" t="shared" si="24" ref="D16:R16">SUM(Y16,AT16,BO16,CJ16,DE16,DZ16,EU16)</f>
        <v>49093</v>
      </c>
      <c r="E16" s="273">
        <f t="shared" si="24"/>
        <v>2686</v>
      </c>
      <c r="F16" s="273">
        <f t="shared" si="24"/>
        <v>108</v>
      </c>
      <c r="G16" s="273">
        <f t="shared" si="24"/>
        <v>0</v>
      </c>
      <c r="H16" s="273">
        <f t="shared" si="24"/>
        <v>14445</v>
      </c>
      <c r="I16" s="273">
        <f t="shared" si="24"/>
        <v>9381</v>
      </c>
      <c r="J16" s="273">
        <f t="shared" si="24"/>
        <v>3127</v>
      </c>
      <c r="K16" s="273">
        <f t="shared" si="24"/>
        <v>33</v>
      </c>
      <c r="L16" s="273">
        <f t="shared" si="24"/>
        <v>2734</v>
      </c>
      <c r="M16" s="273">
        <f t="shared" si="24"/>
        <v>252</v>
      </c>
      <c r="N16" s="273">
        <f t="shared" si="24"/>
        <v>35</v>
      </c>
      <c r="O16" s="273">
        <f t="shared" si="24"/>
        <v>298</v>
      </c>
      <c r="P16" s="273">
        <f t="shared" si="24"/>
        <v>0</v>
      </c>
      <c r="Q16" s="273">
        <f t="shared" si="24"/>
        <v>2504</v>
      </c>
      <c r="R16" s="273">
        <f t="shared" si="24"/>
        <v>4136</v>
      </c>
      <c r="S16" s="273">
        <f aca="true" t="shared" si="25" ref="S16:X16">SUM(AN16,BI16,CD16,CY16,DT16,EO16,FJ16)</f>
        <v>0</v>
      </c>
      <c r="T16" s="273">
        <f t="shared" si="25"/>
        <v>2873</v>
      </c>
      <c r="U16" s="273">
        <f t="shared" si="25"/>
        <v>0</v>
      </c>
      <c r="V16" s="273">
        <f t="shared" si="25"/>
        <v>0</v>
      </c>
      <c r="W16" s="273">
        <f t="shared" si="25"/>
        <v>22</v>
      </c>
      <c r="X16" s="273">
        <f t="shared" si="25"/>
        <v>6459</v>
      </c>
      <c r="Y16" s="273">
        <f t="shared" si="2"/>
        <v>6072</v>
      </c>
      <c r="Z16" s="273">
        <v>237</v>
      </c>
      <c r="AA16" s="273">
        <v>0</v>
      </c>
      <c r="AB16" s="273">
        <v>0</v>
      </c>
      <c r="AC16" s="273">
        <v>445</v>
      </c>
      <c r="AD16" s="273">
        <v>0</v>
      </c>
      <c r="AE16" s="273">
        <v>0</v>
      </c>
      <c r="AF16" s="273">
        <v>0</v>
      </c>
      <c r="AG16" s="273">
        <v>0</v>
      </c>
      <c r="AH16" s="273">
        <v>11</v>
      </c>
      <c r="AI16" s="273">
        <v>2</v>
      </c>
      <c r="AJ16" s="273">
        <v>0</v>
      </c>
      <c r="AK16" s="273">
        <v>0</v>
      </c>
      <c r="AL16" s="273">
        <v>2504</v>
      </c>
      <c r="AM16" s="273">
        <v>0</v>
      </c>
      <c r="AN16" s="273">
        <v>0</v>
      </c>
      <c r="AO16" s="273">
        <v>2873</v>
      </c>
      <c r="AP16" s="273">
        <v>0</v>
      </c>
      <c r="AQ16" s="273">
        <v>0</v>
      </c>
      <c r="AR16" s="273">
        <v>0</v>
      </c>
      <c r="AS16" s="273">
        <v>0</v>
      </c>
      <c r="AT16" s="273">
        <f t="shared" si="3"/>
        <v>19715</v>
      </c>
      <c r="AU16" s="273">
        <v>1204</v>
      </c>
      <c r="AV16" s="273">
        <v>68</v>
      </c>
      <c r="AW16" s="273">
        <v>0</v>
      </c>
      <c r="AX16" s="273">
        <v>12347</v>
      </c>
      <c r="AY16" s="273">
        <v>3235</v>
      </c>
      <c r="AZ16" s="273">
        <v>625</v>
      </c>
      <c r="BA16" s="273">
        <v>27</v>
      </c>
      <c r="BB16" s="273">
        <v>1929</v>
      </c>
      <c r="BC16" s="273">
        <v>24</v>
      </c>
      <c r="BD16" s="273">
        <v>8</v>
      </c>
      <c r="BE16" s="273">
        <v>0</v>
      </c>
      <c r="BF16" s="273">
        <v>0</v>
      </c>
      <c r="BG16" s="273">
        <v>0</v>
      </c>
      <c r="BH16" s="273">
        <v>0</v>
      </c>
      <c r="BI16" s="273">
        <v>0</v>
      </c>
      <c r="BJ16" s="273">
        <v>0</v>
      </c>
      <c r="BK16" s="273">
        <v>0</v>
      </c>
      <c r="BL16" s="273">
        <v>0</v>
      </c>
      <c r="BM16" s="273">
        <v>0</v>
      </c>
      <c r="BN16" s="273">
        <v>248</v>
      </c>
      <c r="BO16" s="273">
        <f t="shared" si="4"/>
        <v>298</v>
      </c>
      <c r="BP16" s="273">
        <v>0</v>
      </c>
      <c r="BQ16" s="273">
        <v>0</v>
      </c>
      <c r="BR16" s="273">
        <v>0</v>
      </c>
      <c r="BS16" s="273">
        <v>0</v>
      </c>
      <c r="BT16" s="273">
        <v>0</v>
      </c>
      <c r="BU16" s="273">
        <v>0</v>
      </c>
      <c r="BV16" s="273">
        <v>0</v>
      </c>
      <c r="BW16" s="273">
        <v>0</v>
      </c>
      <c r="BX16" s="273">
        <v>0</v>
      </c>
      <c r="BY16" s="273">
        <v>0</v>
      </c>
      <c r="BZ16" s="273">
        <v>298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73">
        <v>0</v>
      </c>
      <c r="CH16" s="273">
        <v>0</v>
      </c>
      <c r="CI16" s="273">
        <v>0</v>
      </c>
      <c r="CJ16" s="273">
        <f t="shared" si="5"/>
        <v>0</v>
      </c>
      <c r="CK16" s="273">
        <v>0</v>
      </c>
      <c r="CL16" s="273">
        <v>0</v>
      </c>
      <c r="CM16" s="273">
        <v>0</v>
      </c>
      <c r="CN16" s="273">
        <v>0</v>
      </c>
      <c r="CO16" s="273">
        <v>0</v>
      </c>
      <c r="CP16" s="273">
        <v>0</v>
      </c>
      <c r="CQ16" s="273">
        <v>0</v>
      </c>
      <c r="CR16" s="273">
        <v>0</v>
      </c>
      <c r="CS16" s="273">
        <v>0</v>
      </c>
      <c r="CT16" s="273">
        <v>0</v>
      </c>
      <c r="CU16" s="273">
        <v>0</v>
      </c>
      <c r="CV16" s="273">
        <v>0</v>
      </c>
      <c r="CW16" s="273">
        <v>0</v>
      </c>
      <c r="CX16" s="273">
        <v>0</v>
      </c>
      <c r="CY16" s="273">
        <v>0</v>
      </c>
      <c r="CZ16" s="273">
        <v>0</v>
      </c>
      <c r="DA16" s="273">
        <v>0</v>
      </c>
      <c r="DB16" s="273">
        <v>0</v>
      </c>
      <c r="DC16" s="273">
        <v>0</v>
      </c>
      <c r="DD16" s="273">
        <v>0</v>
      </c>
      <c r="DE16" s="273">
        <f t="shared" si="6"/>
        <v>0</v>
      </c>
      <c r="DF16" s="273">
        <v>0</v>
      </c>
      <c r="DG16" s="273">
        <v>0</v>
      </c>
      <c r="DH16" s="273">
        <v>0</v>
      </c>
      <c r="DI16" s="273">
        <v>0</v>
      </c>
      <c r="DJ16" s="273">
        <v>0</v>
      </c>
      <c r="DK16" s="273">
        <v>0</v>
      </c>
      <c r="DL16" s="273">
        <v>0</v>
      </c>
      <c r="DM16" s="273">
        <v>0</v>
      </c>
      <c r="DN16" s="273">
        <v>0</v>
      </c>
      <c r="DO16" s="273">
        <v>0</v>
      </c>
      <c r="DP16" s="273">
        <v>0</v>
      </c>
      <c r="DQ16" s="273">
        <v>0</v>
      </c>
      <c r="DR16" s="273">
        <v>0</v>
      </c>
      <c r="DS16" s="273">
        <v>0</v>
      </c>
      <c r="DT16" s="273">
        <v>0</v>
      </c>
      <c r="DU16" s="273">
        <v>0</v>
      </c>
      <c r="DV16" s="273">
        <v>0</v>
      </c>
      <c r="DW16" s="273">
        <v>0</v>
      </c>
      <c r="DX16" s="273">
        <v>0</v>
      </c>
      <c r="DY16" s="273">
        <v>0</v>
      </c>
      <c r="DZ16" s="273">
        <f t="shared" si="7"/>
        <v>4141</v>
      </c>
      <c r="EA16" s="273">
        <v>0</v>
      </c>
      <c r="EB16" s="273">
        <v>0</v>
      </c>
      <c r="EC16" s="273">
        <v>0</v>
      </c>
      <c r="ED16" s="273">
        <v>0</v>
      </c>
      <c r="EE16" s="273">
        <v>0</v>
      </c>
      <c r="EF16" s="273">
        <v>0</v>
      </c>
      <c r="EG16" s="273">
        <v>0</v>
      </c>
      <c r="EH16" s="273">
        <v>0</v>
      </c>
      <c r="EI16" s="273">
        <v>0</v>
      </c>
      <c r="EJ16" s="273">
        <v>0</v>
      </c>
      <c r="EK16" s="273">
        <v>0</v>
      </c>
      <c r="EL16" s="273">
        <v>0</v>
      </c>
      <c r="EM16" s="273">
        <v>0</v>
      </c>
      <c r="EN16" s="273">
        <v>4136</v>
      </c>
      <c r="EO16" s="273">
        <v>0</v>
      </c>
      <c r="EP16" s="273">
        <v>0</v>
      </c>
      <c r="EQ16" s="273">
        <v>0</v>
      </c>
      <c r="ER16" s="273">
        <v>0</v>
      </c>
      <c r="ES16" s="273">
        <v>5</v>
      </c>
      <c r="ET16" s="273">
        <v>0</v>
      </c>
      <c r="EU16" s="273">
        <f t="shared" si="8"/>
        <v>18867</v>
      </c>
      <c r="EV16" s="273">
        <v>1245</v>
      </c>
      <c r="EW16" s="273">
        <v>40</v>
      </c>
      <c r="EX16" s="273">
        <v>0</v>
      </c>
      <c r="EY16" s="273">
        <v>1653</v>
      </c>
      <c r="EZ16" s="273">
        <v>6146</v>
      </c>
      <c r="FA16" s="273">
        <v>2502</v>
      </c>
      <c r="FB16" s="273">
        <v>6</v>
      </c>
      <c r="FC16" s="273">
        <v>805</v>
      </c>
      <c r="FD16" s="273">
        <v>217</v>
      </c>
      <c r="FE16" s="273">
        <v>25</v>
      </c>
      <c r="FF16" s="273">
        <v>0</v>
      </c>
      <c r="FG16" s="273">
        <v>0</v>
      </c>
      <c r="FH16" s="273">
        <v>0</v>
      </c>
      <c r="FI16" s="273">
        <v>0</v>
      </c>
      <c r="FJ16" s="273">
        <v>0</v>
      </c>
      <c r="FK16" s="273">
        <v>0</v>
      </c>
      <c r="FL16" s="273">
        <v>0</v>
      </c>
      <c r="FM16" s="273">
        <v>0</v>
      </c>
      <c r="FN16" s="273">
        <v>17</v>
      </c>
      <c r="FO16" s="273">
        <v>6211</v>
      </c>
    </row>
    <row r="17" spans="1:171" s="279" customFormat="1" ht="12" customHeight="1">
      <c r="A17" s="271" t="s">
        <v>560</v>
      </c>
      <c r="B17" s="272" t="s">
        <v>561</v>
      </c>
      <c r="C17" s="300" t="s">
        <v>300</v>
      </c>
      <c r="D17" s="273">
        <f aca="true" t="shared" si="26" ref="D17:R17">SUM(Y17,AT17,BO17,CJ17,DE17,DZ17,EU17)</f>
        <v>307464</v>
      </c>
      <c r="E17" s="273">
        <f t="shared" si="26"/>
        <v>8393</v>
      </c>
      <c r="F17" s="273">
        <f t="shared" si="26"/>
        <v>45</v>
      </c>
      <c r="G17" s="273">
        <f t="shared" si="26"/>
        <v>2056</v>
      </c>
      <c r="H17" s="273">
        <f t="shared" si="26"/>
        <v>50872</v>
      </c>
      <c r="I17" s="273">
        <f t="shared" si="26"/>
        <v>36210</v>
      </c>
      <c r="J17" s="273">
        <f t="shared" si="26"/>
        <v>13527</v>
      </c>
      <c r="K17" s="273">
        <f t="shared" si="26"/>
        <v>2</v>
      </c>
      <c r="L17" s="273">
        <f t="shared" si="26"/>
        <v>31982</v>
      </c>
      <c r="M17" s="273">
        <f t="shared" si="26"/>
        <v>4697</v>
      </c>
      <c r="N17" s="273">
        <f t="shared" si="26"/>
        <v>2486</v>
      </c>
      <c r="O17" s="273">
        <f t="shared" si="26"/>
        <v>819</v>
      </c>
      <c r="P17" s="273">
        <f t="shared" si="26"/>
        <v>0</v>
      </c>
      <c r="Q17" s="273">
        <f t="shared" si="26"/>
        <v>21437</v>
      </c>
      <c r="R17" s="273">
        <f t="shared" si="26"/>
        <v>1630</v>
      </c>
      <c r="S17" s="273">
        <f aca="true" t="shared" si="27" ref="S17:X17">SUM(AN17,BI17,CD17,CY17,DT17,EO17,FJ17)</f>
        <v>0</v>
      </c>
      <c r="T17" s="273">
        <f t="shared" si="27"/>
        <v>62389</v>
      </c>
      <c r="U17" s="273">
        <f t="shared" si="27"/>
        <v>15867</v>
      </c>
      <c r="V17" s="273">
        <f t="shared" si="27"/>
        <v>0</v>
      </c>
      <c r="W17" s="273">
        <f t="shared" si="27"/>
        <v>24</v>
      </c>
      <c r="X17" s="273">
        <f t="shared" si="27"/>
        <v>55028</v>
      </c>
      <c r="Y17" s="273">
        <f t="shared" si="2"/>
        <v>132158</v>
      </c>
      <c r="Z17" s="273">
        <v>522</v>
      </c>
      <c r="AA17" s="273">
        <v>0</v>
      </c>
      <c r="AB17" s="273">
        <v>0</v>
      </c>
      <c r="AC17" s="273">
        <v>4308</v>
      </c>
      <c r="AD17" s="273">
        <v>0</v>
      </c>
      <c r="AE17" s="273">
        <v>0</v>
      </c>
      <c r="AF17" s="273">
        <v>0</v>
      </c>
      <c r="AG17" s="273">
        <v>0</v>
      </c>
      <c r="AH17" s="273">
        <v>0</v>
      </c>
      <c r="AI17" s="273">
        <v>38</v>
      </c>
      <c r="AJ17" s="273">
        <v>0</v>
      </c>
      <c r="AK17" s="273">
        <v>0</v>
      </c>
      <c r="AL17" s="273">
        <v>21437</v>
      </c>
      <c r="AM17" s="273">
        <v>0</v>
      </c>
      <c r="AN17" s="273">
        <v>0</v>
      </c>
      <c r="AO17" s="273">
        <v>62389</v>
      </c>
      <c r="AP17" s="273">
        <v>0</v>
      </c>
      <c r="AQ17" s="273">
        <v>0</v>
      </c>
      <c r="AR17" s="273">
        <v>0</v>
      </c>
      <c r="AS17" s="273">
        <v>43464</v>
      </c>
      <c r="AT17" s="273">
        <f t="shared" si="3"/>
        <v>24911</v>
      </c>
      <c r="AU17" s="273">
        <v>759</v>
      </c>
      <c r="AV17" s="273">
        <v>0</v>
      </c>
      <c r="AW17" s="273">
        <v>0</v>
      </c>
      <c r="AX17" s="273">
        <v>20674</v>
      </c>
      <c r="AY17" s="273">
        <v>976</v>
      </c>
      <c r="AZ17" s="273">
        <v>0</v>
      </c>
      <c r="BA17" s="273">
        <v>0</v>
      </c>
      <c r="BB17" s="273">
        <v>137</v>
      </c>
      <c r="BC17" s="273">
        <v>721</v>
      </c>
      <c r="BD17" s="273">
        <v>218</v>
      </c>
      <c r="BE17" s="273">
        <v>0</v>
      </c>
      <c r="BF17" s="273">
        <v>0</v>
      </c>
      <c r="BG17" s="273">
        <v>0</v>
      </c>
      <c r="BH17" s="273">
        <v>0</v>
      </c>
      <c r="BI17" s="273">
        <v>0</v>
      </c>
      <c r="BJ17" s="273">
        <v>0</v>
      </c>
      <c r="BK17" s="273">
        <v>0</v>
      </c>
      <c r="BL17" s="273">
        <v>0</v>
      </c>
      <c r="BM17" s="273">
        <v>0</v>
      </c>
      <c r="BN17" s="273">
        <v>1426</v>
      </c>
      <c r="BO17" s="273">
        <f t="shared" si="4"/>
        <v>826</v>
      </c>
      <c r="BP17" s="273">
        <v>0</v>
      </c>
      <c r="BQ17" s="273">
        <v>0</v>
      </c>
      <c r="BR17" s="273">
        <v>0</v>
      </c>
      <c r="BS17" s="273">
        <v>0</v>
      </c>
      <c r="BT17" s="273">
        <v>0</v>
      </c>
      <c r="BU17" s="273">
        <v>0</v>
      </c>
      <c r="BV17" s="273">
        <v>0</v>
      </c>
      <c r="BW17" s="273">
        <v>0</v>
      </c>
      <c r="BX17" s="273">
        <v>0</v>
      </c>
      <c r="BY17" s="273">
        <v>0</v>
      </c>
      <c r="BZ17" s="273">
        <v>819</v>
      </c>
      <c r="CA17" s="273">
        <v>0</v>
      </c>
      <c r="CB17" s="273">
        <v>0</v>
      </c>
      <c r="CC17" s="273">
        <v>0</v>
      </c>
      <c r="CD17" s="273">
        <v>0</v>
      </c>
      <c r="CE17" s="273">
        <v>0</v>
      </c>
      <c r="CF17" s="273">
        <v>0</v>
      </c>
      <c r="CG17" s="273">
        <v>0</v>
      </c>
      <c r="CH17" s="273">
        <v>0</v>
      </c>
      <c r="CI17" s="273">
        <v>7</v>
      </c>
      <c r="CJ17" s="273">
        <f t="shared" si="5"/>
        <v>0</v>
      </c>
      <c r="CK17" s="273">
        <v>0</v>
      </c>
      <c r="CL17" s="273">
        <v>0</v>
      </c>
      <c r="CM17" s="273">
        <v>0</v>
      </c>
      <c r="CN17" s="273">
        <v>0</v>
      </c>
      <c r="CO17" s="273">
        <v>0</v>
      </c>
      <c r="CP17" s="273">
        <v>0</v>
      </c>
      <c r="CQ17" s="273">
        <v>0</v>
      </c>
      <c r="CR17" s="273">
        <v>0</v>
      </c>
      <c r="CS17" s="273">
        <v>0</v>
      </c>
      <c r="CT17" s="273">
        <v>0</v>
      </c>
      <c r="CU17" s="273">
        <v>0</v>
      </c>
      <c r="CV17" s="273">
        <v>0</v>
      </c>
      <c r="CW17" s="273">
        <v>0</v>
      </c>
      <c r="CX17" s="273">
        <v>0</v>
      </c>
      <c r="CY17" s="273">
        <v>0</v>
      </c>
      <c r="CZ17" s="273">
        <v>0</v>
      </c>
      <c r="DA17" s="273">
        <v>0</v>
      </c>
      <c r="DB17" s="273">
        <v>0</v>
      </c>
      <c r="DC17" s="273">
        <v>0</v>
      </c>
      <c r="DD17" s="273">
        <v>0</v>
      </c>
      <c r="DE17" s="273">
        <f t="shared" si="6"/>
        <v>0</v>
      </c>
      <c r="DF17" s="273">
        <v>0</v>
      </c>
      <c r="DG17" s="273">
        <v>0</v>
      </c>
      <c r="DH17" s="273">
        <v>0</v>
      </c>
      <c r="DI17" s="273">
        <v>0</v>
      </c>
      <c r="DJ17" s="273">
        <v>0</v>
      </c>
      <c r="DK17" s="273">
        <v>0</v>
      </c>
      <c r="DL17" s="273">
        <v>0</v>
      </c>
      <c r="DM17" s="273">
        <v>0</v>
      </c>
      <c r="DN17" s="273">
        <v>0</v>
      </c>
      <c r="DO17" s="273">
        <v>0</v>
      </c>
      <c r="DP17" s="273">
        <v>0</v>
      </c>
      <c r="DQ17" s="273">
        <v>0</v>
      </c>
      <c r="DR17" s="273">
        <v>0</v>
      </c>
      <c r="DS17" s="273">
        <v>0</v>
      </c>
      <c r="DT17" s="273">
        <v>0</v>
      </c>
      <c r="DU17" s="273">
        <v>0</v>
      </c>
      <c r="DV17" s="273">
        <v>0</v>
      </c>
      <c r="DW17" s="273">
        <v>0</v>
      </c>
      <c r="DX17" s="273">
        <v>0</v>
      </c>
      <c r="DY17" s="273">
        <v>0</v>
      </c>
      <c r="DZ17" s="273">
        <f t="shared" si="7"/>
        <v>1630</v>
      </c>
      <c r="EA17" s="273">
        <v>0</v>
      </c>
      <c r="EB17" s="273">
        <v>0</v>
      </c>
      <c r="EC17" s="273">
        <v>0</v>
      </c>
      <c r="ED17" s="273">
        <v>0</v>
      </c>
      <c r="EE17" s="273">
        <v>0</v>
      </c>
      <c r="EF17" s="273">
        <v>0</v>
      </c>
      <c r="EG17" s="273">
        <v>0</v>
      </c>
      <c r="EH17" s="273">
        <v>0</v>
      </c>
      <c r="EI17" s="273">
        <v>0</v>
      </c>
      <c r="EJ17" s="273">
        <v>0</v>
      </c>
      <c r="EK17" s="273">
        <v>0</v>
      </c>
      <c r="EL17" s="273">
        <v>0</v>
      </c>
      <c r="EM17" s="273">
        <v>0</v>
      </c>
      <c r="EN17" s="273">
        <v>1630</v>
      </c>
      <c r="EO17" s="273">
        <v>0</v>
      </c>
      <c r="EP17" s="273">
        <v>0</v>
      </c>
      <c r="EQ17" s="273">
        <v>0</v>
      </c>
      <c r="ER17" s="273">
        <v>0</v>
      </c>
      <c r="ES17" s="273">
        <v>0</v>
      </c>
      <c r="ET17" s="273">
        <v>0</v>
      </c>
      <c r="EU17" s="273">
        <f t="shared" si="8"/>
        <v>147939</v>
      </c>
      <c r="EV17" s="273">
        <v>7112</v>
      </c>
      <c r="EW17" s="273">
        <v>45</v>
      </c>
      <c r="EX17" s="273">
        <v>2056</v>
      </c>
      <c r="EY17" s="273">
        <v>25890</v>
      </c>
      <c r="EZ17" s="273">
        <v>35234</v>
      </c>
      <c r="FA17" s="273">
        <v>13527</v>
      </c>
      <c r="FB17" s="273">
        <v>2</v>
      </c>
      <c r="FC17" s="273">
        <v>31845</v>
      </c>
      <c r="FD17" s="273">
        <v>3976</v>
      </c>
      <c r="FE17" s="273">
        <v>2230</v>
      </c>
      <c r="FF17" s="273">
        <v>0</v>
      </c>
      <c r="FG17" s="273">
        <v>0</v>
      </c>
      <c r="FH17" s="273">
        <v>0</v>
      </c>
      <c r="FI17" s="273">
        <v>0</v>
      </c>
      <c r="FJ17" s="273">
        <v>0</v>
      </c>
      <c r="FK17" s="273">
        <v>0</v>
      </c>
      <c r="FL17" s="273">
        <v>15867</v>
      </c>
      <c r="FM17" s="273">
        <v>0</v>
      </c>
      <c r="FN17" s="273">
        <v>24</v>
      </c>
      <c r="FO17" s="273">
        <v>10131</v>
      </c>
    </row>
    <row r="18" spans="1:171" s="279" customFormat="1" ht="12" customHeight="1">
      <c r="A18" s="271" t="s">
        <v>562</v>
      </c>
      <c r="B18" s="272" t="s">
        <v>563</v>
      </c>
      <c r="C18" s="300" t="s">
        <v>300</v>
      </c>
      <c r="D18" s="273">
        <f aca="true" t="shared" si="28" ref="D18:P18">SUM(Y18,AT18,BO18,CJ18,DE18,DZ18,EU18)</f>
        <v>231042</v>
      </c>
      <c r="E18" s="273">
        <f t="shared" si="28"/>
        <v>24818</v>
      </c>
      <c r="F18" s="273">
        <f t="shared" si="28"/>
        <v>108</v>
      </c>
      <c r="G18" s="273">
        <f t="shared" si="28"/>
        <v>1372</v>
      </c>
      <c r="H18" s="273">
        <f t="shared" si="28"/>
        <v>46918</v>
      </c>
      <c r="I18" s="273">
        <f t="shared" si="28"/>
        <v>35130</v>
      </c>
      <c r="J18" s="273">
        <f t="shared" si="28"/>
        <v>12138</v>
      </c>
      <c r="K18" s="273">
        <f t="shared" si="28"/>
        <v>7</v>
      </c>
      <c r="L18" s="273">
        <f t="shared" si="28"/>
        <v>23484</v>
      </c>
      <c r="M18" s="273">
        <f t="shared" si="28"/>
        <v>2665</v>
      </c>
      <c r="N18" s="273">
        <f t="shared" si="28"/>
        <v>2834</v>
      </c>
      <c r="O18" s="273">
        <f t="shared" si="28"/>
        <v>1979</v>
      </c>
      <c r="P18" s="273">
        <f t="shared" si="28"/>
        <v>0</v>
      </c>
      <c r="Q18" s="273">
        <f aca="true" t="shared" si="29" ref="Q18:X18">SUM(AL18,BG18,CB18,CW18,DR18,EM18,FH18)</f>
        <v>36832</v>
      </c>
      <c r="R18" s="273">
        <f t="shared" si="29"/>
        <v>0</v>
      </c>
      <c r="S18" s="273">
        <f t="shared" si="29"/>
        <v>2199</v>
      </c>
      <c r="T18" s="273">
        <f t="shared" si="29"/>
        <v>19755</v>
      </c>
      <c r="U18" s="273">
        <f t="shared" si="29"/>
        <v>0</v>
      </c>
      <c r="V18" s="273">
        <f t="shared" si="29"/>
        <v>0</v>
      </c>
      <c r="W18" s="273">
        <f t="shared" si="29"/>
        <v>4</v>
      </c>
      <c r="X18" s="273">
        <f t="shared" si="29"/>
        <v>20799</v>
      </c>
      <c r="Y18" s="273">
        <f t="shared" si="2"/>
        <v>77205</v>
      </c>
      <c r="Z18" s="273">
        <v>73</v>
      </c>
      <c r="AA18" s="273">
        <v>0</v>
      </c>
      <c r="AB18" s="273">
        <v>2</v>
      </c>
      <c r="AC18" s="273">
        <v>4555</v>
      </c>
      <c r="AD18" s="273">
        <v>0</v>
      </c>
      <c r="AE18" s="273">
        <v>0</v>
      </c>
      <c r="AF18" s="273">
        <v>0</v>
      </c>
      <c r="AG18" s="273">
        <v>0</v>
      </c>
      <c r="AH18" s="273">
        <v>0</v>
      </c>
      <c r="AI18" s="273">
        <v>30</v>
      </c>
      <c r="AJ18" s="273">
        <v>0</v>
      </c>
      <c r="AK18" s="273">
        <v>0</v>
      </c>
      <c r="AL18" s="273">
        <v>36832</v>
      </c>
      <c r="AM18" s="273">
        <v>0</v>
      </c>
      <c r="AN18" s="273">
        <v>0</v>
      </c>
      <c r="AO18" s="273">
        <v>19755</v>
      </c>
      <c r="AP18" s="273">
        <v>0</v>
      </c>
      <c r="AQ18" s="273">
        <v>0</v>
      </c>
      <c r="AR18" s="273">
        <v>0</v>
      </c>
      <c r="AS18" s="273">
        <v>15958</v>
      </c>
      <c r="AT18" s="273">
        <f t="shared" si="3"/>
        <v>37582</v>
      </c>
      <c r="AU18" s="273">
        <v>1040</v>
      </c>
      <c r="AV18" s="273">
        <v>0</v>
      </c>
      <c r="AW18" s="273">
        <v>0</v>
      </c>
      <c r="AX18" s="273">
        <v>22059</v>
      </c>
      <c r="AY18" s="273">
        <v>4631</v>
      </c>
      <c r="AZ18" s="273">
        <v>1290</v>
      </c>
      <c r="BA18" s="273">
        <v>0</v>
      </c>
      <c r="BB18" s="273">
        <v>5443</v>
      </c>
      <c r="BC18" s="273">
        <v>636</v>
      </c>
      <c r="BD18" s="273">
        <v>361</v>
      </c>
      <c r="BE18" s="273">
        <v>0</v>
      </c>
      <c r="BF18" s="273">
        <v>0</v>
      </c>
      <c r="BG18" s="273">
        <v>0</v>
      </c>
      <c r="BH18" s="273">
        <v>0</v>
      </c>
      <c r="BI18" s="273">
        <v>0</v>
      </c>
      <c r="BJ18" s="273">
        <v>0</v>
      </c>
      <c r="BK18" s="273">
        <v>0</v>
      </c>
      <c r="BL18" s="273">
        <v>0</v>
      </c>
      <c r="BM18" s="273">
        <v>0</v>
      </c>
      <c r="BN18" s="273">
        <v>2122</v>
      </c>
      <c r="BO18" s="273">
        <f t="shared" si="4"/>
        <v>1979</v>
      </c>
      <c r="BP18" s="273">
        <v>0</v>
      </c>
      <c r="BQ18" s="273">
        <v>0</v>
      </c>
      <c r="BR18" s="273">
        <v>0</v>
      </c>
      <c r="BS18" s="273">
        <v>0</v>
      </c>
      <c r="BT18" s="273">
        <v>0</v>
      </c>
      <c r="BU18" s="273">
        <v>0</v>
      </c>
      <c r="BV18" s="273">
        <v>0</v>
      </c>
      <c r="BW18" s="273">
        <v>0</v>
      </c>
      <c r="BX18" s="273">
        <v>0</v>
      </c>
      <c r="BY18" s="273">
        <v>0</v>
      </c>
      <c r="BZ18" s="273">
        <v>1979</v>
      </c>
      <c r="CA18" s="273">
        <v>0</v>
      </c>
      <c r="CB18" s="273">
        <v>0</v>
      </c>
      <c r="CC18" s="273">
        <v>0</v>
      </c>
      <c r="CD18" s="273">
        <v>0</v>
      </c>
      <c r="CE18" s="273">
        <v>0</v>
      </c>
      <c r="CF18" s="273">
        <v>0</v>
      </c>
      <c r="CG18" s="273">
        <v>0</v>
      </c>
      <c r="CH18" s="273">
        <v>0</v>
      </c>
      <c r="CI18" s="273">
        <v>0</v>
      </c>
      <c r="CJ18" s="273">
        <f t="shared" si="5"/>
        <v>0</v>
      </c>
      <c r="CK18" s="273">
        <v>0</v>
      </c>
      <c r="CL18" s="273">
        <v>0</v>
      </c>
      <c r="CM18" s="273">
        <v>0</v>
      </c>
      <c r="CN18" s="273">
        <v>0</v>
      </c>
      <c r="CO18" s="273">
        <v>0</v>
      </c>
      <c r="CP18" s="273">
        <v>0</v>
      </c>
      <c r="CQ18" s="273">
        <v>0</v>
      </c>
      <c r="CR18" s="273">
        <v>0</v>
      </c>
      <c r="CS18" s="273">
        <v>0</v>
      </c>
      <c r="CT18" s="273">
        <v>0</v>
      </c>
      <c r="CU18" s="273">
        <v>0</v>
      </c>
      <c r="CV18" s="273">
        <v>0</v>
      </c>
      <c r="CW18" s="273">
        <v>0</v>
      </c>
      <c r="CX18" s="273">
        <v>0</v>
      </c>
      <c r="CY18" s="273">
        <v>0</v>
      </c>
      <c r="CZ18" s="273">
        <v>0</v>
      </c>
      <c r="DA18" s="273">
        <v>0</v>
      </c>
      <c r="DB18" s="273">
        <v>0</v>
      </c>
      <c r="DC18" s="273">
        <v>0</v>
      </c>
      <c r="DD18" s="273">
        <v>0</v>
      </c>
      <c r="DE18" s="273">
        <f t="shared" si="6"/>
        <v>287</v>
      </c>
      <c r="DF18" s="273">
        <v>0</v>
      </c>
      <c r="DG18" s="273">
        <v>0</v>
      </c>
      <c r="DH18" s="273">
        <v>0</v>
      </c>
      <c r="DI18" s="273">
        <v>0</v>
      </c>
      <c r="DJ18" s="273">
        <v>0</v>
      </c>
      <c r="DK18" s="273">
        <v>0</v>
      </c>
      <c r="DL18" s="273">
        <v>0</v>
      </c>
      <c r="DM18" s="273">
        <v>0</v>
      </c>
      <c r="DN18" s="273">
        <v>0</v>
      </c>
      <c r="DO18" s="273">
        <v>0</v>
      </c>
      <c r="DP18" s="273">
        <v>0</v>
      </c>
      <c r="DQ18" s="273">
        <v>0</v>
      </c>
      <c r="DR18" s="273">
        <v>0</v>
      </c>
      <c r="DS18" s="273">
        <v>0</v>
      </c>
      <c r="DT18" s="273">
        <v>53</v>
      </c>
      <c r="DU18" s="273">
        <v>0</v>
      </c>
      <c r="DV18" s="273">
        <v>0</v>
      </c>
      <c r="DW18" s="273">
        <v>0</v>
      </c>
      <c r="DX18" s="273">
        <v>0</v>
      </c>
      <c r="DY18" s="273">
        <v>234</v>
      </c>
      <c r="DZ18" s="273">
        <f t="shared" si="7"/>
        <v>3337</v>
      </c>
      <c r="EA18" s="273">
        <v>0</v>
      </c>
      <c r="EB18" s="273">
        <v>0</v>
      </c>
      <c r="EC18" s="273">
        <v>0</v>
      </c>
      <c r="ED18" s="273">
        <v>0</v>
      </c>
      <c r="EE18" s="273">
        <v>0</v>
      </c>
      <c r="EF18" s="273">
        <v>0</v>
      </c>
      <c r="EG18" s="273">
        <v>0</v>
      </c>
      <c r="EH18" s="273">
        <v>0</v>
      </c>
      <c r="EI18" s="273">
        <v>1191</v>
      </c>
      <c r="EJ18" s="273">
        <v>0</v>
      </c>
      <c r="EK18" s="273">
        <v>0</v>
      </c>
      <c r="EL18" s="273">
        <v>0</v>
      </c>
      <c r="EM18" s="273">
        <v>0</v>
      </c>
      <c r="EN18" s="273">
        <v>0</v>
      </c>
      <c r="EO18" s="273">
        <v>2146</v>
      </c>
      <c r="EP18" s="273">
        <v>0</v>
      </c>
      <c r="EQ18" s="273">
        <v>0</v>
      </c>
      <c r="ER18" s="273">
        <v>0</v>
      </c>
      <c r="ES18" s="273">
        <v>0</v>
      </c>
      <c r="ET18" s="273">
        <v>0</v>
      </c>
      <c r="EU18" s="273">
        <f t="shared" si="8"/>
        <v>110652</v>
      </c>
      <c r="EV18" s="273">
        <v>23705</v>
      </c>
      <c r="EW18" s="273">
        <v>108</v>
      </c>
      <c r="EX18" s="273">
        <v>1370</v>
      </c>
      <c r="EY18" s="273">
        <v>20304</v>
      </c>
      <c r="EZ18" s="273">
        <v>30499</v>
      </c>
      <c r="FA18" s="273">
        <v>10848</v>
      </c>
      <c r="FB18" s="283">
        <v>7</v>
      </c>
      <c r="FC18" s="283">
        <v>18041</v>
      </c>
      <c r="FD18" s="273">
        <v>838</v>
      </c>
      <c r="FE18" s="273">
        <v>2443</v>
      </c>
      <c r="FF18" s="273">
        <v>0</v>
      </c>
      <c r="FG18" s="273">
        <v>0</v>
      </c>
      <c r="FH18" s="273">
        <v>0</v>
      </c>
      <c r="FI18" s="273">
        <v>0</v>
      </c>
      <c r="FJ18" s="273">
        <v>0</v>
      </c>
      <c r="FK18" s="273">
        <v>0</v>
      </c>
      <c r="FL18" s="273">
        <v>0</v>
      </c>
      <c r="FM18" s="273">
        <v>0</v>
      </c>
      <c r="FN18" s="273">
        <v>4</v>
      </c>
      <c r="FO18" s="273">
        <v>2485</v>
      </c>
    </row>
    <row r="19" spans="1:171" s="279" customFormat="1" ht="12" customHeight="1">
      <c r="A19" s="271" t="s">
        <v>564</v>
      </c>
      <c r="B19" s="272" t="s">
        <v>633</v>
      </c>
      <c r="C19" s="300" t="s">
        <v>300</v>
      </c>
      <c r="D19" s="273">
        <f aca="true" t="shared" si="30" ref="D19:P19">SUM(Y19,AT19,BO19,CJ19,DE19,DZ19,EU19)</f>
        <v>315379</v>
      </c>
      <c r="E19" s="273">
        <f t="shared" si="30"/>
        <v>34751</v>
      </c>
      <c r="F19" s="273">
        <f t="shared" si="30"/>
        <v>160</v>
      </c>
      <c r="G19" s="273">
        <f t="shared" si="30"/>
        <v>0</v>
      </c>
      <c r="H19" s="273">
        <f t="shared" si="30"/>
        <v>62367</v>
      </c>
      <c r="I19" s="273">
        <f t="shared" si="30"/>
        <v>25401</v>
      </c>
      <c r="J19" s="273">
        <f t="shared" si="30"/>
        <v>11234</v>
      </c>
      <c r="K19" s="273">
        <f t="shared" si="30"/>
        <v>69</v>
      </c>
      <c r="L19" s="273">
        <f t="shared" si="30"/>
        <v>32002</v>
      </c>
      <c r="M19" s="273">
        <f t="shared" si="30"/>
        <v>10482</v>
      </c>
      <c r="N19" s="273">
        <f t="shared" si="30"/>
        <v>5418</v>
      </c>
      <c r="O19" s="273">
        <f t="shared" si="30"/>
        <v>1806</v>
      </c>
      <c r="P19" s="273">
        <f t="shared" si="30"/>
        <v>0</v>
      </c>
      <c r="Q19" s="273">
        <f aca="true" t="shared" si="31" ref="Q19:X19">SUM(AL19,BG19,CB19,CW19,DR19,EM19,FH19)</f>
        <v>45515</v>
      </c>
      <c r="R19" s="273">
        <f t="shared" si="31"/>
        <v>54</v>
      </c>
      <c r="S19" s="273">
        <f t="shared" si="31"/>
        <v>0</v>
      </c>
      <c r="T19" s="273">
        <f t="shared" si="31"/>
        <v>72992</v>
      </c>
      <c r="U19" s="273">
        <f t="shared" si="31"/>
        <v>0</v>
      </c>
      <c r="V19" s="273">
        <f t="shared" si="31"/>
        <v>0</v>
      </c>
      <c r="W19" s="273">
        <f t="shared" si="31"/>
        <v>1</v>
      </c>
      <c r="X19" s="273">
        <f t="shared" si="31"/>
        <v>13127</v>
      </c>
      <c r="Y19" s="273">
        <f t="shared" si="2"/>
        <v>129335</v>
      </c>
      <c r="Z19" s="273">
        <v>2</v>
      </c>
      <c r="AA19" s="273">
        <v>0</v>
      </c>
      <c r="AB19" s="273">
        <v>0</v>
      </c>
      <c r="AC19" s="273">
        <v>6085</v>
      </c>
      <c r="AD19" s="273">
        <v>0</v>
      </c>
      <c r="AE19" s="273">
        <v>0</v>
      </c>
      <c r="AF19" s="273">
        <v>0</v>
      </c>
      <c r="AG19" s="273">
        <v>0</v>
      </c>
      <c r="AH19" s="273">
        <v>166</v>
      </c>
      <c r="AI19" s="273">
        <v>0</v>
      </c>
      <c r="AJ19" s="273">
        <v>0</v>
      </c>
      <c r="AK19" s="273">
        <v>0</v>
      </c>
      <c r="AL19" s="273">
        <v>45515</v>
      </c>
      <c r="AM19" s="273">
        <v>0</v>
      </c>
      <c r="AN19" s="273">
        <v>0</v>
      </c>
      <c r="AO19" s="273">
        <v>72992</v>
      </c>
      <c r="AP19" s="273">
        <v>0</v>
      </c>
      <c r="AQ19" s="273">
        <v>0</v>
      </c>
      <c r="AR19" s="273">
        <v>0</v>
      </c>
      <c r="AS19" s="273">
        <v>4575</v>
      </c>
      <c r="AT19" s="273">
        <f t="shared" si="3"/>
        <v>67992</v>
      </c>
      <c r="AU19" s="273">
        <v>6916</v>
      </c>
      <c r="AV19" s="273">
        <v>29</v>
      </c>
      <c r="AW19" s="273">
        <v>0</v>
      </c>
      <c r="AX19" s="273">
        <v>31983</v>
      </c>
      <c r="AY19" s="273">
        <v>5716</v>
      </c>
      <c r="AZ19" s="273">
        <v>2061</v>
      </c>
      <c r="BA19" s="273">
        <v>36</v>
      </c>
      <c r="BB19" s="273">
        <v>12821</v>
      </c>
      <c r="BC19" s="273">
        <v>2945</v>
      </c>
      <c r="BD19" s="273">
        <v>864</v>
      </c>
      <c r="BE19" s="273">
        <v>0</v>
      </c>
      <c r="BF19" s="273">
        <v>0</v>
      </c>
      <c r="BG19" s="273">
        <v>0</v>
      </c>
      <c r="BH19" s="273">
        <v>0</v>
      </c>
      <c r="BI19" s="273">
        <v>0</v>
      </c>
      <c r="BJ19" s="273">
        <v>0</v>
      </c>
      <c r="BK19" s="273">
        <v>0</v>
      </c>
      <c r="BL19" s="273">
        <v>0</v>
      </c>
      <c r="BM19" s="273">
        <v>0</v>
      </c>
      <c r="BN19" s="273">
        <v>4621</v>
      </c>
      <c r="BO19" s="273">
        <f t="shared" si="4"/>
        <v>3007</v>
      </c>
      <c r="BP19" s="273">
        <v>0</v>
      </c>
      <c r="BQ19" s="273">
        <v>0</v>
      </c>
      <c r="BR19" s="273">
        <v>0</v>
      </c>
      <c r="BS19" s="273">
        <v>0</v>
      </c>
      <c r="BT19" s="273">
        <v>0</v>
      </c>
      <c r="BU19" s="273">
        <v>0</v>
      </c>
      <c r="BV19" s="273">
        <v>0</v>
      </c>
      <c r="BW19" s="273">
        <v>0</v>
      </c>
      <c r="BX19" s="273">
        <v>0</v>
      </c>
      <c r="BY19" s="273">
        <v>0</v>
      </c>
      <c r="BZ19" s="273">
        <v>1806</v>
      </c>
      <c r="CA19" s="273">
        <v>0</v>
      </c>
      <c r="CB19" s="273">
        <v>0</v>
      </c>
      <c r="CC19" s="273">
        <v>0</v>
      </c>
      <c r="CD19" s="273">
        <v>0</v>
      </c>
      <c r="CE19" s="273">
        <v>0</v>
      </c>
      <c r="CF19" s="273">
        <v>0</v>
      </c>
      <c r="CG19" s="273">
        <v>0</v>
      </c>
      <c r="CH19" s="273">
        <v>0</v>
      </c>
      <c r="CI19" s="273">
        <v>1201</v>
      </c>
      <c r="CJ19" s="273">
        <f t="shared" si="5"/>
        <v>0</v>
      </c>
      <c r="CK19" s="273">
        <v>0</v>
      </c>
      <c r="CL19" s="273">
        <v>0</v>
      </c>
      <c r="CM19" s="273">
        <v>0</v>
      </c>
      <c r="CN19" s="273">
        <v>0</v>
      </c>
      <c r="CO19" s="273">
        <v>0</v>
      </c>
      <c r="CP19" s="273">
        <v>0</v>
      </c>
      <c r="CQ19" s="273">
        <v>0</v>
      </c>
      <c r="CR19" s="273">
        <v>0</v>
      </c>
      <c r="CS19" s="273">
        <v>0</v>
      </c>
      <c r="CT19" s="273">
        <v>0</v>
      </c>
      <c r="CU19" s="273">
        <v>0</v>
      </c>
      <c r="CV19" s="273">
        <v>0</v>
      </c>
      <c r="CW19" s="273">
        <v>0</v>
      </c>
      <c r="CX19" s="273">
        <v>0</v>
      </c>
      <c r="CY19" s="273">
        <v>0</v>
      </c>
      <c r="CZ19" s="273">
        <v>0</v>
      </c>
      <c r="DA19" s="273">
        <v>0</v>
      </c>
      <c r="DB19" s="273">
        <v>0</v>
      </c>
      <c r="DC19" s="273">
        <v>0</v>
      </c>
      <c r="DD19" s="273">
        <v>0</v>
      </c>
      <c r="DE19" s="273">
        <f t="shared" si="6"/>
        <v>0</v>
      </c>
      <c r="DF19" s="273">
        <v>0</v>
      </c>
      <c r="DG19" s="273">
        <v>0</v>
      </c>
      <c r="DH19" s="273">
        <v>0</v>
      </c>
      <c r="DI19" s="273">
        <v>0</v>
      </c>
      <c r="DJ19" s="273">
        <v>0</v>
      </c>
      <c r="DK19" s="273">
        <v>0</v>
      </c>
      <c r="DL19" s="273">
        <v>0</v>
      </c>
      <c r="DM19" s="273">
        <v>0</v>
      </c>
      <c r="DN19" s="273">
        <v>0</v>
      </c>
      <c r="DO19" s="273">
        <v>0</v>
      </c>
      <c r="DP19" s="273">
        <v>0</v>
      </c>
      <c r="DQ19" s="273">
        <v>0</v>
      </c>
      <c r="DR19" s="273">
        <v>0</v>
      </c>
      <c r="DS19" s="273">
        <v>0</v>
      </c>
      <c r="DT19" s="273">
        <v>0</v>
      </c>
      <c r="DU19" s="273">
        <v>0</v>
      </c>
      <c r="DV19" s="273">
        <v>0</v>
      </c>
      <c r="DW19" s="273">
        <v>0</v>
      </c>
      <c r="DX19" s="273">
        <v>0</v>
      </c>
      <c r="DY19" s="273">
        <v>0</v>
      </c>
      <c r="DZ19" s="273">
        <f t="shared" si="7"/>
        <v>161</v>
      </c>
      <c r="EA19" s="273">
        <v>0</v>
      </c>
      <c r="EB19" s="273">
        <v>0</v>
      </c>
      <c r="EC19" s="273">
        <v>0</v>
      </c>
      <c r="ED19" s="273">
        <v>0</v>
      </c>
      <c r="EE19" s="273">
        <v>0</v>
      </c>
      <c r="EF19" s="273">
        <v>0</v>
      </c>
      <c r="EG19" s="273">
        <v>0</v>
      </c>
      <c r="EH19" s="273">
        <v>0</v>
      </c>
      <c r="EI19" s="273">
        <v>107</v>
      </c>
      <c r="EJ19" s="273">
        <v>0</v>
      </c>
      <c r="EK19" s="273">
        <v>0</v>
      </c>
      <c r="EL19" s="273">
        <v>0</v>
      </c>
      <c r="EM19" s="273">
        <v>0</v>
      </c>
      <c r="EN19" s="273">
        <v>54</v>
      </c>
      <c r="EO19" s="273">
        <v>0</v>
      </c>
      <c r="EP19" s="273">
        <v>0</v>
      </c>
      <c r="EQ19" s="273">
        <v>0</v>
      </c>
      <c r="ER19" s="273">
        <v>0</v>
      </c>
      <c r="ES19" s="273">
        <v>0</v>
      </c>
      <c r="ET19" s="273">
        <v>0</v>
      </c>
      <c r="EU19" s="273">
        <f t="shared" si="8"/>
        <v>114884</v>
      </c>
      <c r="EV19" s="273">
        <v>27833</v>
      </c>
      <c r="EW19" s="273">
        <v>131</v>
      </c>
      <c r="EX19" s="273">
        <v>0</v>
      </c>
      <c r="EY19" s="273">
        <v>24299</v>
      </c>
      <c r="EZ19" s="273">
        <v>19685</v>
      </c>
      <c r="FA19" s="273">
        <v>9173</v>
      </c>
      <c r="FB19" s="273">
        <v>33</v>
      </c>
      <c r="FC19" s="273">
        <v>19181</v>
      </c>
      <c r="FD19" s="273">
        <v>7264</v>
      </c>
      <c r="FE19" s="273">
        <v>4554</v>
      </c>
      <c r="FF19" s="273">
        <v>0</v>
      </c>
      <c r="FG19" s="273">
        <v>0</v>
      </c>
      <c r="FH19" s="273">
        <v>0</v>
      </c>
      <c r="FI19" s="273">
        <v>0</v>
      </c>
      <c r="FJ19" s="273">
        <v>0</v>
      </c>
      <c r="FK19" s="273">
        <v>0</v>
      </c>
      <c r="FL19" s="273">
        <v>0</v>
      </c>
      <c r="FM19" s="273">
        <v>0</v>
      </c>
      <c r="FN19" s="273">
        <v>1</v>
      </c>
      <c r="FO19" s="273">
        <v>2730</v>
      </c>
    </row>
    <row r="20" spans="1:171" s="279" customFormat="1" ht="12" customHeight="1">
      <c r="A20" s="271" t="s">
        <v>565</v>
      </c>
      <c r="B20" s="272" t="s">
        <v>634</v>
      </c>
      <c r="C20" s="300" t="s">
        <v>300</v>
      </c>
      <c r="D20" s="273">
        <f aca="true" t="shared" si="32" ref="D20:P20">SUM(Y20,AT20,BO20,CJ20,DE20,DZ20,EU20)</f>
        <v>304345</v>
      </c>
      <c r="E20" s="273">
        <f t="shared" si="32"/>
        <v>17787</v>
      </c>
      <c r="F20" s="273">
        <f t="shared" si="32"/>
        <v>186</v>
      </c>
      <c r="G20" s="273">
        <f t="shared" si="32"/>
        <v>4835</v>
      </c>
      <c r="H20" s="273">
        <f t="shared" si="32"/>
        <v>41910</v>
      </c>
      <c r="I20" s="273">
        <f t="shared" si="32"/>
        <v>54063</v>
      </c>
      <c r="J20" s="273">
        <f t="shared" si="32"/>
        <v>27023</v>
      </c>
      <c r="K20" s="273">
        <f t="shared" si="32"/>
        <v>87</v>
      </c>
      <c r="L20" s="273">
        <f t="shared" si="32"/>
        <v>94118</v>
      </c>
      <c r="M20" s="273">
        <f t="shared" si="32"/>
        <v>947</v>
      </c>
      <c r="N20" s="273">
        <f t="shared" si="32"/>
        <v>230</v>
      </c>
      <c r="O20" s="273">
        <f t="shared" si="32"/>
        <v>17607</v>
      </c>
      <c r="P20" s="273">
        <f t="shared" si="32"/>
        <v>0</v>
      </c>
      <c r="Q20" s="273">
        <f aca="true" t="shared" si="33" ref="Q20:X20">SUM(AL20,BG20,CB20,CW20,DR20,EM20,FH20)</f>
        <v>28763</v>
      </c>
      <c r="R20" s="273">
        <f t="shared" si="33"/>
        <v>1085</v>
      </c>
      <c r="S20" s="273">
        <f t="shared" si="33"/>
        <v>2157</v>
      </c>
      <c r="T20" s="273">
        <f t="shared" si="33"/>
        <v>1545</v>
      </c>
      <c r="U20" s="273">
        <f t="shared" si="33"/>
        <v>0</v>
      </c>
      <c r="V20" s="273">
        <f t="shared" si="33"/>
        <v>568</v>
      </c>
      <c r="W20" s="273">
        <f t="shared" si="33"/>
        <v>0</v>
      </c>
      <c r="X20" s="273">
        <f t="shared" si="33"/>
        <v>11434</v>
      </c>
      <c r="Y20" s="273">
        <f t="shared" si="2"/>
        <v>34983</v>
      </c>
      <c r="Z20" s="273">
        <v>0</v>
      </c>
      <c r="AA20" s="273">
        <v>0</v>
      </c>
      <c r="AB20" s="273">
        <v>0</v>
      </c>
      <c r="AC20" s="273">
        <v>3684</v>
      </c>
      <c r="AD20" s="273">
        <v>0</v>
      </c>
      <c r="AE20" s="273">
        <v>0</v>
      </c>
      <c r="AF20" s="273">
        <v>0</v>
      </c>
      <c r="AG20" s="273">
        <v>0</v>
      </c>
      <c r="AH20" s="273">
        <v>0</v>
      </c>
      <c r="AI20" s="273">
        <v>0</v>
      </c>
      <c r="AJ20" s="273">
        <v>0</v>
      </c>
      <c r="AK20" s="273">
        <v>0</v>
      </c>
      <c r="AL20" s="273">
        <v>28763</v>
      </c>
      <c r="AM20" s="273">
        <v>0</v>
      </c>
      <c r="AN20" s="273">
        <v>0</v>
      </c>
      <c r="AO20" s="273">
        <v>1545</v>
      </c>
      <c r="AP20" s="273">
        <v>0</v>
      </c>
      <c r="AQ20" s="273">
        <v>568</v>
      </c>
      <c r="AR20" s="273">
        <v>0</v>
      </c>
      <c r="AS20" s="273">
        <v>423</v>
      </c>
      <c r="AT20" s="273">
        <f t="shared" si="3"/>
        <v>17537</v>
      </c>
      <c r="AU20" s="273">
        <v>0</v>
      </c>
      <c r="AV20" s="273">
        <v>0</v>
      </c>
      <c r="AW20" s="273">
        <v>0</v>
      </c>
      <c r="AX20" s="273">
        <v>16045</v>
      </c>
      <c r="AY20" s="273">
        <v>16</v>
      </c>
      <c r="AZ20" s="273">
        <v>0</v>
      </c>
      <c r="BA20" s="273">
        <v>0</v>
      </c>
      <c r="BB20" s="273">
        <v>0</v>
      </c>
      <c r="BC20" s="273">
        <v>0</v>
      </c>
      <c r="BD20" s="273">
        <v>0</v>
      </c>
      <c r="BE20" s="273">
        <v>0</v>
      </c>
      <c r="BF20" s="273">
        <v>0</v>
      </c>
      <c r="BG20" s="273">
        <v>0</v>
      </c>
      <c r="BH20" s="273">
        <v>0</v>
      </c>
      <c r="BI20" s="273">
        <v>0</v>
      </c>
      <c r="BJ20" s="273">
        <v>0</v>
      </c>
      <c r="BK20" s="273">
        <v>0</v>
      </c>
      <c r="BL20" s="273">
        <v>0</v>
      </c>
      <c r="BM20" s="273">
        <v>0</v>
      </c>
      <c r="BN20" s="273">
        <v>1476</v>
      </c>
      <c r="BO20" s="273">
        <f t="shared" si="4"/>
        <v>17607</v>
      </c>
      <c r="BP20" s="273">
        <v>0</v>
      </c>
      <c r="BQ20" s="273">
        <v>0</v>
      </c>
      <c r="BR20" s="273">
        <v>0</v>
      </c>
      <c r="BS20" s="273">
        <v>0</v>
      </c>
      <c r="BT20" s="273">
        <v>0</v>
      </c>
      <c r="BU20" s="273">
        <v>0</v>
      </c>
      <c r="BV20" s="273">
        <v>0</v>
      </c>
      <c r="BW20" s="273">
        <v>0</v>
      </c>
      <c r="BX20" s="273">
        <v>0</v>
      </c>
      <c r="BY20" s="273">
        <v>0</v>
      </c>
      <c r="BZ20" s="273">
        <v>17607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73">
        <v>0</v>
      </c>
      <c r="CH20" s="273">
        <v>0</v>
      </c>
      <c r="CI20" s="273">
        <v>0</v>
      </c>
      <c r="CJ20" s="273">
        <f t="shared" si="5"/>
        <v>0</v>
      </c>
      <c r="CK20" s="273">
        <v>0</v>
      </c>
      <c r="CL20" s="273">
        <v>0</v>
      </c>
      <c r="CM20" s="273">
        <v>0</v>
      </c>
      <c r="CN20" s="273">
        <v>0</v>
      </c>
      <c r="CO20" s="273">
        <v>0</v>
      </c>
      <c r="CP20" s="273">
        <v>0</v>
      </c>
      <c r="CQ20" s="273">
        <v>0</v>
      </c>
      <c r="CR20" s="273">
        <v>0</v>
      </c>
      <c r="CS20" s="273">
        <v>0</v>
      </c>
      <c r="CT20" s="273">
        <v>0</v>
      </c>
      <c r="CU20" s="273">
        <v>0</v>
      </c>
      <c r="CV20" s="273">
        <v>0</v>
      </c>
      <c r="CW20" s="273">
        <v>0</v>
      </c>
      <c r="CX20" s="273">
        <v>0</v>
      </c>
      <c r="CY20" s="273">
        <v>0</v>
      </c>
      <c r="CZ20" s="273">
        <v>0</v>
      </c>
      <c r="DA20" s="273">
        <v>0</v>
      </c>
      <c r="DB20" s="273">
        <v>0</v>
      </c>
      <c r="DC20" s="273">
        <v>0</v>
      </c>
      <c r="DD20" s="273">
        <v>0</v>
      </c>
      <c r="DE20" s="273">
        <f t="shared" si="6"/>
        <v>0</v>
      </c>
      <c r="DF20" s="273">
        <v>0</v>
      </c>
      <c r="DG20" s="273">
        <v>0</v>
      </c>
      <c r="DH20" s="273">
        <v>0</v>
      </c>
      <c r="DI20" s="273">
        <v>0</v>
      </c>
      <c r="DJ20" s="273">
        <v>0</v>
      </c>
      <c r="DK20" s="273">
        <v>0</v>
      </c>
      <c r="DL20" s="273">
        <v>0</v>
      </c>
      <c r="DM20" s="273">
        <v>0</v>
      </c>
      <c r="DN20" s="273">
        <v>0</v>
      </c>
      <c r="DO20" s="273">
        <v>0</v>
      </c>
      <c r="DP20" s="273">
        <v>0</v>
      </c>
      <c r="DQ20" s="273">
        <v>0</v>
      </c>
      <c r="DR20" s="273">
        <v>0</v>
      </c>
      <c r="DS20" s="273">
        <v>0</v>
      </c>
      <c r="DT20" s="273">
        <v>0</v>
      </c>
      <c r="DU20" s="273">
        <v>0</v>
      </c>
      <c r="DV20" s="273">
        <v>0</v>
      </c>
      <c r="DW20" s="273">
        <v>0</v>
      </c>
      <c r="DX20" s="273">
        <v>0</v>
      </c>
      <c r="DY20" s="273">
        <v>0</v>
      </c>
      <c r="DZ20" s="273">
        <f t="shared" si="7"/>
        <v>3785</v>
      </c>
      <c r="EA20" s="273">
        <v>0</v>
      </c>
      <c r="EB20" s="273">
        <v>0</v>
      </c>
      <c r="EC20" s="273">
        <v>0</v>
      </c>
      <c r="ED20" s="273">
        <v>0</v>
      </c>
      <c r="EE20" s="273">
        <v>0</v>
      </c>
      <c r="EF20" s="273">
        <v>0</v>
      </c>
      <c r="EG20" s="273">
        <v>0</v>
      </c>
      <c r="EH20" s="273">
        <v>0</v>
      </c>
      <c r="EI20" s="273">
        <v>0</v>
      </c>
      <c r="EJ20" s="273">
        <v>0</v>
      </c>
      <c r="EK20" s="273">
        <v>0</v>
      </c>
      <c r="EL20" s="273">
        <v>0</v>
      </c>
      <c r="EM20" s="273">
        <v>0</v>
      </c>
      <c r="EN20" s="273">
        <v>1085</v>
      </c>
      <c r="EO20" s="273">
        <v>2157</v>
      </c>
      <c r="EP20" s="273">
        <v>0</v>
      </c>
      <c r="EQ20" s="273">
        <v>0</v>
      </c>
      <c r="ER20" s="273">
        <v>0</v>
      </c>
      <c r="ES20" s="273">
        <v>0</v>
      </c>
      <c r="ET20" s="273">
        <v>543</v>
      </c>
      <c r="EU20" s="273">
        <f t="shared" si="8"/>
        <v>230433</v>
      </c>
      <c r="EV20" s="273">
        <v>17787</v>
      </c>
      <c r="EW20" s="273">
        <v>186</v>
      </c>
      <c r="EX20" s="273">
        <v>4835</v>
      </c>
      <c r="EY20" s="273">
        <v>22181</v>
      </c>
      <c r="EZ20" s="273">
        <v>54047</v>
      </c>
      <c r="FA20" s="273">
        <v>27023</v>
      </c>
      <c r="FB20" s="273">
        <v>87</v>
      </c>
      <c r="FC20" s="273">
        <v>94118</v>
      </c>
      <c r="FD20" s="273">
        <v>947</v>
      </c>
      <c r="FE20" s="273">
        <v>230</v>
      </c>
      <c r="FF20" s="273">
        <v>0</v>
      </c>
      <c r="FG20" s="273">
        <v>0</v>
      </c>
      <c r="FH20" s="273">
        <v>0</v>
      </c>
      <c r="FI20" s="273">
        <v>0</v>
      </c>
      <c r="FJ20" s="273">
        <v>0</v>
      </c>
      <c r="FK20" s="273">
        <v>0</v>
      </c>
      <c r="FL20" s="273">
        <v>0</v>
      </c>
      <c r="FM20" s="273">
        <v>0</v>
      </c>
      <c r="FN20" s="273">
        <v>0</v>
      </c>
      <c r="FO20" s="273">
        <v>8992</v>
      </c>
    </row>
    <row r="21" spans="1:171" s="279" customFormat="1" ht="12" customHeight="1">
      <c r="A21" s="271" t="s">
        <v>566</v>
      </c>
      <c r="B21" s="272" t="s">
        <v>635</v>
      </c>
      <c r="C21" s="300" t="s">
        <v>300</v>
      </c>
      <c r="D21" s="273">
        <f aca="true" t="shared" si="34" ref="D21:R21">SUM(Y21,AT21,BO21,CJ21,DE21,DZ21,EU21)</f>
        <v>93584</v>
      </c>
      <c r="E21" s="273">
        <f t="shared" si="34"/>
        <v>13831</v>
      </c>
      <c r="F21" s="273">
        <f t="shared" si="34"/>
        <v>77</v>
      </c>
      <c r="G21" s="273">
        <f t="shared" si="34"/>
        <v>1357</v>
      </c>
      <c r="H21" s="273">
        <f t="shared" si="34"/>
        <v>15658</v>
      </c>
      <c r="I21" s="273">
        <f t="shared" si="34"/>
        <v>13413</v>
      </c>
      <c r="J21" s="273">
        <f t="shared" si="34"/>
        <v>3752</v>
      </c>
      <c r="K21" s="273">
        <f t="shared" si="34"/>
        <v>23</v>
      </c>
      <c r="L21" s="273">
        <f t="shared" si="34"/>
        <v>16140</v>
      </c>
      <c r="M21" s="273">
        <f t="shared" si="34"/>
        <v>562</v>
      </c>
      <c r="N21" s="273">
        <f t="shared" si="34"/>
        <v>89</v>
      </c>
      <c r="O21" s="273">
        <f t="shared" si="34"/>
        <v>6133</v>
      </c>
      <c r="P21" s="273">
        <f t="shared" si="34"/>
        <v>0</v>
      </c>
      <c r="Q21" s="273">
        <f t="shared" si="34"/>
        <v>7091</v>
      </c>
      <c r="R21" s="273">
        <f t="shared" si="34"/>
        <v>0</v>
      </c>
      <c r="S21" s="273">
        <f aca="true" t="shared" si="35" ref="S21:X21">SUM(AN21,BI21,CD21,CY21,DT21,EO21,FJ21)</f>
        <v>0</v>
      </c>
      <c r="T21" s="273">
        <f t="shared" si="35"/>
        <v>3046</v>
      </c>
      <c r="U21" s="273">
        <f t="shared" si="35"/>
        <v>0</v>
      </c>
      <c r="V21" s="273">
        <f t="shared" si="35"/>
        <v>742</v>
      </c>
      <c r="W21" s="273">
        <f t="shared" si="35"/>
        <v>46</v>
      </c>
      <c r="X21" s="273">
        <f t="shared" si="35"/>
        <v>11624</v>
      </c>
      <c r="Y21" s="273">
        <f t="shared" si="2"/>
        <v>12276</v>
      </c>
      <c r="Z21" s="273">
        <v>58</v>
      </c>
      <c r="AA21" s="273">
        <v>0</v>
      </c>
      <c r="AB21" s="273">
        <v>0</v>
      </c>
      <c r="AC21" s="273">
        <v>1154</v>
      </c>
      <c r="AD21" s="273">
        <v>6</v>
      </c>
      <c r="AE21" s="273">
        <v>0</v>
      </c>
      <c r="AF21" s="273">
        <v>0</v>
      </c>
      <c r="AG21" s="273">
        <v>0</v>
      </c>
      <c r="AH21" s="273">
        <v>0</v>
      </c>
      <c r="AI21" s="273">
        <v>0</v>
      </c>
      <c r="AJ21" s="273">
        <v>0</v>
      </c>
      <c r="AK21" s="273">
        <v>0</v>
      </c>
      <c r="AL21" s="273">
        <v>7091</v>
      </c>
      <c r="AM21" s="273">
        <v>0</v>
      </c>
      <c r="AN21" s="273">
        <v>0</v>
      </c>
      <c r="AO21" s="273">
        <v>2955</v>
      </c>
      <c r="AP21" s="273">
        <v>0</v>
      </c>
      <c r="AQ21" s="273">
        <v>742</v>
      </c>
      <c r="AR21" s="273">
        <v>0</v>
      </c>
      <c r="AS21" s="273">
        <v>270</v>
      </c>
      <c r="AT21" s="273">
        <f t="shared" si="3"/>
        <v>8902</v>
      </c>
      <c r="AU21" s="273">
        <v>385</v>
      </c>
      <c r="AV21" s="273">
        <v>49</v>
      </c>
      <c r="AW21" s="273">
        <v>0</v>
      </c>
      <c r="AX21" s="273">
        <v>6484</v>
      </c>
      <c r="AY21" s="273">
        <v>868</v>
      </c>
      <c r="AZ21" s="273">
        <v>161</v>
      </c>
      <c r="BA21" s="273">
        <v>1</v>
      </c>
      <c r="BB21" s="273">
        <v>237</v>
      </c>
      <c r="BC21" s="273">
        <v>502</v>
      </c>
      <c r="BD21" s="273">
        <v>0</v>
      </c>
      <c r="BE21" s="273">
        <v>0</v>
      </c>
      <c r="BF21" s="273">
        <v>0</v>
      </c>
      <c r="BG21" s="273">
        <v>0</v>
      </c>
      <c r="BH21" s="273">
        <v>0</v>
      </c>
      <c r="BI21" s="273">
        <v>0</v>
      </c>
      <c r="BJ21" s="273">
        <v>0</v>
      </c>
      <c r="BK21" s="273">
        <v>0</v>
      </c>
      <c r="BL21" s="273">
        <v>0</v>
      </c>
      <c r="BM21" s="273">
        <v>0</v>
      </c>
      <c r="BN21" s="273">
        <v>215</v>
      </c>
      <c r="BO21" s="273">
        <f t="shared" si="4"/>
        <v>6397</v>
      </c>
      <c r="BP21" s="273">
        <v>0</v>
      </c>
      <c r="BQ21" s="273">
        <v>0</v>
      </c>
      <c r="BR21" s="273">
        <v>0</v>
      </c>
      <c r="BS21" s="273">
        <v>0</v>
      </c>
      <c r="BT21" s="273">
        <v>0</v>
      </c>
      <c r="BU21" s="273">
        <v>0</v>
      </c>
      <c r="BV21" s="273">
        <v>0</v>
      </c>
      <c r="BW21" s="273">
        <v>0</v>
      </c>
      <c r="BX21" s="273">
        <v>0</v>
      </c>
      <c r="BY21" s="273">
        <v>0</v>
      </c>
      <c r="BZ21" s="273">
        <v>5988</v>
      </c>
      <c r="CA21" s="273">
        <v>0</v>
      </c>
      <c r="CB21" s="273">
        <v>0</v>
      </c>
      <c r="CC21" s="273">
        <v>0</v>
      </c>
      <c r="CD21" s="273">
        <v>0</v>
      </c>
      <c r="CE21" s="273">
        <v>0</v>
      </c>
      <c r="CF21" s="273">
        <v>0</v>
      </c>
      <c r="CG21" s="273">
        <v>0</v>
      </c>
      <c r="CH21" s="273">
        <v>0</v>
      </c>
      <c r="CI21" s="273">
        <v>409</v>
      </c>
      <c r="CJ21" s="273">
        <f t="shared" si="5"/>
        <v>0</v>
      </c>
      <c r="CK21" s="273">
        <v>0</v>
      </c>
      <c r="CL21" s="273">
        <v>0</v>
      </c>
      <c r="CM21" s="273">
        <v>0</v>
      </c>
      <c r="CN21" s="273">
        <v>0</v>
      </c>
      <c r="CO21" s="273">
        <v>0</v>
      </c>
      <c r="CP21" s="273">
        <v>0</v>
      </c>
      <c r="CQ21" s="273">
        <v>0</v>
      </c>
      <c r="CR21" s="273">
        <v>0</v>
      </c>
      <c r="CS21" s="273">
        <v>0</v>
      </c>
      <c r="CT21" s="273">
        <v>0</v>
      </c>
      <c r="CU21" s="273">
        <v>0</v>
      </c>
      <c r="CV21" s="273">
        <v>0</v>
      </c>
      <c r="CW21" s="273">
        <v>0</v>
      </c>
      <c r="CX21" s="273">
        <v>0</v>
      </c>
      <c r="CY21" s="273">
        <v>0</v>
      </c>
      <c r="CZ21" s="273">
        <v>0</v>
      </c>
      <c r="DA21" s="273">
        <v>0</v>
      </c>
      <c r="DB21" s="273">
        <v>0</v>
      </c>
      <c r="DC21" s="273">
        <v>0</v>
      </c>
      <c r="DD21" s="273">
        <v>0</v>
      </c>
      <c r="DE21" s="273">
        <f t="shared" si="6"/>
        <v>7792</v>
      </c>
      <c r="DF21" s="273">
        <v>0</v>
      </c>
      <c r="DG21" s="273">
        <v>0</v>
      </c>
      <c r="DH21" s="273">
        <v>0</v>
      </c>
      <c r="DI21" s="273">
        <v>0</v>
      </c>
      <c r="DJ21" s="273">
        <v>0</v>
      </c>
      <c r="DK21" s="273">
        <v>0</v>
      </c>
      <c r="DL21" s="273">
        <v>0</v>
      </c>
      <c r="DM21" s="273">
        <v>0</v>
      </c>
      <c r="DN21" s="273">
        <v>0</v>
      </c>
      <c r="DO21" s="273">
        <v>0</v>
      </c>
      <c r="DP21" s="273">
        <v>0</v>
      </c>
      <c r="DQ21" s="273">
        <v>0</v>
      </c>
      <c r="DR21" s="273">
        <v>0</v>
      </c>
      <c r="DS21" s="273">
        <v>0</v>
      </c>
      <c r="DT21" s="273">
        <v>0</v>
      </c>
      <c r="DU21" s="273">
        <v>0</v>
      </c>
      <c r="DV21" s="273">
        <v>0</v>
      </c>
      <c r="DW21" s="273">
        <v>0</v>
      </c>
      <c r="DX21" s="273">
        <v>0</v>
      </c>
      <c r="DY21" s="273">
        <v>7792</v>
      </c>
      <c r="DZ21" s="273">
        <f t="shared" si="7"/>
        <v>17</v>
      </c>
      <c r="EA21" s="273">
        <v>0</v>
      </c>
      <c r="EB21" s="273">
        <v>0</v>
      </c>
      <c r="EC21" s="273">
        <v>0</v>
      </c>
      <c r="ED21" s="273">
        <v>0</v>
      </c>
      <c r="EE21" s="273">
        <v>0</v>
      </c>
      <c r="EF21" s="273">
        <v>0</v>
      </c>
      <c r="EG21" s="273">
        <v>0</v>
      </c>
      <c r="EH21" s="273">
        <v>0</v>
      </c>
      <c r="EI21" s="273">
        <v>0</v>
      </c>
      <c r="EJ21" s="273">
        <v>0</v>
      </c>
      <c r="EK21" s="273">
        <v>0</v>
      </c>
      <c r="EL21" s="273">
        <v>0</v>
      </c>
      <c r="EM21" s="273">
        <v>0</v>
      </c>
      <c r="EN21" s="273">
        <v>0</v>
      </c>
      <c r="EO21" s="273">
        <v>0</v>
      </c>
      <c r="EP21" s="273">
        <v>0</v>
      </c>
      <c r="EQ21" s="273">
        <v>0</v>
      </c>
      <c r="ER21" s="273">
        <v>0</v>
      </c>
      <c r="ES21" s="273">
        <v>17</v>
      </c>
      <c r="ET21" s="273">
        <v>0</v>
      </c>
      <c r="EU21" s="273">
        <f t="shared" si="8"/>
        <v>58200</v>
      </c>
      <c r="EV21" s="273">
        <v>13388</v>
      </c>
      <c r="EW21" s="273">
        <v>28</v>
      </c>
      <c r="EX21" s="273">
        <v>1357</v>
      </c>
      <c r="EY21" s="273">
        <v>8020</v>
      </c>
      <c r="EZ21" s="273">
        <v>12539</v>
      </c>
      <c r="FA21" s="273">
        <v>3591</v>
      </c>
      <c r="FB21" s="273">
        <v>22</v>
      </c>
      <c r="FC21" s="273">
        <v>15903</v>
      </c>
      <c r="FD21" s="273">
        <v>60</v>
      </c>
      <c r="FE21" s="273">
        <v>89</v>
      </c>
      <c r="FF21" s="273">
        <v>145</v>
      </c>
      <c r="FG21" s="273">
        <v>0</v>
      </c>
      <c r="FH21" s="273">
        <v>0</v>
      </c>
      <c r="FI21" s="273">
        <v>0</v>
      </c>
      <c r="FJ21" s="273">
        <v>0</v>
      </c>
      <c r="FK21" s="273">
        <v>91</v>
      </c>
      <c r="FL21" s="273">
        <v>0</v>
      </c>
      <c r="FM21" s="273">
        <v>0</v>
      </c>
      <c r="FN21" s="273">
        <v>29</v>
      </c>
      <c r="FO21" s="273">
        <v>2938</v>
      </c>
    </row>
    <row r="22" spans="1:171" s="279" customFormat="1" ht="12" customHeight="1">
      <c r="A22" s="271" t="s">
        <v>638</v>
      </c>
      <c r="B22" s="272" t="s">
        <v>639</v>
      </c>
      <c r="C22" s="300" t="s">
        <v>300</v>
      </c>
      <c r="D22" s="273">
        <f aca="true" t="shared" si="36" ref="D22:R22">SUM(Y22,AT22,BO22,CJ22,DE22,DZ22,EU22)</f>
        <v>46824</v>
      </c>
      <c r="E22" s="273">
        <f t="shared" si="36"/>
        <v>1864</v>
      </c>
      <c r="F22" s="273">
        <f t="shared" si="36"/>
        <v>42</v>
      </c>
      <c r="G22" s="273">
        <f t="shared" si="36"/>
        <v>843</v>
      </c>
      <c r="H22" s="273">
        <f t="shared" si="36"/>
        <v>7780</v>
      </c>
      <c r="I22" s="273">
        <f t="shared" si="36"/>
        <v>4357</v>
      </c>
      <c r="J22" s="273">
        <f t="shared" si="36"/>
        <v>716</v>
      </c>
      <c r="K22" s="273">
        <f t="shared" si="36"/>
        <v>57</v>
      </c>
      <c r="L22" s="273">
        <f t="shared" si="36"/>
        <v>2278</v>
      </c>
      <c r="M22" s="273">
        <f t="shared" si="36"/>
        <v>15</v>
      </c>
      <c r="N22" s="273">
        <f t="shared" si="36"/>
        <v>231</v>
      </c>
      <c r="O22" s="273">
        <f t="shared" si="36"/>
        <v>9171</v>
      </c>
      <c r="P22" s="273">
        <f t="shared" si="36"/>
        <v>1671</v>
      </c>
      <c r="Q22" s="273">
        <f t="shared" si="36"/>
        <v>3842</v>
      </c>
      <c r="R22" s="273">
        <f t="shared" si="36"/>
        <v>6538</v>
      </c>
      <c r="S22" s="273">
        <f aca="true" t="shared" si="37" ref="S22:X22">SUM(AN22,BI22,CD22,CY22,DT22,EO22,FJ22)</f>
        <v>5669</v>
      </c>
      <c r="T22" s="273">
        <f t="shared" si="37"/>
        <v>0</v>
      </c>
      <c r="U22" s="273">
        <f t="shared" si="37"/>
        <v>0</v>
      </c>
      <c r="V22" s="273">
        <f t="shared" si="37"/>
        <v>0</v>
      </c>
      <c r="W22" s="273">
        <f t="shared" si="37"/>
        <v>17</v>
      </c>
      <c r="X22" s="273">
        <f t="shared" si="37"/>
        <v>1733</v>
      </c>
      <c r="Y22" s="273">
        <f t="shared" si="2"/>
        <v>4023</v>
      </c>
      <c r="Z22" s="273">
        <v>0</v>
      </c>
      <c r="AA22" s="273">
        <v>0</v>
      </c>
      <c r="AB22" s="273">
        <v>0</v>
      </c>
      <c r="AC22" s="273">
        <v>181</v>
      </c>
      <c r="AD22" s="273">
        <v>0</v>
      </c>
      <c r="AE22" s="273">
        <v>0</v>
      </c>
      <c r="AF22" s="273">
        <v>0</v>
      </c>
      <c r="AG22" s="273">
        <v>0</v>
      </c>
      <c r="AH22" s="273">
        <v>0</v>
      </c>
      <c r="AI22" s="273">
        <v>0</v>
      </c>
      <c r="AJ22" s="273">
        <v>0</v>
      </c>
      <c r="AK22" s="273">
        <v>0</v>
      </c>
      <c r="AL22" s="273">
        <v>3842</v>
      </c>
      <c r="AM22" s="273">
        <v>0</v>
      </c>
      <c r="AN22" s="273">
        <v>0</v>
      </c>
      <c r="AO22" s="273">
        <v>0</v>
      </c>
      <c r="AP22" s="273">
        <v>0</v>
      </c>
      <c r="AQ22" s="273">
        <v>0</v>
      </c>
      <c r="AR22" s="273">
        <v>0</v>
      </c>
      <c r="AS22" s="273">
        <v>0</v>
      </c>
      <c r="AT22" s="273">
        <f t="shared" si="3"/>
        <v>8511</v>
      </c>
      <c r="AU22" s="273">
        <v>1719</v>
      </c>
      <c r="AV22" s="273">
        <v>11</v>
      </c>
      <c r="AW22" s="273">
        <v>324</v>
      </c>
      <c r="AX22" s="273">
        <v>5480</v>
      </c>
      <c r="AY22" s="273">
        <v>550</v>
      </c>
      <c r="AZ22" s="273">
        <v>361</v>
      </c>
      <c r="BA22" s="273">
        <v>0</v>
      </c>
      <c r="BB22" s="273">
        <v>0</v>
      </c>
      <c r="BC22" s="273">
        <v>0</v>
      </c>
      <c r="BD22" s="273">
        <v>0</v>
      </c>
      <c r="BE22" s="273">
        <v>0</v>
      </c>
      <c r="BF22" s="273">
        <v>0</v>
      </c>
      <c r="BG22" s="273">
        <v>0</v>
      </c>
      <c r="BH22" s="273">
        <v>0</v>
      </c>
      <c r="BI22" s="273">
        <v>0</v>
      </c>
      <c r="BJ22" s="273">
        <v>0</v>
      </c>
      <c r="BK22" s="273">
        <v>0</v>
      </c>
      <c r="BL22" s="273">
        <v>0</v>
      </c>
      <c r="BM22" s="273">
        <v>0</v>
      </c>
      <c r="BN22" s="273">
        <v>66</v>
      </c>
      <c r="BO22" s="273">
        <f t="shared" si="4"/>
        <v>9389</v>
      </c>
      <c r="BP22" s="273">
        <v>0</v>
      </c>
      <c r="BQ22" s="273">
        <v>0</v>
      </c>
      <c r="BR22" s="273">
        <v>0</v>
      </c>
      <c r="BS22" s="273">
        <v>0</v>
      </c>
      <c r="BT22" s="273">
        <v>0</v>
      </c>
      <c r="BU22" s="273">
        <v>0</v>
      </c>
      <c r="BV22" s="273">
        <v>0</v>
      </c>
      <c r="BW22" s="273">
        <v>0</v>
      </c>
      <c r="BX22" s="273">
        <v>0</v>
      </c>
      <c r="BY22" s="273">
        <v>0</v>
      </c>
      <c r="BZ22" s="273">
        <v>9171</v>
      </c>
      <c r="CA22" s="273">
        <v>0</v>
      </c>
      <c r="CB22" s="273">
        <v>0</v>
      </c>
      <c r="CC22" s="273">
        <v>0</v>
      </c>
      <c r="CD22" s="273">
        <v>0</v>
      </c>
      <c r="CE22" s="273">
        <v>0</v>
      </c>
      <c r="CF22" s="273">
        <v>0</v>
      </c>
      <c r="CG22" s="273">
        <v>0</v>
      </c>
      <c r="CH22" s="273">
        <v>0</v>
      </c>
      <c r="CI22" s="273">
        <v>218</v>
      </c>
      <c r="CJ22" s="273">
        <f t="shared" si="5"/>
        <v>1671</v>
      </c>
      <c r="CK22" s="273">
        <v>0</v>
      </c>
      <c r="CL22" s="273">
        <v>0</v>
      </c>
      <c r="CM22" s="273">
        <v>0</v>
      </c>
      <c r="CN22" s="273">
        <v>0</v>
      </c>
      <c r="CO22" s="273">
        <v>0</v>
      </c>
      <c r="CP22" s="273">
        <v>0</v>
      </c>
      <c r="CQ22" s="273">
        <v>0</v>
      </c>
      <c r="CR22" s="273">
        <v>0</v>
      </c>
      <c r="CS22" s="273">
        <v>0</v>
      </c>
      <c r="CT22" s="273">
        <v>0</v>
      </c>
      <c r="CU22" s="273">
        <v>0</v>
      </c>
      <c r="CV22" s="273">
        <v>1671</v>
      </c>
      <c r="CW22" s="273">
        <v>0</v>
      </c>
      <c r="CX22" s="273">
        <v>0</v>
      </c>
      <c r="CY22" s="273">
        <v>0</v>
      </c>
      <c r="CZ22" s="273">
        <v>0</v>
      </c>
      <c r="DA22" s="273">
        <v>0</v>
      </c>
      <c r="DB22" s="273">
        <v>0</v>
      </c>
      <c r="DC22" s="273">
        <v>0</v>
      </c>
      <c r="DD22" s="273">
        <v>0</v>
      </c>
      <c r="DE22" s="273">
        <f t="shared" si="6"/>
        <v>936</v>
      </c>
      <c r="DF22" s="273">
        <v>0</v>
      </c>
      <c r="DG22" s="273">
        <v>0</v>
      </c>
      <c r="DH22" s="273">
        <v>0</v>
      </c>
      <c r="DI22" s="273">
        <v>0</v>
      </c>
      <c r="DJ22" s="273">
        <v>0</v>
      </c>
      <c r="DK22" s="273">
        <v>0</v>
      </c>
      <c r="DL22" s="273">
        <v>0</v>
      </c>
      <c r="DM22" s="273">
        <v>0</v>
      </c>
      <c r="DN22" s="273">
        <v>0</v>
      </c>
      <c r="DO22" s="273">
        <v>0</v>
      </c>
      <c r="DP22" s="273">
        <v>0</v>
      </c>
      <c r="DQ22" s="273">
        <v>0</v>
      </c>
      <c r="DR22" s="273">
        <v>0</v>
      </c>
      <c r="DS22" s="273">
        <v>0</v>
      </c>
      <c r="DT22" s="273">
        <v>668</v>
      </c>
      <c r="DU22" s="273">
        <v>0</v>
      </c>
      <c r="DV22" s="273">
        <v>0</v>
      </c>
      <c r="DW22" s="273">
        <v>0</v>
      </c>
      <c r="DX22" s="273">
        <v>0</v>
      </c>
      <c r="DY22" s="273">
        <v>268</v>
      </c>
      <c r="DZ22" s="273">
        <f t="shared" si="7"/>
        <v>11787</v>
      </c>
      <c r="EA22" s="273">
        <v>0</v>
      </c>
      <c r="EB22" s="273">
        <v>0</v>
      </c>
      <c r="EC22" s="273">
        <v>0</v>
      </c>
      <c r="ED22" s="273">
        <v>0</v>
      </c>
      <c r="EE22" s="273">
        <v>0</v>
      </c>
      <c r="EF22" s="273">
        <v>0</v>
      </c>
      <c r="EG22" s="273">
        <v>0</v>
      </c>
      <c r="EH22" s="273">
        <v>0</v>
      </c>
      <c r="EI22" s="273">
        <v>0</v>
      </c>
      <c r="EJ22" s="273">
        <v>231</v>
      </c>
      <c r="EK22" s="273">
        <v>0</v>
      </c>
      <c r="EL22" s="273">
        <v>0</v>
      </c>
      <c r="EM22" s="273">
        <v>0</v>
      </c>
      <c r="EN22" s="273">
        <v>6538</v>
      </c>
      <c r="EO22" s="273">
        <v>5001</v>
      </c>
      <c r="EP22" s="273">
        <v>0</v>
      </c>
      <c r="EQ22" s="273">
        <v>0</v>
      </c>
      <c r="ER22" s="273">
        <v>0</v>
      </c>
      <c r="ES22" s="273">
        <v>17</v>
      </c>
      <c r="ET22" s="273">
        <v>0</v>
      </c>
      <c r="EU22" s="273">
        <f t="shared" si="8"/>
        <v>10507</v>
      </c>
      <c r="EV22" s="273">
        <v>145</v>
      </c>
      <c r="EW22" s="273">
        <v>31</v>
      </c>
      <c r="EX22" s="273">
        <v>519</v>
      </c>
      <c r="EY22" s="273">
        <v>2119</v>
      </c>
      <c r="EZ22" s="273">
        <v>3807</v>
      </c>
      <c r="FA22" s="273">
        <v>355</v>
      </c>
      <c r="FB22" s="273">
        <v>57</v>
      </c>
      <c r="FC22" s="273">
        <v>2278</v>
      </c>
      <c r="FD22" s="273">
        <v>15</v>
      </c>
      <c r="FE22" s="273">
        <v>0</v>
      </c>
      <c r="FF22" s="273">
        <v>0</v>
      </c>
      <c r="FG22" s="273">
        <v>0</v>
      </c>
      <c r="FH22" s="273">
        <v>0</v>
      </c>
      <c r="FI22" s="273">
        <v>0</v>
      </c>
      <c r="FJ22" s="273">
        <v>0</v>
      </c>
      <c r="FK22" s="273">
        <v>0</v>
      </c>
      <c r="FL22" s="273">
        <v>0</v>
      </c>
      <c r="FM22" s="273">
        <v>0</v>
      </c>
      <c r="FN22" s="273">
        <v>0</v>
      </c>
      <c r="FO22" s="273">
        <v>1181</v>
      </c>
    </row>
    <row r="23" spans="1:171" s="279" customFormat="1" ht="12" customHeight="1">
      <c r="A23" s="271" t="s">
        <v>616</v>
      </c>
      <c r="B23" s="272" t="s">
        <v>636</v>
      </c>
      <c r="C23" s="300" t="s">
        <v>300</v>
      </c>
      <c r="D23" s="273">
        <f aca="true" t="shared" si="38" ref="D23:R23">SUM(Y23,AT23,BO23,CJ23,DE23,DZ23,EU23)</f>
        <v>28036</v>
      </c>
      <c r="E23" s="273">
        <f t="shared" si="38"/>
        <v>3562</v>
      </c>
      <c r="F23" s="273">
        <f t="shared" si="38"/>
        <v>35</v>
      </c>
      <c r="G23" s="273">
        <f t="shared" si="38"/>
        <v>204</v>
      </c>
      <c r="H23" s="273">
        <f t="shared" si="38"/>
        <v>5811</v>
      </c>
      <c r="I23" s="273">
        <f t="shared" si="38"/>
        <v>5139</v>
      </c>
      <c r="J23" s="273">
        <f t="shared" si="38"/>
        <v>1647</v>
      </c>
      <c r="K23" s="273">
        <f t="shared" si="38"/>
        <v>0</v>
      </c>
      <c r="L23" s="273">
        <f t="shared" si="38"/>
        <v>6845</v>
      </c>
      <c r="M23" s="273">
        <f t="shared" si="38"/>
        <v>0</v>
      </c>
      <c r="N23" s="273">
        <f t="shared" si="38"/>
        <v>0</v>
      </c>
      <c r="O23" s="273">
        <f t="shared" si="38"/>
        <v>345</v>
      </c>
      <c r="P23" s="273">
        <f t="shared" si="38"/>
        <v>0</v>
      </c>
      <c r="Q23" s="273">
        <f t="shared" si="38"/>
        <v>2957</v>
      </c>
      <c r="R23" s="273">
        <f t="shared" si="38"/>
        <v>0</v>
      </c>
      <c r="S23" s="273">
        <f aca="true" t="shared" si="39" ref="S23:X23">SUM(AN23,BI23,CD23,CY23,DT23,EO23,FJ23)</f>
        <v>0</v>
      </c>
      <c r="T23" s="273">
        <f t="shared" si="39"/>
        <v>404</v>
      </c>
      <c r="U23" s="273">
        <f t="shared" si="39"/>
        <v>0</v>
      </c>
      <c r="V23" s="273">
        <f t="shared" si="39"/>
        <v>0</v>
      </c>
      <c r="W23" s="273">
        <f t="shared" si="39"/>
        <v>15</v>
      </c>
      <c r="X23" s="273">
        <f t="shared" si="39"/>
        <v>1072</v>
      </c>
      <c r="Y23" s="273">
        <f t="shared" si="2"/>
        <v>3395</v>
      </c>
      <c r="Z23" s="273">
        <v>0</v>
      </c>
      <c r="AA23" s="273">
        <v>0</v>
      </c>
      <c r="AB23" s="273">
        <v>0</v>
      </c>
      <c r="AC23" s="273">
        <v>34</v>
      </c>
      <c r="AD23" s="273">
        <v>0</v>
      </c>
      <c r="AE23" s="273">
        <v>0</v>
      </c>
      <c r="AF23" s="273">
        <v>0</v>
      </c>
      <c r="AG23" s="273">
        <v>0</v>
      </c>
      <c r="AH23" s="273">
        <v>0</v>
      </c>
      <c r="AI23" s="273">
        <v>0</v>
      </c>
      <c r="AJ23" s="273">
        <v>0</v>
      </c>
      <c r="AK23" s="273">
        <v>0</v>
      </c>
      <c r="AL23" s="283">
        <v>2957</v>
      </c>
      <c r="AM23" s="273">
        <v>0</v>
      </c>
      <c r="AN23" s="273">
        <v>0</v>
      </c>
      <c r="AO23" s="273">
        <v>404</v>
      </c>
      <c r="AP23" s="273">
        <v>0</v>
      </c>
      <c r="AQ23" s="273">
        <v>0</v>
      </c>
      <c r="AR23" s="273">
        <v>0</v>
      </c>
      <c r="AS23" s="273">
        <v>0</v>
      </c>
      <c r="AT23" s="273">
        <f t="shared" si="3"/>
        <v>625</v>
      </c>
      <c r="AU23" s="273">
        <v>0</v>
      </c>
      <c r="AV23" s="273">
        <v>0</v>
      </c>
      <c r="AW23" s="273">
        <v>0</v>
      </c>
      <c r="AX23" s="273">
        <v>625</v>
      </c>
      <c r="AY23" s="273">
        <v>0</v>
      </c>
      <c r="AZ23" s="273">
        <v>0</v>
      </c>
      <c r="BA23" s="273">
        <v>0</v>
      </c>
      <c r="BB23" s="273">
        <v>0</v>
      </c>
      <c r="BC23" s="273">
        <v>0</v>
      </c>
      <c r="BD23" s="273">
        <v>0</v>
      </c>
      <c r="BE23" s="273">
        <v>0</v>
      </c>
      <c r="BF23" s="273">
        <v>0</v>
      </c>
      <c r="BG23" s="273">
        <v>0</v>
      </c>
      <c r="BH23" s="273">
        <v>0</v>
      </c>
      <c r="BI23" s="273">
        <v>0</v>
      </c>
      <c r="BJ23" s="273">
        <v>0</v>
      </c>
      <c r="BK23" s="273">
        <v>0</v>
      </c>
      <c r="BL23" s="273">
        <v>0</v>
      </c>
      <c r="BM23" s="273">
        <v>0</v>
      </c>
      <c r="BN23" s="273">
        <v>0</v>
      </c>
      <c r="BO23" s="273">
        <f t="shared" si="4"/>
        <v>563</v>
      </c>
      <c r="BP23" s="273">
        <v>0</v>
      </c>
      <c r="BQ23" s="273">
        <v>0</v>
      </c>
      <c r="BR23" s="273">
        <v>0</v>
      </c>
      <c r="BS23" s="273">
        <v>0</v>
      </c>
      <c r="BT23" s="273">
        <v>0</v>
      </c>
      <c r="BU23" s="273">
        <v>0</v>
      </c>
      <c r="BV23" s="273">
        <v>0</v>
      </c>
      <c r="BW23" s="273">
        <v>0</v>
      </c>
      <c r="BX23" s="273">
        <v>0</v>
      </c>
      <c r="BY23" s="273">
        <v>0</v>
      </c>
      <c r="BZ23" s="273">
        <v>259</v>
      </c>
      <c r="CA23" s="273">
        <v>0</v>
      </c>
      <c r="CB23" s="273">
        <v>0</v>
      </c>
      <c r="CC23" s="273">
        <v>0</v>
      </c>
      <c r="CD23" s="273">
        <v>0</v>
      </c>
      <c r="CE23" s="273">
        <v>0</v>
      </c>
      <c r="CF23" s="273">
        <v>0</v>
      </c>
      <c r="CG23" s="273">
        <v>0</v>
      </c>
      <c r="CH23" s="273">
        <v>0</v>
      </c>
      <c r="CI23" s="273">
        <v>304</v>
      </c>
      <c r="CJ23" s="273">
        <f t="shared" si="5"/>
        <v>0</v>
      </c>
      <c r="CK23" s="273">
        <v>0</v>
      </c>
      <c r="CL23" s="273">
        <v>0</v>
      </c>
      <c r="CM23" s="273">
        <v>0</v>
      </c>
      <c r="CN23" s="273">
        <v>0</v>
      </c>
      <c r="CO23" s="273">
        <v>0</v>
      </c>
      <c r="CP23" s="273">
        <v>0</v>
      </c>
      <c r="CQ23" s="273">
        <v>0</v>
      </c>
      <c r="CR23" s="273">
        <v>0</v>
      </c>
      <c r="CS23" s="273">
        <v>0</v>
      </c>
      <c r="CT23" s="273">
        <v>0</v>
      </c>
      <c r="CU23" s="273">
        <v>0</v>
      </c>
      <c r="CV23" s="273">
        <v>0</v>
      </c>
      <c r="CW23" s="273">
        <v>0</v>
      </c>
      <c r="CX23" s="273">
        <v>0</v>
      </c>
      <c r="CY23" s="273">
        <v>0</v>
      </c>
      <c r="CZ23" s="273">
        <v>0</v>
      </c>
      <c r="DA23" s="273">
        <v>0</v>
      </c>
      <c r="DB23" s="273">
        <v>0</v>
      </c>
      <c r="DC23" s="273">
        <v>0</v>
      </c>
      <c r="DD23" s="273">
        <v>0</v>
      </c>
      <c r="DE23" s="273">
        <f t="shared" si="6"/>
        <v>86</v>
      </c>
      <c r="DF23" s="273">
        <v>0</v>
      </c>
      <c r="DG23" s="273">
        <v>0</v>
      </c>
      <c r="DH23" s="273">
        <v>0</v>
      </c>
      <c r="DI23" s="273">
        <v>0</v>
      </c>
      <c r="DJ23" s="273">
        <v>0</v>
      </c>
      <c r="DK23" s="273">
        <v>0</v>
      </c>
      <c r="DL23" s="273">
        <v>0</v>
      </c>
      <c r="DM23" s="273">
        <v>0</v>
      </c>
      <c r="DN23" s="273">
        <v>0</v>
      </c>
      <c r="DO23" s="273">
        <v>0</v>
      </c>
      <c r="DP23" s="273">
        <v>86</v>
      </c>
      <c r="DQ23" s="273">
        <v>0</v>
      </c>
      <c r="DR23" s="273">
        <v>0</v>
      </c>
      <c r="DS23" s="273">
        <v>0</v>
      </c>
      <c r="DT23" s="273">
        <v>0</v>
      </c>
      <c r="DU23" s="273">
        <v>0</v>
      </c>
      <c r="DV23" s="273">
        <v>0</v>
      </c>
      <c r="DW23" s="273">
        <v>0</v>
      </c>
      <c r="DX23" s="273">
        <v>0</v>
      </c>
      <c r="DY23" s="273">
        <v>0</v>
      </c>
      <c r="DZ23" s="273">
        <f t="shared" si="7"/>
        <v>1707</v>
      </c>
      <c r="EA23" s="273">
        <v>4</v>
      </c>
      <c r="EB23" s="273">
        <v>0</v>
      </c>
      <c r="EC23" s="273">
        <v>0</v>
      </c>
      <c r="ED23" s="273">
        <v>266</v>
      </c>
      <c r="EE23" s="273">
        <v>0</v>
      </c>
      <c r="EF23" s="273">
        <v>0</v>
      </c>
      <c r="EG23" s="273">
        <v>0</v>
      </c>
      <c r="EH23" s="283">
        <v>910</v>
      </c>
      <c r="EI23" s="273">
        <v>0</v>
      </c>
      <c r="EJ23" s="273">
        <v>0</v>
      </c>
      <c r="EK23" s="273">
        <v>0</v>
      </c>
      <c r="EL23" s="273">
        <v>0</v>
      </c>
      <c r="EM23" s="273">
        <v>0</v>
      </c>
      <c r="EN23" s="273">
        <v>0</v>
      </c>
      <c r="EO23" s="273">
        <v>0</v>
      </c>
      <c r="EP23" s="273">
        <v>0</v>
      </c>
      <c r="EQ23" s="273">
        <v>0</v>
      </c>
      <c r="ER23" s="273">
        <v>0</v>
      </c>
      <c r="ES23" s="273">
        <v>0</v>
      </c>
      <c r="ET23" s="273">
        <v>527</v>
      </c>
      <c r="EU23" s="273">
        <f t="shared" si="8"/>
        <v>21660</v>
      </c>
      <c r="EV23" s="273">
        <v>3558</v>
      </c>
      <c r="EW23" s="273">
        <v>35</v>
      </c>
      <c r="EX23" s="273">
        <v>204</v>
      </c>
      <c r="EY23" s="273">
        <v>4886</v>
      </c>
      <c r="EZ23" s="273">
        <v>5139</v>
      </c>
      <c r="FA23" s="273">
        <v>1647</v>
      </c>
      <c r="FB23" s="273">
        <v>0</v>
      </c>
      <c r="FC23" s="273">
        <v>5935</v>
      </c>
      <c r="FD23" s="273">
        <v>0</v>
      </c>
      <c r="FE23" s="273">
        <v>0</v>
      </c>
      <c r="FF23" s="273">
        <v>0</v>
      </c>
      <c r="FG23" s="273">
        <v>0</v>
      </c>
      <c r="FH23" s="273">
        <v>0</v>
      </c>
      <c r="FI23" s="273">
        <v>0</v>
      </c>
      <c r="FJ23" s="273">
        <v>0</v>
      </c>
      <c r="FK23" s="273">
        <v>0</v>
      </c>
      <c r="FL23" s="273">
        <v>0</v>
      </c>
      <c r="FM23" s="273">
        <v>0</v>
      </c>
      <c r="FN23" s="273">
        <v>15</v>
      </c>
      <c r="FO23" s="283">
        <v>241</v>
      </c>
    </row>
    <row r="24" spans="1:171" s="279" customFormat="1" ht="12" customHeight="1">
      <c r="A24" s="271" t="s">
        <v>567</v>
      </c>
      <c r="B24" s="272" t="s">
        <v>632</v>
      </c>
      <c r="C24" s="300" t="s">
        <v>300</v>
      </c>
      <c r="D24" s="273">
        <f aca="true" t="shared" si="40" ref="D24:S24">SUM(Y24,AT24,BO24,CJ24,DE24,DZ24,EU24)</f>
        <v>23966</v>
      </c>
      <c r="E24" s="273">
        <f t="shared" si="40"/>
        <v>4361</v>
      </c>
      <c r="F24" s="273">
        <f t="shared" si="40"/>
        <v>12</v>
      </c>
      <c r="G24" s="273">
        <f t="shared" si="40"/>
        <v>306</v>
      </c>
      <c r="H24" s="273">
        <f t="shared" si="40"/>
        <v>7163</v>
      </c>
      <c r="I24" s="273">
        <f t="shared" si="40"/>
        <v>4280</v>
      </c>
      <c r="J24" s="273">
        <f t="shared" si="40"/>
        <v>1010</v>
      </c>
      <c r="K24" s="273">
        <f t="shared" si="40"/>
        <v>1097</v>
      </c>
      <c r="L24" s="273">
        <f t="shared" si="40"/>
        <v>2591</v>
      </c>
      <c r="M24" s="273">
        <f t="shared" si="40"/>
        <v>1194</v>
      </c>
      <c r="N24" s="273">
        <f t="shared" si="40"/>
        <v>108</v>
      </c>
      <c r="O24" s="273">
        <f t="shared" si="40"/>
        <v>295</v>
      </c>
      <c r="P24" s="273">
        <f t="shared" si="40"/>
        <v>27</v>
      </c>
      <c r="Q24" s="273">
        <f t="shared" si="40"/>
        <v>1217</v>
      </c>
      <c r="R24" s="273">
        <f t="shared" si="40"/>
        <v>0</v>
      </c>
      <c r="S24" s="273">
        <f t="shared" si="40"/>
        <v>0</v>
      </c>
      <c r="T24" s="273">
        <f aca="true" t="shared" si="41" ref="T24:X25">SUM(AO24,BJ24,CE24,CZ24,DU24,EP24,FK24)</f>
        <v>0</v>
      </c>
      <c r="U24" s="273">
        <f t="shared" si="41"/>
        <v>0</v>
      </c>
      <c r="V24" s="273">
        <f t="shared" si="41"/>
        <v>0</v>
      </c>
      <c r="W24" s="273">
        <f t="shared" si="41"/>
        <v>13</v>
      </c>
      <c r="X24" s="273">
        <f t="shared" si="41"/>
        <v>292</v>
      </c>
      <c r="Y24" s="273">
        <f t="shared" si="2"/>
        <v>2206</v>
      </c>
      <c r="Z24" s="273">
        <v>443</v>
      </c>
      <c r="AA24" s="273">
        <v>0</v>
      </c>
      <c r="AB24" s="273">
        <v>117</v>
      </c>
      <c r="AC24" s="273">
        <v>429</v>
      </c>
      <c r="AD24" s="273">
        <v>0</v>
      </c>
      <c r="AE24" s="273">
        <v>0</v>
      </c>
      <c r="AF24" s="273">
        <v>0</v>
      </c>
      <c r="AG24" s="273">
        <v>0</v>
      </c>
      <c r="AH24" s="273">
        <v>0</v>
      </c>
      <c r="AI24" s="273">
        <v>0</v>
      </c>
      <c r="AJ24" s="273">
        <v>0</v>
      </c>
      <c r="AK24" s="273">
        <v>0</v>
      </c>
      <c r="AL24" s="273">
        <v>1217</v>
      </c>
      <c r="AM24" s="273">
        <v>0</v>
      </c>
      <c r="AN24" s="273">
        <v>0</v>
      </c>
      <c r="AO24" s="273">
        <v>0</v>
      </c>
      <c r="AP24" s="273">
        <v>0</v>
      </c>
      <c r="AQ24" s="273">
        <v>0</v>
      </c>
      <c r="AR24" s="273">
        <v>0</v>
      </c>
      <c r="AS24" s="273">
        <v>0</v>
      </c>
      <c r="AT24" s="273">
        <f t="shared" si="3"/>
        <v>6447</v>
      </c>
      <c r="AU24" s="273">
        <v>0</v>
      </c>
      <c r="AV24" s="273">
        <v>0</v>
      </c>
      <c r="AW24" s="273">
        <v>0</v>
      </c>
      <c r="AX24" s="273">
        <v>4364</v>
      </c>
      <c r="AY24" s="273">
        <v>774</v>
      </c>
      <c r="AZ24" s="273">
        <v>0</v>
      </c>
      <c r="BA24" s="273">
        <v>0</v>
      </c>
      <c r="BB24" s="273">
        <v>0</v>
      </c>
      <c r="BC24" s="273">
        <v>1167</v>
      </c>
      <c r="BD24" s="273">
        <v>0</v>
      </c>
      <c r="BE24" s="273">
        <v>0</v>
      </c>
      <c r="BF24" s="273">
        <v>0</v>
      </c>
      <c r="BG24" s="273">
        <v>0</v>
      </c>
      <c r="BH24" s="273">
        <v>0</v>
      </c>
      <c r="BI24" s="273">
        <v>0</v>
      </c>
      <c r="BJ24" s="273">
        <v>0</v>
      </c>
      <c r="BK24" s="273">
        <v>0</v>
      </c>
      <c r="BL24" s="273">
        <v>0</v>
      </c>
      <c r="BM24" s="273">
        <v>0</v>
      </c>
      <c r="BN24" s="273">
        <v>142</v>
      </c>
      <c r="BO24" s="273">
        <f t="shared" si="4"/>
        <v>322</v>
      </c>
      <c r="BP24" s="273">
        <v>0</v>
      </c>
      <c r="BQ24" s="273">
        <v>0</v>
      </c>
      <c r="BR24" s="273">
        <v>0</v>
      </c>
      <c r="BS24" s="273">
        <v>0</v>
      </c>
      <c r="BT24" s="273">
        <v>0</v>
      </c>
      <c r="BU24" s="273">
        <v>0</v>
      </c>
      <c r="BV24" s="273">
        <v>0</v>
      </c>
      <c r="BW24" s="273">
        <v>0</v>
      </c>
      <c r="BX24" s="273">
        <v>0</v>
      </c>
      <c r="BY24" s="273">
        <v>0</v>
      </c>
      <c r="BZ24" s="273">
        <v>295</v>
      </c>
      <c r="CA24" s="273">
        <v>27</v>
      </c>
      <c r="CB24" s="273">
        <v>0</v>
      </c>
      <c r="CC24" s="273">
        <v>0</v>
      </c>
      <c r="CD24" s="273">
        <v>0</v>
      </c>
      <c r="CE24" s="273">
        <v>0</v>
      </c>
      <c r="CF24" s="273">
        <v>0</v>
      </c>
      <c r="CG24" s="273">
        <v>0</v>
      </c>
      <c r="CH24" s="273">
        <v>0</v>
      </c>
      <c r="CI24" s="273">
        <v>0</v>
      </c>
      <c r="CJ24" s="273">
        <f t="shared" si="5"/>
        <v>0</v>
      </c>
      <c r="CK24" s="273">
        <v>0</v>
      </c>
      <c r="CL24" s="273">
        <v>0</v>
      </c>
      <c r="CM24" s="273">
        <v>0</v>
      </c>
      <c r="CN24" s="273">
        <v>0</v>
      </c>
      <c r="CO24" s="273">
        <v>0</v>
      </c>
      <c r="CP24" s="273">
        <v>0</v>
      </c>
      <c r="CQ24" s="273">
        <v>0</v>
      </c>
      <c r="CR24" s="273">
        <v>0</v>
      </c>
      <c r="CS24" s="273">
        <v>0</v>
      </c>
      <c r="CT24" s="273">
        <v>0</v>
      </c>
      <c r="CU24" s="273">
        <v>0</v>
      </c>
      <c r="CV24" s="273">
        <v>0</v>
      </c>
      <c r="CW24" s="273">
        <v>0</v>
      </c>
      <c r="CX24" s="273">
        <v>0</v>
      </c>
      <c r="CY24" s="273">
        <v>0</v>
      </c>
      <c r="CZ24" s="273">
        <v>0</v>
      </c>
      <c r="DA24" s="273">
        <v>0</v>
      </c>
      <c r="DB24" s="273">
        <v>0</v>
      </c>
      <c r="DC24" s="273">
        <v>0</v>
      </c>
      <c r="DD24" s="273">
        <v>0</v>
      </c>
      <c r="DE24" s="273">
        <f t="shared" si="6"/>
        <v>0</v>
      </c>
      <c r="DF24" s="273">
        <v>0</v>
      </c>
      <c r="DG24" s="273">
        <v>0</v>
      </c>
      <c r="DH24" s="273">
        <v>0</v>
      </c>
      <c r="DI24" s="273">
        <v>0</v>
      </c>
      <c r="DJ24" s="273">
        <v>0</v>
      </c>
      <c r="DK24" s="273">
        <v>0</v>
      </c>
      <c r="DL24" s="273">
        <v>0</v>
      </c>
      <c r="DM24" s="273">
        <v>0</v>
      </c>
      <c r="DN24" s="273">
        <v>0</v>
      </c>
      <c r="DO24" s="273">
        <v>0</v>
      </c>
      <c r="DP24" s="273">
        <v>0</v>
      </c>
      <c r="DQ24" s="273">
        <v>0</v>
      </c>
      <c r="DR24" s="273">
        <v>0</v>
      </c>
      <c r="DS24" s="273">
        <v>0</v>
      </c>
      <c r="DT24" s="273">
        <v>0</v>
      </c>
      <c r="DU24" s="273">
        <v>0</v>
      </c>
      <c r="DV24" s="273">
        <v>0</v>
      </c>
      <c r="DW24" s="273">
        <v>0</v>
      </c>
      <c r="DX24" s="273">
        <v>0</v>
      </c>
      <c r="DY24" s="273">
        <v>0</v>
      </c>
      <c r="DZ24" s="273">
        <f t="shared" si="7"/>
        <v>0</v>
      </c>
      <c r="EA24" s="273">
        <v>0</v>
      </c>
      <c r="EB24" s="273">
        <v>0</v>
      </c>
      <c r="EC24" s="273">
        <v>0</v>
      </c>
      <c r="ED24" s="273">
        <v>0</v>
      </c>
      <c r="EE24" s="273">
        <v>0</v>
      </c>
      <c r="EF24" s="273">
        <v>0</v>
      </c>
      <c r="EG24" s="273">
        <v>0</v>
      </c>
      <c r="EH24" s="273">
        <v>0</v>
      </c>
      <c r="EI24" s="273">
        <v>0</v>
      </c>
      <c r="EJ24" s="273">
        <v>0</v>
      </c>
      <c r="EK24" s="273">
        <v>0</v>
      </c>
      <c r="EL24" s="273">
        <v>0</v>
      </c>
      <c r="EM24" s="273">
        <v>0</v>
      </c>
      <c r="EN24" s="273">
        <v>0</v>
      </c>
      <c r="EO24" s="273">
        <v>0</v>
      </c>
      <c r="EP24" s="273">
        <v>0</v>
      </c>
      <c r="EQ24" s="273">
        <v>0</v>
      </c>
      <c r="ER24" s="273">
        <v>0</v>
      </c>
      <c r="ES24" s="273">
        <v>0</v>
      </c>
      <c r="ET24" s="273">
        <v>0</v>
      </c>
      <c r="EU24" s="273">
        <f t="shared" si="8"/>
        <v>14991</v>
      </c>
      <c r="EV24" s="273">
        <v>3918</v>
      </c>
      <c r="EW24" s="273">
        <v>12</v>
      </c>
      <c r="EX24" s="273">
        <v>189</v>
      </c>
      <c r="EY24" s="273">
        <v>2370</v>
      </c>
      <c r="EZ24" s="273">
        <v>3506</v>
      </c>
      <c r="FA24" s="273">
        <v>1010</v>
      </c>
      <c r="FB24" s="273">
        <v>1097</v>
      </c>
      <c r="FC24" s="273">
        <v>2591</v>
      </c>
      <c r="FD24" s="273">
        <v>27</v>
      </c>
      <c r="FE24" s="273">
        <v>108</v>
      </c>
      <c r="FF24" s="273">
        <v>0</v>
      </c>
      <c r="FG24" s="273">
        <v>0</v>
      </c>
      <c r="FH24" s="273">
        <v>0</v>
      </c>
      <c r="FI24" s="273">
        <v>0</v>
      </c>
      <c r="FJ24" s="273">
        <v>0</v>
      </c>
      <c r="FK24" s="273">
        <v>0</v>
      </c>
      <c r="FL24" s="273">
        <v>0</v>
      </c>
      <c r="FM24" s="273">
        <v>0</v>
      </c>
      <c r="FN24" s="273">
        <v>13</v>
      </c>
      <c r="FO24" s="273">
        <v>150</v>
      </c>
    </row>
    <row r="25" spans="1:171" s="279" customFormat="1" ht="12" customHeight="1">
      <c r="A25" s="271" t="s">
        <v>617</v>
      </c>
      <c r="B25" s="272" t="s">
        <v>618</v>
      </c>
      <c r="C25" s="300" t="s">
        <v>300</v>
      </c>
      <c r="D25" s="273">
        <f aca="true" t="shared" si="42" ref="D25:S25">SUM(Y25,AT25,BO25,CJ25,DE25,DZ25,EU25)</f>
        <v>29766</v>
      </c>
      <c r="E25" s="273">
        <f t="shared" si="42"/>
        <v>13139</v>
      </c>
      <c r="F25" s="273">
        <f t="shared" si="42"/>
        <v>58</v>
      </c>
      <c r="G25" s="273">
        <f t="shared" si="42"/>
        <v>575</v>
      </c>
      <c r="H25" s="273">
        <f t="shared" si="42"/>
        <v>6607</v>
      </c>
      <c r="I25" s="273">
        <f t="shared" si="42"/>
        <v>3581</v>
      </c>
      <c r="J25" s="273">
        <f t="shared" si="42"/>
        <v>818</v>
      </c>
      <c r="K25" s="273">
        <f t="shared" si="42"/>
        <v>76</v>
      </c>
      <c r="L25" s="273">
        <f t="shared" si="42"/>
        <v>662</v>
      </c>
      <c r="M25" s="273">
        <f t="shared" si="42"/>
        <v>17</v>
      </c>
      <c r="N25" s="273">
        <f t="shared" si="42"/>
        <v>70</v>
      </c>
      <c r="O25" s="273">
        <f t="shared" si="42"/>
        <v>663</v>
      </c>
      <c r="P25" s="273">
        <f t="shared" si="42"/>
        <v>0</v>
      </c>
      <c r="Q25" s="273">
        <f t="shared" si="42"/>
        <v>2410</v>
      </c>
      <c r="R25" s="273">
        <f t="shared" si="42"/>
        <v>292</v>
      </c>
      <c r="S25" s="273">
        <f t="shared" si="42"/>
        <v>0</v>
      </c>
      <c r="T25" s="273">
        <f t="shared" si="41"/>
        <v>0</v>
      </c>
      <c r="U25" s="273">
        <f t="shared" si="41"/>
        <v>0</v>
      </c>
      <c r="V25" s="273">
        <f t="shared" si="41"/>
        <v>0</v>
      </c>
      <c r="W25" s="273">
        <f t="shared" si="41"/>
        <v>4</v>
      </c>
      <c r="X25" s="273">
        <f t="shared" si="41"/>
        <v>794</v>
      </c>
      <c r="Y25" s="273">
        <f t="shared" si="2"/>
        <v>3867</v>
      </c>
      <c r="Z25" s="273">
        <v>0</v>
      </c>
      <c r="AA25" s="273">
        <v>0</v>
      </c>
      <c r="AB25" s="273">
        <v>0</v>
      </c>
      <c r="AC25" s="273">
        <v>695</v>
      </c>
      <c r="AD25" s="273">
        <v>33</v>
      </c>
      <c r="AE25" s="273">
        <v>61</v>
      </c>
      <c r="AF25" s="273">
        <v>1</v>
      </c>
      <c r="AG25" s="273">
        <v>39</v>
      </c>
      <c r="AH25" s="273">
        <v>0</v>
      </c>
      <c r="AI25" s="273">
        <v>0</v>
      </c>
      <c r="AJ25" s="273">
        <v>0</v>
      </c>
      <c r="AK25" s="273">
        <v>0</v>
      </c>
      <c r="AL25" s="273">
        <v>2410</v>
      </c>
      <c r="AM25" s="273">
        <v>0</v>
      </c>
      <c r="AN25" s="273">
        <v>0</v>
      </c>
      <c r="AO25" s="273">
        <v>0</v>
      </c>
      <c r="AP25" s="273">
        <v>0</v>
      </c>
      <c r="AQ25" s="273">
        <v>0</v>
      </c>
      <c r="AR25" s="273">
        <v>0</v>
      </c>
      <c r="AS25" s="273">
        <v>628</v>
      </c>
      <c r="AT25" s="273">
        <f t="shared" si="3"/>
        <v>7338</v>
      </c>
      <c r="AU25" s="273">
        <v>2899</v>
      </c>
      <c r="AV25" s="273">
        <v>8</v>
      </c>
      <c r="AW25" s="273">
        <v>11</v>
      </c>
      <c r="AX25" s="273">
        <v>3440</v>
      </c>
      <c r="AY25" s="273">
        <v>824</v>
      </c>
      <c r="AZ25" s="273">
        <v>92</v>
      </c>
      <c r="BA25" s="273">
        <v>0</v>
      </c>
      <c r="BB25" s="273">
        <v>0</v>
      </c>
      <c r="BC25" s="273">
        <v>0</v>
      </c>
      <c r="BD25" s="273">
        <v>7</v>
      </c>
      <c r="BE25" s="273">
        <v>0</v>
      </c>
      <c r="BF25" s="273">
        <v>0</v>
      </c>
      <c r="BG25" s="273">
        <v>0</v>
      </c>
      <c r="BH25" s="273">
        <v>0</v>
      </c>
      <c r="BI25" s="273">
        <v>0</v>
      </c>
      <c r="BJ25" s="273">
        <v>0</v>
      </c>
      <c r="BK25" s="273">
        <v>0</v>
      </c>
      <c r="BL25" s="273">
        <v>0</v>
      </c>
      <c r="BM25" s="273">
        <v>0</v>
      </c>
      <c r="BN25" s="273">
        <v>57</v>
      </c>
      <c r="BO25" s="273">
        <f t="shared" si="4"/>
        <v>655</v>
      </c>
      <c r="BP25" s="273">
        <v>0</v>
      </c>
      <c r="BQ25" s="273">
        <v>0</v>
      </c>
      <c r="BR25" s="273">
        <v>0</v>
      </c>
      <c r="BS25" s="273">
        <v>0</v>
      </c>
      <c r="BT25" s="273">
        <v>0</v>
      </c>
      <c r="BU25" s="273">
        <v>0</v>
      </c>
      <c r="BV25" s="273">
        <v>0</v>
      </c>
      <c r="BW25" s="273">
        <v>0</v>
      </c>
      <c r="BX25" s="273">
        <v>0</v>
      </c>
      <c r="BY25" s="273">
        <v>0</v>
      </c>
      <c r="BZ25" s="273">
        <v>655</v>
      </c>
      <c r="CA25" s="273">
        <v>0</v>
      </c>
      <c r="CB25" s="273">
        <v>0</v>
      </c>
      <c r="CC25" s="273">
        <v>0</v>
      </c>
      <c r="CD25" s="273">
        <v>0</v>
      </c>
      <c r="CE25" s="273">
        <v>0</v>
      </c>
      <c r="CF25" s="273">
        <v>0</v>
      </c>
      <c r="CG25" s="273">
        <v>0</v>
      </c>
      <c r="CH25" s="273">
        <v>0</v>
      </c>
      <c r="CI25" s="273">
        <v>0</v>
      </c>
      <c r="CJ25" s="273">
        <f t="shared" si="5"/>
        <v>0</v>
      </c>
      <c r="CK25" s="273">
        <v>0</v>
      </c>
      <c r="CL25" s="273">
        <v>0</v>
      </c>
      <c r="CM25" s="273">
        <v>0</v>
      </c>
      <c r="CN25" s="273">
        <v>0</v>
      </c>
      <c r="CO25" s="273">
        <v>0</v>
      </c>
      <c r="CP25" s="273">
        <v>0</v>
      </c>
      <c r="CQ25" s="273">
        <v>0</v>
      </c>
      <c r="CR25" s="273">
        <v>0</v>
      </c>
      <c r="CS25" s="273">
        <v>0</v>
      </c>
      <c r="CT25" s="273">
        <v>0</v>
      </c>
      <c r="CU25" s="273">
        <v>0</v>
      </c>
      <c r="CV25" s="273">
        <v>0</v>
      </c>
      <c r="CW25" s="273">
        <v>0</v>
      </c>
      <c r="CX25" s="273">
        <v>0</v>
      </c>
      <c r="CY25" s="273">
        <v>0</v>
      </c>
      <c r="CZ25" s="273">
        <v>0</v>
      </c>
      <c r="DA25" s="273">
        <v>0</v>
      </c>
      <c r="DB25" s="273">
        <v>0</v>
      </c>
      <c r="DC25" s="273">
        <v>0</v>
      </c>
      <c r="DD25" s="273">
        <v>0</v>
      </c>
      <c r="DE25" s="273">
        <f t="shared" si="6"/>
        <v>0</v>
      </c>
      <c r="DF25" s="273">
        <v>0</v>
      </c>
      <c r="DG25" s="273">
        <v>0</v>
      </c>
      <c r="DH25" s="273">
        <v>0</v>
      </c>
      <c r="DI25" s="273">
        <v>0</v>
      </c>
      <c r="DJ25" s="273">
        <v>0</v>
      </c>
      <c r="DK25" s="273">
        <v>0</v>
      </c>
      <c r="DL25" s="273">
        <v>0</v>
      </c>
      <c r="DM25" s="273">
        <v>0</v>
      </c>
      <c r="DN25" s="273">
        <v>0</v>
      </c>
      <c r="DO25" s="273">
        <v>0</v>
      </c>
      <c r="DP25" s="273">
        <v>0</v>
      </c>
      <c r="DQ25" s="273">
        <v>0</v>
      </c>
      <c r="DR25" s="273">
        <v>0</v>
      </c>
      <c r="DS25" s="273">
        <v>0</v>
      </c>
      <c r="DT25" s="273">
        <v>0</v>
      </c>
      <c r="DU25" s="273">
        <v>0</v>
      </c>
      <c r="DV25" s="273">
        <v>0</v>
      </c>
      <c r="DW25" s="273">
        <v>0</v>
      </c>
      <c r="DX25" s="273">
        <v>0</v>
      </c>
      <c r="DY25" s="273">
        <v>0</v>
      </c>
      <c r="DZ25" s="273">
        <f t="shared" si="7"/>
        <v>292</v>
      </c>
      <c r="EA25" s="273">
        <v>0</v>
      </c>
      <c r="EB25" s="273">
        <v>0</v>
      </c>
      <c r="EC25" s="273">
        <v>0</v>
      </c>
      <c r="ED25" s="273">
        <v>0</v>
      </c>
      <c r="EE25" s="273">
        <v>0</v>
      </c>
      <c r="EF25" s="273">
        <v>0</v>
      </c>
      <c r="EG25" s="273">
        <v>0</v>
      </c>
      <c r="EH25" s="273">
        <v>0</v>
      </c>
      <c r="EI25" s="273">
        <v>0</v>
      </c>
      <c r="EJ25" s="273">
        <v>0</v>
      </c>
      <c r="EK25" s="273">
        <v>0</v>
      </c>
      <c r="EL25" s="273">
        <v>0</v>
      </c>
      <c r="EM25" s="273">
        <v>0</v>
      </c>
      <c r="EN25" s="273">
        <v>292</v>
      </c>
      <c r="EO25" s="273">
        <v>0</v>
      </c>
      <c r="EP25" s="273">
        <v>0</v>
      </c>
      <c r="EQ25" s="273">
        <v>0</v>
      </c>
      <c r="ER25" s="273">
        <v>0</v>
      </c>
      <c r="ES25" s="273">
        <v>0</v>
      </c>
      <c r="ET25" s="273">
        <v>0</v>
      </c>
      <c r="EU25" s="273">
        <f t="shared" si="8"/>
        <v>17614</v>
      </c>
      <c r="EV25" s="273">
        <v>10240</v>
      </c>
      <c r="EW25" s="273">
        <v>50</v>
      </c>
      <c r="EX25" s="273">
        <v>564</v>
      </c>
      <c r="EY25" s="273">
        <v>2472</v>
      </c>
      <c r="EZ25" s="273">
        <v>2724</v>
      </c>
      <c r="FA25" s="273">
        <v>665</v>
      </c>
      <c r="FB25" s="273">
        <v>75</v>
      </c>
      <c r="FC25" s="273">
        <v>623</v>
      </c>
      <c r="FD25" s="273">
        <v>17</v>
      </c>
      <c r="FE25" s="273">
        <v>63</v>
      </c>
      <c r="FF25" s="273">
        <v>8</v>
      </c>
      <c r="FG25" s="273">
        <v>0</v>
      </c>
      <c r="FH25" s="273">
        <v>0</v>
      </c>
      <c r="FI25" s="273">
        <v>0</v>
      </c>
      <c r="FJ25" s="273">
        <v>0</v>
      </c>
      <c r="FK25" s="273">
        <v>0</v>
      </c>
      <c r="FL25" s="273">
        <v>0</v>
      </c>
      <c r="FM25" s="273">
        <v>0</v>
      </c>
      <c r="FN25" s="273">
        <v>4</v>
      </c>
      <c r="FO25" s="273">
        <v>109</v>
      </c>
    </row>
    <row r="26" spans="1:171" s="279" customFormat="1" ht="12" customHeight="1">
      <c r="A26" s="271" t="s">
        <v>568</v>
      </c>
      <c r="B26" s="272" t="s">
        <v>569</v>
      </c>
      <c r="C26" s="300" t="s">
        <v>300</v>
      </c>
      <c r="D26" s="273">
        <f aca="true" t="shared" si="43" ref="D26:R26">SUM(Y26,AT26,BO26,CJ26,DE26,DZ26,EU26)</f>
        <v>51482</v>
      </c>
      <c r="E26" s="273">
        <f t="shared" si="43"/>
        <v>10427</v>
      </c>
      <c r="F26" s="273">
        <f t="shared" si="43"/>
        <v>55</v>
      </c>
      <c r="G26" s="273">
        <f t="shared" si="43"/>
        <v>1454</v>
      </c>
      <c r="H26" s="273">
        <f t="shared" si="43"/>
        <v>6649</v>
      </c>
      <c r="I26" s="273">
        <f t="shared" si="43"/>
        <v>4860</v>
      </c>
      <c r="J26" s="273">
        <f t="shared" si="43"/>
        <v>1452</v>
      </c>
      <c r="K26" s="273">
        <f t="shared" si="43"/>
        <v>67</v>
      </c>
      <c r="L26" s="273">
        <f t="shared" si="43"/>
        <v>10208</v>
      </c>
      <c r="M26" s="273">
        <f t="shared" si="43"/>
        <v>1784</v>
      </c>
      <c r="N26" s="273">
        <f t="shared" si="43"/>
        <v>253</v>
      </c>
      <c r="O26" s="273">
        <f t="shared" si="43"/>
        <v>2922</v>
      </c>
      <c r="P26" s="273">
        <f t="shared" si="43"/>
        <v>0</v>
      </c>
      <c r="Q26" s="273">
        <f t="shared" si="43"/>
        <v>713</v>
      </c>
      <c r="R26" s="273">
        <f t="shared" si="43"/>
        <v>0</v>
      </c>
      <c r="S26" s="273">
        <f aca="true" t="shared" si="44" ref="S26:X26">SUM(AN26,BI26,CD26,CY26,DT26,EO26,FJ26)</f>
        <v>87</v>
      </c>
      <c r="T26" s="273">
        <f t="shared" si="44"/>
        <v>1396</v>
      </c>
      <c r="U26" s="273">
        <f t="shared" si="44"/>
        <v>2</v>
      </c>
      <c r="V26" s="273">
        <f t="shared" si="44"/>
        <v>2000</v>
      </c>
      <c r="W26" s="273">
        <f t="shared" si="44"/>
        <v>32</v>
      </c>
      <c r="X26" s="273">
        <f t="shared" si="44"/>
        <v>7121</v>
      </c>
      <c r="Y26" s="273">
        <f t="shared" si="2"/>
        <v>7963</v>
      </c>
      <c r="Z26" s="273">
        <v>0</v>
      </c>
      <c r="AA26" s="273">
        <v>0</v>
      </c>
      <c r="AB26" s="273">
        <v>0</v>
      </c>
      <c r="AC26" s="273">
        <v>139</v>
      </c>
      <c r="AD26" s="273">
        <v>0</v>
      </c>
      <c r="AE26" s="273">
        <v>0</v>
      </c>
      <c r="AF26" s="273">
        <v>0</v>
      </c>
      <c r="AG26" s="273">
        <v>24</v>
      </c>
      <c r="AH26" s="273">
        <v>9</v>
      </c>
      <c r="AI26" s="273">
        <v>0</v>
      </c>
      <c r="AJ26" s="273">
        <v>0</v>
      </c>
      <c r="AK26" s="273">
        <v>0</v>
      </c>
      <c r="AL26" s="273">
        <v>713</v>
      </c>
      <c r="AM26" s="273">
        <v>0</v>
      </c>
      <c r="AN26" s="273">
        <v>0</v>
      </c>
      <c r="AO26" s="273">
        <v>1396</v>
      </c>
      <c r="AP26" s="273">
        <v>0</v>
      </c>
      <c r="AQ26" s="273">
        <v>2000</v>
      </c>
      <c r="AR26" s="273">
        <v>0</v>
      </c>
      <c r="AS26" s="273">
        <v>3682</v>
      </c>
      <c r="AT26" s="273">
        <f t="shared" si="3"/>
        <v>3633</v>
      </c>
      <c r="AU26" s="273">
        <v>9</v>
      </c>
      <c r="AV26" s="273">
        <v>0</v>
      </c>
      <c r="AW26" s="273">
        <v>178</v>
      </c>
      <c r="AX26" s="273">
        <v>3087</v>
      </c>
      <c r="AY26" s="273">
        <v>78</v>
      </c>
      <c r="AZ26" s="273">
        <v>5</v>
      </c>
      <c r="BA26" s="273">
        <v>7</v>
      </c>
      <c r="BB26" s="273">
        <v>14</v>
      </c>
      <c r="BC26" s="273">
        <v>52</v>
      </c>
      <c r="BD26" s="273">
        <v>8</v>
      </c>
      <c r="BE26" s="273">
        <v>0</v>
      </c>
      <c r="BF26" s="273">
        <v>0</v>
      </c>
      <c r="BG26" s="273">
        <v>0</v>
      </c>
      <c r="BH26" s="273">
        <v>0</v>
      </c>
      <c r="BI26" s="273">
        <v>0</v>
      </c>
      <c r="BJ26" s="273">
        <v>0</v>
      </c>
      <c r="BK26" s="273">
        <v>0</v>
      </c>
      <c r="BL26" s="273">
        <v>0</v>
      </c>
      <c r="BM26" s="273">
        <v>0</v>
      </c>
      <c r="BN26" s="273">
        <v>195</v>
      </c>
      <c r="BO26" s="273">
        <f t="shared" si="4"/>
        <v>2746</v>
      </c>
      <c r="BP26" s="273">
        <v>0</v>
      </c>
      <c r="BQ26" s="273">
        <v>0</v>
      </c>
      <c r="BR26" s="273">
        <v>0</v>
      </c>
      <c r="BS26" s="273">
        <v>0</v>
      </c>
      <c r="BT26" s="273">
        <v>0</v>
      </c>
      <c r="BU26" s="273">
        <v>0</v>
      </c>
      <c r="BV26" s="273">
        <v>0</v>
      </c>
      <c r="BW26" s="273">
        <v>0</v>
      </c>
      <c r="BX26" s="273">
        <v>0</v>
      </c>
      <c r="BY26" s="273">
        <v>0</v>
      </c>
      <c r="BZ26" s="273">
        <v>2517</v>
      </c>
      <c r="CA26" s="273">
        <v>0</v>
      </c>
      <c r="CB26" s="273">
        <v>0</v>
      </c>
      <c r="CC26" s="273">
        <v>0</v>
      </c>
      <c r="CD26" s="273">
        <v>0</v>
      </c>
      <c r="CE26" s="273">
        <v>0</v>
      </c>
      <c r="CF26" s="273">
        <v>0</v>
      </c>
      <c r="CG26" s="273">
        <v>0</v>
      </c>
      <c r="CH26" s="273">
        <v>0</v>
      </c>
      <c r="CI26" s="273">
        <v>229</v>
      </c>
      <c r="CJ26" s="273">
        <f t="shared" si="5"/>
        <v>0</v>
      </c>
      <c r="CK26" s="273">
        <v>0</v>
      </c>
      <c r="CL26" s="273">
        <v>0</v>
      </c>
      <c r="CM26" s="273">
        <v>0</v>
      </c>
      <c r="CN26" s="273">
        <v>0</v>
      </c>
      <c r="CO26" s="273">
        <v>0</v>
      </c>
      <c r="CP26" s="273">
        <v>0</v>
      </c>
      <c r="CQ26" s="273">
        <v>0</v>
      </c>
      <c r="CR26" s="273">
        <v>0</v>
      </c>
      <c r="CS26" s="273">
        <v>0</v>
      </c>
      <c r="CT26" s="273">
        <v>0</v>
      </c>
      <c r="CU26" s="273">
        <v>0</v>
      </c>
      <c r="CV26" s="273">
        <v>0</v>
      </c>
      <c r="CW26" s="273">
        <v>0</v>
      </c>
      <c r="CX26" s="273">
        <v>0</v>
      </c>
      <c r="CY26" s="273">
        <v>0</v>
      </c>
      <c r="CZ26" s="273">
        <v>0</v>
      </c>
      <c r="DA26" s="273">
        <v>0</v>
      </c>
      <c r="DB26" s="273">
        <v>0</v>
      </c>
      <c r="DC26" s="273">
        <v>0</v>
      </c>
      <c r="DD26" s="273">
        <v>0</v>
      </c>
      <c r="DE26" s="273">
        <f t="shared" si="6"/>
        <v>87</v>
      </c>
      <c r="DF26" s="273">
        <v>0</v>
      </c>
      <c r="DG26" s="273">
        <v>0</v>
      </c>
      <c r="DH26" s="273">
        <v>0</v>
      </c>
      <c r="DI26" s="273">
        <v>0</v>
      </c>
      <c r="DJ26" s="273">
        <v>0</v>
      </c>
      <c r="DK26" s="273">
        <v>0</v>
      </c>
      <c r="DL26" s="273">
        <v>0</v>
      </c>
      <c r="DM26" s="273">
        <v>0</v>
      </c>
      <c r="DN26" s="273">
        <v>0</v>
      </c>
      <c r="DO26" s="273">
        <v>0</v>
      </c>
      <c r="DP26" s="273">
        <v>0</v>
      </c>
      <c r="DQ26" s="273">
        <v>0</v>
      </c>
      <c r="DR26" s="273">
        <v>0</v>
      </c>
      <c r="DS26" s="273">
        <v>0</v>
      </c>
      <c r="DT26" s="273">
        <v>87</v>
      </c>
      <c r="DU26" s="273">
        <v>0</v>
      </c>
      <c r="DV26" s="273">
        <v>0</v>
      </c>
      <c r="DW26" s="273">
        <v>0</v>
      </c>
      <c r="DX26" s="273">
        <v>0</v>
      </c>
      <c r="DY26" s="273">
        <v>0</v>
      </c>
      <c r="DZ26" s="273">
        <f t="shared" si="7"/>
        <v>4</v>
      </c>
      <c r="EA26" s="273">
        <v>0</v>
      </c>
      <c r="EB26" s="273">
        <v>0</v>
      </c>
      <c r="EC26" s="273">
        <v>0</v>
      </c>
      <c r="ED26" s="273">
        <v>0</v>
      </c>
      <c r="EE26" s="273">
        <v>0</v>
      </c>
      <c r="EF26" s="273">
        <v>0</v>
      </c>
      <c r="EG26" s="273">
        <v>0</v>
      </c>
      <c r="EH26" s="273">
        <v>0</v>
      </c>
      <c r="EI26" s="273">
        <v>3</v>
      </c>
      <c r="EJ26" s="273">
        <v>0</v>
      </c>
      <c r="EK26" s="273">
        <v>0</v>
      </c>
      <c r="EL26" s="273">
        <v>0</v>
      </c>
      <c r="EM26" s="273">
        <v>0</v>
      </c>
      <c r="EN26" s="273">
        <v>0</v>
      </c>
      <c r="EO26" s="273">
        <v>0</v>
      </c>
      <c r="EP26" s="273">
        <v>0</v>
      </c>
      <c r="EQ26" s="273">
        <v>0</v>
      </c>
      <c r="ER26" s="273">
        <v>0</v>
      </c>
      <c r="ES26" s="273">
        <v>1</v>
      </c>
      <c r="ET26" s="273">
        <v>0</v>
      </c>
      <c r="EU26" s="273">
        <f t="shared" si="8"/>
        <v>37049</v>
      </c>
      <c r="EV26" s="273">
        <v>10418</v>
      </c>
      <c r="EW26" s="273">
        <v>55</v>
      </c>
      <c r="EX26" s="273">
        <v>1276</v>
      </c>
      <c r="EY26" s="283">
        <v>3423</v>
      </c>
      <c r="EZ26" s="283">
        <v>4782</v>
      </c>
      <c r="FA26" s="273">
        <v>1447</v>
      </c>
      <c r="FB26" s="273">
        <v>60</v>
      </c>
      <c r="FC26" s="273">
        <v>10170</v>
      </c>
      <c r="FD26" s="273">
        <v>1720</v>
      </c>
      <c r="FE26" s="273">
        <v>245</v>
      </c>
      <c r="FF26" s="273">
        <v>405</v>
      </c>
      <c r="FG26" s="273">
        <v>0</v>
      </c>
      <c r="FH26" s="273">
        <v>0</v>
      </c>
      <c r="FI26" s="273">
        <v>0</v>
      </c>
      <c r="FJ26" s="273">
        <v>0</v>
      </c>
      <c r="FK26" s="273">
        <v>0</v>
      </c>
      <c r="FL26" s="273">
        <v>2</v>
      </c>
      <c r="FM26" s="273">
        <v>0</v>
      </c>
      <c r="FN26" s="273">
        <v>31</v>
      </c>
      <c r="FO26" s="273">
        <v>3015</v>
      </c>
    </row>
    <row r="27" spans="1:171" s="279" customFormat="1" ht="12" customHeight="1">
      <c r="A27" s="271" t="s">
        <v>642</v>
      </c>
      <c r="B27" s="272" t="s">
        <v>570</v>
      </c>
      <c r="C27" s="300" t="s">
        <v>300</v>
      </c>
      <c r="D27" s="273">
        <f aca="true" t="shared" si="45" ref="D27:P27">SUM(Y27,AT27,BO27,CJ27,DE27,DZ27,EU27)</f>
        <v>57282</v>
      </c>
      <c r="E27" s="273">
        <f t="shared" si="45"/>
        <v>2738</v>
      </c>
      <c r="F27" s="273">
        <f t="shared" si="45"/>
        <v>24</v>
      </c>
      <c r="G27" s="273">
        <f t="shared" si="45"/>
        <v>1354</v>
      </c>
      <c r="H27" s="273">
        <f t="shared" si="45"/>
        <v>11673</v>
      </c>
      <c r="I27" s="273">
        <f t="shared" si="45"/>
        <v>12267</v>
      </c>
      <c r="J27" s="273">
        <f t="shared" si="45"/>
        <v>3453</v>
      </c>
      <c r="K27" s="273">
        <f t="shared" si="45"/>
        <v>157</v>
      </c>
      <c r="L27" s="273">
        <f t="shared" si="45"/>
        <v>2301</v>
      </c>
      <c r="M27" s="273">
        <f t="shared" si="45"/>
        <v>262</v>
      </c>
      <c r="N27" s="273">
        <f t="shared" si="45"/>
        <v>494</v>
      </c>
      <c r="O27" s="273">
        <f t="shared" si="45"/>
        <v>194</v>
      </c>
      <c r="P27" s="273">
        <f t="shared" si="45"/>
        <v>0</v>
      </c>
      <c r="Q27" s="273">
        <f aca="true" t="shared" si="46" ref="Q27:X27">SUM(AL27,BG27,CB27,CW27,DR27,EM27,FH27)</f>
        <v>11957</v>
      </c>
      <c r="R27" s="273">
        <f t="shared" si="46"/>
        <v>2465</v>
      </c>
      <c r="S27" s="273">
        <f t="shared" si="46"/>
        <v>0</v>
      </c>
      <c r="T27" s="273">
        <f t="shared" si="46"/>
        <v>243</v>
      </c>
      <c r="U27" s="273">
        <f t="shared" si="46"/>
        <v>0</v>
      </c>
      <c r="V27" s="273">
        <f t="shared" si="46"/>
        <v>2257</v>
      </c>
      <c r="W27" s="273">
        <f t="shared" si="46"/>
        <v>113</v>
      </c>
      <c r="X27" s="273">
        <f t="shared" si="46"/>
        <v>5330</v>
      </c>
      <c r="Y27" s="273">
        <f t="shared" si="2"/>
        <v>20431</v>
      </c>
      <c r="Z27" s="273">
        <v>141</v>
      </c>
      <c r="AA27" s="273">
        <v>0</v>
      </c>
      <c r="AB27" s="273">
        <v>0</v>
      </c>
      <c r="AC27" s="273">
        <v>2051</v>
      </c>
      <c r="AD27" s="273">
        <v>0</v>
      </c>
      <c r="AE27" s="273">
        <v>0</v>
      </c>
      <c r="AF27" s="273">
        <v>0</v>
      </c>
      <c r="AG27" s="273">
        <v>0</v>
      </c>
      <c r="AH27" s="273">
        <v>0</v>
      </c>
      <c r="AI27" s="273">
        <v>0</v>
      </c>
      <c r="AJ27" s="273">
        <v>0</v>
      </c>
      <c r="AK27" s="273">
        <v>0</v>
      </c>
      <c r="AL27" s="273">
        <v>11957</v>
      </c>
      <c r="AM27" s="273">
        <v>0</v>
      </c>
      <c r="AN27" s="273">
        <v>0</v>
      </c>
      <c r="AO27" s="273">
        <v>243</v>
      </c>
      <c r="AP27" s="273">
        <v>0</v>
      </c>
      <c r="AQ27" s="273">
        <v>2255</v>
      </c>
      <c r="AR27" s="273">
        <v>0</v>
      </c>
      <c r="AS27" s="273">
        <v>3784</v>
      </c>
      <c r="AT27" s="273">
        <f t="shared" si="3"/>
        <v>4102</v>
      </c>
      <c r="AU27" s="273">
        <v>0</v>
      </c>
      <c r="AV27" s="273">
        <v>0</v>
      </c>
      <c r="AW27" s="273">
        <v>0</v>
      </c>
      <c r="AX27" s="273">
        <v>3662</v>
      </c>
      <c r="AY27" s="273">
        <v>120</v>
      </c>
      <c r="AZ27" s="273">
        <v>0</v>
      </c>
      <c r="BA27" s="273">
        <v>0</v>
      </c>
      <c r="BB27" s="273">
        <v>0</v>
      </c>
      <c r="BC27" s="273">
        <v>0</v>
      </c>
      <c r="BD27" s="273">
        <v>46</v>
      </c>
      <c r="BE27" s="273">
        <v>0</v>
      </c>
      <c r="BF27" s="273">
        <v>0</v>
      </c>
      <c r="BG27" s="273">
        <v>0</v>
      </c>
      <c r="BH27" s="273">
        <v>0</v>
      </c>
      <c r="BI27" s="273">
        <v>0</v>
      </c>
      <c r="BJ27" s="273">
        <v>0</v>
      </c>
      <c r="BK27" s="273">
        <v>0</v>
      </c>
      <c r="BL27" s="273">
        <v>0</v>
      </c>
      <c r="BM27" s="273">
        <v>0</v>
      </c>
      <c r="BN27" s="273">
        <v>274</v>
      </c>
      <c r="BO27" s="273">
        <f t="shared" si="4"/>
        <v>344</v>
      </c>
      <c r="BP27" s="273">
        <v>0</v>
      </c>
      <c r="BQ27" s="273">
        <v>0</v>
      </c>
      <c r="BR27" s="273">
        <v>0</v>
      </c>
      <c r="BS27" s="273">
        <v>0</v>
      </c>
      <c r="BT27" s="273">
        <v>0</v>
      </c>
      <c r="BU27" s="273">
        <v>0</v>
      </c>
      <c r="BV27" s="273">
        <v>0</v>
      </c>
      <c r="BW27" s="273">
        <v>0</v>
      </c>
      <c r="BX27" s="273">
        <v>0</v>
      </c>
      <c r="BY27" s="273">
        <v>0</v>
      </c>
      <c r="BZ27" s="273">
        <v>194</v>
      </c>
      <c r="CA27" s="273">
        <v>0</v>
      </c>
      <c r="CB27" s="273">
        <v>0</v>
      </c>
      <c r="CC27" s="273">
        <v>0</v>
      </c>
      <c r="CD27" s="273">
        <v>0</v>
      </c>
      <c r="CE27" s="273">
        <v>0</v>
      </c>
      <c r="CF27" s="273">
        <v>0</v>
      </c>
      <c r="CG27" s="273">
        <v>0</v>
      </c>
      <c r="CH27" s="273">
        <v>0</v>
      </c>
      <c r="CI27" s="273">
        <v>150</v>
      </c>
      <c r="CJ27" s="273">
        <f t="shared" si="5"/>
        <v>0</v>
      </c>
      <c r="CK27" s="273">
        <v>0</v>
      </c>
      <c r="CL27" s="273">
        <v>0</v>
      </c>
      <c r="CM27" s="273">
        <v>0</v>
      </c>
      <c r="CN27" s="273">
        <v>0</v>
      </c>
      <c r="CO27" s="273">
        <v>0</v>
      </c>
      <c r="CP27" s="273">
        <v>0</v>
      </c>
      <c r="CQ27" s="273">
        <v>0</v>
      </c>
      <c r="CR27" s="273">
        <v>0</v>
      </c>
      <c r="CS27" s="273">
        <v>0</v>
      </c>
      <c r="CT27" s="273">
        <v>0</v>
      </c>
      <c r="CU27" s="273">
        <v>0</v>
      </c>
      <c r="CV27" s="273">
        <v>0</v>
      </c>
      <c r="CW27" s="273">
        <v>0</v>
      </c>
      <c r="CX27" s="273">
        <v>0</v>
      </c>
      <c r="CY27" s="273">
        <v>0</v>
      </c>
      <c r="CZ27" s="273">
        <v>0</v>
      </c>
      <c r="DA27" s="273">
        <v>0</v>
      </c>
      <c r="DB27" s="273">
        <v>0</v>
      </c>
      <c r="DC27" s="273">
        <v>0</v>
      </c>
      <c r="DD27" s="273">
        <v>0</v>
      </c>
      <c r="DE27" s="273">
        <f t="shared" si="6"/>
        <v>0</v>
      </c>
      <c r="DF27" s="273">
        <v>0</v>
      </c>
      <c r="DG27" s="273">
        <v>0</v>
      </c>
      <c r="DH27" s="273">
        <v>0</v>
      </c>
      <c r="DI27" s="273">
        <v>0</v>
      </c>
      <c r="DJ27" s="273">
        <v>0</v>
      </c>
      <c r="DK27" s="273">
        <v>0</v>
      </c>
      <c r="DL27" s="273">
        <v>0</v>
      </c>
      <c r="DM27" s="273">
        <v>0</v>
      </c>
      <c r="DN27" s="273">
        <v>0</v>
      </c>
      <c r="DO27" s="273">
        <v>0</v>
      </c>
      <c r="DP27" s="273">
        <v>0</v>
      </c>
      <c r="DQ27" s="273">
        <v>0</v>
      </c>
      <c r="DR27" s="273">
        <v>0</v>
      </c>
      <c r="DS27" s="273">
        <v>0</v>
      </c>
      <c r="DT27" s="273">
        <v>0</v>
      </c>
      <c r="DU27" s="273">
        <v>0</v>
      </c>
      <c r="DV27" s="273">
        <v>0</v>
      </c>
      <c r="DW27" s="273">
        <v>0</v>
      </c>
      <c r="DX27" s="273">
        <v>0</v>
      </c>
      <c r="DY27" s="273">
        <v>0</v>
      </c>
      <c r="DZ27" s="273">
        <f t="shared" si="7"/>
        <v>2650</v>
      </c>
      <c r="EA27" s="273">
        <v>0</v>
      </c>
      <c r="EB27" s="273">
        <v>0</v>
      </c>
      <c r="EC27" s="273">
        <v>0</v>
      </c>
      <c r="ED27" s="273">
        <v>0</v>
      </c>
      <c r="EE27" s="273">
        <v>0</v>
      </c>
      <c r="EF27" s="273">
        <v>0</v>
      </c>
      <c r="EG27" s="273">
        <v>0</v>
      </c>
      <c r="EH27" s="273">
        <v>0</v>
      </c>
      <c r="EI27" s="273">
        <v>43</v>
      </c>
      <c r="EJ27" s="273">
        <v>0</v>
      </c>
      <c r="EK27" s="273">
        <v>0</v>
      </c>
      <c r="EL27" s="273">
        <v>0</v>
      </c>
      <c r="EM27" s="273">
        <v>0</v>
      </c>
      <c r="EN27" s="273">
        <v>2465</v>
      </c>
      <c r="EO27" s="273">
        <v>0</v>
      </c>
      <c r="EP27" s="273">
        <v>0</v>
      </c>
      <c r="EQ27" s="273">
        <v>0</v>
      </c>
      <c r="ER27" s="273">
        <v>0</v>
      </c>
      <c r="ES27" s="273">
        <v>73</v>
      </c>
      <c r="ET27" s="273">
        <v>69</v>
      </c>
      <c r="EU27" s="273">
        <f t="shared" si="8"/>
        <v>29755</v>
      </c>
      <c r="EV27" s="273">
        <v>2597</v>
      </c>
      <c r="EW27" s="273">
        <v>24</v>
      </c>
      <c r="EX27" s="273">
        <v>1354</v>
      </c>
      <c r="EY27" s="273">
        <v>5960</v>
      </c>
      <c r="EZ27" s="273">
        <v>12147</v>
      </c>
      <c r="FA27" s="273">
        <v>3453</v>
      </c>
      <c r="FB27" s="273">
        <v>157</v>
      </c>
      <c r="FC27" s="273">
        <v>2301</v>
      </c>
      <c r="FD27" s="273">
        <v>219</v>
      </c>
      <c r="FE27" s="273">
        <v>448</v>
      </c>
      <c r="FF27" s="273">
        <v>0</v>
      </c>
      <c r="FG27" s="273">
        <v>0</v>
      </c>
      <c r="FH27" s="273">
        <v>0</v>
      </c>
      <c r="FI27" s="273">
        <v>0</v>
      </c>
      <c r="FJ27" s="273">
        <v>0</v>
      </c>
      <c r="FK27" s="273">
        <v>0</v>
      </c>
      <c r="FL27" s="273">
        <v>0</v>
      </c>
      <c r="FM27" s="273">
        <v>2</v>
      </c>
      <c r="FN27" s="273">
        <v>40</v>
      </c>
      <c r="FO27" s="273">
        <v>1053</v>
      </c>
    </row>
    <row r="28" spans="1:171" s="279" customFormat="1" ht="12" customHeight="1">
      <c r="A28" s="271" t="s">
        <v>571</v>
      </c>
      <c r="B28" s="272" t="s">
        <v>572</v>
      </c>
      <c r="C28" s="300" t="s">
        <v>300</v>
      </c>
      <c r="D28" s="273">
        <f aca="true" t="shared" si="47" ref="D28:R28">SUM(Y28,AT28,BO28,CJ28,DE28,DZ28,EU28)</f>
        <v>151808</v>
      </c>
      <c r="E28" s="273">
        <f t="shared" si="47"/>
        <v>6532</v>
      </c>
      <c r="F28" s="273">
        <f t="shared" si="47"/>
        <v>30</v>
      </c>
      <c r="G28" s="273">
        <f t="shared" si="47"/>
        <v>65</v>
      </c>
      <c r="H28" s="273">
        <f t="shared" si="47"/>
        <v>22295</v>
      </c>
      <c r="I28" s="273">
        <f t="shared" si="47"/>
        <v>13793</v>
      </c>
      <c r="J28" s="273">
        <f t="shared" si="47"/>
        <v>5219</v>
      </c>
      <c r="K28" s="273">
        <f t="shared" si="47"/>
        <v>420</v>
      </c>
      <c r="L28" s="273">
        <f t="shared" si="47"/>
        <v>22334</v>
      </c>
      <c r="M28" s="273">
        <f t="shared" si="47"/>
        <v>707</v>
      </c>
      <c r="N28" s="273">
        <f t="shared" si="47"/>
        <v>222</v>
      </c>
      <c r="O28" s="273">
        <f t="shared" si="47"/>
        <v>2001</v>
      </c>
      <c r="P28" s="273">
        <f t="shared" si="47"/>
        <v>0</v>
      </c>
      <c r="Q28" s="273">
        <f t="shared" si="47"/>
        <v>32155</v>
      </c>
      <c r="R28" s="273">
        <f t="shared" si="47"/>
        <v>18736</v>
      </c>
      <c r="S28" s="273">
        <f aca="true" t="shared" si="48" ref="S28:X28">SUM(AN28,BI28,CD28,CY28,DT28,EO28,FJ28)</f>
        <v>0</v>
      </c>
      <c r="T28" s="273">
        <f t="shared" si="48"/>
        <v>9327</v>
      </c>
      <c r="U28" s="273">
        <f t="shared" si="48"/>
        <v>0</v>
      </c>
      <c r="V28" s="273">
        <f t="shared" si="48"/>
        <v>302</v>
      </c>
      <c r="W28" s="273">
        <f t="shared" si="48"/>
        <v>80</v>
      </c>
      <c r="X28" s="273">
        <f t="shared" si="48"/>
        <v>17590</v>
      </c>
      <c r="Y28" s="273">
        <f t="shared" si="2"/>
        <v>51875</v>
      </c>
      <c r="Z28" s="273">
        <v>52</v>
      </c>
      <c r="AA28" s="273">
        <v>0</v>
      </c>
      <c r="AB28" s="273">
        <v>0</v>
      </c>
      <c r="AC28" s="273">
        <v>2229</v>
      </c>
      <c r="AD28" s="273">
        <v>0</v>
      </c>
      <c r="AE28" s="273">
        <v>0</v>
      </c>
      <c r="AF28" s="273">
        <v>0</v>
      </c>
      <c r="AG28" s="273">
        <v>0</v>
      </c>
      <c r="AH28" s="273">
        <v>0</v>
      </c>
      <c r="AI28" s="273">
        <v>0</v>
      </c>
      <c r="AJ28" s="273">
        <v>0</v>
      </c>
      <c r="AK28" s="273">
        <v>0</v>
      </c>
      <c r="AL28" s="273">
        <v>32155</v>
      </c>
      <c r="AM28" s="273">
        <v>0</v>
      </c>
      <c r="AN28" s="273">
        <v>0</v>
      </c>
      <c r="AO28" s="273">
        <v>9327</v>
      </c>
      <c r="AP28" s="273">
        <v>0</v>
      </c>
      <c r="AQ28" s="273">
        <v>302</v>
      </c>
      <c r="AR28" s="273">
        <v>0</v>
      </c>
      <c r="AS28" s="273">
        <v>7810</v>
      </c>
      <c r="AT28" s="273">
        <f t="shared" si="3"/>
        <v>13194</v>
      </c>
      <c r="AU28" s="273">
        <v>29</v>
      </c>
      <c r="AV28" s="273">
        <v>0</v>
      </c>
      <c r="AW28" s="273">
        <v>0</v>
      </c>
      <c r="AX28" s="273">
        <v>12139</v>
      </c>
      <c r="AY28" s="273">
        <v>273</v>
      </c>
      <c r="AZ28" s="273">
        <v>12</v>
      </c>
      <c r="BA28" s="273">
        <v>0</v>
      </c>
      <c r="BB28" s="273">
        <v>0</v>
      </c>
      <c r="BC28" s="273">
        <v>33</v>
      </c>
      <c r="BD28" s="273">
        <v>29</v>
      </c>
      <c r="BE28" s="273">
        <v>0</v>
      </c>
      <c r="BF28" s="273">
        <v>0</v>
      </c>
      <c r="BG28" s="273">
        <v>0</v>
      </c>
      <c r="BH28" s="273">
        <v>0</v>
      </c>
      <c r="BI28" s="273">
        <v>0</v>
      </c>
      <c r="BJ28" s="273">
        <v>0</v>
      </c>
      <c r="BK28" s="273">
        <v>0</v>
      </c>
      <c r="BL28" s="273">
        <v>0</v>
      </c>
      <c r="BM28" s="273">
        <v>0</v>
      </c>
      <c r="BN28" s="273">
        <v>679</v>
      </c>
      <c r="BO28" s="273">
        <f t="shared" si="4"/>
        <v>1464</v>
      </c>
      <c r="BP28" s="273">
        <v>0</v>
      </c>
      <c r="BQ28" s="273">
        <v>0</v>
      </c>
      <c r="BR28" s="273">
        <v>0</v>
      </c>
      <c r="BS28" s="273">
        <v>0</v>
      </c>
      <c r="BT28" s="273">
        <v>0</v>
      </c>
      <c r="BU28" s="273">
        <v>0</v>
      </c>
      <c r="BV28" s="273">
        <v>0</v>
      </c>
      <c r="BW28" s="273">
        <v>0</v>
      </c>
      <c r="BX28" s="273">
        <v>0</v>
      </c>
      <c r="BY28" s="273">
        <v>0</v>
      </c>
      <c r="BZ28" s="273">
        <v>913</v>
      </c>
      <c r="CA28" s="273">
        <v>0</v>
      </c>
      <c r="CB28" s="273">
        <v>0</v>
      </c>
      <c r="CC28" s="273">
        <v>0</v>
      </c>
      <c r="CD28" s="273">
        <v>0</v>
      </c>
      <c r="CE28" s="273">
        <v>0</v>
      </c>
      <c r="CF28" s="273">
        <v>0</v>
      </c>
      <c r="CG28" s="273">
        <v>0</v>
      </c>
      <c r="CH28" s="273">
        <v>0</v>
      </c>
      <c r="CI28" s="273">
        <v>551</v>
      </c>
      <c r="CJ28" s="273">
        <f t="shared" si="5"/>
        <v>0</v>
      </c>
      <c r="CK28" s="273">
        <v>0</v>
      </c>
      <c r="CL28" s="273">
        <v>0</v>
      </c>
      <c r="CM28" s="273">
        <v>0</v>
      </c>
      <c r="CN28" s="273">
        <v>0</v>
      </c>
      <c r="CO28" s="273">
        <v>0</v>
      </c>
      <c r="CP28" s="273">
        <v>0</v>
      </c>
      <c r="CQ28" s="273">
        <v>0</v>
      </c>
      <c r="CR28" s="273">
        <v>0</v>
      </c>
      <c r="CS28" s="273">
        <v>0</v>
      </c>
      <c r="CT28" s="273">
        <v>0</v>
      </c>
      <c r="CU28" s="273">
        <v>0</v>
      </c>
      <c r="CV28" s="273">
        <v>0</v>
      </c>
      <c r="CW28" s="273">
        <v>0</v>
      </c>
      <c r="CX28" s="273">
        <v>0</v>
      </c>
      <c r="CY28" s="273">
        <v>0</v>
      </c>
      <c r="CZ28" s="273">
        <v>0</v>
      </c>
      <c r="DA28" s="273">
        <v>0</v>
      </c>
      <c r="DB28" s="273">
        <v>0</v>
      </c>
      <c r="DC28" s="273">
        <v>0</v>
      </c>
      <c r="DD28" s="273">
        <v>0</v>
      </c>
      <c r="DE28" s="273">
        <f t="shared" si="6"/>
        <v>0</v>
      </c>
      <c r="DF28" s="273">
        <v>0</v>
      </c>
      <c r="DG28" s="273">
        <v>0</v>
      </c>
      <c r="DH28" s="273">
        <v>0</v>
      </c>
      <c r="DI28" s="273">
        <v>0</v>
      </c>
      <c r="DJ28" s="273">
        <v>0</v>
      </c>
      <c r="DK28" s="273">
        <v>0</v>
      </c>
      <c r="DL28" s="273">
        <v>0</v>
      </c>
      <c r="DM28" s="273">
        <v>0</v>
      </c>
      <c r="DN28" s="273">
        <v>0</v>
      </c>
      <c r="DO28" s="273">
        <v>0</v>
      </c>
      <c r="DP28" s="273">
        <v>0</v>
      </c>
      <c r="DQ28" s="273">
        <v>0</v>
      </c>
      <c r="DR28" s="273">
        <v>0</v>
      </c>
      <c r="DS28" s="273">
        <v>0</v>
      </c>
      <c r="DT28" s="273">
        <v>0</v>
      </c>
      <c r="DU28" s="273">
        <v>0</v>
      </c>
      <c r="DV28" s="273">
        <v>0</v>
      </c>
      <c r="DW28" s="273">
        <v>0</v>
      </c>
      <c r="DX28" s="273">
        <v>0</v>
      </c>
      <c r="DY28" s="273">
        <v>0</v>
      </c>
      <c r="DZ28" s="273">
        <f t="shared" si="7"/>
        <v>18740</v>
      </c>
      <c r="EA28" s="273">
        <v>0</v>
      </c>
      <c r="EB28" s="273">
        <v>0</v>
      </c>
      <c r="EC28" s="273">
        <v>0</v>
      </c>
      <c r="ED28" s="273">
        <v>0</v>
      </c>
      <c r="EE28" s="273">
        <v>0</v>
      </c>
      <c r="EF28" s="273">
        <v>0</v>
      </c>
      <c r="EG28" s="273">
        <v>0</v>
      </c>
      <c r="EH28" s="273">
        <v>0</v>
      </c>
      <c r="EI28" s="273">
        <v>0</v>
      </c>
      <c r="EJ28" s="273">
        <v>0</v>
      </c>
      <c r="EK28" s="273">
        <v>0</v>
      </c>
      <c r="EL28" s="273">
        <v>0</v>
      </c>
      <c r="EM28" s="273">
        <v>0</v>
      </c>
      <c r="EN28" s="273">
        <v>18736</v>
      </c>
      <c r="EO28" s="273">
        <v>0</v>
      </c>
      <c r="EP28" s="273">
        <v>0</v>
      </c>
      <c r="EQ28" s="273">
        <v>0</v>
      </c>
      <c r="ER28" s="273">
        <v>0</v>
      </c>
      <c r="ES28" s="273">
        <v>4</v>
      </c>
      <c r="ET28" s="273">
        <v>0</v>
      </c>
      <c r="EU28" s="273">
        <f t="shared" si="8"/>
        <v>66535</v>
      </c>
      <c r="EV28" s="273">
        <v>6451</v>
      </c>
      <c r="EW28" s="273">
        <v>30</v>
      </c>
      <c r="EX28" s="273">
        <v>65</v>
      </c>
      <c r="EY28" s="273">
        <v>7927</v>
      </c>
      <c r="EZ28" s="273">
        <v>13520</v>
      </c>
      <c r="FA28" s="273">
        <v>5207</v>
      </c>
      <c r="FB28" s="273">
        <v>420</v>
      </c>
      <c r="FC28" s="273">
        <v>22334</v>
      </c>
      <c r="FD28" s="273">
        <v>674</v>
      </c>
      <c r="FE28" s="273">
        <v>193</v>
      </c>
      <c r="FF28" s="273">
        <v>1088</v>
      </c>
      <c r="FG28" s="273">
        <v>0</v>
      </c>
      <c r="FH28" s="273">
        <v>0</v>
      </c>
      <c r="FI28" s="273">
        <v>0</v>
      </c>
      <c r="FJ28" s="273">
        <v>0</v>
      </c>
      <c r="FK28" s="273">
        <v>0</v>
      </c>
      <c r="FL28" s="273">
        <v>0</v>
      </c>
      <c r="FM28" s="273">
        <v>0</v>
      </c>
      <c r="FN28" s="273">
        <v>76</v>
      </c>
      <c r="FO28" s="273">
        <v>8550</v>
      </c>
    </row>
    <row r="29" spans="1:171" s="279" customFormat="1" ht="12" customHeight="1">
      <c r="A29" s="271" t="s">
        <v>628</v>
      </c>
      <c r="B29" s="272" t="s">
        <v>629</v>
      </c>
      <c r="C29" s="300" t="s">
        <v>300</v>
      </c>
      <c r="D29" s="273">
        <f aca="true" t="shared" si="49" ref="D29:R29">SUM(Y29,AT29,BO29,CJ29,DE29,DZ29,EU29)</f>
        <v>266243</v>
      </c>
      <c r="E29" s="273">
        <f t="shared" si="49"/>
        <v>24689</v>
      </c>
      <c r="F29" s="273">
        <f t="shared" si="49"/>
        <v>310</v>
      </c>
      <c r="G29" s="273">
        <f t="shared" si="49"/>
        <v>12021</v>
      </c>
      <c r="H29" s="273">
        <f t="shared" si="49"/>
        <v>37011</v>
      </c>
      <c r="I29" s="273">
        <f t="shared" si="49"/>
        <v>33952</v>
      </c>
      <c r="J29" s="273">
        <f t="shared" si="49"/>
        <v>14657</v>
      </c>
      <c r="K29" s="273">
        <f t="shared" si="49"/>
        <v>218</v>
      </c>
      <c r="L29" s="273">
        <f t="shared" si="49"/>
        <v>48388</v>
      </c>
      <c r="M29" s="273">
        <f t="shared" si="49"/>
        <v>2532</v>
      </c>
      <c r="N29" s="273">
        <f t="shared" si="49"/>
        <v>1517</v>
      </c>
      <c r="O29" s="273">
        <f t="shared" si="49"/>
        <v>5087</v>
      </c>
      <c r="P29" s="273">
        <f t="shared" si="49"/>
        <v>414</v>
      </c>
      <c r="Q29" s="273">
        <f t="shared" si="49"/>
        <v>71603</v>
      </c>
      <c r="R29" s="273">
        <f t="shared" si="49"/>
        <v>451</v>
      </c>
      <c r="S29" s="273">
        <f aca="true" t="shared" si="50" ref="S29:X29">SUM(AN29,BI29,CD29,CY29,DT29,EO29,FJ29)</f>
        <v>15</v>
      </c>
      <c r="T29" s="273">
        <f t="shared" si="50"/>
        <v>1211</v>
      </c>
      <c r="U29" s="273">
        <f t="shared" si="50"/>
        <v>0</v>
      </c>
      <c r="V29" s="273">
        <f t="shared" si="50"/>
        <v>1094</v>
      </c>
      <c r="W29" s="273">
        <f t="shared" si="50"/>
        <v>57</v>
      </c>
      <c r="X29" s="273">
        <f t="shared" si="50"/>
        <v>11016</v>
      </c>
      <c r="Y29" s="273">
        <f t="shared" si="2"/>
        <v>85581</v>
      </c>
      <c r="Z29" s="273">
        <v>326</v>
      </c>
      <c r="AA29" s="273">
        <v>0</v>
      </c>
      <c r="AB29" s="273">
        <v>23</v>
      </c>
      <c r="AC29" s="273">
        <v>7679</v>
      </c>
      <c r="AD29" s="273">
        <v>0</v>
      </c>
      <c r="AE29" s="273">
        <v>0</v>
      </c>
      <c r="AF29" s="273">
        <v>0</v>
      </c>
      <c r="AG29" s="273">
        <v>0</v>
      </c>
      <c r="AH29" s="273">
        <v>0</v>
      </c>
      <c r="AI29" s="273">
        <v>0</v>
      </c>
      <c r="AJ29" s="273">
        <v>0</v>
      </c>
      <c r="AK29" s="273">
        <v>0</v>
      </c>
      <c r="AL29" s="273">
        <v>71603</v>
      </c>
      <c r="AM29" s="273">
        <v>0</v>
      </c>
      <c r="AN29" s="273">
        <v>0</v>
      </c>
      <c r="AO29" s="273">
        <v>1211</v>
      </c>
      <c r="AP29" s="273">
        <v>0</v>
      </c>
      <c r="AQ29" s="273">
        <v>1094</v>
      </c>
      <c r="AR29" s="273">
        <v>0</v>
      </c>
      <c r="AS29" s="273">
        <v>3645</v>
      </c>
      <c r="AT29" s="273">
        <f t="shared" si="3"/>
        <v>18007</v>
      </c>
      <c r="AU29" s="273">
        <v>0</v>
      </c>
      <c r="AV29" s="273">
        <v>0</v>
      </c>
      <c r="AW29" s="273">
        <v>2</v>
      </c>
      <c r="AX29" s="273">
        <v>14094</v>
      </c>
      <c r="AY29" s="273">
        <v>0</v>
      </c>
      <c r="AZ29" s="273">
        <v>0</v>
      </c>
      <c r="BA29" s="273">
        <v>0</v>
      </c>
      <c r="BB29" s="273">
        <v>0</v>
      </c>
      <c r="BC29" s="273">
        <v>2333</v>
      </c>
      <c r="BD29" s="273">
        <v>3</v>
      </c>
      <c r="BE29" s="273">
        <v>0</v>
      </c>
      <c r="BF29" s="273">
        <v>0</v>
      </c>
      <c r="BG29" s="273">
        <v>0</v>
      </c>
      <c r="BH29" s="273">
        <v>0</v>
      </c>
      <c r="BI29" s="273">
        <v>0</v>
      </c>
      <c r="BJ29" s="273">
        <v>0</v>
      </c>
      <c r="BK29" s="273">
        <v>0</v>
      </c>
      <c r="BL29" s="273">
        <v>0</v>
      </c>
      <c r="BM29" s="273">
        <v>0</v>
      </c>
      <c r="BN29" s="273">
        <v>1575</v>
      </c>
      <c r="BO29" s="273">
        <f t="shared" si="4"/>
        <v>4839</v>
      </c>
      <c r="BP29" s="273">
        <v>0</v>
      </c>
      <c r="BQ29" s="273">
        <v>0</v>
      </c>
      <c r="BR29" s="273">
        <v>0</v>
      </c>
      <c r="BS29" s="273">
        <v>0</v>
      </c>
      <c r="BT29" s="273">
        <v>0</v>
      </c>
      <c r="BU29" s="273">
        <v>0</v>
      </c>
      <c r="BV29" s="273">
        <v>0</v>
      </c>
      <c r="BW29" s="273">
        <v>0</v>
      </c>
      <c r="BX29" s="273">
        <v>0</v>
      </c>
      <c r="BY29" s="273">
        <v>0</v>
      </c>
      <c r="BZ29" s="273">
        <v>4426</v>
      </c>
      <c r="CA29" s="273">
        <v>0</v>
      </c>
      <c r="CB29" s="273">
        <v>0</v>
      </c>
      <c r="CC29" s="273">
        <v>0</v>
      </c>
      <c r="CD29" s="273">
        <v>0</v>
      </c>
      <c r="CE29" s="273">
        <v>0</v>
      </c>
      <c r="CF29" s="273">
        <v>0</v>
      </c>
      <c r="CG29" s="273">
        <v>0</v>
      </c>
      <c r="CH29" s="273">
        <v>0</v>
      </c>
      <c r="CI29" s="273">
        <v>413</v>
      </c>
      <c r="CJ29" s="273">
        <f t="shared" si="5"/>
        <v>406</v>
      </c>
      <c r="CK29" s="273">
        <v>0</v>
      </c>
      <c r="CL29" s="273">
        <v>0</v>
      </c>
      <c r="CM29" s="273">
        <v>0</v>
      </c>
      <c r="CN29" s="273">
        <v>0</v>
      </c>
      <c r="CO29" s="273">
        <v>0</v>
      </c>
      <c r="CP29" s="273">
        <v>0</v>
      </c>
      <c r="CQ29" s="273">
        <v>0</v>
      </c>
      <c r="CR29" s="273">
        <v>0</v>
      </c>
      <c r="CS29" s="273">
        <v>0</v>
      </c>
      <c r="CT29" s="273">
        <v>0</v>
      </c>
      <c r="CU29" s="273">
        <v>0</v>
      </c>
      <c r="CV29" s="273">
        <v>406</v>
      </c>
      <c r="CW29" s="273">
        <v>0</v>
      </c>
      <c r="CX29" s="273">
        <v>0</v>
      </c>
      <c r="CY29" s="273">
        <v>0</v>
      </c>
      <c r="CZ29" s="273">
        <v>0</v>
      </c>
      <c r="DA29" s="273">
        <v>0</v>
      </c>
      <c r="DB29" s="273">
        <v>0</v>
      </c>
      <c r="DC29" s="273">
        <v>0</v>
      </c>
      <c r="DD29" s="273">
        <v>0</v>
      </c>
      <c r="DE29" s="273">
        <f t="shared" si="6"/>
        <v>0</v>
      </c>
      <c r="DF29" s="273">
        <v>0</v>
      </c>
      <c r="DG29" s="273">
        <v>0</v>
      </c>
      <c r="DH29" s="273">
        <v>0</v>
      </c>
      <c r="DI29" s="273">
        <v>0</v>
      </c>
      <c r="DJ29" s="273">
        <v>0</v>
      </c>
      <c r="DK29" s="273">
        <v>0</v>
      </c>
      <c r="DL29" s="273">
        <v>0</v>
      </c>
      <c r="DM29" s="273">
        <v>0</v>
      </c>
      <c r="DN29" s="273">
        <v>0</v>
      </c>
      <c r="DO29" s="273">
        <v>0</v>
      </c>
      <c r="DP29" s="273">
        <v>0</v>
      </c>
      <c r="DQ29" s="273">
        <v>0</v>
      </c>
      <c r="DR29" s="273">
        <v>0</v>
      </c>
      <c r="DS29" s="273">
        <v>0</v>
      </c>
      <c r="DT29" s="273">
        <v>0</v>
      </c>
      <c r="DU29" s="273">
        <v>0</v>
      </c>
      <c r="DV29" s="273">
        <v>0</v>
      </c>
      <c r="DW29" s="273">
        <v>0</v>
      </c>
      <c r="DX29" s="273">
        <v>0</v>
      </c>
      <c r="DY29" s="273">
        <v>0</v>
      </c>
      <c r="DZ29" s="273">
        <f t="shared" si="7"/>
        <v>511</v>
      </c>
      <c r="EA29" s="273">
        <v>0</v>
      </c>
      <c r="EB29" s="273">
        <v>0</v>
      </c>
      <c r="EC29" s="273">
        <v>0</v>
      </c>
      <c r="ED29" s="273">
        <v>0</v>
      </c>
      <c r="EE29" s="273">
        <v>0</v>
      </c>
      <c r="EF29" s="273">
        <v>0</v>
      </c>
      <c r="EG29" s="273">
        <v>0</v>
      </c>
      <c r="EH29" s="273">
        <v>0</v>
      </c>
      <c r="EI29" s="273">
        <v>0</v>
      </c>
      <c r="EJ29" s="273">
        <v>0</v>
      </c>
      <c r="EK29" s="273">
        <v>0</v>
      </c>
      <c r="EL29" s="273">
        <v>0</v>
      </c>
      <c r="EM29" s="273">
        <v>0</v>
      </c>
      <c r="EN29" s="273">
        <v>451</v>
      </c>
      <c r="EO29" s="273">
        <v>15</v>
      </c>
      <c r="EP29" s="273">
        <v>0</v>
      </c>
      <c r="EQ29" s="273">
        <v>0</v>
      </c>
      <c r="ER29" s="273">
        <v>0</v>
      </c>
      <c r="ES29" s="273">
        <v>22</v>
      </c>
      <c r="ET29" s="273">
        <v>23</v>
      </c>
      <c r="EU29" s="273">
        <f t="shared" si="8"/>
        <v>156899</v>
      </c>
      <c r="EV29" s="273">
        <v>24363</v>
      </c>
      <c r="EW29" s="273">
        <v>310</v>
      </c>
      <c r="EX29" s="273">
        <v>11996</v>
      </c>
      <c r="EY29" s="273">
        <v>15238</v>
      </c>
      <c r="EZ29" s="273">
        <v>33952</v>
      </c>
      <c r="FA29" s="273">
        <v>14657</v>
      </c>
      <c r="FB29" s="273">
        <v>218</v>
      </c>
      <c r="FC29" s="273">
        <v>48388</v>
      </c>
      <c r="FD29" s="273">
        <v>199</v>
      </c>
      <c r="FE29" s="273">
        <v>1514</v>
      </c>
      <c r="FF29" s="273">
        <v>661</v>
      </c>
      <c r="FG29" s="273">
        <v>8</v>
      </c>
      <c r="FH29" s="273">
        <v>0</v>
      </c>
      <c r="FI29" s="273">
        <v>0</v>
      </c>
      <c r="FJ29" s="273">
        <v>0</v>
      </c>
      <c r="FK29" s="273">
        <v>0</v>
      </c>
      <c r="FL29" s="273">
        <v>0</v>
      </c>
      <c r="FM29" s="273">
        <v>0</v>
      </c>
      <c r="FN29" s="273">
        <v>35</v>
      </c>
      <c r="FO29" s="273">
        <v>5360</v>
      </c>
    </row>
    <row r="30" spans="1:171" s="279" customFormat="1" ht="12" customHeight="1">
      <c r="A30" s="271" t="s">
        <v>573</v>
      </c>
      <c r="B30" s="272" t="s">
        <v>619</v>
      </c>
      <c r="C30" s="300" t="s">
        <v>300</v>
      </c>
      <c r="D30" s="273">
        <f aca="true" t="shared" si="51" ref="D30:P30">SUM(Y30,AT30,BO30,CJ30,DE30,DZ30,EU30)</f>
        <v>129723</v>
      </c>
      <c r="E30" s="273">
        <f t="shared" si="51"/>
        <v>3582</v>
      </c>
      <c r="F30" s="273">
        <f t="shared" si="51"/>
        <v>15</v>
      </c>
      <c r="G30" s="273">
        <f t="shared" si="51"/>
        <v>12</v>
      </c>
      <c r="H30" s="273">
        <f t="shared" si="51"/>
        <v>9296</v>
      </c>
      <c r="I30" s="273">
        <f t="shared" si="51"/>
        <v>6635</v>
      </c>
      <c r="J30" s="273">
        <f t="shared" si="51"/>
        <v>1839</v>
      </c>
      <c r="K30" s="273">
        <f t="shared" si="51"/>
        <v>39</v>
      </c>
      <c r="L30" s="273">
        <f t="shared" si="51"/>
        <v>9972</v>
      </c>
      <c r="M30" s="273">
        <f t="shared" si="51"/>
        <v>11</v>
      </c>
      <c r="N30" s="273">
        <f t="shared" si="51"/>
        <v>299</v>
      </c>
      <c r="O30" s="273">
        <f t="shared" si="51"/>
        <v>1357</v>
      </c>
      <c r="P30" s="273">
        <f t="shared" si="51"/>
        <v>0</v>
      </c>
      <c r="Q30" s="273">
        <f aca="true" t="shared" si="52" ref="Q30:X30">SUM(AL30,BG30,CB30,CW30,DR30,EM30,FH30)</f>
        <v>16719</v>
      </c>
      <c r="R30" s="273">
        <f t="shared" si="52"/>
        <v>48109</v>
      </c>
      <c r="S30" s="273">
        <f t="shared" si="52"/>
        <v>0</v>
      </c>
      <c r="T30" s="273">
        <f t="shared" si="52"/>
        <v>10857</v>
      </c>
      <c r="U30" s="273">
        <f t="shared" si="52"/>
        <v>0</v>
      </c>
      <c r="V30" s="273">
        <f t="shared" si="52"/>
        <v>4808</v>
      </c>
      <c r="W30" s="273">
        <f t="shared" si="52"/>
        <v>19</v>
      </c>
      <c r="X30" s="273">
        <f t="shared" si="52"/>
        <v>16154</v>
      </c>
      <c r="Y30" s="273">
        <f t="shared" si="2"/>
        <v>46595</v>
      </c>
      <c r="Z30" s="273">
        <v>584</v>
      </c>
      <c r="AA30" s="273">
        <v>0</v>
      </c>
      <c r="AB30" s="273">
        <v>0</v>
      </c>
      <c r="AC30" s="273">
        <v>598</v>
      </c>
      <c r="AD30" s="273">
        <v>0</v>
      </c>
      <c r="AE30" s="273">
        <v>0</v>
      </c>
      <c r="AF30" s="273">
        <v>0</v>
      </c>
      <c r="AG30" s="273">
        <v>0</v>
      </c>
      <c r="AH30" s="273">
        <v>0</v>
      </c>
      <c r="AI30" s="273">
        <v>4</v>
      </c>
      <c r="AJ30" s="273">
        <v>0</v>
      </c>
      <c r="AK30" s="273">
        <v>0</v>
      </c>
      <c r="AL30" s="273">
        <v>16719</v>
      </c>
      <c r="AM30" s="273">
        <v>0</v>
      </c>
      <c r="AN30" s="273">
        <v>0</v>
      </c>
      <c r="AO30" s="273">
        <v>10857</v>
      </c>
      <c r="AP30" s="273">
        <v>0</v>
      </c>
      <c r="AQ30" s="273">
        <v>4808</v>
      </c>
      <c r="AR30" s="273">
        <v>0</v>
      </c>
      <c r="AS30" s="273">
        <v>13025</v>
      </c>
      <c r="AT30" s="273">
        <f t="shared" si="3"/>
        <v>5309</v>
      </c>
      <c r="AU30" s="273">
        <v>0</v>
      </c>
      <c r="AV30" s="273">
        <v>0</v>
      </c>
      <c r="AW30" s="273">
        <v>0</v>
      </c>
      <c r="AX30" s="273">
        <v>5161</v>
      </c>
      <c r="AY30" s="273">
        <v>0</v>
      </c>
      <c r="AZ30" s="273">
        <v>0</v>
      </c>
      <c r="BA30" s="273">
        <v>0</v>
      </c>
      <c r="BB30" s="273">
        <v>0</v>
      </c>
      <c r="BC30" s="273">
        <v>0</v>
      </c>
      <c r="BD30" s="273">
        <v>0</v>
      </c>
      <c r="BE30" s="273">
        <v>0</v>
      </c>
      <c r="BF30" s="273">
        <v>0</v>
      </c>
      <c r="BG30" s="273">
        <v>0</v>
      </c>
      <c r="BH30" s="273">
        <v>0</v>
      </c>
      <c r="BI30" s="273">
        <v>0</v>
      </c>
      <c r="BJ30" s="273">
        <v>0</v>
      </c>
      <c r="BK30" s="273">
        <v>0</v>
      </c>
      <c r="BL30" s="273">
        <v>0</v>
      </c>
      <c r="BM30" s="273">
        <v>0</v>
      </c>
      <c r="BN30" s="273">
        <v>148</v>
      </c>
      <c r="BO30" s="273">
        <f t="shared" si="4"/>
        <v>1357</v>
      </c>
      <c r="BP30" s="273">
        <v>0</v>
      </c>
      <c r="BQ30" s="273">
        <v>0</v>
      </c>
      <c r="BR30" s="273">
        <v>0</v>
      </c>
      <c r="BS30" s="273">
        <v>0</v>
      </c>
      <c r="BT30" s="273">
        <v>0</v>
      </c>
      <c r="BU30" s="273">
        <v>0</v>
      </c>
      <c r="BV30" s="273">
        <v>0</v>
      </c>
      <c r="BW30" s="273">
        <v>0</v>
      </c>
      <c r="BX30" s="273">
        <v>0</v>
      </c>
      <c r="BY30" s="273">
        <v>0</v>
      </c>
      <c r="BZ30" s="273">
        <v>1357</v>
      </c>
      <c r="CA30" s="273">
        <v>0</v>
      </c>
      <c r="CB30" s="273">
        <v>0</v>
      </c>
      <c r="CC30" s="273">
        <v>0</v>
      </c>
      <c r="CD30" s="273">
        <v>0</v>
      </c>
      <c r="CE30" s="273">
        <v>0</v>
      </c>
      <c r="CF30" s="273">
        <v>0</v>
      </c>
      <c r="CG30" s="273">
        <v>0</v>
      </c>
      <c r="CH30" s="273">
        <v>0</v>
      </c>
      <c r="CI30" s="273">
        <v>0</v>
      </c>
      <c r="CJ30" s="273">
        <f t="shared" si="5"/>
        <v>0</v>
      </c>
      <c r="CK30" s="273">
        <v>0</v>
      </c>
      <c r="CL30" s="273">
        <v>0</v>
      </c>
      <c r="CM30" s="273">
        <v>0</v>
      </c>
      <c r="CN30" s="273">
        <v>0</v>
      </c>
      <c r="CO30" s="273">
        <v>0</v>
      </c>
      <c r="CP30" s="273">
        <v>0</v>
      </c>
      <c r="CQ30" s="273">
        <v>0</v>
      </c>
      <c r="CR30" s="273">
        <v>0</v>
      </c>
      <c r="CS30" s="273">
        <v>0</v>
      </c>
      <c r="CT30" s="273">
        <v>0</v>
      </c>
      <c r="CU30" s="273">
        <v>0</v>
      </c>
      <c r="CV30" s="273">
        <v>0</v>
      </c>
      <c r="CW30" s="273">
        <v>0</v>
      </c>
      <c r="CX30" s="273">
        <v>0</v>
      </c>
      <c r="CY30" s="273">
        <v>0</v>
      </c>
      <c r="CZ30" s="273">
        <v>0</v>
      </c>
      <c r="DA30" s="273">
        <v>0</v>
      </c>
      <c r="DB30" s="273">
        <v>0</v>
      </c>
      <c r="DC30" s="273">
        <v>0</v>
      </c>
      <c r="DD30" s="273">
        <v>0</v>
      </c>
      <c r="DE30" s="273">
        <f t="shared" si="6"/>
        <v>0</v>
      </c>
      <c r="DF30" s="273">
        <v>0</v>
      </c>
      <c r="DG30" s="273">
        <v>0</v>
      </c>
      <c r="DH30" s="273">
        <v>0</v>
      </c>
      <c r="DI30" s="273">
        <v>0</v>
      </c>
      <c r="DJ30" s="273">
        <v>0</v>
      </c>
      <c r="DK30" s="273">
        <v>0</v>
      </c>
      <c r="DL30" s="273">
        <v>0</v>
      </c>
      <c r="DM30" s="273">
        <v>0</v>
      </c>
      <c r="DN30" s="273">
        <v>0</v>
      </c>
      <c r="DO30" s="273">
        <v>0</v>
      </c>
      <c r="DP30" s="273">
        <v>0</v>
      </c>
      <c r="DQ30" s="273">
        <v>0</v>
      </c>
      <c r="DR30" s="273">
        <v>0</v>
      </c>
      <c r="DS30" s="273">
        <v>0</v>
      </c>
      <c r="DT30" s="273">
        <v>0</v>
      </c>
      <c r="DU30" s="273">
        <v>0</v>
      </c>
      <c r="DV30" s="273">
        <v>0</v>
      </c>
      <c r="DW30" s="273">
        <v>0</v>
      </c>
      <c r="DX30" s="273">
        <v>0</v>
      </c>
      <c r="DY30" s="273">
        <v>0</v>
      </c>
      <c r="DZ30" s="273">
        <f t="shared" si="7"/>
        <v>48236</v>
      </c>
      <c r="EA30" s="273">
        <v>0</v>
      </c>
      <c r="EB30" s="273">
        <v>0</v>
      </c>
      <c r="EC30" s="273">
        <v>0</v>
      </c>
      <c r="ED30" s="273">
        <v>0</v>
      </c>
      <c r="EE30" s="273">
        <v>0</v>
      </c>
      <c r="EF30" s="273">
        <v>14</v>
      </c>
      <c r="EG30" s="273">
        <v>0</v>
      </c>
      <c r="EH30" s="273">
        <v>85</v>
      </c>
      <c r="EI30" s="273">
        <v>11</v>
      </c>
      <c r="EJ30" s="273">
        <v>0</v>
      </c>
      <c r="EK30" s="273">
        <v>0</v>
      </c>
      <c r="EL30" s="273">
        <v>0</v>
      </c>
      <c r="EM30" s="273">
        <v>0</v>
      </c>
      <c r="EN30" s="273">
        <v>48109</v>
      </c>
      <c r="EO30" s="273">
        <v>0</v>
      </c>
      <c r="EP30" s="273">
        <v>0</v>
      </c>
      <c r="EQ30" s="273">
        <v>0</v>
      </c>
      <c r="ER30" s="273">
        <v>0</v>
      </c>
      <c r="ES30" s="273">
        <v>17</v>
      </c>
      <c r="ET30" s="273">
        <v>0</v>
      </c>
      <c r="EU30" s="273">
        <f t="shared" si="8"/>
        <v>28226</v>
      </c>
      <c r="EV30" s="273">
        <v>2998</v>
      </c>
      <c r="EW30" s="273">
        <v>15</v>
      </c>
      <c r="EX30" s="273">
        <v>12</v>
      </c>
      <c r="EY30" s="273">
        <v>3537</v>
      </c>
      <c r="EZ30" s="273">
        <v>6635</v>
      </c>
      <c r="FA30" s="273">
        <v>1825</v>
      </c>
      <c r="FB30" s="273">
        <v>39</v>
      </c>
      <c r="FC30" s="273">
        <v>9887</v>
      </c>
      <c r="FD30" s="273">
        <v>0</v>
      </c>
      <c r="FE30" s="273">
        <v>295</v>
      </c>
      <c r="FF30" s="273">
        <v>0</v>
      </c>
      <c r="FG30" s="273">
        <v>0</v>
      </c>
      <c r="FH30" s="273">
        <v>0</v>
      </c>
      <c r="FI30" s="273">
        <v>0</v>
      </c>
      <c r="FJ30" s="273">
        <v>0</v>
      </c>
      <c r="FK30" s="273">
        <v>0</v>
      </c>
      <c r="FL30" s="273">
        <v>0</v>
      </c>
      <c r="FM30" s="273">
        <v>0</v>
      </c>
      <c r="FN30" s="273">
        <v>2</v>
      </c>
      <c r="FO30" s="273">
        <v>2981</v>
      </c>
    </row>
    <row r="31" spans="1:171" s="279" customFormat="1" ht="12" customHeight="1">
      <c r="A31" s="271" t="s">
        <v>574</v>
      </c>
      <c r="B31" s="272" t="s">
        <v>575</v>
      </c>
      <c r="C31" s="300" t="s">
        <v>300</v>
      </c>
      <c r="D31" s="273">
        <f aca="true" t="shared" si="53" ref="D31:R31">SUM(Y31,AT31,BO31,CJ31,DE31,DZ31,EU31)</f>
        <v>35606</v>
      </c>
      <c r="E31" s="273">
        <f t="shared" si="53"/>
        <v>1606</v>
      </c>
      <c r="F31" s="273">
        <f t="shared" si="53"/>
        <v>24</v>
      </c>
      <c r="G31" s="273">
        <f t="shared" si="53"/>
        <v>64</v>
      </c>
      <c r="H31" s="273">
        <f t="shared" si="53"/>
        <v>6137</v>
      </c>
      <c r="I31" s="273">
        <f t="shared" si="53"/>
        <v>3212</v>
      </c>
      <c r="J31" s="273">
        <f t="shared" si="53"/>
        <v>2546</v>
      </c>
      <c r="K31" s="273">
        <f t="shared" si="53"/>
        <v>141</v>
      </c>
      <c r="L31" s="273">
        <f t="shared" si="53"/>
        <v>6061</v>
      </c>
      <c r="M31" s="273">
        <f t="shared" si="53"/>
        <v>487</v>
      </c>
      <c r="N31" s="273">
        <f t="shared" si="53"/>
        <v>57</v>
      </c>
      <c r="O31" s="273">
        <f t="shared" si="53"/>
        <v>2645</v>
      </c>
      <c r="P31" s="273">
        <f t="shared" si="53"/>
        <v>0</v>
      </c>
      <c r="Q31" s="273">
        <f t="shared" si="53"/>
        <v>2815</v>
      </c>
      <c r="R31" s="273">
        <f t="shared" si="53"/>
        <v>8809</v>
      </c>
      <c r="S31" s="273">
        <f aca="true" t="shared" si="54" ref="S31:X31">SUM(AN31,BI31,CD31,CY31,DT31,EO31,FJ31)</f>
        <v>21</v>
      </c>
      <c r="T31" s="273">
        <f t="shared" si="54"/>
        <v>0</v>
      </c>
      <c r="U31" s="273">
        <f t="shared" si="54"/>
        <v>0</v>
      </c>
      <c r="V31" s="273">
        <f t="shared" si="54"/>
        <v>0</v>
      </c>
      <c r="W31" s="273">
        <f t="shared" si="54"/>
        <v>29</v>
      </c>
      <c r="X31" s="273">
        <f t="shared" si="54"/>
        <v>952</v>
      </c>
      <c r="Y31" s="273">
        <f t="shared" si="2"/>
        <v>3261</v>
      </c>
      <c r="Z31" s="273">
        <v>72</v>
      </c>
      <c r="AA31" s="273">
        <v>0</v>
      </c>
      <c r="AB31" s="273">
        <v>17</v>
      </c>
      <c r="AC31" s="273">
        <v>357</v>
      </c>
      <c r="AD31" s="273">
        <v>0</v>
      </c>
      <c r="AE31" s="273">
        <v>0</v>
      </c>
      <c r="AF31" s="273">
        <v>0</v>
      </c>
      <c r="AG31" s="273">
        <v>0</v>
      </c>
      <c r="AH31" s="273">
        <v>0</v>
      </c>
      <c r="AI31" s="273">
        <v>0</v>
      </c>
      <c r="AJ31" s="273">
        <v>0</v>
      </c>
      <c r="AK31" s="273">
        <v>0</v>
      </c>
      <c r="AL31" s="273">
        <v>2815</v>
      </c>
      <c r="AM31" s="273">
        <v>0</v>
      </c>
      <c r="AN31" s="273">
        <v>0</v>
      </c>
      <c r="AO31" s="273">
        <v>0</v>
      </c>
      <c r="AP31" s="273">
        <v>0</v>
      </c>
      <c r="AQ31" s="273">
        <v>0</v>
      </c>
      <c r="AR31" s="273">
        <v>0</v>
      </c>
      <c r="AS31" s="273">
        <v>0</v>
      </c>
      <c r="AT31" s="273">
        <f t="shared" si="3"/>
        <v>4426</v>
      </c>
      <c r="AU31" s="273">
        <v>25</v>
      </c>
      <c r="AV31" s="273">
        <v>0</v>
      </c>
      <c r="AW31" s="273">
        <v>0</v>
      </c>
      <c r="AX31" s="273">
        <v>4030</v>
      </c>
      <c r="AY31" s="273">
        <v>22</v>
      </c>
      <c r="AZ31" s="273">
        <v>4</v>
      </c>
      <c r="BA31" s="273">
        <v>0</v>
      </c>
      <c r="BB31" s="273">
        <v>0</v>
      </c>
      <c r="BC31" s="273">
        <v>2</v>
      </c>
      <c r="BD31" s="273">
        <v>0</v>
      </c>
      <c r="BE31" s="273">
        <v>0</v>
      </c>
      <c r="BF31" s="273">
        <v>0</v>
      </c>
      <c r="BG31" s="273">
        <v>0</v>
      </c>
      <c r="BH31" s="273">
        <v>0</v>
      </c>
      <c r="BI31" s="273">
        <v>0</v>
      </c>
      <c r="BJ31" s="273">
        <v>0</v>
      </c>
      <c r="BK31" s="273">
        <v>0</v>
      </c>
      <c r="BL31" s="273">
        <v>0</v>
      </c>
      <c r="BM31" s="273">
        <v>0</v>
      </c>
      <c r="BN31" s="273">
        <v>343</v>
      </c>
      <c r="BO31" s="273">
        <f t="shared" si="4"/>
        <v>1518</v>
      </c>
      <c r="BP31" s="273">
        <v>0</v>
      </c>
      <c r="BQ31" s="273">
        <v>0</v>
      </c>
      <c r="BR31" s="273">
        <v>0</v>
      </c>
      <c r="BS31" s="273">
        <v>0</v>
      </c>
      <c r="BT31" s="273">
        <v>0</v>
      </c>
      <c r="BU31" s="273">
        <v>0</v>
      </c>
      <c r="BV31" s="273">
        <v>0</v>
      </c>
      <c r="BW31" s="273">
        <v>0</v>
      </c>
      <c r="BX31" s="273">
        <v>0</v>
      </c>
      <c r="BY31" s="273">
        <v>0</v>
      </c>
      <c r="BZ31" s="273">
        <v>1518</v>
      </c>
      <c r="CA31" s="273">
        <v>0</v>
      </c>
      <c r="CB31" s="273">
        <v>0</v>
      </c>
      <c r="CC31" s="273">
        <v>0</v>
      </c>
      <c r="CD31" s="273">
        <v>0</v>
      </c>
      <c r="CE31" s="273">
        <v>0</v>
      </c>
      <c r="CF31" s="273">
        <v>0</v>
      </c>
      <c r="CG31" s="273">
        <v>0</v>
      </c>
      <c r="CH31" s="273">
        <v>0</v>
      </c>
      <c r="CI31" s="273">
        <v>0</v>
      </c>
      <c r="CJ31" s="273">
        <f t="shared" si="5"/>
        <v>0</v>
      </c>
      <c r="CK31" s="273">
        <v>0</v>
      </c>
      <c r="CL31" s="273">
        <v>0</v>
      </c>
      <c r="CM31" s="273">
        <v>0</v>
      </c>
      <c r="CN31" s="273">
        <v>0</v>
      </c>
      <c r="CO31" s="273">
        <v>0</v>
      </c>
      <c r="CP31" s="273">
        <v>0</v>
      </c>
      <c r="CQ31" s="273">
        <v>0</v>
      </c>
      <c r="CR31" s="273">
        <v>0</v>
      </c>
      <c r="CS31" s="273">
        <v>0</v>
      </c>
      <c r="CT31" s="273">
        <v>0</v>
      </c>
      <c r="CU31" s="273">
        <v>0</v>
      </c>
      <c r="CV31" s="273">
        <v>0</v>
      </c>
      <c r="CW31" s="273">
        <v>0</v>
      </c>
      <c r="CX31" s="273">
        <v>0</v>
      </c>
      <c r="CY31" s="273">
        <v>0</v>
      </c>
      <c r="CZ31" s="273">
        <v>0</v>
      </c>
      <c r="DA31" s="273">
        <v>0</v>
      </c>
      <c r="DB31" s="273">
        <v>0</v>
      </c>
      <c r="DC31" s="273">
        <v>0</v>
      </c>
      <c r="DD31" s="273">
        <v>0</v>
      </c>
      <c r="DE31" s="273">
        <f t="shared" si="6"/>
        <v>0</v>
      </c>
      <c r="DF31" s="273">
        <v>0</v>
      </c>
      <c r="DG31" s="273">
        <v>0</v>
      </c>
      <c r="DH31" s="273">
        <v>0</v>
      </c>
      <c r="DI31" s="273">
        <v>0</v>
      </c>
      <c r="DJ31" s="273">
        <v>0</v>
      </c>
      <c r="DK31" s="273">
        <v>0</v>
      </c>
      <c r="DL31" s="273">
        <v>0</v>
      </c>
      <c r="DM31" s="273">
        <v>0</v>
      </c>
      <c r="DN31" s="273">
        <v>0</v>
      </c>
      <c r="DO31" s="273">
        <v>0</v>
      </c>
      <c r="DP31" s="273">
        <v>0</v>
      </c>
      <c r="DQ31" s="273">
        <v>0</v>
      </c>
      <c r="DR31" s="273">
        <v>0</v>
      </c>
      <c r="DS31" s="273">
        <v>0</v>
      </c>
      <c r="DT31" s="273">
        <v>0</v>
      </c>
      <c r="DU31" s="273">
        <v>0</v>
      </c>
      <c r="DV31" s="273">
        <v>0</v>
      </c>
      <c r="DW31" s="273">
        <v>0</v>
      </c>
      <c r="DX31" s="273">
        <v>0</v>
      </c>
      <c r="DY31" s="273">
        <v>0</v>
      </c>
      <c r="DZ31" s="273">
        <f t="shared" si="7"/>
        <v>8850</v>
      </c>
      <c r="EA31" s="273">
        <v>0</v>
      </c>
      <c r="EB31" s="273">
        <v>0</v>
      </c>
      <c r="EC31" s="273">
        <v>0</v>
      </c>
      <c r="ED31" s="273">
        <v>0</v>
      </c>
      <c r="EE31" s="273">
        <v>0</v>
      </c>
      <c r="EF31" s="273">
        <v>2</v>
      </c>
      <c r="EG31" s="273">
        <v>0</v>
      </c>
      <c r="EH31" s="273">
        <v>0</v>
      </c>
      <c r="EI31" s="273">
        <v>0</v>
      </c>
      <c r="EJ31" s="273">
        <v>0</v>
      </c>
      <c r="EK31" s="273">
        <v>0</v>
      </c>
      <c r="EL31" s="273">
        <v>0</v>
      </c>
      <c r="EM31" s="273">
        <v>0</v>
      </c>
      <c r="EN31" s="273">
        <v>8809</v>
      </c>
      <c r="EO31" s="273">
        <v>21</v>
      </c>
      <c r="EP31" s="273">
        <v>0</v>
      </c>
      <c r="EQ31" s="273">
        <v>0</v>
      </c>
      <c r="ER31" s="273">
        <v>0</v>
      </c>
      <c r="ES31" s="273">
        <v>18</v>
      </c>
      <c r="ET31" s="273">
        <v>0</v>
      </c>
      <c r="EU31" s="273">
        <f t="shared" si="8"/>
        <v>17551</v>
      </c>
      <c r="EV31" s="273">
        <v>1509</v>
      </c>
      <c r="EW31" s="273">
        <v>24</v>
      </c>
      <c r="EX31" s="273">
        <v>47</v>
      </c>
      <c r="EY31" s="273">
        <v>1750</v>
      </c>
      <c r="EZ31" s="273">
        <v>3190</v>
      </c>
      <c r="FA31" s="273">
        <v>2540</v>
      </c>
      <c r="FB31" s="273">
        <v>141</v>
      </c>
      <c r="FC31" s="273">
        <v>6061</v>
      </c>
      <c r="FD31" s="273">
        <v>485</v>
      </c>
      <c r="FE31" s="273">
        <v>57</v>
      </c>
      <c r="FF31" s="273">
        <v>1127</v>
      </c>
      <c r="FG31" s="273">
        <v>0</v>
      </c>
      <c r="FH31" s="273">
        <v>0</v>
      </c>
      <c r="FI31" s="273">
        <v>0</v>
      </c>
      <c r="FJ31" s="273">
        <v>0</v>
      </c>
      <c r="FK31" s="273">
        <v>0</v>
      </c>
      <c r="FL31" s="273">
        <v>0</v>
      </c>
      <c r="FM31" s="273">
        <v>0</v>
      </c>
      <c r="FN31" s="273">
        <v>11</v>
      </c>
      <c r="FO31" s="273">
        <v>609</v>
      </c>
    </row>
    <row r="32" spans="1:171" s="279" customFormat="1" ht="12" customHeight="1">
      <c r="A32" s="271" t="s">
        <v>576</v>
      </c>
      <c r="B32" s="272" t="s">
        <v>631</v>
      </c>
      <c r="C32" s="300" t="s">
        <v>300</v>
      </c>
      <c r="D32" s="273">
        <f aca="true" t="shared" si="55" ref="D32:S32">SUM(Y32,AT32,BO32,CJ32,DE32,DZ32,EU32)</f>
        <v>42894</v>
      </c>
      <c r="E32" s="273">
        <f t="shared" si="55"/>
        <v>951</v>
      </c>
      <c r="F32" s="273">
        <f t="shared" si="55"/>
        <v>105</v>
      </c>
      <c r="G32" s="273">
        <f t="shared" si="55"/>
        <v>222</v>
      </c>
      <c r="H32" s="273">
        <f t="shared" si="55"/>
        <v>8902</v>
      </c>
      <c r="I32" s="273">
        <f t="shared" si="55"/>
        <v>11407</v>
      </c>
      <c r="J32" s="273">
        <f t="shared" si="55"/>
        <v>4188</v>
      </c>
      <c r="K32" s="273">
        <f t="shared" si="55"/>
        <v>23</v>
      </c>
      <c r="L32" s="273">
        <f t="shared" si="55"/>
        <v>12920</v>
      </c>
      <c r="M32" s="273">
        <f t="shared" si="55"/>
        <v>747</v>
      </c>
      <c r="N32" s="273">
        <f t="shared" si="55"/>
        <v>25</v>
      </c>
      <c r="O32" s="273">
        <f t="shared" si="55"/>
        <v>123</v>
      </c>
      <c r="P32" s="273">
        <f t="shared" si="55"/>
        <v>1192</v>
      </c>
      <c r="Q32" s="273">
        <f t="shared" si="55"/>
        <v>0</v>
      </c>
      <c r="R32" s="273">
        <f t="shared" si="55"/>
        <v>226</v>
      </c>
      <c r="S32" s="273">
        <f t="shared" si="55"/>
        <v>0</v>
      </c>
      <c r="T32" s="273">
        <f>SUM(AO32,BJ32,CE32,CZ32,DU32,EP32,FK32)</f>
        <v>0</v>
      </c>
      <c r="U32" s="273">
        <f>SUM(AP32,BK32,CF32,DA32,DV32,EQ32,FL32)</f>
        <v>0</v>
      </c>
      <c r="V32" s="273">
        <f>SUM(AQ32,BL32,CG32,DB32,DW32,ER32,FM32)</f>
        <v>0</v>
      </c>
      <c r="W32" s="273">
        <f>SUM(AR32,BM32,CH32,DC32,DX32,ES32,FN32)</f>
        <v>1</v>
      </c>
      <c r="X32" s="273">
        <f>SUM(AS32,BN32,CI32,DD32,DY32,ET32,FO32)</f>
        <v>1862</v>
      </c>
      <c r="Y32" s="273">
        <f t="shared" si="2"/>
        <v>1328</v>
      </c>
      <c r="Z32" s="273">
        <v>777</v>
      </c>
      <c r="AA32" s="273">
        <v>0</v>
      </c>
      <c r="AB32" s="273">
        <v>0</v>
      </c>
      <c r="AC32" s="273">
        <v>551</v>
      </c>
      <c r="AD32" s="273">
        <v>0</v>
      </c>
      <c r="AE32" s="273">
        <v>0</v>
      </c>
      <c r="AF32" s="273">
        <v>0</v>
      </c>
      <c r="AG32" s="273">
        <v>0</v>
      </c>
      <c r="AH32" s="273">
        <v>0</v>
      </c>
      <c r="AI32" s="273">
        <v>0</v>
      </c>
      <c r="AJ32" s="273">
        <v>0</v>
      </c>
      <c r="AK32" s="273">
        <v>0</v>
      </c>
      <c r="AL32" s="273">
        <v>0</v>
      </c>
      <c r="AM32" s="273">
        <v>0</v>
      </c>
      <c r="AN32" s="273">
        <v>0</v>
      </c>
      <c r="AO32" s="273">
        <v>0</v>
      </c>
      <c r="AP32" s="273">
        <v>0</v>
      </c>
      <c r="AQ32" s="273">
        <v>0</v>
      </c>
      <c r="AR32" s="273">
        <v>0</v>
      </c>
      <c r="AS32" s="273">
        <v>0</v>
      </c>
      <c r="AT32" s="273">
        <f t="shared" si="3"/>
        <v>3169</v>
      </c>
      <c r="AU32" s="273">
        <v>0</v>
      </c>
      <c r="AV32" s="273">
        <v>0</v>
      </c>
      <c r="AW32" s="273">
        <v>0</v>
      </c>
      <c r="AX32" s="273">
        <v>2211</v>
      </c>
      <c r="AY32" s="273">
        <v>198</v>
      </c>
      <c r="AZ32" s="273">
        <v>0</v>
      </c>
      <c r="BA32" s="273">
        <v>0</v>
      </c>
      <c r="BB32" s="273">
        <v>0</v>
      </c>
      <c r="BC32" s="273">
        <v>0</v>
      </c>
      <c r="BD32" s="273">
        <v>0</v>
      </c>
      <c r="BE32" s="273">
        <v>0</v>
      </c>
      <c r="BF32" s="273">
        <v>0</v>
      </c>
      <c r="BG32" s="273">
        <v>0</v>
      </c>
      <c r="BH32" s="273">
        <v>0</v>
      </c>
      <c r="BI32" s="273">
        <v>0</v>
      </c>
      <c r="BJ32" s="273">
        <v>0</v>
      </c>
      <c r="BK32" s="273">
        <v>0</v>
      </c>
      <c r="BL32" s="273">
        <v>0</v>
      </c>
      <c r="BM32" s="273">
        <v>0</v>
      </c>
      <c r="BN32" s="273">
        <v>760</v>
      </c>
      <c r="BO32" s="273">
        <f t="shared" si="4"/>
        <v>0</v>
      </c>
      <c r="BP32" s="273">
        <v>0</v>
      </c>
      <c r="BQ32" s="273">
        <v>0</v>
      </c>
      <c r="BR32" s="273">
        <v>0</v>
      </c>
      <c r="BS32" s="273">
        <v>0</v>
      </c>
      <c r="BT32" s="273">
        <v>0</v>
      </c>
      <c r="BU32" s="273">
        <v>0</v>
      </c>
      <c r="BV32" s="273">
        <v>0</v>
      </c>
      <c r="BW32" s="273">
        <v>0</v>
      </c>
      <c r="BX32" s="273">
        <v>0</v>
      </c>
      <c r="BY32" s="273">
        <v>0</v>
      </c>
      <c r="BZ32" s="273">
        <v>0</v>
      </c>
      <c r="CA32" s="273">
        <v>0</v>
      </c>
      <c r="CB32" s="273">
        <v>0</v>
      </c>
      <c r="CC32" s="273">
        <v>0</v>
      </c>
      <c r="CD32" s="273">
        <v>0</v>
      </c>
      <c r="CE32" s="273">
        <v>0</v>
      </c>
      <c r="CF32" s="273">
        <v>0</v>
      </c>
      <c r="CG32" s="273">
        <v>0</v>
      </c>
      <c r="CH32" s="273">
        <v>0</v>
      </c>
      <c r="CI32" s="273">
        <v>0</v>
      </c>
      <c r="CJ32" s="273">
        <f t="shared" si="5"/>
        <v>1192</v>
      </c>
      <c r="CK32" s="273">
        <v>0</v>
      </c>
      <c r="CL32" s="273">
        <v>0</v>
      </c>
      <c r="CM32" s="273">
        <v>0</v>
      </c>
      <c r="CN32" s="273">
        <v>0</v>
      </c>
      <c r="CO32" s="273">
        <v>0</v>
      </c>
      <c r="CP32" s="273">
        <v>0</v>
      </c>
      <c r="CQ32" s="273">
        <v>0</v>
      </c>
      <c r="CR32" s="273">
        <v>0</v>
      </c>
      <c r="CS32" s="273">
        <v>0</v>
      </c>
      <c r="CT32" s="273">
        <v>0</v>
      </c>
      <c r="CU32" s="273">
        <v>0</v>
      </c>
      <c r="CV32" s="273">
        <v>1192</v>
      </c>
      <c r="CW32" s="273">
        <v>0</v>
      </c>
      <c r="CX32" s="273">
        <v>0</v>
      </c>
      <c r="CY32" s="273">
        <v>0</v>
      </c>
      <c r="CZ32" s="273">
        <v>0</v>
      </c>
      <c r="DA32" s="273">
        <v>0</v>
      </c>
      <c r="DB32" s="273">
        <v>0</v>
      </c>
      <c r="DC32" s="273">
        <v>0</v>
      </c>
      <c r="DD32" s="273">
        <v>0</v>
      </c>
      <c r="DE32" s="273">
        <f t="shared" si="6"/>
        <v>12</v>
      </c>
      <c r="DF32" s="273">
        <v>0</v>
      </c>
      <c r="DG32" s="273">
        <v>0</v>
      </c>
      <c r="DH32" s="273">
        <v>0</v>
      </c>
      <c r="DI32" s="273">
        <v>0</v>
      </c>
      <c r="DJ32" s="273">
        <v>0</v>
      </c>
      <c r="DK32" s="273">
        <v>0</v>
      </c>
      <c r="DL32" s="273">
        <v>0</v>
      </c>
      <c r="DM32" s="273">
        <v>0</v>
      </c>
      <c r="DN32" s="273">
        <v>0</v>
      </c>
      <c r="DO32" s="273">
        <v>0</v>
      </c>
      <c r="DP32" s="273">
        <v>0</v>
      </c>
      <c r="DQ32" s="273">
        <v>0</v>
      </c>
      <c r="DR32" s="273">
        <v>0</v>
      </c>
      <c r="DS32" s="273">
        <v>0</v>
      </c>
      <c r="DT32" s="273">
        <v>0</v>
      </c>
      <c r="DU32" s="273">
        <v>0</v>
      </c>
      <c r="DV32" s="273">
        <v>0</v>
      </c>
      <c r="DW32" s="273">
        <v>0</v>
      </c>
      <c r="DX32" s="273">
        <v>0</v>
      </c>
      <c r="DY32" s="273">
        <v>12</v>
      </c>
      <c r="DZ32" s="273">
        <f t="shared" si="7"/>
        <v>1361</v>
      </c>
      <c r="EA32" s="273">
        <v>0</v>
      </c>
      <c r="EB32" s="273">
        <v>0</v>
      </c>
      <c r="EC32" s="273">
        <v>0</v>
      </c>
      <c r="ED32" s="273">
        <v>0</v>
      </c>
      <c r="EE32" s="273">
        <v>0</v>
      </c>
      <c r="EF32" s="273">
        <v>0</v>
      </c>
      <c r="EG32" s="273">
        <v>0</v>
      </c>
      <c r="EH32" s="273">
        <v>480</v>
      </c>
      <c r="EI32" s="273">
        <v>479</v>
      </c>
      <c r="EJ32" s="273">
        <v>0</v>
      </c>
      <c r="EK32" s="273">
        <v>0</v>
      </c>
      <c r="EL32" s="273">
        <v>0</v>
      </c>
      <c r="EM32" s="273">
        <v>0</v>
      </c>
      <c r="EN32" s="273">
        <v>226</v>
      </c>
      <c r="EO32" s="273">
        <v>0</v>
      </c>
      <c r="EP32" s="273">
        <v>0</v>
      </c>
      <c r="EQ32" s="273">
        <v>0</v>
      </c>
      <c r="ER32" s="273">
        <v>0</v>
      </c>
      <c r="ES32" s="273">
        <v>0</v>
      </c>
      <c r="ET32" s="273">
        <v>176</v>
      </c>
      <c r="EU32" s="273">
        <f t="shared" si="8"/>
        <v>35832</v>
      </c>
      <c r="EV32" s="273">
        <v>174</v>
      </c>
      <c r="EW32" s="273">
        <v>105</v>
      </c>
      <c r="EX32" s="273">
        <v>222</v>
      </c>
      <c r="EY32" s="273">
        <v>6140</v>
      </c>
      <c r="EZ32" s="273">
        <v>11209</v>
      </c>
      <c r="FA32" s="273">
        <v>4188</v>
      </c>
      <c r="FB32" s="273">
        <v>23</v>
      </c>
      <c r="FC32" s="273">
        <v>12440</v>
      </c>
      <c r="FD32" s="273">
        <v>268</v>
      </c>
      <c r="FE32" s="273">
        <v>25</v>
      </c>
      <c r="FF32" s="273">
        <v>123</v>
      </c>
      <c r="FG32" s="273">
        <v>0</v>
      </c>
      <c r="FH32" s="273">
        <v>0</v>
      </c>
      <c r="FI32" s="273">
        <v>0</v>
      </c>
      <c r="FJ32" s="273">
        <v>0</v>
      </c>
      <c r="FK32" s="273">
        <v>0</v>
      </c>
      <c r="FL32" s="273">
        <v>0</v>
      </c>
      <c r="FM32" s="273">
        <v>0</v>
      </c>
      <c r="FN32" s="273">
        <v>1</v>
      </c>
      <c r="FO32" s="273">
        <v>914</v>
      </c>
    </row>
    <row r="33" spans="1:171" s="279" customFormat="1" ht="12" customHeight="1">
      <c r="A33" s="271" t="s">
        <v>577</v>
      </c>
      <c r="B33" s="272" t="s">
        <v>578</v>
      </c>
      <c r="C33" s="300" t="s">
        <v>300</v>
      </c>
      <c r="D33" s="273">
        <f aca="true" t="shared" si="56" ref="D33:R33">SUM(Y33,AT33,BO33,CJ33,DE33,DZ33,EU33)</f>
        <v>161679</v>
      </c>
      <c r="E33" s="273">
        <f t="shared" si="56"/>
        <v>9173</v>
      </c>
      <c r="F33" s="273">
        <f t="shared" si="56"/>
        <v>54</v>
      </c>
      <c r="G33" s="273">
        <f t="shared" si="56"/>
        <v>229</v>
      </c>
      <c r="H33" s="273">
        <f t="shared" si="56"/>
        <v>33430</v>
      </c>
      <c r="I33" s="273">
        <f t="shared" si="56"/>
        <v>39339</v>
      </c>
      <c r="J33" s="273">
        <f t="shared" si="56"/>
        <v>13490</v>
      </c>
      <c r="K33" s="273">
        <f t="shared" si="56"/>
        <v>83</v>
      </c>
      <c r="L33" s="273">
        <f t="shared" si="56"/>
        <v>44172</v>
      </c>
      <c r="M33" s="273">
        <f t="shared" si="56"/>
        <v>4571</v>
      </c>
      <c r="N33" s="273">
        <f t="shared" si="56"/>
        <v>1803</v>
      </c>
      <c r="O33" s="273">
        <f t="shared" si="56"/>
        <v>11</v>
      </c>
      <c r="P33" s="273">
        <f t="shared" si="56"/>
        <v>0</v>
      </c>
      <c r="Q33" s="273">
        <f t="shared" si="56"/>
        <v>12778</v>
      </c>
      <c r="R33" s="273">
        <f t="shared" si="56"/>
        <v>0</v>
      </c>
      <c r="S33" s="273">
        <f aca="true" t="shared" si="57" ref="S33:X33">SUM(AN33,BI33,CD33,CY33,DT33,EO33,FJ33)</f>
        <v>0</v>
      </c>
      <c r="T33" s="273">
        <f t="shared" si="57"/>
        <v>0</v>
      </c>
      <c r="U33" s="273">
        <f t="shared" si="57"/>
        <v>0</v>
      </c>
      <c r="V33" s="273">
        <f t="shared" si="57"/>
        <v>64</v>
      </c>
      <c r="W33" s="273">
        <f t="shared" si="57"/>
        <v>0</v>
      </c>
      <c r="X33" s="273">
        <f t="shared" si="57"/>
        <v>2482</v>
      </c>
      <c r="Y33" s="273">
        <f t="shared" si="2"/>
        <v>19991</v>
      </c>
      <c r="Z33" s="273">
        <v>67</v>
      </c>
      <c r="AA33" s="273">
        <v>0</v>
      </c>
      <c r="AB33" s="273">
        <v>0</v>
      </c>
      <c r="AC33" s="273">
        <v>6421</v>
      </c>
      <c r="AD33" s="273">
        <v>0</v>
      </c>
      <c r="AE33" s="273">
        <v>0</v>
      </c>
      <c r="AF33" s="273">
        <v>0</v>
      </c>
      <c r="AG33" s="273">
        <v>0</v>
      </c>
      <c r="AH33" s="273">
        <v>0</v>
      </c>
      <c r="AI33" s="273">
        <v>7</v>
      </c>
      <c r="AJ33" s="273">
        <v>0</v>
      </c>
      <c r="AK33" s="273">
        <v>0</v>
      </c>
      <c r="AL33" s="273">
        <v>12778</v>
      </c>
      <c r="AM33" s="273">
        <v>0</v>
      </c>
      <c r="AN33" s="273">
        <v>0</v>
      </c>
      <c r="AO33" s="273">
        <v>0</v>
      </c>
      <c r="AP33" s="273">
        <v>0</v>
      </c>
      <c r="AQ33" s="273">
        <v>64</v>
      </c>
      <c r="AR33" s="273">
        <v>0</v>
      </c>
      <c r="AS33" s="273">
        <v>654</v>
      </c>
      <c r="AT33" s="273">
        <f t="shared" si="3"/>
        <v>16831</v>
      </c>
      <c r="AU33" s="273">
        <v>1245</v>
      </c>
      <c r="AV33" s="273">
        <v>8</v>
      </c>
      <c r="AW33" s="273">
        <v>32</v>
      </c>
      <c r="AX33" s="273">
        <v>11635</v>
      </c>
      <c r="AY33" s="273">
        <v>2668</v>
      </c>
      <c r="AZ33" s="273">
        <v>225</v>
      </c>
      <c r="BA33" s="273">
        <v>0</v>
      </c>
      <c r="BB33" s="273">
        <v>0</v>
      </c>
      <c r="BC33" s="273">
        <v>0</v>
      </c>
      <c r="BD33" s="273">
        <v>406</v>
      </c>
      <c r="BE33" s="273">
        <v>0</v>
      </c>
      <c r="BF33" s="273">
        <v>0</v>
      </c>
      <c r="BG33" s="273">
        <v>0</v>
      </c>
      <c r="BH33" s="273">
        <v>0</v>
      </c>
      <c r="BI33" s="273">
        <v>0</v>
      </c>
      <c r="BJ33" s="273">
        <v>0</v>
      </c>
      <c r="BK33" s="273">
        <v>0</v>
      </c>
      <c r="BL33" s="273">
        <v>0</v>
      </c>
      <c r="BM33" s="273">
        <v>0</v>
      </c>
      <c r="BN33" s="273">
        <v>612</v>
      </c>
      <c r="BO33" s="273">
        <f t="shared" si="4"/>
        <v>0</v>
      </c>
      <c r="BP33" s="273">
        <v>0</v>
      </c>
      <c r="BQ33" s="273">
        <v>0</v>
      </c>
      <c r="BR33" s="273">
        <v>0</v>
      </c>
      <c r="BS33" s="273">
        <v>0</v>
      </c>
      <c r="BT33" s="273">
        <v>0</v>
      </c>
      <c r="BU33" s="273">
        <v>0</v>
      </c>
      <c r="BV33" s="273">
        <v>0</v>
      </c>
      <c r="BW33" s="273">
        <v>0</v>
      </c>
      <c r="BX33" s="273">
        <v>0</v>
      </c>
      <c r="BY33" s="273">
        <v>0</v>
      </c>
      <c r="BZ33" s="273">
        <v>0</v>
      </c>
      <c r="CA33" s="273">
        <v>0</v>
      </c>
      <c r="CB33" s="273">
        <v>0</v>
      </c>
      <c r="CC33" s="273">
        <v>0</v>
      </c>
      <c r="CD33" s="273">
        <v>0</v>
      </c>
      <c r="CE33" s="273">
        <v>0</v>
      </c>
      <c r="CF33" s="273">
        <v>0</v>
      </c>
      <c r="CG33" s="273">
        <v>0</v>
      </c>
      <c r="CH33" s="273">
        <v>0</v>
      </c>
      <c r="CI33" s="273">
        <v>0</v>
      </c>
      <c r="CJ33" s="273">
        <f t="shared" si="5"/>
        <v>0</v>
      </c>
      <c r="CK33" s="273">
        <v>0</v>
      </c>
      <c r="CL33" s="273">
        <v>0</v>
      </c>
      <c r="CM33" s="273">
        <v>0</v>
      </c>
      <c r="CN33" s="273">
        <v>0</v>
      </c>
      <c r="CO33" s="273">
        <v>0</v>
      </c>
      <c r="CP33" s="273">
        <v>0</v>
      </c>
      <c r="CQ33" s="273">
        <v>0</v>
      </c>
      <c r="CR33" s="273">
        <v>0</v>
      </c>
      <c r="CS33" s="273">
        <v>0</v>
      </c>
      <c r="CT33" s="273">
        <v>0</v>
      </c>
      <c r="CU33" s="273">
        <v>0</v>
      </c>
      <c r="CV33" s="273">
        <v>0</v>
      </c>
      <c r="CW33" s="273">
        <v>0</v>
      </c>
      <c r="CX33" s="273">
        <v>0</v>
      </c>
      <c r="CY33" s="273">
        <v>0</v>
      </c>
      <c r="CZ33" s="273">
        <v>0</v>
      </c>
      <c r="DA33" s="273">
        <v>0</v>
      </c>
      <c r="DB33" s="273">
        <v>0</v>
      </c>
      <c r="DC33" s="273">
        <v>0</v>
      </c>
      <c r="DD33" s="273">
        <v>0</v>
      </c>
      <c r="DE33" s="273">
        <f t="shared" si="6"/>
        <v>158</v>
      </c>
      <c r="DF33" s="273">
        <v>0</v>
      </c>
      <c r="DG33" s="273">
        <v>0</v>
      </c>
      <c r="DH33" s="273">
        <v>0</v>
      </c>
      <c r="DI33" s="273">
        <v>0</v>
      </c>
      <c r="DJ33" s="273">
        <v>0</v>
      </c>
      <c r="DK33" s="273">
        <v>0</v>
      </c>
      <c r="DL33" s="273">
        <v>0</v>
      </c>
      <c r="DM33" s="273">
        <v>0</v>
      </c>
      <c r="DN33" s="273">
        <v>0</v>
      </c>
      <c r="DO33" s="273">
        <v>0</v>
      </c>
      <c r="DP33" s="273">
        <v>0</v>
      </c>
      <c r="DQ33" s="273">
        <v>0</v>
      </c>
      <c r="DR33" s="273">
        <v>0</v>
      </c>
      <c r="DS33" s="273">
        <v>0</v>
      </c>
      <c r="DT33" s="273">
        <v>0</v>
      </c>
      <c r="DU33" s="273">
        <v>0</v>
      </c>
      <c r="DV33" s="273">
        <v>0</v>
      </c>
      <c r="DW33" s="273">
        <v>0</v>
      </c>
      <c r="DX33" s="273">
        <v>0</v>
      </c>
      <c r="DY33" s="273">
        <v>158</v>
      </c>
      <c r="DZ33" s="273">
        <f t="shared" si="7"/>
        <v>0</v>
      </c>
      <c r="EA33" s="273">
        <v>0</v>
      </c>
      <c r="EB33" s="273">
        <v>0</v>
      </c>
      <c r="EC33" s="273">
        <v>0</v>
      </c>
      <c r="ED33" s="273">
        <v>0</v>
      </c>
      <c r="EE33" s="273">
        <v>0</v>
      </c>
      <c r="EF33" s="273">
        <v>0</v>
      </c>
      <c r="EG33" s="273">
        <v>0</v>
      </c>
      <c r="EH33" s="273">
        <v>0</v>
      </c>
      <c r="EI33" s="273">
        <v>0</v>
      </c>
      <c r="EJ33" s="273">
        <v>0</v>
      </c>
      <c r="EK33" s="273">
        <v>0</v>
      </c>
      <c r="EL33" s="273">
        <v>0</v>
      </c>
      <c r="EM33" s="273">
        <v>0</v>
      </c>
      <c r="EN33" s="273">
        <v>0</v>
      </c>
      <c r="EO33" s="273">
        <v>0</v>
      </c>
      <c r="EP33" s="273">
        <v>0</v>
      </c>
      <c r="EQ33" s="273">
        <v>0</v>
      </c>
      <c r="ER33" s="273">
        <v>0</v>
      </c>
      <c r="ES33" s="273">
        <v>0</v>
      </c>
      <c r="ET33" s="273">
        <v>0</v>
      </c>
      <c r="EU33" s="273">
        <f t="shared" si="8"/>
        <v>124699</v>
      </c>
      <c r="EV33" s="273">
        <v>7861</v>
      </c>
      <c r="EW33" s="273">
        <v>46</v>
      </c>
      <c r="EX33" s="273">
        <v>197</v>
      </c>
      <c r="EY33" s="273">
        <v>15374</v>
      </c>
      <c r="EZ33" s="273">
        <v>36671</v>
      </c>
      <c r="FA33" s="273">
        <v>13265</v>
      </c>
      <c r="FB33" s="273">
        <v>83</v>
      </c>
      <c r="FC33" s="273">
        <v>44172</v>
      </c>
      <c r="FD33" s="273">
        <v>4571</v>
      </c>
      <c r="FE33" s="273">
        <v>1390</v>
      </c>
      <c r="FF33" s="273">
        <v>11</v>
      </c>
      <c r="FG33" s="273">
        <v>0</v>
      </c>
      <c r="FH33" s="273">
        <v>0</v>
      </c>
      <c r="FI33" s="273">
        <v>0</v>
      </c>
      <c r="FJ33" s="273">
        <v>0</v>
      </c>
      <c r="FK33" s="273">
        <v>0</v>
      </c>
      <c r="FL33" s="273">
        <v>0</v>
      </c>
      <c r="FM33" s="273">
        <v>0</v>
      </c>
      <c r="FN33" s="273">
        <v>0</v>
      </c>
      <c r="FO33" s="273">
        <v>1058</v>
      </c>
    </row>
    <row r="34" spans="1:171" s="279" customFormat="1" ht="12" customHeight="1">
      <c r="A34" s="271" t="s">
        <v>579</v>
      </c>
      <c r="B34" s="272" t="s">
        <v>643</v>
      </c>
      <c r="C34" s="300" t="s">
        <v>300</v>
      </c>
      <c r="D34" s="273">
        <f aca="true" t="shared" si="58" ref="D34:R34">SUM(Y34,AT34,BO34,CJ34,DE34,DZ34,EU34)</f>
        <v>111915</v>
      </c>
      <c r="E34" s="273">
        <f t="shared" si="58"/>
        <v>4836</v>
      </c>
      <c r="F34" s="273">
        <f t="shared" si="58"/>
        <v>122</v>
      </c>
      <c r="G34" s="273">
        <f t="shared" si="58"/>
        <v>900</v>
      </c>
      <c r="H34" s="273">
        <f t="shared" si="58"/>
        <v>24586</v>
      </c>
      <c r="I34" s="273">
        <f t="shared" si="58"/>
        <v>14635</v>
      </c>
      <c r="J34" s="273">
        <f t="shared" si="58"/>
        <v>8612</v>
      </c>
      <c r="K34" s="273">
        <f t="shared" si="58"/>
        <v>24</v>
      </c>
      <c r="L34" s="273">
        <f t="shared" si="58"/>
        <v>17556</v>
      </c>
      <c r="M34" s="273">
        <f t="shared" si="58"/>
        <v>2778</v>
      </c>
      <c r="N34" s="273">
        <f t="shared" si="58"/>
        <v>888</v>
      </c>
      <c r="O34" s="273">
        <f t="shared" si="58"/>
        <v>7471</v>
      </c>
      <c r="P34" s="273">
        <f t="shared" si="58"/>
        <v>0</v>
      </c>
      <c r="Q34" s="273">
        <f t="shared" si="58"/>
        <v>13446</v>
      </c>
      <c r="R34" s="273">
        <f t="shared" si="58"/>
        <v>9478</v>
      </c>
      <c r="S34" s="273">
        <f aca="true" t="shared" si="59" ref="S34:X34">SUM(AN34,BI34,CD34,CY34,DT34,EO34,FJ34)</f>
        <v>0</v>
      </c>
      <c r="T34" s="273">
        <f t="shared" si="59"/>
        <v>1553</v>
      </c>
      <c r="U34" s="273">
        <f t="shared" si="59"/>
        <v>0</v>
      </c>
      <c r="V34" s="273">
        <f t="shared" si="59"/>
        <v>671</v>
      </c>
      <c r="W34" s="273">
        <f t="shared" si="59"/>
        <v>161</v>
      </c>
      <c r="X34" s="273">
        <f t="shared" si="59"/>
        <v>4198</v>
      </c>
      <c r="Y34" s="273">
        <f t="shared" si="2"/>
        <v>21105</v>
      </c>
      <c r="Z34" s="273">
        <v>179</v>
      </c>
      <c r="AA34" s="273">
        <v>0</v>
      </c>
      <c r="AB34" s="273">
        <v>0</v>
      </c>
      <c r="AC34" s="273">
        <v>1948</v>
      </c>
      <c r="AD34" s="273">
        <v>0</v>
      </c>
      <c r="AE34" s="273">
        <v>0</v>
      </c>
      <c r="AF34" s="273">
        <v>0</v>
      </c>
      <c r="AG34" s="273">
        <v>0</v>
      </c>
      <c r="AH34" s="273">
        <v>0</v>
      </c>
      <c r="AI34" s="273">
        <v>0</v>
      </c>
      <c r="AJ34" s="273">
        <v>0</v>
      </c>
      <c r="AK34" s="273">
        <v>0</v>
      </c>
      <c r="AL34" s="273">
        <v>13446</v>
      </c>
      <c r="AM34" s="273">
        <v>0</v>
      </c>
      <c r="AN34" s="273">
        <v>0</v>
      </c>
      <c r="AO34" s="273">
        <v>1553</v>
      </c>
      <c r="AP34" s="273">
        <v>0</v>
      </c>
      <c r="AQ34" s="273">
        <v>671</v>
      </c>
      <c r="AR34" s="273">
        <v>0</v>
      </c>
      <c r="AS34" s="273">
        <v>3308</v>
      </c>
      <c r="AT34" s="273">
        <f t="shared" si="3"/>
        <v>15886</v>
      </c>
      <c r="AU34" s="273">
        <v>154</v>
      </c>
      <c r="AV34" s="273">
        <v>4</v>
      </c>
      <c r="AW34" s="273">
        <v>97</v>
      </c>
      <c r="AX34" s="273">
        <v>13669</v>
      </c>
      <c r="AY34" s="273">
        <v>1737</v>
      </c>
      <c r="AZ34" s="273">
        <v>0</v>
      </c>
      <c r="BA34" s="273">
        <v>0</v>
      </c>
      <c r="BB34" s="273">
        <v>0</v>
      </c>
      <c r="BC34" s="273">
        <v>4</v>
      </c>
      <c r="BD34" s="273">
        <v>37</v>
      </c>
      <c r="BE34" s="273">
        <v>0</v>
      </c>
      <c r="BF34" s="273">
        <v>0</v>
      </c>
      <c r="BG34" s="273">
        <v>0</v>
      </c>
      <c r="BH34" s="273">
        <v>0</v>
      </c>
      <c r="BI34" s="273">
        <v>0</v>
      </c>
      <c r="BJ34" s="273">
        <v>0</v>
      </c>
      <c r="BK34" s="273">
        <v>0</v>
      </c>
      <c r="BL34" s="273">
        <v>0</v>
      </c>
      <c r="BM34" s="273">
        <v>0</v>
      </c>
      <c r="BN34" s="273">
        <v>184</v>
      </c>
      <c r="BO34" s="273">
        <f t="shared" si="4"/>
        <v>7492</v>
      </c>
      <c r="BP34" s="273">
        <v>0</v>
      </c>
      <c r="BQ34" s="273">
        <v>0</v>
      </c>
      <c r="BR34" s="273">
        <v>0</v>
      </c>
      <c r="BS34" s="273">
        <v>0</v>
      </c>
      <c r="BT34" s="273">
        <v>0</v>
      </c>
      <c r="BU34" s="273">
        <v>0</v>
      </c>
      <c r="BV34" s="273">
        <v>0</v>
      </c>
      <c r="BW34" s="273">
        <v>0</v>
      </c>
      <c r="BX34" s="273">
        <v>0</v>
      </c>
      <c r="BY34" s="273">
        <v>0</v>
      </c>
      <c r="BZ34" s="273">
        <v>7471</v>
      </c>
      <c r="CA34" s="273">
        <v>0</v>
      </c>
      <c r="CB34" s="273">
        <v>0</v>
      </c>
      <c r="CC34" s="273">
        <v>0</v>
      </c>
      <c r="CD34" s="273">
        <v>0</v>
      </c>
      <c r="CE34" s="273">
        <v>0</v>
      </c>
      <c r="CF34" s="273">
        <v>0</v>
      </c>
      <c r="CG34" s="273">
        <v>0</v>
      </c>
      <c r="CH34" s="273">
        <v>0</v>
      </c>
      <c r="CI34" s="273">
        <v>21</v>
      </c>
      <c r="CJ34" s="273">
        <f t="shared" si="5"/>
        <v>0</v>
      </c>
      <c r="CK34" s="273">
        <v>0</v>
      </c>
      <c r="CL34" s="273">
        <v>0</v>
      </c>
      <c r="CM34" s="273">
        <v>0</v>
      </c>
      <c r="CN34" s="273">
        <v>0</v>
      </c>
      <c r="CO34" s="273">
        <v>0</v>
      </c>
      <c r="CP34" s="273">
        <v>0</v>
      </c>
      <c r="CQ34" s="273">
        <v>0</v>
      </c>
      <c r="CR34" s="273">
        <v>0</v>
      </c>
      <c r="CS34" s="273">
        <v>0</v>
      </c>
      <c r="CT34" s="273">
        <v>0</v>
      </c>
      <c r="CU34" s="273">
        <v>0</v>
      </c>
      <c r="CV34" s="273">
        <v>0</v>
      </c>
      <c r="CW34" s="273">
        <v>0</v>
      </c>
      <c r="CX34" s="273">
        <v>0</v>
      </c>
      <c r="CY34" s="273">
        <v>0</v>
      </c>
      <c r="CZ34" s="273">
        <v>0</v>
      </c>
      <c r="DA34" s="273">
        <v>0</v>
      </c>
      <c r="DB34" s="273">
        <v>0</v>
      </c>
      <c r="DC34" s="273">
        <v>0</v>
      </c>
      <c r="DD34" s="273">
        <v>0</v>
      </c>
      <c r="DE34" s="273">
        <f t="shared" si="6"/>
        <v>0</v>
      </c>
      <c r="DF34" s="273">
        <v>0</v>
      </c>
      <c r="DG34" s="273">
        <v>0</v>
      </c>
      <c r="DH34" s="273">
        <v>0</v>
      </c>
      <c r="DI34" s="273">
        <v>0</v>
      </c>
      <c r="DJ34" s="273">
        <v>0</v>
      </c>
      <c r="DK34" s="273">
        <v>0</v>
      </c>
      <c r="DL34" s="273">
        <v>0</v>
      </c>
      <c r="DM34" s="273">
        <v>0</v>
      </c>
      <c r="DN34" s="273">
        <v>0</v>
      </c>
      <c r="DO34" s="273">
        <v>0</v>
      </c>
      <c r="DP34" s="273">
        <v>0</v>
      </c>
      <c r="DQ34" s="273">
        <v>0</v>
      </c>
      <c r="DR34" s="273">
        <v>0</v>
      </c>
      <c r="DS34" s="273">
        <v>0</v>
      </c>
      <c r="DT34" s="273">
        <v>0</v>
      </c>
      <c r="DU34" s="273">
        <v>0</v>
      </c>
      <c r="DV34" s="273">
        <v>0</v>
      </c>
      <c r="DW34" s="273">
        <v>0</v>
      </c>
      <c r="DX34" s="273">
        <v>0</v>
      </c>
      <c r="DY34" s="273">
        <v>0</v>
      </c>
      <c r="DZ34" s="273">
        <f t="shared" si="7"/>
        <v>9671</v>
      </c>
      <c r="EA34" s="273">
        <v>0</v>
      </c>
      <c r="EB34" s="273">
        <v>0</v>
      </c>
      <c r="EC34" s="273">
        <v>0</v>
      </c>
      <c r="ED34" s="273">
        <v>0</v>
      </c>
      <c r="EE34" s="273">
        <v>0</v>
      </c>
      <c r="EF34" s="273">
        <v>0</v>
      </c>
      <c r="EG34" s="273">
        <v>0</v>
      </c>
      <c r="EH34" s="273">
        <v>0</v>
      </c>
      <c r="EI34" s="273">
        <v>19</v>
      </c>
      <c r="EJ34" s="273">
        <v>0</v>
      </c>
      <c r="EK34" s="273">
        <v>0</v>
      </c>
      <c r="EL34" s="273">
        <v>0</v>
      </c>
      <c r="EM34" s="273">
        <v>0</v>
      </c>
      <c r="EN34" s="273">
        <v>9478</v>
      </c>
      <c r="EO34" s="273">
        <v>0</v>
      </c>
      <c r="EP34" s="273">
        <v>0</v>
      </c>
      <c r="EQ34" s="273">
        <v>0</v>
      </c>
      <c r="ER34" s="273">
        <v>0</v>
      </c>
      <c r="ES34" s="273">
        <v>157</v>
      </c>
      <c r="ET34" s="273">
        <v>17</v>
      </c>
      <c r="EU34" s="273">
        <f t="shared" si="8"/>
        <v>57761</v>
      </c>
      <c r="EV34" s="273">
        <v>4503</v>
      </c>
      <c r="EW34" s="273">
        <v>118</v>
      </c>
      <c r="EX34" s="273">
        <v>803</v>
      </c>
      <c r="EY34" s="273">
        <v>8969</v>
      </c>
      <c r="EZ34" s="273">
        <v>12898</v>
      </c>
      <c r="FA34" s="273">
        <v>8612</v>
      </c>
      <c r="FB34" s="273">
        <v>24</v>
      </c>
      <c r="FC34" s="273">
        <v>17556</v>
      </c>
      <c r="FD34" s="273">
        <v>2755</v>
      </c>
      <c r="FE34" s="273">
        <v>851</v>
      </c>
      <c r="FF34" s="273">
        <v>0</v>
      </c>
      <c r="FG34" s="273">
        <v>0</v>
      </c>
      <c r="FH34" s="273">
        <v>0</v>
      </c>
      <c r="FI34" s="273">
        <v>0</v>
      </c>
      <c r="FJ34" s="273">
        <v>0</v>
      </c>
      <c r="FK34" s="273">
        <v>0</v>
      </c>
      <c r="FL34" s="273">
        <v>0</v>
      </c>
      <c r="FM34" s="273">
        <v>0</v>
      </c>
      <c r="FN34" s="273">
        <v>4</v>
      </c>
      <c r="FO34" s="273">
        <v>668</v>
      </c>
    </row>
    <row r="35" spans="1:171" s="279" customFormat="1" ht="12" customHeight="1">
      <c r="A35" s="271" t="s">
        <v>630</v>
      </c>
      <c r="B35" s="272" t="s">
        <v>644</v>
      </c>
      <c r="C35" s="300" t="s">
        <v>300</v>
      </c>
      <c r="D35" s="273">
        <f aca="true" t="shared" si="60" ref="D35:R35">SUM(Y35,AT35,BO35,CJ35,DE35,DZ35,EU35)</f>
        <v>24069</v>
      </c>
      <c r="E35" s="273">
        <f t="shared" si="60"/>
        <v>193</v>
      </c>
      <c r="F35" s="273">
        <f t="shared" si="60"/>
        <v>29</v>
      </c>
      <c r="G35" s="273">
        <f t="shared" si="60"/>
        <v>42</v>
      </c>
      <c r="H35" s="273">
        <f t="shared" si="60"/>
        <v>8123</v>
      </c>
      <c r="I35" s="273">
        <f t="shared" si="60"/>
        <v>5188</v>
      </c>
      <c r="J35" s="273">
        <f t="shared" si="60"/>
        <v>1125</v>
      </c>
      <c r="K35" s="273">
        <f t="shared" si="60"/>
        <v>20</v>
      </c>
      <c r="L35" s="273">
        <f t="shared" si="60"/>
        <v>2936</v>
      </c>
      <c r="M35" s="273">
        <f t="shared" si="60"/>
        <v>685</v>
      </c>
      <c r="N35" s="273">
        <f t="shared" si="60"/>
        <v>129</v>
      </c>
      <c r="O35" s="273">
        <f t="shared" si="60"/>
        <v>83</v>
      </c>
      <c r="P35" s="273">
        <f t="shared" si="60"/>
        <v>0</v>
      </c>
      <c r="Q35" s="273">
        <f t="shared" si="60"/>
        <v>0</v>
      </c>
      <c r="R35" s="273">
        <f t="shared" si="60"/>
        <v>0</v>
      </c>
      <c r="S35" s="273">
        <f aca="true" t="shared" si="61" ref="S35:X35">SUM(AN35,BI35,CD35,CY35,DT35,EO35,FJ35)</f>
        <v>0</v>
      </c>
      <c r="T35" s="273">
        <f t="shared" si="61"/>
        <v>400</v>
      </c>
      <c r="U35" s="273">
        <f t="shared" si="61"/>
        <v>0</v>
      </c>
      <c r="V35" s="273">
        <f t="shared" si="61"/>
        <v>0</v>
      </c>
      <c r="W35" s="273">
        <f t="shared" si="61"/>
        <v>11</v>
      </c>
      <c r="X35" s="273">
        <f t="shared" si="61"/>
        <v>5105</v>
      </c>
      <c r="Y35" s="273">
        <f t="shared" si="2"/>
        <v>1164</v>
      </c>
      <c r="Z35" s="273">
        <v>0</v>
      </c>
      <c r="AA35" s="273">
        <v>0</v>
      </c>
      <c r="AB35" s="273">
        <v>0</v>
      </c>
      <c r="AC35" s="273">
        <v>651</v>
      </c>
      <c r="AD35" s="273">
        <v>0</v>
      </c>
      <c r="AE35" s="273">
        <v>0</v>
      </c>
      <c r="AF35" s="273">
        <v>0</v>
      </c>
      <c r="AG35" s="273">
        <v>0</v>
      </c>
      <c r="AH35" s="273">
        <v>0</v>
      </c>
      <c r="AI35" s="273">
        <v>0</v>
      </c>
      <c r="AJ35" s="273">
        <v>0</v>
      </c>
      <c r="AK35" s="273">
        <v>0</v>
      </c>
      <c r="AL35" s="273">
        <v>0</v>
      </c>
      <c r="AM35" s="273">
        <v>0</v>
      </c>
      <c r="AN35" s="273">
        <v>0</v>
      </c>
      <c r="AO35" s="273">
        <v>400</v>
      </c>
      <c r="AP35" s="273">
        <v>0</v>
      </c>
      <c r="AQ35" s="273">
        <v>0</v>
      </c>
      <c r="AR35" s="273">
        <v>0</v>
      </c>
      <c r="AS35" s="273">
        <v>113</v>
      </c>
      <c r="AT35" s="273">
        <f t="shared" si="3"/>
        <v>5237</v>
      </c>
      <c r="AU35" s="273">
        <v>0</v>
      </c>
      <c r="AV35" s="273">
        <v>0</v>
      </c>
      <c r="AW35" s="273">
        <v>0</v>
      </c>
      <c r="AX35" s="273">
        <v>5021</v>
      </c>
      <c r="AY35" s="273">
        <v>106</v>
      </c>
      <c r="AZ35" s="273">
        <v>0</v>
      </c>
      <c r="BA35" s="273">
        <v>0</v>
      </c>
      <c r="BB35" s="273">
        <v>0</v>
      </c>
      <c r="BC35" s="273">
        <v>59</v>
      </c>
      <c r="BD35" s="273">
        <v>0</v>
      </c>
      <c r="BE35" s="273">
        <v>0</v>
      </c>
      <c r="BF35" s="273">
        <v>0</v>
      </c>
      <c r="BG35" s="273">
        <v>0</v>
      </c>
      <c r="BH35" s="273">
        <v>0</v>
      </c>
      <c r="BI35" s="273">
        <v>0</v>
      </c>
      <c r="BJ35" s="273">
        <v>0</v>
      </c>
      <c r="BK35" s="273">
        <v>0</v>
      </c>
      <c r="BL35" s="273">
        <v>0</v>
      </c>
      <c r="BM35" s="273">
        <v>0</v>
      </c>
      <c r="BN35" s="273">
        <v>51</v>
      </c>
      <c r="BO35" s="273">
        <f t="shared" si="4"/>
        <v>0</v>
      </c>
      <c r="BP35" s="273">
        <v>0</v>
      </c>
      <c r="BQ35" s="273">
        <v>0</v>
      </c>
      <c r="BR35" s="273">
        <v>0</v>
      </c>
      <c r="BS35" s="273">
        <v>0</v>
      </c>
      <c r="BT35" s="273">
        <v>0</v>
      </c>
      <c r="BU35" s="273">
        <v>0</v>
      </c>
      <c r="BV35" s="273">
        <v>0</v>
      </c>
      <c r="BW35" s="273">
        <v>0</v>
      </c>
      <c r="BX35" s="273">
        <v>0</v>
      </c>
      <c r="BY35" s="273">
        <v>0</v>
      </c>
      <c r="BZ35" s="273">
        <v>0</v>
      </c>
      <c r="CA35" s="273">
        <v>0</v>
      </c>
      <c r="CB35" s="273">
        <v>0</v>
      </c>
      <c r="CC35" s="273">
        <v>0</v>
      </c>
      <c r="CD35" s="273">
        <v>0</v>
      </c>
      <c r="CE35" s="273">
        <v>0</v>
      </c>
      <c r="CF35" s="273">
        <v>0</v>
      </c>
      <c r="CG35" s="273">
        <v>0</v>
      </c>
      <c r="CH35" s="273">
        <v>0</v>
      </c>
      <c r="CI35" s="273">
        <v>0</v>
      </c>
      <c r="CJ35" s="273">
        <f t="shared" si="5"/>
        <v>0</v>
      </c>
      <c r="CK35" s="273">
        <v>0</v>
      </c>
      <c r="CL35" s="273">
        <v>0</v>
      </c>
      <c r="CM35" s="273">
        <v>0</v>
      </c>
      <c r="CN35" s="273">
        <v>0</v>
      </c>
      <c r="CO35" s="273">
        <v>0</v>
      </c>
      <c r="CP35" s="273">
        <v>0</v>
      </c>
      <c r="CQ35" s="273">
        <v>0</v>
      </c>
      <c r="CR35" s="273">
        <v>0</v>
      </c>
      <c r="CS35" s="273">
        <v>0</v>
      </c>
      <c r="CT35" s="273">
        <v>0</v>
      </c>
      <c r="CU35" s="273">
        <v>0</v>
      </c>
      <c r="CV35" s="273">
        <v>0</v>
      </c>
      <c r="CW35" s="273">
        <v>0</v>
      </c>
      <c r="CX35" s="273">
        <v>0</v>
      </c>
      <c r="CY35" s="273">
        <v>0</v>
      </c>
      <c r="CZ35" s="273">
        <v>0</v>
      </c>
      <c r="DA35" s="273">
        <v>0</v>
      </c>
      <c r="DB35" s="273">
        <v>0</v>
      </c>
      <c r="DC35" s="273">
        <v>0</v>
      </c>
      <c r="DD35" s="273">
        <v>0</v>
      </c>
      <c r="DE35" s="273">
        <f t="shared" si="6"/>
        <v>0</v>
      </c>
      <c r="DF35" s="273">
        <v>0</v>
      </c>
      <c r="DG35" s="273">
        <v>0</v>
      </c>
      <c r="DH35" s="273">
        <v>0</v>
      </c>
      <c r="DI35" s="273">
        <v>0</v>
      </c>
      <c r="DJ35" s="273">
        <v>0</v>
      </c>
      <c r="DK35" s="273">
        <v>0</v>
      </c>
      <c r="DL35" s="273">
        <v>0</v>
      </c>
      <c r="DM35" s="273">
        <v>0</v>
      </c>
      <c r="DN35" s="273">
        <v>0</v>
      </c>
      <c r="DO35" s="273">
        <v>0</v>
      </c>
      <c r="DP35" s="273">
        <v>0</v>
      </c>
      <c r="DQ35" s="273">
        <v>0</v>
      </c>
      <c r="DR35" s="273">
        <v>0</v>
      </c>
      <c r="DS35" s="273">
        <v>0</v>
      </c>
      <c r="DT35" s="273">
        <v>0</v>
      </c>
      <c r="DU35" s="273">
        <v>0</v>
      </c>
      <c r="DV35" s="273">
        <v>0</v>
      </c>
      <c r="DW35" s="273">
        <v>0</v>
      </c>
      <c r="DX35" s="273">
        <v>0</v>
      </c>
      <c r="DY35" s="273">
        <v>0</v>
      </c>
      <c r="DZ35" s="273">
        <f t="shared" si="7"/>
        <v>1381</v>
      </c>
      <c r="EA35" s="273">
        <v>0</v>
      </c>
      <c r="EB35" s="273">
        <v>0</v>
      </c>
      <c r="EC35" s="273">
        <v>0</v>
      </c>
      <c r="ED35" s="273">
        <v>0</v>
      </c>
      <c r="EE35" s="273">
        <v>0</v>
      </c>
      <c r="EF35" s="273">
        <v>0</v>
      </c>
      <c r="EG35" s="273">
        <v>0</v>
      </c>
      <c r="EH35" s="273">
        <v>0</v>
      </c>
      <c r="EI35" s="273">
        <v>0</v>
      </c>
      <c r="EJ35" s="273">
        <v>0</v>
      </c>
      <c r="EK35" s="273">
        <v>0</v>
      </c>
      <c r="EL35" s="273">
        <v>0</v>
      </c>
      <c r="EM35" s="273">
        <v>0</v>
      </c>
      <c r="EN35" s="273">
        <v>0</v>
      </c>
      <c r="EO35" s="273">
        <v>0</v>
      </c>
      <c r="EP35" s="273">
        <v>0</v>
      </c>
      <c r="EQ35" s="273">
        <v>0</v>
      </c>
      <c r="ER35" s="273">
        <v>0</v>
      </c>
      <c r="ES35" s="273">
        <v>0</v>
      </c>
      <c r="ET35" s="273">
        <v>1381</v>
      </c>
      <c r="EU35" s="273">
        <f t="shared" si="8"/>
        <v>16287</v>
      </c>
      <c r="EV35" s="273">
        <v>193</v>
      </c>
      <c r="EW35" s="273">
        <v>29</v>
      </c>
      <c r="EX35" s="273">
        <v>42</v>
      </c>
      <c r="EY35" s="273">
        <v>2451</v>
      </c>
      <c r="EZ35" s="273">
        <v>5082</v>
      </c>
      <c r="FA35" s="273">
        <v>1125</v>
      </c>
      <c r="FB35" s="273">
        <v>20</v>
      </c>
      <c r="FC35" s="273">
        <v>2936</v>
      </c>
      <c r="FD35" s="273">
        <v>626</v>
      </c>
      <c r="FE35" s="273">
        <v>129</v>
      </c>
      <c r="FF35" s="273">
        <v>83</v>
      </c>
      <c r="FG35" s="273">
        <v>0</v>
      </c>
      <c r="FH35" s="273">
        <v>0</v>
      </c>
      <c r="FI35" s="273">
        <v>0</v>
      </c>
      <c r="FJ35" s="273">
        <v>0</v>
      </c>
      <c r="FK35" s="273">
        <v>0</v>
      </c>
      <c r="FL35" s="273">
        <v>0</v>
      </c>
      <c r="FM35" s="273">
        <v>0</v>
      </c>
      <c r="FN35" s="273">
        <v>11</v>
      </c>
      <c r="FO35" s="273">
        <v>3560</v>
      </c>
    </row>
    <row r="36" spans="1:171" s="279" customFormat="1" ht="12" customHeight="1">
      <c r="A36" s="271" t="s">
        <v>580</v>
      </c>
      <c r="B36" s="272" t="s">
        <v>581</v>
      </c>
      <c r="C36" s="300" t="s">
        <v>300</v>
      </c>
      <c r="D36" s="273">
        <f aca="true" t="shared" si="62" ref="D36:R36">SUM(Y36,AT36,BO36,CJ36,DE36,DZ36,EU36)</f>
        <v>37028</v>
      </c>
      <c r="E36" s="273">
        <f t="shared" si="62"/>
        <v>6923</v>
      </c>
      <c r="F36" s="273">
        <f t="shared" si="62"/>
        <v>15</v>
      </c>
      <c r="G36" s="273">
        <f t="shared" si="62"/>
        <v>657</v>
      </c>
      <c r="H36" s="273">
        <f t="shared" si="62"/>
        <v>9429</v>
      </c>
      <c r="I36" s="273">
        <f t="shared" si="62"/>
        <v>5859</v>
      </c>
      <c r="J36" s="273">
        <f t="shared" si="62"/>
        <v>1761</v>
      </c>
      <c r="K36" s="273">
        <f t="shared" si="62"/>
        <v>199</v>
      </c>
      <c r="L36" s="273">
        <f t="shared" si="62"/>
        <v>6330</v>
      </c>
      <c r="M36" s="273">
        <f t="shared" si="62"/>
        <v>1842</v>
      </c>
      <c r="N36" s="273">
        <f t="shared" si="62"/>
        <v>441</v>
      </c>
      <c r="O36" s="273">
        <f t="shared" si="62"/>
        <v>0</v>
      </c>
      <c r="P36" s="273">
        <f t="shared" si="62"/>
        <v>36</v>
      </c>
      <c r="Q36" s="273">
        <f t="shared" si="62"/>
        <v>484</v>
      </c>
      <c r="R36" s="273">
        <f t="shared" si="62"/>
        <v>419</v>
      </c>
      <c r="S36" s="273">
        <f aca="true" t="shared" si="63" ref="S36:X36">SUM(AN36,BI36,CD36,CY36,DT36,EO36,FJ36)</f>
        <v>0</v>
      </c>
      <c r="T36" s="273">
        <f t="shared" si="63"/>
        <v>425</v>
      </c>
      <c r="U36" s="273">
        <f t="shared" si="63"/>
        <v>0</v>
      </c>
      <c r="V36" s="273">
        <f t="shared" si="63"/>
        <v>0</v>
      </c>
      <c r="W36" s="273">
        <f t="shared" si="63"/>
        <v>29</v>
      </c>
      <c r="X36" s="273">
        <f t="shared" si="63"/>
        <v>2179</v>
      </c>
      <c r="Y36" s="273">
        <f t="shared" si="2"/>
        <v>4724</v>
      </c>
      <c r="Z36" s="273">
        <v>96</v>
      </c>
      <c r="AA36" s="273">
        <v>0</v>
      </c>
      <c r="AB36" s="273">
        <v>30</v>
      </c>
      <c r="AC36" s="273">
        <v>861</v>
      </c>
      <c r="AD36" s="273">
        <v>511</v>
      </c>
      <c r="AE36" s="273">
        <v>80</v>
      </c>
      <c r="AF36" s="273">
        <v>0</v>
      </c>
      <c r="AG36" s="273">
        <v>551</v>
      </c>
      <c r="AH36" s="273">
        <v>0</v>
      </c>
      <c r="AI36" s="273">
        <v>16</v>
      </c>
      <c r="AJ36" s="273">
        <v>0</v>
      </c>
      <c r="AK36" s="273">
        <v>0</v>
      </c>
      <c r="AL36" s="273">
        <v>484</v>
      </c>
      <c r="AM36" s="273">
        <v>0</v>
      </c>
      <c r="AN36" s="273">
        <v>0</v>
      </c>
      <c r="AO36" s="273">
        <v>425</v>
      </c>
      <c r="AP36" s="273">
        <v>0</v>
      </c>
      <c r="AQ36" s="273">
        <v>0</v>
      </c>
      <c r="AR36" s="273">
        <v>0</v>
      </c>
      <c r="AS36" s="273">
        <v>1670</v>
      </c>
      <c r="AT36" s="273">
        <f t="shared" si="3"/>
        <v>2647</v>
      </c>
      <c r="AU36" s="273">
        <v>0</v>
      </c>
      <c r="AV36" s="273">
        <v>0</v>
      </c>
      <c r="AW36" s="273">
        <v>0</v>
      </c>
      <c r="AX36" s="273">
        <v>2602</v>
      </c>
      <c r="AY36" s="273">
        <v>0</v>
      </c>
      <c r="AZ36" s="273">
        <v>0</v>
      </c>
      <c r="BA36" s="273">
        <v>0</v>
      </c>
      <c r="BB36" s="273">
        <v>0</v>
      </c>
      <c r="BC36" s="273">
        <v>0</v>
      </c>
      <c r="BD36" s="273">
        <v>0</v>
      </c>
      <c r="BE36" s="273">
        <v>0</v>
      </c>
      <c r="BF36" s="273">
        <v>0</v>
      </c>
      <c r="BG36" s="273">
        <v>0</v>
      </c>
      <c r="BH36" s="273">
        <v>0</v>
      </c>
      <c r="BI36" s="273">
        <v>0</v>
      </c>
      <c r="BJ36" s="273">
        <v>0</v>
      </c>
      <c r="BK36" s="273">
        <v>0</v>
      </c>
      <c r="BL36" s="273">
        <v>0</v>
      </c>
      <c r="BM36" s="273">
        <v>0</v>
      </c>
      <c r="BN36" s="273">
        <v>45</v>
      </c>
      <c r="BO36" s="273">
        <f t="shared" si="4"/>
        <v>0</v>
      </c>
      <c r="BP36" s="273">
        <v>0</v>
      </c>
      <c r="BQ36" s="273">
        <v>0</v>
      </c>
      <c r="BR36" s="273">
        <v>0</v>
      </c>
      <c r="BS36" s="273">
        <v>0</v>
      </c>
      <c r="BT36" s="273">
        <v>0</v>
      </c>
      <c r="BU36" s="273">
        <v>0</v>
      </c>
      <c r="BV36" s="273">
        <v>0</v>
      </c>
      <c r="BW36" s="273">
        <v>0</v>
      </c>
      <c r="BX36" s="273">
        <v>0</v>
      </c>
      <c r="BY36" s="273">
        <v>0</v>
      </c>
      <c r="BZ36" s="273">
        <v>0</v>
      </c>
      <c r="CA36" s="273">
        <v>0</v>
      </c>
      <c r="CB36" s="273">
        <v>0</v>
      </c>
      <c r="CC36" s="273">
        <v>0</v>
      </c>
      <c r="CD36" s="273">
        <v>0</v>
      </c>
      <c r="CE36" s="273">
        <v>0</v>
      </c>
      <c r="CF36" s="273">
        <v>0</v>
      </c>
      <c r="CG36" s="273">
        <v>0</v>
      </c>
      <c r="CH36" s="273">
        <v>0</v>
      </c>
      <c r="CI36" s="273">
        <v>0</v>
      </c>
      <c r="CJ36" s="273">
        <f t="shared" si="5"/>
        <v>0</v>
      </c>
      <c r="CK36" s="273">
        <v>0</v>
      </c>
      <c r="CL36" s="273">
        <v>0</v>
      </c>
      <c r="CM36" s="273">
        <v>0</v>
      </c>
      <c r="CN36" s="273">
        <v>0</v>
      </c>
      <c r="CO36" s="273">
        <v>0</v>
      </c>
      <c r="CP36" s="273">
        <v>0</v>
      </c>
      <c r="CQ36" s="273">
        <v>0</v>
      </c>
      <c r="CR36" s="273">
        <v>0</v>
      </c>
      <c r="CS36" s="273">
        <v>0</v>
      </c>
      <c r="CT36" s="273">
        <v>0</v>
      </c>
      <c r="CU36" s="273">
        <v>0</v>
      </c>
      <c r="CV36" s="273">
        <v>0</v>
      </c>
      <c r="CW36" s="273">
        <v>0</v>
      </c>
      <c r="CX36" s="273">
        <v>0</v>
      </c>
      <c r="CY36" s="273">
        <v>0</v>
      </c>
      <c r="CZ36" s="273">
        <v>0</v>
      </c>
      <c r="DA36" s="273">
        <v>0</v>
      </c>
      <c r="DB36" s="273">
        <v>0</v>
      </c>
      <c r="DC36" s="273">
        <v>0</v>
      </c>
      <c r="DD36" s="273">
        <v>0</v>
      </c>
      <c r="DE36" s="273">
        <f t="shared" si="6"/>
        <v>0</v>
      </c>
      <c r="DF36" s="273">
        <v>0</v>
      </c>
      <c r="DG36" s="273">
        <v>0</v>
      </c>
      <c r="DH36" s="273">
        <v>0</v>
      </c>
      <c r="DI36" s="273">
        <v>0</v>
      </c>
      <c r="DJ36" s="273">
        <v>0</v>
      </c>
      <c r="DK36" s="273">
        <v>0</v>
      </c>
      <c r="DL36" s="273">
        <v>0</v>
      </c>
      <c r="DM36" s="273">
        <v>0</v>
      </c>
      <c r="DN36" s="273">
        <v>0</v>
      </c>
      <c r="DO36" s="273">
        <v>0</v>
      </c>
      <c r="DP36" s="273">
        <v>0</v>
      </c>
      <c r="DQ36" s="273">
        <v>0</v>
      </c>
      <c r="DR36" s="273">
        <v>0</v>
      </c>
      <c r="DS36" s="273">
        <v>0</v>
      </c>
      <c r="DT36" s="273">
        <v>0</v>
      </c>
      <c r="DU36" s="273">
        <v>0</v>
      </c>
      <c r="DV36" s="273">
        <v>0</v>
      </c>
      <c r="DW36" s="273">
        <v>0</v>
      </c>
      <c r="DX36" s="273">
        <v>0</v>
      </c>
      <c r="DY36" s="273">
        <v>0</v>
      </c>
      <c r="DZ36" s="273">
        <f t="shared" si="7"/>
        <v>444</v>
      </c>
      <c r="EA36" s="273">
        <v>0</v>
      </c>
      <c r="EB36" s="273">
        <v>0</v>
      </c>
      <c r="EC36" s="273">
        <v>0</v>
      </c>
      <c r="ED36" s="273">
        <v>0</v>
      </c>
      <c r="EE36" s="273">
        <v>0</v>
      </c>
      <c r="EF36" s="273">
        <v>0</v>
      </c>
      <c r="EG36" s="273">
        <v>0</v>
      </c>
      <c r="EH36" s="273">
        <v>0</v>
      </c>
      <c r="EI36" s="273">
        <v>0</v>
      </c>
      <c r="EJ36" s="273">
        <v>0</v>
      </c>
      <c r="EK36" s="273">
        <v>0</v>
      </c>
      <c r="EL36" s="273">
        <v>0</v>
      </c>
      <c r="EM36" s="273">
        <v>0</v>
      </c>
      <c r="EN36" s="273">
        <v>419</v>
      </c>
      <c r="EO36" s="273">
        <v>0</v>
      </c>
      <c r="EP36" s="273">
        <v>0</v>
      </c>
      <c r="EQ36" s="273">
        <v>0</v>
      </c>
      <c r="ER36" s="273">
        <v>0</v>
      </c>
      <c r="ES36" s="273">
        <v>25</v>
      </c>
      <c r="ET36" s="273">
        <v>0</v>
      </c>
      <c r="EU36" s="273">
        <f t="shared" si="8"/>
        <v>29213</v>
      </c>
      <c r="EV36" s="273">
        <v>6827</v>
      </c>
      <c r="EW36" s="273">
        <v>15</v>
      </c>
      <c r="EX36" s="273">
        <v>627</v>
      </c>
      <c r="EY36" s="273">
        <v>5966</v>
      </c>
      <c r="EZ36" s="273">
        <v>5348</v>
      </c>
      <c r="FA36" s="273">
        <v>1681</v>
      </c>
      <c r="FB36" s="273">
        <v>199</v>
      </c>
      <c r="FC36" s="273">
        <v>5779</v>
      </c>
      <c r="FD36" s="273">
        <v>1842</v>
      </c>
      <c r="FE36" s="273">
        <v>425</v>
      </c>
      <c r="FF36" s="273">
        <v>0</v>
      </c>
      <c r="FG36" s="273">
        <v>36</v>
      </c>
      <c r="FH36" s="273">
        <v>0</v>
      </c>
      <c r="FI36" s="273">
        <v>0</v>
      </c>
      <c r="FJ36" s="273">
        <v>0</v>
      </c>
      <c r="FK36" s="273">
        <v>0</v>
      </c>
      <c r="FL36" s="273">
        <v>0</v>
      </c>
      <c r="FM36" s="273">
        <v>0</v>
      </c>
      <c r="FN36" s="273">
        <v>4</v>
      </c>
      <c r="FO36" s="273">
        <v>464</v>
      </c>
    </row>
    <row r="37" spans="1:171" s="279" customFormat="1" ht="12" customHeight="1">
      <c r="A37" s="271" t="s">
        <v>582</v>
      </c>
      <c r="B37" s="272" t="s">
        <v>583</v>
      </c>
      <c r="C37" s="300" t="s">
        <v>300</v>
      </c>
      <c r="D37" s="273">
        <f aca="true" t="shared" si="64" ref="D37:R37">SUM(Y37,AT37,BO37,CJ37,DE37,DZ37,EU37)</f>
        <v>25263</v>
      </c>
      <c r="E37" s="273">
        <f t="shared" si="64"/>
        <v>6527</v>
      </c>
      <c r="F37" s="273">
        <f t="shared" si="64"/>
        <v>43</v>
      </c>
      <c r="G37" s="273">
        <f t="shared" si="64"/>
        <v>28</v>
      </c>
      <c r="H37" s="273">
        <f t="shared" si="64"/>
        <v>3526</v>
      </c>
      <c r="I37" s="273">
        <f t="shared" si="64"/>
        <v>2328</v>
      </c>
      <c r="J37" s="273">
        <f t="shared" si="64"/>
        <v>671</v>
      </c>
      <c r="K37" s="273">
        <f t="shared" si="64"/>
        <v>152</v>
      </c>
      <c r="L37" s="273">
        <f t="shared" si="64"/>
        <v>2833</v>
      </c>
      <c r="M37" s="273">
        <f t="shared" si="64"/>
        <v>147</v>
      </c>
      <c r="N37" s="273">
        <f t="shared" si="64"/>
        <v>344</v>
      </c>
      <c r="O37" s="273">
        <f t="shared" si="64"/>
        <v>4014</v>
      </c>
      <c r="P37" s="273">
        <f t="shared" si="64"/>
        <v>23</v>
      </c>
      <c r="Q37" s="273">
        <f t="shared" si="64"/>
        <v>2937</v>
      </c>
      <c r="R37" s="273">
        <f t="shared" si="64"/>
        <v>74</v>
      </c>
      <c r="S37" s="273">
        <f aca="true" t="shared" si="65" ref="S37:X37">SUM(AN37,BI37,CD37,CY37,DT37,EO37,FJ37)</f>
        <v>117</v>
      </c>
      <c r="T37" s="273">
        <f t="shared" si="65"/>
        <v>0</v>
      </c>
      <c r="U37" s="273">
        <f t="shared" si="65"/>
        <v>0</v>
      </c>
      <c r="V37" s="273">
        <f t="shared" si="65"/>
        <v>0</v>
      </c>
      <c r="W37" s="273">
        <f t="shared" si="65"/>
        <v>18</v>
      </c>
      <c r="X37" s="273">
        <f t="shared" si="65"/>
        <v>1481</v>
      </c>
      <c r="Y37" s="273">
        <f t="shared" si="2"/>
        <v>2982</v>
      </c>
      <c r="Z37" s="273">
        <v>0</v>
      </c>
      <c r="AA37" s="273">
        <v>0</v>
      </c>
      <c r="AB37" s="273">
        <v>0</v>
      </c>
      <c r="AC37" s="273">
        <v>0</v>
      </c>
      <c r="AD37" s="273">
        <v>0</v>
      </c>
      <c r="AE37" s="273">
        <v>0</v>
      </c>
      <c r="AF37" s="273">
        <v>14</v>
      </c>
      <c r="AG37" s="273">
        <v>0</v>
      </c>
      <c r="AH37" s="273">
        <v>0</v>
      </c>
      <c r="AI37" s="273">
        <v>0</v>
      </c>
      <c r="AJ37" s="273">
        <v>0</v>
      </c>
      <c r="AK37" s="273">
        <v>0</v>
      </c>
      <c r="AL37" s="273">
        <v>2937</v>
      </c>
      <c r="AM37" s="273">
        <v>0</v>
      </c>
      <c r="AN37" s="273">
        <v>0</v>
      </c>
      <c r="AO37" s="273">
        <v>0</v>
      </c>
      <c r="AP37" s="273">
        <v>0</v>
      </c>
      <c r="AQ37" s="273">
        <v>0</v>
      </c>
      <c r="AR37" s="273">
        <v>0</v>
      </c>
      <c r="AS37" s="273">
        <v>31</v>
      </c>
      <c r="AT37" s="273">
        <f t="shared" si="3"/>
        <v>508</v>
      </c>
      <c r="AU37" s="273">
        <v>0</v>
      </c>
      <c r="AV37" s="273">
        <v>0</v>
      </c>
      <c r="AW37" s="273">
        <v>0</v>
      </c>
      <c r="AX37" s="273">
        <v>491</v>
      </c>
      <c r="AY37" s="273">
        <v>5</v>
      </c>
      <c r="AZ37" s="273">
        <v>0</v>
      </c>
      <c r="BA37" s="273">
        <v>0</v>
      </c>
      <c r="BB37" s="273">
        <v>0</v>
      </c>
      <c r="BC37" s="273">
        <v>0</v>
      </c>
      <c r="BD37" s="273">
        <v>0</v>
      </c>
      <c r="BE37" s="273">
        <v>0</v>
      </c>
      <c r="BF37" s="273">
        <v>0</v>
      </c>
      <c r="BG37" s="273">
        <v>0</v>
      </c>
      <c r="BH37" s="273">
        <v>0</v>
      </c>
      <c r="BI37" s="273">
        <v>0</v>
      </c>
      <c r="BJ37" s="273">
        <v>0</v>
      </c>
      <c r="BK37" s="273">
        <v>0</v>
      </c>
      <c r="BL37" s="273">
        <v>0</v>
      </c>
      <c r="BM37" s="273">
        <v>0</v>
      </c>
      <c r="BN37" s="273">
        <v>12</v>
      </c>
      <c r="BO37" s="273">
        <f t="shared" si="4"/>
        <v>4033</v>
      </c>
      <c r="BP37" s="273">
        <v>0</v>
      </c>
      <c r="BQ37" s="273">
        <v>0</v>
      </c>
      <c r="BR37" s="273">
        <v>0</v>
      </c>
      <c r="BS37" s="273">
        <v>0</v>
      </c>
      <c r="BT37" s="273">
        <v>0</v>
      </c>
      <c r="BU37" s="273">
        <v>0</v>
      </c>
      <c r="BV37" s="273">
        <v>0</v>
      </c>
      <c r="BW37" s="273">
        <v>0</v>
      </c>
      <c r="BX37" s="273">
        <v>0</v>
      </c>
      <c r="BY37" s="273">
        <v>0</v>
      </c>
      <c r="BZ37" s="273">
        <v>4014</v>
      </c>
      <c r="CA37" s="273">
        <v>19</v>
      </c>
      <c r="CB37" s="273">
        <v>0</v>
      </c>
      <c r="CC37" s="273">
        <v>0</v>
      </c>
      <c r="CD37" s="273">
        <v>0</v>
      </c>
      <c r="CE37" s="273">
        <v>0</v>
      </c>
      <c r="CF37" s="273">
        <v>0</v>
      </c>
      <c r="CG37" s="273">
        <v>0</v>
      </c>
      <c r="CH37" s="273">
        <v>0</v>
      </c>
      <c r="CI37" s="273">
        <v>0</v>
      </c>
      <c r="CJ37" s="273">
        <f t="shared" si="5"/>
        <v>4</v>
      </c>
      <c r="CK37" s="273">
        <v>0</v>
      </c>
      <c r="CL37" s="273">
        <v>0</v>
      </c>
      <c r="CM37" s="273">
        <v>0</v>
      </c>
      <c r="CN37" s="273">
        <v>0</v>
      </c>
      <c r="CO37" s="273">
        <v>0</v>
      </c>
      <c r="CP37" s="273">
        <v>0</v>
      </c>
      <c r="CQ37" s="273">
        <v>0</v>
      </c>
      <c r="CR37" s="273">
        <v>0</v>
      </c>
      <c r="CS37" s="273">
        <v>0</v>
      </c>
      <c r="CT37" s="273">
        <v>0</v>
      </c>
      <c r="CU37" s="273">
        <v>0</v>
      </c>
      <c r="CV37" s="273">
        <v>4</v>
      </c>
      <c r="CW37" s="273">
        <v>0</v>
      </c>
      <c r="CX37" s="273">
        <v>0</v>
      </c>
      <c r="CY37" s="273">
        <v>0</v>
      </c>
      <c r="CZ37" s="273">
        <v>0</v>
      </c>
      <c r="DA37" s="273">
        <v>0</v>
      </c>
      <c r="DB37" s="273">
        <v>0</v>
      </c>
      <c r="DC37" s="273">
        <v>0</v>
      </c>
      <c r="DD37" s="273">
        <v>0</v>
      </c>
      <c r="DE37" s="273">
        <f t="shared" si="6"/>
        <v>0</v>
      </c>
      <c r="DF37" s="273">
        <v>0</v>
      </c>
      <c r="DG37" s="273">
        <v>0</v>
      </c>
      <c r="DH37" s="273">
        <v>0</v>
      </c>
      <c r="DI37" s="273">
        <v>0</v>
      </c>
      <c r="DJ37" s="273">
        <v>0</v>
      </c>
      <c r="DK37" s="273">
        <v>0</v>
      </c>
      <c r="DL37" s="273">
        <v>0</v>
      </c>
      <c r="DM37" s="273">
        <v>0</v>
      </c>
      <c r="DN37" s="273">
        <v>0</v>
      </c>
      <c r="DO37" s="273">
        <v>0</v>
      </c>
      <c r="DP37" s="273">
        <v>0</v>
      </c>
      <c r="DQ37" s="273">
        <v>0</v>
      </c>
      <c r="DR37" s="273">
        <v>0</v>
      </c>
      <c r="DS37" s="273">
        <v>0</v>
      </c>
      <c r="DT37" s="273">
        <v>0</v>
      </c>
      <c r="DU37" s="273">
        <v>0</v>
      </c>
      <c r="DV37" s="273">
        <v>0</v>
      </c>
      <c r="DW37" s="273">
        <v>0</v>
      </c>
      <c r="DX37" s="273">
        <v>0</v>
      </c>
      <c r="DY37" s="273">
        <v>0</v>
      </c>
      <c r="DZ37" s="273">
        <f t="shared" si="7"/>
        <v>579</v>
      </c>
      <c r="EA37" s="273">
        <v>0</v>
      </c>
      <c r="EB37" s="273">
        <v>0</v>
      </c>
      <c r="EC37" s="273">
        <v>0</v>
      </c>
      <c r="ED37" s="273">
        <v>0</v>
      </c>
      <c r="EE37" s="273">
        <v>0</v>
      </c>
      <c r="EF37" s="273">
        <v>0</v>
      </c>
      <c r="EG37" s="273">
        <v>0</v>
      </c>
      <c r="EH37" s="273">
        <v>5</v>
      </c>
      <c r="EI37" s="273">
        <v>0</v>
      </c>
      <c r="EJ37" s="273">
        <v>330</v>
      </c>
      <c r="EK37" s="273">
        <v>0</v>
      </c>
      <c r="EL37" s="273">
        <v>0</v>
      </c>
      <c r="EM37" s="273">
        <v>0</v>
      </c>
      <c r="EN37" s="273">
        <v>74</v>
      </c>
      <c r="EO37" s="273">
        <v>117</v>
      </c>
      <c r="EP37" s="273">
        <v>0</v>
      </c>
      <c r="EQ37" s="273">
        <v>0</v>
      </c>
      <c r="ER37" s="273">
        <v>0</v>
      </c>
      <c r="ES37" s="273">
        <v>18</v>
      </c>
      <c r="ET37" s="273">
        <v>35</v>
      </c>
      <c r="EU37" s="273">
        <f t="shared" si="8"/>
        <v>17157</v>
      </c>
      <c r="EV37" s="273">
        <v>6527</v>
      </c>
      <c r="EW37" s="273">
        <v>43</v>
      </c>
      <c r="EX37" s="273">
        <v>28</v>
      </c>
      <c r="EY37" s="273">
        <v>3035</v>
      </c>
      <c r="EZ37" s="273">
        <v>2323</v>
      </c>
      <c r="FA37" s="273">
        <v>671</v>
      </c>
      <c r="FB37" s="273">
        <v>138</v>
      </c>
      <c r="FC37" s="273">
        <v>2828</v>
      </c>
      <c r="FD37" s="273">
        <v>147</v>
      </c>
      <c r="FE37" s="273">
        <v>14</v>
      </c>
      <c r="FF37" s="273">
        <v>0</v>
      </c>
      <c r="FG37" s="273">
        <v>0</v>
      </c>
      <c r="FH37" s="273">
        <v>0</v>
      </c>
      <c r="FI37" s="273">
        <v>0</v>
      </c>
      <c r="FJ37" s="273">
        <v>0</v>
      </c>
      <c r="FK37" s="273">
        <v>0</v>
      </c>
      <c r="FL37" s="273">
        <v>0</v>
      </c>
      <c r="FM37" s="273">
        <v>0</v>
      </c>
      <c r="FN37" s="273">
        <v>0</v>
      </c>
      <c r="FO37" s="273">
        <v>1403</v>
      </c>
    </row>
    <row r="38" spans="1:171" s="279" customFormat="1" ht="12" customHeight="1">
      <c r="A38" s="271" t="s">
        <v>709</v>
      </c>
      <c r="B38" s="272" t="s">
        <v>710</v>
      </c>
      <c r="C38" s="300" t="s">
        <v>711</v>
      </c>
      <c r="D38" s="273">
        <f aca="true" t="shared" si="66" ref="D38:S38">SUM(Y38,AT38,BO38,CJ38,DE38,DZ38,EU38)</f>
        <v>50054</v>
      </c>
      <c r="E38" s="273">
        <f t="shared" si="66"/>
        <v>15009</v>
      </c>
      <c r="F38" s="273">
        <f t="shared" si="66"/>
        <v>47</v>
      </c>
      <c r="G38" s="273">
        <f t="shared" si="66"/>
        <v>573</v>
      </c>
      <c r="H38" s="273">
        <f t="shared" si="66"/>
        <v>5990</v>
      </c>
      <c r="I38" s="273">
        <f t="shared" si="66"/>
        <v>3366</v>
      </c>
      <c r="J38" s="273">
        <f t="shared" si="66"/>
        <v>748</v>
      </c>
      <c r="K38" s="273">
        <f t="shared" si="66"/>
        <v>0</v>
      </c>
      <c r="L38" s="273">
        <f t="shared" si="66"/>
        <v>3204</v>
      </c>
      <c r="M38" s="273">
        <f t="shared" si="66"/>
        <v>413</v>
      </c>
      <c r="N38" s="273">
        <f t="shared" si="66"/>
        <v>516</v>
      </c>
      <c r="O38" s="273">
        <f t="shared" si="66"/>
        <v>2381</v>
      </c>
      <c r="P38" s="273">
        <f t="shared" si="66"/>
        <v>0</v>
      </c>
      <c r="Q38" s="273">
        <f t="shared" si="66"/>
        <v>7976</v>
      </c>
      <c r="R38" s="273">
        <f t="shared" si="66"/>
        <v>6770</v>
      </c>
      <c r="S38" s="273">
        <f t="shared" si="66"/>
        <v>0</v>
      </c>
      <c r="T38" s="273">
        <f aca="true" t="shared" si="67" ref="T38:X39">SUM(AO38,BJ38,CE38,CZ38,DU38,EP38,FK38)</f>
        <v>582</v>
      </c>
      <c r="U38" s="273">
        <f t="shared" si="67"/>
        <v>0</v>
      </c>
      <c r="V38" s="273">
        <f t="shared" si="67"/>
        <v>0</v>
      </c>
      <c r="W38" s="273">
        <f t="shared" si="67"/>
        <v>45</v>
      </c>
      <c r="X38" s="273">
        <f t="shared" si="67"/>
        <v>2434</v>
      </c>
      <c r="Y38" s="273">
        <f t="shared" si="2"/>
        <v>11621</v>
      </c>
      <c r="Z38" s="273">
        <v>103</v>
      </c>
      <c r="AA38" s="273">
        <v>0</v>
      </c>
      <c r="AB38" s="273">
        <v>0</v>
      </c>
      <c r="AC38" s="273">
        <v>1164</v>
      </c>
      <c r="AD38" s="273">
        <v>0</v>
      </c>
      <c r="AE38" s="273">
        <v>0</v>
      </c>
      <c r="AF38" s="273">
        <v>0</v>
      </c>
      <c r="AG38" s="273">
        <v>0</v>
      </c>
      <c r="AH38" s="273">
        <v>0</v>
      </c>
      <c r="AI38" s="273">
        <v>0</v>
      </c>
      <c r="AJ38" s="273">
        <v>0</v>
      </c>
      <c r="AK38" s="273">
        <v>0</v>
      </c>
      <c r="AL38" s="273">
        <v>7976</v>
      </c>
      <c r="AM38" s="273">
        <v>0</v>
      </c>
      <c r="AN38" s="273">
        <v>0</v>
      </c>
      <c r="AO38" s="273">
        <v>582</v>
      </c>
      <c r="AP38" s="273">
        <v>0</v>
      </c>
      <c r="AQ38" s="273">
        <v>0</v>
      </c>
      <c r="AR38" s="273">
        <v>0</v>
      </c>
      <c r="AS38" s="273">
        <v>1796</v>
      </c>
      <c r="AT38" s="273">
        <f t="shared" si="3"/>
        <v>3734</v>
      </c>
      <c r="AU38" s="273">
        <v>23</v>
      </c>
      <c r="AV38" s="273">
        <v>0</v>
      </c>
      <c r="AW38" s="273">
        <v>4</v>
      </c>
      <c r="AX38" s="273">
        <v>3123</v>
      </c>
      <c r="AY38" s="273">
        <v>132</v>
      </c>
      <c r="AZ38" s="273">
        <v>23</v>
      </c>
      <c r="BA38" s="273">
        <v>0</v>
      </c>
      <c r="BB38" s="273">
        <v>0</v>
      </c>
      <c r="BC38" s="273">
        <v>39</v>
      </c>
      <c r="BD38" s="273">
        <v>0</v>
      </c>
      <c r="BE38" s="273">
        <v>0</v>
      </c>
      <c r="BF38" s="273">
        <v>0</v>
      </c>
      <c r="BG38" s="273">
        <v>0</v>
      </c>
      <c r="BH38" s="273">
        <v>0</v>
      </c>
      <c r="BI38" s="273">
        <v>0</v>
      </c>
      <c r="BJ38" s="273">
        <v>0</v>
      </c>
      <c r="BK38" s="273">
        <v>0</v>
      </c>
      <c r="BL38" s="273">
        <v>0</v>
      </c>
      <c r="BM38" s="273">
        <v>0</v>
      </c>
      <c r="BN38" s="273">
        <v>390</v>
      </c>
      <c r="BO38" s="273">
        <f t="shared" si="4"/>
        <v>2381</v>
      </c>
      <c r="BP38" s="273">
        <v>0</v>
      </c>
      <c r="BQ38" s="273">
        <v>0</v>
      </c>
      <c r="BR38" s="273">
        <v>0</v>
      </c>
      <c r="BS38" s="273">
        <v>0</v>
      </c>
      <c r="BT38" s="273">
        <v>0</v>
      </c>
      <c r="BU38" s="273">
        <v>0</v>
      </c>
      <c r="BV38" s="273">
        <v>0</v>
      </c>
      <c r="BW38" s="273">
        <v>0</v>
      </c>
      <c r="BX38" s="273">
        <v>0</v>
      </c>
      <c r="BY38" s="273">
        <v>0</v>
      </c>
      <c r="BZ38" s="273">
        <v>2381</v>
      </c>
      <c r="CA38" s="273">
        <v>0</v>
      </c>
      <c r="CB38" s="273">
        <v>0</v>
      </c>
      <c r="CC38" s="273">
        <v>0</v>
      </c>
      <c r="CD38" s="273">
        <v>0</v>
      </c>
      <c r="CE38" s="273">
        <v>0</v>
      </c>
      <c r="CF38" s="273">
        <v>0</v>
      </c>
      <c r="CG38" s="273">
        <v>0</v>
      </c>
      <c r="CH38" s="273">
        <v>0</v>
      </c>
      <c r="CI38" s="273">
        <v>0</v>
      </c>
      <c r="CJ38" s="273">
        <f t="shared" si="5"/>
        <v>0</v>
      </c>
      <c r="CK38" s="273">
        <v>0</v>
      </c>
      <c r="CL38" s="273">
        <v>0</v>
      </c>
      <c r="CM38" s="273">
        <v>0</v>
      </c>
      <c r="CN38" s="273">
        <v>0</v>
      </c>
      <c r="CO38" s="273">
        <v>0</v>
      </c>
      <c r="CP38" s="273">
        <v>0</v>
      </c>
      <c r="CQ38" s="273">
        <v>0</v>
      </c>
      <c r="CR38" s="273">
        <v>0</v>
      </c>
      <c r="CS38" s="273">
        <v>0</v>
      </c>
      <c r="CT38" s="273">
        <v>0</v>
      </c>
      <c r="CU38" s="273">
        <v>0</v>
      </c>
      <c r="CV38" s="273">
        <v>0</v>
      </c>
      <c r="CW38" s="273">
        <v>0</v>
      </c>
      <c r="CX38" s="273">
        <v>0</v>
      </c>
      <c r="CY38" s="273">
        <v>0</v>
      </c>
      <c r="CZ38" s="273">
        <v>0</v>
      </c>
      <c r="DA38" s="273">
        <v>0</v>
      </c>
      <c r="DB38" s="273">
        <v>0</v>
      </c>
      <c r="DC38" s="273">
        <v>0</v>
      </c>
      <c r="DD38" s="273">
        <v>0</v>
      </c>
      <c r="DE38" s="273">
        <f t="shared" si="6"/>
        <v>0</v>
      </c>
      <c r="DF38" s="273">
        <v>0</v>
      </c>
      <c r="DG38" s="273">
        <v>0</v>
      </c>
      <c r="DH38" s="273">
        <v>0</v>
      </c>
      <c r="DI38" s="273">
        <v>0</v>
      </c>
      <c r="DJ38" s="273">
        <v>0</v>
      </c>
      <c r="DK38" s="273">
        <v>0</v>
      </c>
      <c r="DL38" s="273">
        <v>0</v>
      </c>
      <c r="DM38" s="273">
        <v>0</v>
      </c>
      <c r="DN38" s="273">
        <v>0</v>
      </c>
      <c r="DO38" s="273">
        <v>0</v>
      </c>
      <c r="DP38" s="273">
        <v>0</v>
      </c>
      <c r="DQ38" s="273">
        <v>0</v>
      </c>
      <c r="DR38" s="273">
        <v>0</v>
      </c>
      <c r="DS38" s="273">
        <v>0</v>
      </c>
      <c r="DT38" s="273">
        <v>0</v>
      </c>
      <c r="DU38" s="273">
        <v>0</v>
      </c>
      <c r="DV38" s="273">
        <v>0</v>
      </c>
      <c r="DW38" s="273">
        <v>0</v>
      </c>
      <c r="DX38" s="273">
        <v>0</v>
      </c>
      <c r="DY38" s="273">
        <v>0</v>
      </c>
      <c r="DZ38" s="273">
        <f t="shared" si="7"/>
        <v>6802</v>
      </c>
      <c r="EA38" s="273">
        <v>0</v>
      </c>
      <c r="EB38" s="273">
        <v>0</v>
      </c>
      <c r="EC38" s="273">
        <v>0</v>
      </c>
      <c r="ED38" s="273">
        <v>0</v>
      </c>
      <c r="EE38" s="273">
        <v>0</v>
      </c>
      <c r="EF38" s="273">
        <v>0</v>
      </c>
      <c r="EG38" s="273">
        <v>0</v>
      </c>
      <c r="EH38" s="273">
        <v>0</v>
      </c>
      <c r="EI38" s="273">
        <v>0</v>
      </c>
      <c r="EJ38" s="273">
        <v>0</v>
      </c>
      <c r="EK38" s="273">
        <v>0</v>
      </c>
      <c r="EL38" s="273">
        <v>0</v>
      </c>
      <c r="EM38" s="273">
        <v>0</v>
      </c>
      <c r="EN38" s="273">
        <v>6770</v>
      </c>
      <c r="EO38" s="273">
        <v>0</v>
      </c>
      <c r="EP38" s="273">
        <v>0</v>
      </c>
      <c r="EQ38" s="273">
        <v>0</v>
      </c>
      <c r="ER38" s="273">
        <v>0</v>
      </c>
      <c r="ES38" s="273">
        <v>32</v>
      </c>
      <c r="ET38" s="273">
        <v>0</v>
      </c>
      <c r="EU38" s="273">
        <f t="shared" si="8"/>
        <v>25516</v>
      </c>
      <c r="EV38" s="273">
        <v>14883</v>
      </c>
      <c r="EW38" s="273">
        <v>47</v>
      </c>
      <c r="EX38" s="273">
        <v>569</v>
      </c>
      <c r="EY38" s="273">
        <v>1703</v>
      </c>
      <c r="EZ38" s="273">
        <v>3234</v>
      </c>
      <c r="FA38" s="273">
        <v>725</v>
      </c>
      <c r="FB38" s="273">
        <v>0</v>
      </c>
      <c r="FC38" s="273">
        <v>3204</v>
      </c>
      <c r="FD38" s="273">
        <v>374</v>
      </c>
      <c r="FE38" s="273">
        <v>516</v>
      </c>
      <c r="FF38" s="273">
        <v>0</v>
      </c>
      <c r="FG38" s="273">
        <v>0</v>
      </c>
      <c r="FH38" s="273">
        <v>0</v>
      </c>
      <c r="FI38" s="273">
        <v>0</v>
      </c>
      <c r="FJ38" s="273">
        <v>0</v>
      </c>
      <c r="FK38" s="273">
        <v>0</v>
      </c>
      <c r="FL38" s="273">
        <v>0</v>
      </c>
      <c r="FM38" s="273">
        <v>0</v>
      </c>
      <c r="FN38" s="273">
        <v>13</v>
      </c>
      <c r="FO38" s="273">
        <v>248</v>
      </c>
    </row>
    <row r="39" spans="1:171" s="279" customFormat="1" ht="12" customHeight="1">
      <c r="A39" s="271" t="s">
        <v>584</v>
      </c>
      <c r="B39" s="272" t="s">
        <v>585</v>
      </c>
      <c r="C39" s="300" t="s">
        <v>300</v>
      </c>
      <c r="D39" s="273">
        <f aca="true" t="shared" si="68" ref="D39:S39">SUM(Y39,AT39,BO39,CJ39,DE39,DZ39,EU39)</f>
        <v>118918</v>
      </c>
      <c r="E39" s="273">
        <f t="shared" si="68"/>
        <v>7613</v>
      </c>
      <c r="F39" s="273">
        <f t="shared" si="68"/>
        <v>10</v>
      </c>
      <c r="G39" s="273">
        <f t="shared" si="68"/>
        <v>73</v>
      </c>
      <c r="H39" s="273">
        <f t="shared" si="68"/>
        <v>7109</v>
      </c>
      <c r="I39" s="273">
        <f t="shared" si="68"/>
        <v>10298</v>
      </c>
      <c r="J39" s="273">
        <f t="shared" si="68"/>
        <v>2907</v>
      </c>
      <c r="K39" s="273">
        <f t="shared" si="68"/>
        <v>33</v>
      </c>
      <c r="L39" s="273">
        <f t="shared" si="68"/>
        <v>2883</v>
      </c>
      <c r="M39" s="273">
        <f t="shared" si="68"/>
        <v>248</v>
      </c>
      <c r="N39" s="273">
        <f t="shared" si="68"/>
        <v>912</v>
      </c>
      <c r="O39" s="273">
        <f t="shared" si="68"/>
        <v>0</v>
      </c>
      <c r="P39" s="273">
        <f t="shared" si="68"/>
        <v>0</v>
      </c>
      <c r="Q39" s="273">
        <f t="shared" si="68"/>
        <v>17063</v>
      </c>
      <c r="R39" s="273">
        <f t="shared" si="68"/>
        <v>311</v>
      </c>
      <c r="S39" s="273">
        <f t="shared" si="68"/>
        <v>0</v>
      </c>
      <c r="T39" s="273">
        <f t="shared" si="67"/>
        <v>9167</v>
      </c>
      <c r="U39" s="273">
        <f t="shared" si="67"/>
        <v>0</v>
      </c>
      <c r="V39" s="273">
        <f t="shared" si="67"/>
        <v>1199</v>
      </c>
      <c r="W39" s="273">
        <f t="shared" si="67"/>
        <v>3</v>
      </c>
      <c r="X39" s="273">
        <f t="shared" si="67"/>
        <v>59089</v>
      </c>
      <c r="Y39" s="273">
        <f t="shared" si="2"/>
        <v>86711</v>
      </c>
      <c r="Z39" s="273">
        <v>0</v>
      </c>
      <c r="AA39" s="273">
        <v>0</v>
      </c>
      <c r="AB39" s="273">
        <v>0</v>
      </c>
      <c r="AC39" s="273">
        <v>706</v>
      </c>
      <c r="AD39" s="273">
        <v>0</v>
      </c>
      <c r="AE39" s="273">
        <v>6</v>
      </c>
      <c r="AF39" s="273">
        <v>0</v>
      </c>
      <c r="AG39" s="273">
        <v>0</v>
      </c>
      <c r="AH39" s="273">
        <v>0</v>
      </c>
      <c r="AI39" s="273">
        <v>0</v>
      </c>
      <c r="AJ39" s="273">
        <v>0</v>
      </c>
      <c r="AK39" s="273">
        <v>0</v>
      </c>
      <c r="AL39" s="273">
        <v>17063</v>
      </c>
      <c r="AM39" s="273">
        <v>0</v>
      </c>
      <c r="AN39" s="273">
        <v>0</v>
      </c>
      <c r="AO39" s="273">
        <v>9167</v>
      </c>
      <c r="AP39" s="273">
        <v>0</v>
      </c>
      <c r="AQ39" s="273">
        <v>1199</v>
      </c>
      <c r="AR39" s="273">
        <v>0</v>
      </c>
      <c r="AS39" s="273">
        <v>58570</v>
      </c>
      <c r="AT39" s="273">
        <f t="shared" si="3"/>
        <v>4460</v>
      </c>
      <c r="AU39" s="273">
        <v>0</v>
      </c>
      <c r="AV39" s="273">
        <v>0</v>
      </c>
      <c r="AW39" s="273">
        <v>0</v>
      </c>
      <c r="AX39" s="273">
        <v>4322</v>
      </c>
      <c r="AY39" s="273">
        <v>30</v>
      </c>
      <c r="AZ39" s="273">
        <v>0</v>
      </c>
      <c r="BA39" s="273">
        <v>0</v>
      </c>
      <c r="BB39" s="273">
        <v>19</v>
      </c>
      <c r="BC39" s="273">
        <v>29</v>
      </c>
      <c r="BD39" s="273">
        <v>0</v>
      </c>
      <c r="BE39" s="273">
        <v>0</v>
      </c>
      <c r="BF39" s="273">
        <v>0</v>
      </c>
      <c r="BG39" s="273">
        <v>0</v>
      </c>
      <c r="BH39" s="273">
        <v>0</v>
      </c>
      <c r="BI39" s="273">
        <v>0</v>
      </c>
      <c r="BJ39" s="273">
        <v>0</v>
      </c>
      <c r="BK39" s="273">
        <v>0</v>
      </c>
      <c r="BL39" s="273">
        <v>0</v>
      </c>
      <c r="BM39" s="273">
        <v>0</v>
      </c>
      <c r="BN39" s="273">
        <v>60</v>
      </c>
      <c r="BO39" s="273">
        <f t="shared" si="4"/>
        <v>0</v>
      </c>
      <c r="BP39" s="273">
        <v>0</v>
      </c>
      <c r="BQ39" s="273">
        <v>0</v>
      </c>
      <c r="BR39" s="273">
        <v>0</v>
      </c>
      <c r="BS39" s="273">
        <v>0</v>
      </c>
      <c r="BT39" s="273">
        <v>0</v>
      </c>
      <c r="BU39" s="273">
        <v>0</v>
      </c>
      <c r="BV39" s="273">
        <v>0</v>
      </c>
      <c r="BW39" s="273">
        <v>0</v>
      </c>
      <c r="BX39" s="273">
        <v>0</v>
      </c>
      <c r="BY39" s="273">
        <v>0</v>
      </c>
      <c r="BZ39" s="273">
        <v>0</v>
      </c>
      <c r="CA39" s="273">
        <v>0</v>
      </c>
      <c r="CB39" s="273">
        <v>0</v>
      </c>
      <c r="CC39" s="273">
        <v>0</v>
      </c>
      <c r="CD39" s="273">
        <v>0</v>
      </c>
      <c r="CE39" s="273">
        <v>0</v>
      </c>
      <c r="CF39" s="273">
        <v>0</v>
      </c>
      <c r="CG39" s="273">
        <v>0</v>
      </c>
      <c r="CH39" s="273">
        <v>0</v>
      </c>
      <c r="CI39" s="273">
        <v>0</v>
      </c>
      <c r="CJ39" s="273">
        <f t="shared" si="5"/>
        <v>0</v>
      </c>
      <c r="CK39" s="273">
        <v>0</v>
      </c>
      <c r="CL39" s="273">
        <v>0</v>
      </c>
      <c r="CM39" s="273">
        <v>0</v>
      </c>
      <c r="CN39" s="273">
        <v>0</v>
      </c>
      <c r="CO39" s="273">
        <v>0</v>
      </c>
      <c r="CP39" s="273">
        <v>0</v>
      </c>
      <c r="CQ39" s="273">
        <v>0</v>
      </c>
      <c r="CR39" s="273">
        <v>0</v>
      </c>
      <c r="CS39" s="273">
        <v>0</v>
      </c>
      <c r="CT39" s="273">
        <v>0</v>
      </c>
      <c r="CU39" s="273">
        <v>0</v>
      </c>
      <c r="CV39" s="273">
        <v>0</v>
      </c>
      <c r="CW39" s="273">
        <v>0</v>
      </c>
      <c r="CX39" s="273">
        <v>0</v>
      </c>
      <c r="CY39" s="273">
        <v>0</v>
      </c>
      <c r="CZ39" s="273">
        <v>0</v>
      </c>
      <c r="DA39" s="273">
        <v>0</v>
      </c>
      <c r="DB39" s="273">
        <v>0</v>
      </c>
      <c r="DC39" s="273">
        <v>0</v>
      </c>
      <c r="DD39" s="273">
        <v>0</v>
      </c>
      <c r="DE39" s="273">
        <f t="shared" si="6"/>
        <v>0</v>
      </c>
      <c r="DF39" s="273">
        <v>0</v>
      </c>
      <c r="DG39" s="273">
        <v>0</v>
      </c>
      <c r="DH39" s="273">
        <v>0</v>
      </c>
      <c r="DI39" s="273">
        <v>0</v>
      </c>
      <c r="DJ39" s="273">
        <v>0</v>
      </c>
      <c r="DK39" s="273">
        <v>0</v>
      </c>
      <c r="DL39" s="273">
        <v>0</v>
      </c>
      <c r="DM39" s="273">
        <v>0</v>
      </c>
      <c r="DN39" s="273">
        <v>0</v>
      </c>
      <c r="DO39" s="273">
        <v>0</v>
      </c>
      <c r="DP39" s="273">
        <v>0</v>
      </c>
      <c r="DQ39" s="273">
        <v>0</v>
      </c>
      <c r="DR39" s="273">
        <v>0</v>
      </c>
      <c r="DS39" s="273">
        <v>0</v>
      </c>
      <c r="DT39" s="273">
        <v>0</v>
      </c>
      <c r="DU39" s="273">
        <v>0</v>
      </c>
      <c r="DV39" s="273">
        <v>0</v>
      </c>
      <c r="DW39" s="273">
        <v>0</v>
      </c>
      <c r="DX39" s="273">
        <v>0</v>
      </c>
      <c r="DY39" s="273">
        <v>0</v>
      </c>
      <c r="DZ39" s="273">
        <f t="shared" si="7"/>
        <v>311</v>
      </c>
      <c r="EA39" s="273">
        <v>0</v>
      </c>
      <c r="EB39" s="273">
        <v>0</v>
      </c>
      <c r="EC39" s="273">
        <v>0</v>
      </c>
      <c r="ED39" s="273">
        <v>0</v>
      </c>
      <c r="EE39" s="273">
        <v>0</v>
      </c>
      <c r="EF39" s="273">
        <v>0</v>
      </c>
      <c r="EG39" s="273">
        <v>0</v>
      </c>
      <c r="EH39" s="273">
        <v>0</v>
      </c>
      <c r="EI39" s="273">
        <v>0</v>
      </c>
      <c r="EJ39" s="273">
        <v>0</v>
      </c>
      <c r="EK39" s="273">
        <v>0</v>
      </c>
      <c r="EL39" s="273">
        <v>0</v>
      </c>
      <c r="EM39" s="273">
        <v>0</v>
      </c>
      <c r="EN39" s="273">
        <v>311</v>
      </c>
      <c r="EO39" s="273">
        <v>0</v>
      </c>
      <c r="EP39" s="273">
        <v>0</v>
      </c>
      <c r="EQ39" s="273">
        <v>0</v>
      </c>
      <c r="ER39" s="273">
        <v>0</v>
      </c>
      <c r="ES39" s="273">
        <v>0</v>
      </c>
      <c r="ET39" s="273">
        <v>0</v>
      </c>
      <c r="EU39" s="273">
        <f t="shared" si="8"/>
        <v>27436</v>
      </c>
      <c r="EV39" s="273">
        <v>7613</v>
      </c>
      <c r="EW39" s="273">
        <v>10</v>
      </c>
      <c r="EX39" s="273">
        <v>73</v>
      </c>
      <c r="EY39" s="273">
        <v>2081</v>
      </c>
      <c r="EZ39" s="273">
        <v>10268</v>
      </c>
      <c r="FA39" s="273">
        <v>2901</v>
      </c>
      <c r="FB39" s="273">
        <v>33</v>
      </c>
      <c r="FC39" s="273">
        <v>2864</v>
      </c>
      <c r="FD39" s="273">
        <v>219</v>
      </c>
      <c r="FE39" s="273">
        <v>912</v>
      </c>
      <c r="FF39" s="273">
        <v>0</v>
      </c>
      <c r="FG39" s="273">
        <v>0</v>
      </c>
      <c r="FH39" s="273">
        <v>0</v>
      </c>
      <c r="FI39" s="273">
        <v>0</v>
      </c>
      <c r="FJ39" s="273">
        <v>0</v>
      </c>
      <c r="FK39" s="273">
        <v>0</v>
      </c>
      <c r="FL39" s="273">
        <v>0</v>
      </c>
      <c r="FM39" s="273">
        <v>0</v>
      </c>
      <c r="FN39" s="273">
        <v>3</v>
      </c>
      <c r="FO39" s="273">
        <v>459</v>
      </c>
    </row>
    <row r="40" spans="1:171" s="279" customFormat="1" ht="12" customHeight="1">
      <c r="A40" s="271" t="s">
        <v>715</v>
      </c>
      <c r="B40" s="272" t="s">
        <v>716</v>
      </c>
      <c r="C40" s="300" t="s">
        <v>652</v>
      </c>
      <c r="D40" s="273">
        <f aca="true" t="shared" si="69" ref="D40:R40">SUM(Y40,AT40,BO40,CJ40,DE40,DZ40,EU40)</f>
        <v>168775</v>
      </c>
      <c r="E40" s="273">
        <f t="shared" si="69"/>
        <v>19743</v>
      </c>
      <c r="F40" s="273">
        <f t="shared" si="69"/>
        <v>34</v>
      </c>
      <c r="G40" s="273">
        <f t="shared" si="69"/>
        <v>90</v>
      </c>
      <c r="H40" s="273">
        <f t="shared" si="69"/>
        <v>17672</v>
      </c>
      <c r="I40" s="273">
        <f t="shared" si="69"/>
        <v>14321</v>
      </c>
      <c r="J40" s="273">
        <f t="shared" si="69"/>
        <v>3871</v>
      </c>
      <c r="K40" s="273">
        <f t="shared" si="69"/>
        <v>15</v>
      </c>
      <c r="L40" s="273">
        <f t="shared" si="69"/>
        <v>23332</v>
      </c>
      <c r="M40" s="273">
        <f t="shared" si="69"/>
        <v>1248</v>
      </c>
      <c r="N40" s="273">
        <f t="shared" si="69"/>
        <v>3422</v>
      </c>
      <c r="O40" s="273">
        <f t="shared" si="69"/>
        <v>1032</v>
      </c>
      <c r="P40" s="273">
        <f t="shared" si="69"/>
        <v>0</v>
      </c>
      <c r="Q40" s="273">
        <f t="shared" si="69"/>
        <v>956</v>
      </c>
      <c r="R40" s="273">
        <f t="shared" si="69"/>
        <v>73599</v>
      </c>
      <c r="S40" s="273">
        <f aca="true" t="shared" si="70" ref="S40:X40">SUM(AN40,BI40,CD40,CY40,DT40,EO40,FJ40)</f>
        <v>0</v>
      </c>
      <c r="T40" s="273">
        <f t="shared" si="70"/>
        <v>6444</v>
      </c>
      <c r="U40" s="273">
        <f t="shared" si="70"/>
        <v>0</v>
      </c>
      <c r="V40" s="273">
        <f t="shared" si="70"/>
        <v>1098</v>
      </c>
      <c r="W40" s="273">
        <f t="shared" si="70"/>
        <v>0</v>
      </c>
      <c r="X40" s="273">
        <f t="shared" si="70"/>
        <v>1898</v>
      </c>
      <c r="Y40" s="273">
        <f t="shared" si="2"/>
        <v>9124</v>
      </c>
      <c r="Z40" s="273">
        <v>0</v>
      </c>
      <c r="AA40" s="273">
        <v>0</v>
      </c>
      <c r="AB40" s="273">
        <v>0</v>
      </c>
      <c r="AC40" s="273">
        <v>626</v>
      </c>
      <c r="AD40" s="273">
        <v>0</v>
      </c>
      <c r="AE40" s="273">
        <v>0</v>
      </c>
      <c r="AF40" s="273">
        <v>0</v>
      </c>
      <c r="AG40" s="273">
        <v>0</v>
      </c>
      <c r="AH40" s="273">
        <v>0</v>
      </c>
      <c r="AI40" s="273">
        <v>0</v>
      </c>
      <c r="AJ40" s="273">
        <v>0</v>
      </c>
      <c r="AK40" s="273">
        <v>0</v>
      </c>
      <c r="AL40" s="273">
        <v>956</v>
      </c>
      <c r="AM40" s="273">
        <v>0</v>
      </c>
      <c r="AN40" s="273">
        <v>0</v>
      </c>
      <c r="AO40" s="273">
        <v>6444</v>
      </c>
      <c r="AP40" s="273">
        <v>0</v>
      </c>
      <c r="AQ40" s="273">
        <v>1098</v>
      </c>
      <c r="AR40" s="273">
        <v>0</v>
      </c>
      <c r="AS40" s="273">
        <v>0</v>
      </c>
      <c r="AT40" s="273">
        <f t="shared" si="3"/>
        <v>14636</v>
      </c>
      <c r="AU40" s="273">
        <v>0</v>
      </c>
      <c r="AV40" s="273">
        <v>0</v>
      </c>
      <c r="AW40" s="273">
        <v>0</v>
      </c>
      <c r="AX40" s="273">
        <v>8072</v>
      </c>
      <c r="AY40" s="273">
        <v>1245</v>
      </c>
      <c r="AZ40" s="273">
        <v>958</v>
      </c>
      <c r="BA40" s="273">
        <v>0</v>
      </c>
      <c r="BB40" s="273">
        <v>3543</v>
      </c>
      <c r="BC40" s="273">
        <v>0</v>
      </c>
      <c r="BD40" s="273">
        <v>2</v>
      </c>
      <c r="BE40" s="273">
        <v>0</v>
      </c>
      <c r="BF40" s="273">
        <v>0</v>
      </c>
      <c r="BG40" s="273">
        <v>0</v>
      </c>
      <c r="BH40" s="273">
        <v>0</v>
      </c>
      <c r="BI40" s="273">
        <v>0</v>
      </c>
      <c r="BJ40" s="273">
        <v>0</v>
      </c>
      <c r="BK40" s="273">
        <v>0</v>
      </c>
      <c r="BL40" s="273">
        <v>0</v>
      </c>
      <c r="BM40" s="273">
        <v>0</v>
      </c>
      <c r="BN40" s="273">
        <v>816</v>
      </c>
      <c r="BO40" s="273">
        <f t="shared" si="4"/>
        <v>965</v>
      </c>
      <c r="BP40" s="273">
        <v>0</v>
      </c>
      <c r="BQ40" s="273">
        <v>0</v>
      </c>
      <c r="BR40" s="273">
        <v>0</v>
      </c>
      <c r="BS40" s="273">
        <v>0</v>
      </c>
      <c r="BT40" s="273">
        <v>0</v>
      </c>
      <c r="BU40" s="273">
        <v>0</v>
      </c>
      <c r="BV40" s="273">
        <v>0</v>
      </c>
      <c r="BW40" s="273">
        <v>0</v>
      </c>
      <c r="BX40" s="273">
        <v>0</v>
      </c>
      <c r="BY40" s="273">
        <v>0</v>
      </c>
      <c r="BZ40" s="273">
        <v>965</v>
      </c>
      <c r="CA40" s="273">
        <v>0</v>
      </c>
      <c r="CB40" s="273">
        <v>0</v>
      </c>
      <c r="CC40" s="273">
        <v>0</v>
      </c>
      <c r="CD40" s="273">
        <v>0</v>
      </c>
      <c r="CE40" s="273">
        <v>0</v>
      </c>
      <c r="CF40" s="273">
        <v>0</v>
      </c>
      <c r="CG40" s="273">
        <v>0</v>
      </c>
      <c r="CH40" s="273">
        <v>0</v>
      </c>
      <c r="CI40" s="273">
        <v>0</v>
      </c>
      <c r="CJ40" s="273">
        <f t="shared" si="5"/>
        <v>0</v>
      </c>
      <c r="CK40" s="273">
        <v>0</v>
      </c>
      <c r="CL40" s="273">
        <v>0</v>
      </c>
      <c r="CM40" s="273">
        <v>0</v>
      </c>
      <c r="CN40" s="273">
        <v>0</v>
      </c>
      <c r="CO40" s="273">
        <v>0</v>
      </c>
      <c r="CP40" s="273">
        <v>0</v>
      </c>
      <c r="CQ40" s="273">
        <v>0</v>
      </c>
      <c r="CR40" s="273">
        <v>0</v>
      </c>
      <c r="CS40" s="273">
        <v>0</v>
      </c>
      <c r="CT40" s="273">
        <v>0</v>
      </c>
      <c r="CU40" s="273">
        <v>0</v>
      </c>
      <c r="CV40" s="273">
        <v>0</v>
      </c>
      <c r="CW40" s="273">
        <v>0</v>
      </c>
      <c r="CX40" s="273">
        <v>0</v>
      </c>
      <c r="CY40" s="273">
        <v>0</v>
      </c>
      <c r="CZ40" s="273">
        <v>0</v>
      </c>
      <c r="DA40" s="273">
        <v>0</v>
      </c>
      <c r="DB40" s="273">
        <v>0</v>
      </c>
      <c r="DC40" s="273">
        <v>0</v>
      </c>
      <c r="DD40" s="273">
        <v>0</v>
      </c>
      <c r="DE40" s="273">
        <f t="shared" si="6"/>
        <v>0</v>
      </c>
      <c r="DF40" s="273">
        <v>0</v>
      </c>
      <c r="DG40" s="273">
        <v>0</v>
      </c>
      <c r="DH40" s="273">
        <v>0</v>
      </c>
      <c r="DI40" s="273">
        <v>0</v>
      </c>
      <c r="DJ40" s="273">
        <v>0</v>
      </c>
      <c r="DK40" s="273">
        <v>0</v>
      </c>
      <c r="DL40" s="273">
        <v>0</v>
      </c>
      <c r="DM40" s="273">
        <v>0</v>
      </c>
      <c r="DN40" s="273">
        <v>0</v>
      </c>
      <c r="DO40" s="273">
        <v>0</v>
      </c>
      <c r="DP40" s="273">
        <v>0</v>
      </c>
      <c r="DQ40" s="273">
        <v>0</v>
      </c>
      <c r="DR40" s="273">
        <v>0</v>
      </c>
      <c r="DS40" s="273">
        <v>0</v>
      </c>
      <c r="DT40" s="273">
        <v>0</v>
      </c>
      <c r="DU40" s="273">
        <v>0</v>
      </c>
      <c r="DV40" s="273">
        <v>0</v>
      </c>
      <c r="DW40" s="273">
        <v>0</v>
      </c>
      <c r="DX40" s="273">
        <v>0</v>
      </c>
      <c r="DY40" s="273">
        <v>0</v>
      </c>
      <c r="DZ40" s="273">
        <f t="shared" si="7"/>
        <v>73639</v>
      </c>
      <c r="EA40" s="273">
        <v>0</v>
      </c>
      <c r="EB40" s="273">
        <v>0</v>
      </c>
      <c r="EC40" s="273">
        <v>0</v>
      </c>
      <c r="ED40" s="273">
        <v>40</v>
      </c>
      <c r="EE40" s="273">
        <v>0</v>
      </c>
      <c r="EF40" s="273">
        <v>0</v>
      </c>
      <c r="EG40" s="273">
        <v>0</v>
      </c>
      <c r="EH40" s="273">
        <v>0</v>
      </c>
      <c r="EI40" s="273">
        <v>0</v>
      </c>
      <c r="EJ40" s="273">
        <v>0</v>
      </c>
      <c r="EK40" s="273">
        <v>0</v>
      </c>
      <c r="EL40" s="273">
        <v>0</v>
      </c>
      <c r="EM40" s="273">
        <v>0</v>
      </c>
      <c r="EN40" s="273">
        <v>73599</v>
      </c>
      <c r="EO40" s="273">
        <v>0</v>
      </c>
      <c r="EP40" s="273">
        <v>0</v>
      </c>
      <c r="EQ40" s="273">
        <v>0</v>
      </c>
      <c r="ER40" s="273">
        <v>0</v>
      </c>
      <c r="ES40" s="273">
        <v>0</v>
      </c>
      <c r="ET40" s="273">
        <v>0</v>
      </c>
      <c r="EU40" s="273">
        <f t="shared" si="8"/>
        <v>70411</v>
      </c>
      <c r="EV40" s="273">
        <v>19743</v>
      </c>
      <c r="EW40" s="273">
        <v>34</v>
      </c>
      <c r="EX40" s="273">
        <v>90</v>
      </c>
      <c r="EY40" s="273">
        <v>8934</v>
      </c>
      <c r="EZ40" s="273">
        <v>13076</v>
      </c>
      <c r="FA40" s="273">
        <v>2913</v>
      </c>
      <c r="FB40" s="273">
        <v>15</v>
      </c>
      <c r="FC40" s="273">
        <v>19789</v>
      </c>
      <c r="FD40" s="273">
        <v>1248</v>
      </c>
      <c r="FE40" s="273">
        <v>3420</v>
      </c>
      <c r="FF40" s="273">
        <v>67</v>
      </c>
      <c r="FG40" s="273">
        <v>0</v>
      </c>
      <c r="FH40" s="273">
        <v>0</v>
      </c>
      <c r="FI40" s="273">
        <v>0</v>
      </c>
      <c r="FJ40" s="273">
        <v>0</v>
      </c>
      <c r="FK40" s="273">
        <v>0</v>
      </c>
      <c r="FL40" s="273">
        <v>0</v>
      </c>
      <c r="FM40" s="273">
        <v>0</v>
      </c>
      <c r="FN40" s="273">
        <v>0</v>
      </c>
      <c r="FO40" s="273">
        <v>1082</v>
      </c>
    </row>
    <row r="41" spans="1:171" s="279" customFormat="1" ht="12" customHeight="1">
      <c r="A41" s="271" t="s">
        <v>722</v>
      </c>
      <c r="B41" s="272" t="s">
        <v>723</v>
      </c>
      <c r="C41" s="300" t="s">
        <v>652</v>
      </c>
      <c r="D41" s="273">
        <f aca="true" t="shared" si="71" ref="D41:R41">SUM(Y41,AT41,BO41,CJ41,DE41,DZ41,EU41)</f>
        <v>103677</v>
      </c>
      <c r="E41" s="273">
        <f t="shared" si="71"/>
        <v>2131</v>
      </c>
      <c r="F41" s="273">
        <f t="shared" si="71"/>
        <v>33</v>
      </c>
      <c r="G41" s="273">
        <f t="shared" si="71"/>
        <v>745</v>
      </c>
      <c r="H41" s="273">
        <f t="shared" si="71"/>
        <v>10179</v>
      </c>
      <c r="I41" s="273">
        <f t="shared" si="71"/>
        <v>7904</v>
      </c>
      <c r="J41" s="273">
        <f t="shared" si="71"/>
        <v>2673</v>
      </c>
      <c r="K41" s="273">
        <f t="shared" si="71"/>
        <v>16</v>
      </c>
      <c r="L41" s="273">
        <f t="shared" si="71"/>
        <v>12003</v>
      </c>
      <c r="M41" s="273">
        <f t="shared" si="71"/>
        <v>1749</v>
      </c>
      <c r="N41" s="273">
        <f t="shared" si="71"/>
        <v>87</v>
      </c>
      <c r="O41" s="273">
        <f t="shared" si="71"/>
        <v>163</v>
      </c>
      <c r="P41" s="273">
        <f t="shared" si="71"/>
        <v>0</v>
      </c>
      <c r="Q41" s="273">
        <f t="shared" si="71"/>
        <v>1099</v>
      </c>
      <c r="R41" s="273">
        <f t="shared" si="71"/>
        <v>15440</v>
      </c>
      <c r="S41" s="273">
        <f aca="true" t="shared" si="72" ref="S41:X41">SUM(AN41,BI41,CD41,CY41,DT41,EO41,FJ41)</f>
        <v>0</v>
      </c>
      <c r="T41" s="273">
        <f t="shared" si="72"/>
        <v>25325</v>
      </c>
      <c r="U41" s="273">
        <f t="shared" si="72"/>
        <v>0</v>
      </c>
      <c r="V41" s="273">
        <f t="shared" si="72"/>
        <v>0</v>
      </c>
      <c r="W41" s="273">
        <f t="shared" si="72"/>
        <v>56</v>
      </c>
      <c r="X41" s="273">
        <f t="shared" si="72"/>
        <v>24074</v>
      </c>
      <c r="Y41" s="273">
        <f t="shared" si="2"/>
        <v>50040</v>
      </c>
      <c r="Z41" s="273">
        <v>0</v>
      </c>
      <c r="AA41" s="273">
        <v>0</v>
      </c>
      <c r="AB41" s="273">
        <v>0</v>
      </c>
      <c r="AC41" s="273">
        <v>94</v>
      </c>
      <c r="AD41" s="273">
        <v>147</v>
      </c>
      <c r="AE41" s="273">
        <v>48</v>
      </c>
      <c r="AF41" s="273">
        <v>0</v>
      </c>
      <c r="AG41" s="273">
        <v>0</v>
      </c>
      <c r="AH41" s="273">
        <v>0</v>
      </c>
      <c r="AI41" s="273">
        <v>0</v>
      </c>
      <c r="AJ41" s="273">
        <v>0</v>
      </c>
      <c r="AK41" s="273">
        <v>0</v>
      </c>
      <c r="AL41" s="273">
        <v>1099</v>
      </c>
      <c r="AM41" s="273">
        <v>0</v>
      </c>
      <c r="AN41" s="273">
        <v>0</v>
      </c>
      <c r="AO41" s="273">
        <v>25325</v>
      </c>
      <c r="AP41" s="273">
        <v>0</v>
      </c>
      <c r="AQ41" s="273">
        <v>0</v>
      </c>
      <c r="AR41" s="273">
        <v>0</v>
      </c>
      <c r="AS41" s="273">
        <v>23327</v>
      </c>
      <c r="AT41" s="273">
        <f t="shared" si="3"/>
        <v>3032</v>
      </c>
      <c r="AU41" s="273">
        <v>0</v>
      </c>
      <c r="AV41" s="273">
        <v>0</v>
      </c>
      <c r="AW41" s="273">
        <v>0</v>
      </c>
      <c r="AX41" s="273">
        <v>2872</v>
      </c>
      <c r="AY41" s="273">
        <v>27</v>
      </c>
      <c r="AZ41" s="273">
        <v>0</v>
      </c>
      <c r="BA41" s="273">
        <v>0</v>
      </c>
      <c r="BB41" s="273">
        <v>0</v>
      </c>
      <c r="BC41" s="273">
        <v>44</v>
      </c>
      <c r="BD41" s="273">
        <v>0</v>
      </c>
      <c r="BE41" s="273">
        <v>0</v>
      </c>
      <c r="BF41" s="273">
        <v>0</v>
      </c>
      <c r="BG41" s="273">
        <v>0</v>
      </c>
      <c r="BH41" s="273">
        <v>0</v>
      </c>
      <c r="BI41" s="273">
        <v>0</v>
      </c>
      <c r="BJ41" s="273">
        <v>0</v>
      </c>
      <c r="BK41" s="273">
        <v>0</v>
      </c>
      <c r="BL41" s="273">
        <v>0</v>
      </c>
      <c r="BM41" s="273">
        <v>0</v>
      </c>
      <c r="BN41" s="273">
        <v>89</v>
      </c>
      <c r="BO41" s="273">
        <f t="shared" si="4"/>
        <v>163</v>
      </c>
      <c r="BP41" s="273">
        <v>0</v>
      </c>
      <c r="BQ41" s="273">
        <v>0</v>
      </c>
      <c r="BR41" s="273">
        <v>0</v>
      </c>
      <c r="BS41" s="273">
        <v>0</v>
      </c>
      <c r="BT41" s="273">
        <v>0</v>
      </c>
      <c r="BU41" s="273">
        <v>0</v>
      </c>
      <c r="BV41" s="273">
        <v>0</v>
      </c>
      <c r="BW41" s="273">
        <v>0</v>
      </c>
      <c r="BX41" s="273">
        <v>0</v>
      </c>
      <c r="BY41" s="273">
        <v>0</v>
      </c>
      <c r="BZ41" s="273">
        <v>163</v>
      </c>
      <c r="CA41" s="273">
        <v>0</v>
      </c>
      <c r="CB41" s="273">
        <v>0</v>
      </c>
      <c r="CC41" s="273">
        <v>0</v>
      </c>
      <c r="CD41" s="273">
        <v>0</v>
      </c>
      <c r="CE41" s="273">
        <v>0</v>
      </c>
      <c r="CF41" s="273">
        <v>0</v>
      </c>
      <c r="CG41" s="273">
        <v>0</v>
      </c>
      <c r="CH41" s="273">
        <v>0</v>
      </c>
      <c r="CI41" s="273">
        <v>0</v>
      </c>
      <c r="CJ41" s="273">
        <f t="shared" si="5"/>
        <v>0</v>
      </c>
      <c r="CK41" s="273">
        <v>0</v>
      </c>
      <c r="CL41" s="273">
        <v>0</v>
      </c>
      <c r="CM41" s="273">
        <v>0</v>
      </c>
      <c r="CN41" s="273">
        <v>0</v>
      </c>
      <c r="CO41" s="273">
        <v>0</v>
      </c>
      <c r="CP41" s="273">
        <v>0</v>
      </c>
      <c r="CQ41" s="273">
        <v>0</v>
      </c>
      <c r="CR41" s="273">
        <v>0</v>
      </c>
      <c r="CS41" s="273">
        <v>0</v>
      </c>
      <c r="CT41" s="273">
        <v>0</v>
      </c>
      <c r="CU41" s="273">
        <v>0</v>
      </c>
      <c r="CV41" s="273">
        <v>0</v>
      </c>
      <c r="CW41" s="273">
        <v>0</v>
      </c>
      <c r="CX41" s="273">
        <v>0</v>
      </c>
      <c r="CY41" s="273">
        <v>0</v>
      </c>
      <c r="CZ41" s="273">
        <v>0</v>
      </c>
      <c r="DA41" s="273">
        <v>0</v>
      </c>
      <c r="DB41" s="273">
        <v>0</v>
      </c>
      <c r="DC41" s="273">
        <v>0</v>
      </c>
      <c r="DD41" s="273">
        <v>0</v>
      </c>
      <c r="DE41" s="273">
        <f t="shared" si="6"/>
        <v>0</v>
      </c>
      <c r="DF41" s="273">
        <v>0</v>
      </c>
      <c r="DG41" s="273">
        <v>0</v>
      </c>
      <c r="DH41" s="273">
        <v>0</v>
      </c>
      <c r="DI41" s="273">
        <v>0</v>
      </c>
      <c r="DJ41" s="273">
        <v>0</v>
      </c>
      <c r="DK41" s="273">
        <v>0</v>
      </c>
      <c r="DL41" s="273">
        <v>0</v>
      </c>
      <c r="DM41" s="273">
        <v>0</v>
      </c>
      <c r="DN41" s="273">
        <v>0</v>
      </c>
      <c r="DO41" s="273">
        <v>0</v>
      </c>
      <c r="DP41" s="273">
        <v>0</v>
      </c>
      <c r="DQ41" s="273">
        <v>0</v>
      </c>
      <c r="DR41" s="273">
        <v>0</v>
      </c>
      <c r="DS41" s="273">
        <v>0</v>
      </c>
      <c r="DT41" s="273">
        <v>0</v>
      </c>
      <c r="DU41" s="273">
        <v>0</v>
      </c>
      <c r="DV41" s="273">
        <v>0</v>
      </c>
      <c r="DW41" s="273">
        <v>0</v>
      </c>
      <c r="DX41" s="273">
        <v>0</v>
      </c>
      <c r="DY41" s="273">
        <v>0</v>
      </c>
      <c r="DZ41" s="273">
        <f t="shared" si="7"/>
        <v>15457</v>
      </c>
      <c r="EA41" s="273">
        <v>0</v>
      </c>
      <c r="EB41" s="273">
        <v>0</v>
      </c>
      <c r="EC41" s="273">
        <v>0</v>
      </c>
      <c r="ED41" s="273">
        <v>0</v>
      </c>
      <c r="EE41" s="273">
        <v>0</v>
      </c>
      <c r="EF41" s="273">
        <v>0</v>
      </c>
      <c r="EG41" s="273">
        <v>0</v>
      </c>
      <c r="EH41" s="273">
        <v>0</v>
      </c>
      <c r="EI41" s="273">
        <v>0</v>
      </c>
      <c r="EJ41" s="273">
        <v>0</v>
      </c>
      <c r="EK41" s="273">
        <v>0</v>
      </c>
      <c r="EL41" s="273">
        <v>0</v>
      </c>
      <c r="EM41" s="273">
        <v>0</v>
      </c>
      <c r="EN41" s="273">
        <v>15440</v>
      </c>
      <c r="EO41" s="273">
        <v>0</v>
      </c>
      <c r="EP41" s="273">
        <v>0</v>
      </c>
      <c r="EQ41" s="273">
        <v>0</v>
      </c>
      <c r="ER41" s="273">
        <v>0</v>
      </c>
      <c r="ES41" s="273">
        <v>17</v>
      </c>
      <c r="ET41" s="273">
        <v>0</v>
      </c>
      <c r="EU41" s="273">
        <f t="shared" si="8"/>
        <v>34985</v>
      </c>
      <c r="EV41" s="273">
        <v>2131</v>
      </c>
      <c r="EW41" s="273">
        <v>33</v>
      </c>
      <c r="EX41" s="273">
        <v>745</v>
      </c>
      <c r="EY41" s="273">
        <v>7213</v>
      </c>
      <c r="EZ41" s="273">
        <v>7730</v>
      </c>
      <c r="FA41" s="273">
        <v>2625</v>
      </c>
      <c r="FB41" s="273">
        <v>16</v>
      </c>
      <c r="FC41" s="273">
        <v>12003</v>
      </c>
      <c r="FD41" s="273">
        <v>1705</v>
      </c>
      <c r="FE41" s="273">
        <v>87</v>
      </c>
      <c r="FF41" s="273">
        <v>0</v>
      </c>
      <c r="FG41" s="273">
        <v>0</v>
      </c>
      <c r="FH41" s="273">
        <v>0</v>
      </c>
      <c r="FI41" s="273">
        <v>0</v>
      </c>
      <c r="FJ41" s="273">
        <v>0</v>
      </c>
      <c r="FK41" s="273">
        <v>0</v>
      </c>
      <c r="FL41" s="273">
        <v>0</v>
      </c>
      <c r="FM41" s="273">
        <v>0</v>
      </c>
      <c r="FN41" s="273">
        <v>39</v>
      </c>
      <c r="FO41" s="273">
        <v>658</v>
      </c>
    </row>
    <row r="42" spans="1:171" s="279" customFormat="1" ht="12" customHeight="1">
      <c r="A42" s="271" t="s">
        <v>588</v>
      </c>
      <c r="B42" s="272" t="s">
        <v>640</v>
      </c>
      <c r="C42" s="300" t="s">
        <v>300</v>
      </c>
      <c r="D42" s="273">
        <f aca="true" t="shared" si="73" ref="D42:S42">SUM(Y42,AT42,BO42,CJ42,DE42,DZ42,EU42)</f>
        <v>22652.27</v>
      </c>
      <c r="E42" s="273">
        <f t="shared" si="73"/>
        <v>1462</v>
      </c>
      <c r="F42" s="273">
        <f t="shared" si="73"/>
        <v>1</v>
      </c>
      <c r="G42" s="273">
        <f t="shared" si="73"/>
        <v>44</v>
      </c>
      <c r="H42" s="273">
        <f t="shared" si="73"/>
        <v>5715</v>
      </c>
      <c r="I42" s="273">
        <f t="shared" si="73"/>
        <v>2764</v>
      </c>
      <c r="J42" s="273">
        <f t="shared" si="73"/>
        <v>957</v>
      </c>
      <c r="K42" s="273">
        <f t="shared" si="73"/>
        <v>111</v>
      </c>
      <c r="L42" s="273">
        <f t="shared" si="73"/>
        <v>5842</v>
      </c>
      <c r="M42" s="273">
        <f t="shared" si="73"/>
        <v>1128</v>
      </c>
      <c r="N42" s="273">
        <f t="shared" si="73"/>
        <v>115</v>
      </c>
      <c r="O42" s="273">
        <f t="shared" si="73"/>
        <v>0</v>
      </c>
      <c r="P42" s="273">
        <f t="shared" si="73"/>
        <v>0</v>
      </c>
      <c r="Q42" s="273">
        <f t="shared" si="73"/>
        <v>2198</v>
      </c>
      <c r="R42" s="273">
        <f t="shared" si="73"/>
        <v>462</v>
      </c>
      <c r="S42" s="273">
        <f t="shared" si="73"/>
        <v>611</v>
      </c>
      <c r="T42" s="273">
        <f>SUM(AO42,BJ42,CE42,CZ42,DU42,EP42,FK42)</f>
        <v>0</v>
      </c>
      <c r="U42" s="273">
        <f>SUM(AP42,BK42,CF42,DA42,DV42,EQ42,FL42)</f>
        <v>0</v>
      </c>
      <c r="V42" s="273">
        <f>SUM(AQ42,BL42,CG42,DB42,DW42,ER42,FM42)</f>
        <v>581</v>
      </c>
      <c r="W42" s="273">
        <f>SUM(AR42,BM42,CH42,DC42,DX42,ES42,FN42)</f>
        <v>6.27</v>
      </c>
      <c r="X42" s="273">
        <f>SUM(AS42,BN42,CI42,DD42,DY42,ET42,FO42)</f>
        <v>655</v>
      </c>
      <c r="Y42" s="273">
        <f t="shared" si="2"/>
        <v>3365</v>
      </c>
      <c r="Z42" s="273">
        <v>0</v>
      </c>
      <c r="AA42" s="273">
        <v>0</v>
      </c>
      <c r="AB42" s="273">
        <v>0</v>
      </c>
      <c r="AC42" s="273">
        <v>134</v>
      </c>
      <c r="AD42" s="273">
        <v>0</v>
      </c>
      <c r="AE42" s="273">
        <v>0</v>
      </c>
      <c r="AF42" s="273">
        <v>0</v>
      </c>
      <c r="AG42" s="273">
        <v>0</v>
      </c>
      <c r="AH42" s="273">
        <v>0</v>
      </c>
      <c r="AI42" s="273">
        <v>0</v>
      </c>
      <c r="AJ42" s="273">
        <v>0</v>
      </c>
      <c r="AK42" s="273">
        <v>0</v>
      </c>
      <c r="AL42" s="273">
        <v>2198</v>
      </c>
      <c r="AM42" s="273">
        <v>0</v>
      </c>
      <c r="AN42" s="273">
        <v>0</v>
      </c>
      <c r="AO42" s="273">
        <v>0</v>
      </c>
      <c r="AP42" s="273">
        <v>0</v>
      </c>
      <c r="AQ42" s="273">
        <v>581</v>
      </c>
      <c r="AR42" s="273">
        <v>0</v>
      </c>
      <c r="AS42" s="273">
        <v>452</v>
      </c>
      <c r="AT42" s="273">
        <f t="shared" si="3"/>
        <v>4845</v>
      </c>
      <c r="AU42" s="273">
        <v>0</v>
      </c>
      <c r="AV42" s="273">
        <v>0</v>
      </c>
      <c r="AW42" s="273">
        <v>0</v>
      </c>
      <c r="AX42" s="273">
        <v>3470</v>
      </c>
      <c r="AY42" s="273">
        <v>766</v>
      </c>
      <c r="AZ42" s="273">
        <v>284</v>
      </c>
      <c r="BA42" s="273">
        <v>1</v>
      </c>
      <c r="BB42" s="273">
        <v>234</v>
      </c>
      <c r="BC42" s="273">
        <v>0</v>
      </c>
      <c r="BD42" s="273">
        <v>0</v>
      </c>
      <c r="BE42" s="273">
        <v>0</v>
      </c>
      <c r="BF42" s="273">
        <v>0</v>
      </c>
      <c r="BG42" s="273">
        <v>0</v>
      </c>
      <c r="BH42" s="273">
        <v>0</v>
      </c>
      <c r="BI42" s="273">
        <v>0</v>
      </c>
      <c r="BJ42" s="273">
        <v>0</v>
      </c>
      <c r="BK42" s="273">
        <v>0</v>
      </c>
      <c r="BL42" s="273">
        <v>0</v>
      </c>
      <c r="BM42" s="273">
        <v>0</v>
      </c>
      <c r="BN42" s="273">
        <v>90</v>
      </c>
      <c r="BO42" s="273">
        <f t="shared" si="4"/>
        <v>0</v>
      </c>
      <c r="BP42" s="273">
        <v>0</v>
      </c>
      <c r="BQ42" s="273">
        <v>0</v>
      </c>
      <c r="BR42" s="273">
        <v>0</v>
      </c>
      <c r="BS42" s="273">
        <v>0</v>
      </c>
      <c r="BT42" s="273">
        <v>0</v>
      </c>
      <c r="BU42" s="273">
        <v>0</v>
      </c>
      <c r="BV42" s="273">
        <v>0</v>
      </c>
      <c r="BW42" s="273">
        <v>0</v>
      </c>
      <c r="BX42" s="273">
        <v>0</v>
      </c>
      <c r="BY42" s="273">
        <v>0</v>
      </c>
      <c r="BZ42" s="273">
        <v>0</v>
      </c>
      <c r="CA42" s="273">
        <v>0</v>
      </c>
      <c r="CB42" s="273">
        <v>0</v>
      </c>
      <c r="CC42" s="273">
        <v>0</v>
      </c>
      <c r="CD42" s="273">
        <v>0</v>
      </c>
      <c r="CE42" s="273">
        <v>0</v>
      </c>
      <c r="CF42" s="273">
        <v>0</v>
      </c>
      <c r="CG42" s="273">
        <v>0</v>
      </c>
      <c r="CH42" s="273">
        <v>0</v>
      </c>
      <c r="CI42" s="273">
        <v>0</v>
      </c>
      <c r="CJ42" s="273">
        <f t="shared" si="5"/>
        <v>0</v>
      </c>
      <c r="CK42" s="273">
        <v>0</v>
      </c>
      <c r="CL42" s="273">
        <v>0</v>
      </c>
      <c r="CM42" s="273">
        <v>0</v>
      </c>
      <c r="CN42" s="273">
        <v>0</v>
      </c>
      <c r="CO42" s="273">
        <v>0</v>
      </c>
      <c r="CP42" s="273">
        <v>0</v>
      </c>
      <c r="CQ42" s="273">
        <v>0</v>
      </c>
      <c r="CR42" s="273">
        <v>0</v>
      </c>
      <c r="CS42" s="273">
        <v>0</v>
      </c>
      <c r="CT42" s="273">
        <v>0</v>
      </c>
      <c r="CU42" s="273">
        <v>0</v>
      </c>
      <c r="CV42" s="273">
        <v>0</v>
      </c>
      <c r="CW42" s="273">
        <v>0</v>
      </c>
      <c r="CX42" s="273">
        <v>0</v>
      </c>
      <c r="CY42" s="273">
        <v>0</v>
      </c>
      <c r="CZ42" s="273">
        <v>0</v>
      </c>
      <c r="DA42" s="273">
        <v>0</v>
      </c>
      <c r="DB42" s="273">
        <v>0</v>
      </c>
      <c r="DC42" s="273">
        <v>0</v>
      </c>
      <c r="DD42" s="273">
        <v>0</v>
      </c>
      <c r="DE42" s="273">
        <f t="shared" si="6"/>
        <v>0</v>
      </c>
      <c r="DF42" s="273">
        <v>0</v>
      </c>
      <c r="DG42" s="273">
        <v>0</v>
      </c>
      <c r="DH42" s="273">
        <v>0</v>
      </c>
      <c r="DI42" s="273">
        <v>0</v>
      </c>
      <c r="DJ42" s="273">
        <v>0</v>
      </c>
      <c r="DK42" s="273">
        <v>0</v>
      </c>
      <c r="DL42" s="273">
        <v>0</v>
      </c>
      <c r="DM42" s="273">
        <v>0</v>
      </c>
      <c r="DN42" s="273">
        <v>0</v>
      </c>
      <c r="DO42" s="273">
        <v>0</v>
      </c>
      <c r="DP42" s="273">
        <v>0</v>
      </c>
      <c r="DQ42" s="273">
        <v>0</v>
      </c>
      <c r="DR42" s="273">
        <v>0</v>
      </c>
      <c r="DS42" s="273">
        <v>0</v>
      </c>
      <c r="DT42" s="273">
        <v>0</v>
      </c>
      <c r="DU42" s="273">
        <v>0</v>
      </c>
      <c r="DV42" s="273">
        <v>0</v>
      </c>
      <c r="DW42" s="273">
        <v>0</v>
      </c>
      <c r="DX42" s="273">
        <v>0</v>
      </c>
      <c r="DY42" s="273">
        <v>0</v>
      </c>
      <c r="DZ42" s="273">
        <f t="shared" si="7"/>
        <v>1167</v>
      </c>
      <c r="EA42" s="273">
        <v>0</v>
      </c>
      <c r="EB42" s="273">
        <v>0</v>
      </c>
      <c r="EC42" s="273">
        <v>0</v>
      </c>
      <c r="ED42" s="273">
        <v>0</v>
      </c>
      <c r="EE42" s="273">
        <v>0</v>
      </c>
      <c r="EF42" s="273">
        <v>0</v>
      </c>
      <c r="EG42" s="273">
        <v>1</v>
      </c>
      <c r="EH42" s="273">
        <v>79</v>
      </c>
      <c r="EI42" s="273">
        <v>0</v>
      </c>
      <c r="EJ42" s="273">
        <v>0</v>
      </c>
      <c r="EK42" s="273">
        <v>0</v>
      </c>
      <c r="EL42" s="273">
        <v>0</v>
      </c>
      <c r="EM42" s="273">
        <v>0</v>
      </c>
      <c r="EN42" s="273">
        <v>462</v>
      </c>
      <c r="EO42" s="273">
        <v>611</v>
      </c>
      <c r="EP42" s="273">
        <v>0</v>
      </c>
      <c r="EQ42" s="273">
        <v>0</v>
      </c>
      <c r="ER42" s="273">
        <v>0</v>
      </c>
      <c r="ES42" s="273">
        <v>0</v>
      </c>
      <c r="ET42" s="273">
        <v>14</v>
      </c>
      <c r="EU42" s="273">
        <f t="shared" si="8"/>
        <v>13275.27</v>
      </c>
      <c r="EV42" s="273">
        <v>1462</v>
      </c>
      <c r="EW42" s="273">
        <v>1</v>
      </c>
      <c r="EX42" s="273">
        <v>44</v>
      </c>
      <c r="EY42" s="273">
        <v>2111</v>
      </c>
      <c r="EZ42" s="273">
        <v>1998</v>
      </c>
      <c r="FA42" s="273">
        <v>673</v>
      </c>
      <c r="FB42" s="273">
        <v>109</v>
      </c>
      <c r="FC42" s="273">
        <v>5529</v>
      </c>
      <c r="FD42" s="273">
        <v>1128</v>
      </c>
      <c r="FE42" s="273">
        <v>115</v>
      </c>
      <c r="FF42" s="273">
        <v>0</v>
      </c>
      <c r="FG42" s="273">
        <v>0</v>
      </c>
      <c r="FH42" s="273">
        <v>0</v>
      </c>
      <c r="FI42" s="273">
        <v>0</v>
      </c>
      <c r="FJ42" s="273">
        <v>0</v>
      </c>
      <c r="FK42" s="273">
        <v>0</v>
      </c>
      <c r="FL42" s="273">
        <v>0</v>
      </c>
      <c r="FM42" s="273">
        <v>0</v>
      </c>
      <c r="FN42" s="273">
        <v>6.27</v>
      </c>
      <c r="FO42" s="273">
        <v>99</v>
      </c>
    </row>
    <row r="43" spans="1:171" s="279" customFormat="1" ht="12" customHeight="1">
      <c r="A43" s="271" t="s">
        <v>622</v>
      </c>
      <c r="B43" s="272" t="s">
        <v>623</v>
      </c>
      <c r="C43" s="300" t="s">
        <v>300</v>
      </c>
      <c r="D43" s="273">
        <f aca="true" t="shared" si="74" ref="D43:R43">SUM(Y43,AT43,BO43,CJ43,DE43,DZ43,EU43)</f>
        <v>46204</v>
      </c>
      <c r="E43" s="273">
        <f t="shared" si="74"/>
        <v>18489</v>
      </c>
      <c r="F43" s="273">
        <f t="shared" si="74"/>
        <v>88</v>
      </c>
      <c r="G43" s="273">
        <f t="shared" si="74"/>
        <v>693</v>
      </c>
      <c r="H43" s="273">
        <f t="shared" si="74"/>
        <v>5923</v>
      </c>
      <c r="I43" s="273">
        <f t="shared" si="74"/>
        <v>4212</v>
      </c>
      <c r="J43" s="273">
        <f t="shared" si="74"/>
        <v>1779</v>
      </c>
      <c r="K43" s="273">
        <f t="shared" si="74"/>
        <v>11</v>
      </c>
      <c r="L43" s="273">
        <f t="shared" si="74"/>
        <v>4994</v>
      </c>
      <c r="M43" s="273">
        <f t="shared" si="74"/>
        <v>110</v>
      </c>
      <c r="N43" s="273">
        <f t="shared" si="74"/>
        <v>1537</v>
      </c>
      <c r="O43" s="273">
        <f t="shared" si="74"/>
        <v>0</v>
      </c>
      <c r="P43" s="273">
        <f t="shared" si="74"/>
        <v>0</v>
      </c>
      <c r="Q43" s="273">
        <f t="shared" si="74"/>
        <v>3201</v>
      </c>
      <c r="R43" s="273">
        <f t="shared" si="74"/>
        <v>1892</v>
      </c>
      <c r="S43" s="273">
        <f aca="true" t="shared" si="75" ref="S43:X43">SUM(AN43,BI43,CD43,CY43,DT43,EO43,FJ43)</f>
        <v>0</v>
      </c>
      <c r="T43" s="273">
        <f t="shared" si="75"/>
        <v>794</v>
      </c>
      <c r="U43" s="273">
        <f t="shared" si="75"/>
        <v>0</v>
      </c>
      <c r="V43" s="273">
        <f t="shared" si="75"/>
        <v>2328</v>
      </c>
      <c r="W43" s="273">
        <f t="shared" si="75"/>
        <v>14</v>
      </c>
      <c r="X43" s="273">
        <f t="shared" si="75"/>
        <v>139</v>
      </c>
      <c r="Y43" s="273">
        <f t="shared" si="2"/>
        <v>7304</v>
      </c>
      <c r="Z43" s="273">
        <v>0</v>
      </c>
      <c r="AA43" s="273">
        <v>0</v>
      </c>
      <c r="AB43" s="273">
        <v>0</v>
      </c>
      <c r="AC43" s="273">
        <v>981</v>
      </c>
      <c r="AD43" s="273">
        <v>0</v>
      </c>
      <c r="AE43" s="273">
        <v>0</v>
      </c>
      <c r="AF43" s="273">
        <v>0</v>
      </c>
      <c r="AG43" s="273">
        <v>0</v>
      </c>
      <c r="AH43" s="273">
        <v>0</v>
      </c>
      <c r="AI43" s="273">
        <v>0</v>
      </c>
      <c r="AJ43" s="273">
        <v>0</v>
      </c>
      <c r="AK43" s="273">
        <v>0</v>
      </c>
      <c r="AL43" s="273">
        <v>3201</v>
      </c>
      <c r="AM43" s="273">
        <v>0</v>
      </c>
      <c r="AN43" s="273">
        <v>0</v>
      </c>
      <c r="AO43" s="273">
        <v>794</v>
      </c>
      <c r="AP43" s="273">
        <v>0</v>
      </c>
      <c r="AQ43" s="273">
        <v>2328</v>
      </c>
      <c r="AR43" s="273">
        <v>0</v>
      </c>
      <c r="AS43" s="273">
        <v>0</v>
      </c>
      <c r="AT43" s="273">
        <f t="shared" si="3"/>
        <v>1652</v>
      </c>
      <c r="AU43" s="273">
        <v>0</v>
      </c>
      <c r="AV43" s="273">
        <v>0</v>
      </c>
      <c r="AW43" s="273">
        <v>92</v>
      </c>
      <c r="AX43" s="273">
        <v>1499</v>
      </c>
      <c r="AY43" s="273">
        <v>0</v>
      </c>
      <c r="AZ43" s="273">
        <v>0</v>
      </c>
      <c r="BA43" s="273">
        <v>0</v>
      </c>
      <c r="BB43" s="273">
        <v>0</v>
      </c>
      <c r="BC43" s="273">
        <v>0</v>
      </c>
      <c r="BD43" s="273">
        <v>0</v>
      </c>
      <c r="BE43" s="273">
        <v>0</v>
      </c>
      <c r="BF43" s="273">
        <v>0</v>
      </c>
      <c r="BG43" s="273">
        <v>0</v>
      </c>
      <c r="BH43" s="273">
        <v>0</v>
      </c>
      <c r="BI43" s="273">
        <v>0</v>
      </c>
      <c r="BJ43" s="273">
        <v>0</v>
      </c>
      <c r="BK43" s="273">
        <v>0</v>
      </c>
      <c r="BL43" s="273">
        <v>0</v>
      </c>
      <c r="BM43" s="273">
        <v>0</v>
      </c>
      <c r="BN43" s="273">
        <v>61</v>
      </c>
      <c r="BO43" s="273">
        <f t="shared" si="4"/>
        <v>0</v>
      </c>
      <c r="BP43" s="273">
        <v>0</v>
      </c>
      <c r="BQ43" s="273">
        <v>0</v>
      </c>
      <c r="BR43" s="273">
        <v>0</v>
      </c>
      <c r="BS43" s="273">
        <v>0</v>
      </c>
      <c r="BT43" s="273">
        <v>0</v>
      </c>
      <c r="BU43" s="273">
        <v>0</v>
      </c>
      <c r="BV43" s="273">
        <v>0</v>
      </c>
      <c r="BW43" s="273">
        <v>0</v>
      </c>
      <c r="BX43" s="273">
        <v>0</v>
      </c>
      <c r="BY43" s="273">
        <v>0</v>
      </c>
      <c r="BZ43" s="273">
        <v>0</v>
      </c>
      <c r="CA43" s="273">
        <v>0</v>
      </c>
      <c r="CB43" s="273">
        <v>0</v>
      </c>
      <c r="CC43" s="273">
        <v>0</v>
      </c>
      <c r="CD43" s="273">
        <v>0</v>
      </c>
      <c r="CE43" s="273">
        <v>0</v>
      </c>
      <c r="CF43" s="273">
        <v>0</v>
      </c>
      <c r="CG43" s="273">
        <v>0</v>
      </c>
      <c r="CH43" s="273">
        <v>0</v>
      </c>
      <c r="CI43" s="273">
        <v>0</v>
      </c>
      <c r="CJ43" s="273">
        <f t="shared" si="5"/>
        <v>0</v>
      </c>
      <c r="CK43" s="273">
        <v>0</v>
      </c>
      <c r="CL43" s="273">
        <v>0</v>
      </c>
      <c r="CM43" s="273">
        <v>0</v>
      </c>
      <c r="CN43" s="273">
        <v>0</v>
      </c>
      <c r="CO43" s="273">
        <v>0</v>
      </c>
      <c r="CP43" s="273">
        <v>0</v>
      </c>
      <c r="CQ43" s="273">
        <v>0</v>
      </c>
      <c r="CR43" s="273">
        <v>0</v>
      </c>
      <c r="CS43" s="273">
        <v>0</v>
      </c>
      <c r="CT43" s="273">
        <v>0</v>
      </c>
      <c r="CU43" s="273">
        <v>0</v>
      </c>
      <c r="CV43" s="273">
        <v>0</v>
      </c>
      <c r="CW43" s="273">
        <v>0</v>
      </c>
      <c r="CX43" s="273">
        <v>0</v>
      </c>
      <c r="CY43" s="273">
        <v>0</v>
      </c>
      <c r="CZ43" s="273">
        <v>0</v>
      </c>
      <c r="DA43" s="273">
        <v>0</v>
      </c>
      <c r="DB43" s="273">
        <v>0</v>
      </c>
      <c r="DC43" s="273">
        <v>0</v>
      </c>
      <c r="DD43" s="273">
        <v>0</v>
      </c>
      <c r="DE43" s="273">
        <f t="shared" si="6"/>
        <v>0</v>
      </c>
      <c r="DF43" s="273">
        <v>0</v>
      </c>
      <c r="DG43" s="273">
        <v>0</v>
      </c>
      <c r="DH43" s="273">
        <v>0</v>
      </c>
      <c r="DI43" s="273">
        <v>0</v>
      </c>
      <c r="DJ43" s="273">
        <v>0</v>
      </c>
      <c r="DK43" s="273">
        <v>0</v>
      </c>
      <c r="DL43" s="273">
        <v>0</v>
      </c>
      <c r="DM43" s="273">
        <v>0</v>
      </c>
      <c r="DN43" s="273">
        <v>0</v>
      </c>
      <c r="DO43" s="273">
        <v>0</v>
      </c>
      <c r="DP43" s="273">
        <v>0</v>
      </c>
      <c r="DQ43" s="273">
        <v>0</v>
      </c>
      <c r="DR43" s="273">
        <v>0</v>
      </c>
      <c r="DS43" s="273">
        <v>0</v>
      </c>
      <c r="DT43" s="273">
        <v>0</v>
      </c>
      <c r="DU43" s="273">
        <v>0</v>
      </c>
      <c r="DV43" s="273">
        <v>0</v>
      </c>
      <c r="DW43" s="273">
        <v>0</v>
      </c>
      <c r="DX43" s="273">
        <v>0</v>
      </c>
      <c r="DY43" s="273">
        <v>0</v>
      </c>
      <c r="DZ43" s="273">
        <f t="shared" si="7"/>
        <v>1898</v>
      </c>
      <c r="EA43" s="273">
        <v>0</v>
      </c>
      <c r="EB43" s="273">
        <v>0</v>
      </c>
      <c r="EC43" s="273">
        <v>0</v>
      </c>
      <c r="ED43" s="273">
        <v>0</v>
      </c>
      <c r="EE43" s="273">
        <v>0</v>
      </c>
      <c r="EF43" s="273">
        <v>0</v>
      </c>
      <c r="EG43" s="273">
        <v>0</v>
      </c>
      <c r="EH43" s="273">
        <v>0</v>
      </c>
      <c r="EI43" s="273">
        <v>0</v>
      </c>
      <c r="EJ43" s="273">
        <v>0</v>
      </c>
      <c r="EK43" s="273">
        <v>0</v>
      </c>
      <c r="EL43" s="273">
        <v>0</v>
      </c>
      <c r="EM43" s="273">
        <v>0</v>
      </c>
      <c r="EN43" s="273">
        <v>1892</v>
      </c>
      <c r="EO43" s="273">
        <v>0</v>
      </c>
      <c r="EP43" s="273">
        <v>0</v>
      </c>
      <c r="EQ43" s="273">
        <v>0</v>
      </c>
      <c r="ER43" s="273">
        <v>0</v>
      </c>
      <c r="ES43" s="273">
        <v>6</v>
      </c>
      <c r="ET43" s="273">
        <v>0</v>
      </c>
      <c r="EU43" s="273">
        <f t="shared" si="8"/>
        <v>35350</v>
      </c>
      <c r="EV43" s="273">
        <v>18489</v>
      </c>
      <c r="EW43" s="273">
        <v>88</v>
      </c>
      <c r="EX43" s="273">
        <v>601</v>
      </c>
      <c r="EY43" s="273">
        <v>3443</v>
      </c>
      <c r="EZ43" s="273">
        <v>4212</v>
      </c>
      <c r="FA43" s="273">
        <v>1779</v>
      </c>
      <c r="FB43" s="273">
        <v>11</v>
      </c>
      <c r="FC43" s="273">
        <v>4994</v>
      </c>
      <c r="FD43" s="273">
        <v>110</v>
      </c>
      <c r="FE43" s="273">
        <v>1537</v>
      </c>
      <c r="FF43" s="273">
        <v>0</v>
      </c>
      <c r="FG43" s="273">
        <v>0</v>
      </c>
      <c r="FH43" s="273">
        <v>0</v>
      </c>
      <c r="FI43" s="273">
        <v>0</v>
      </c>
      <c r="FJ43" s="273">
        <v>0</v>
      </c>
      <c r="FK43" s="273">
        <v>0</v>
      </c>
      <c r="FL43" s="273">
        <v>0</v>
      </c>
      <c r="FM43" s="273">
        <v>0</v>
      </c>
      <c r="FN43" s="273">
        <v>8</v>
      </c>
      <c r="FO43" s="273">
        <v>78</v>
      </c>
    </row>
    <row r="44" spans="1:171" s="279" customFormat="1" ht="12" customHeight="1">
      <c r="A44" s="271" t="s">
        <v>589</v>
      </c>
      <c r="B44" s="272" t="s">
        <v>590</v>
      </c>
      <c r="C44" s="300" t="s">
        <v>300</v>
      </c>
      <c r="D44" s="273">
        <f aca="true" t="shared" si="76" ref="D44:S44">SUM(Y44,AT44,BO44,CJ44,DE44,DZ44,EU44)</f>
        <v>57248</v>
      </c>
      <c r="E44" s="273">
        <f t="shared" si="76"/>
        <v>17674</v>
      </c>
      <c r="F44" s="273">
        <f t="shared" si="76"/>
        <v>67</v>
      </c>
      <c r="G44" s="273">
        <f t="shared" si="76"/>
        <v>121</v>
      </c>
      <c r="H44" s="273">
        <f t="shared" si="76"/>
        <v>9058</v>
      </c>
      <c r="I44" s="273">
        <f t="shared" si="76"/>
        <v>8463</v>
      </c>
      <c r="J44" s="273">
        <f t="shared" si="76"/>
        <v>2390</v>
      </c>
      <c r="K44" s="273">
        <f t="shared" si="76"/>
        <v>18</v>
      </c>
      <c r="L44" s="273">
        <f t="shared" si="76"/>
        <v>6981</v>
      </c>
      <c r="M44" s="273">
        <f t="shared" si="76"/>
        <v>156</v>
      </c>
      <c r="N44" s="273">
        <f t="shared" si="76"/>
        <v>312</v>
      </c>
      <c r="O44" s="273">
        <f t="shared" si="76"/>
        <v>348</v>
      </c>
      <c r="P44" s="273">
        <f t="shared" si="76"/>
        <v>0</v>
      </c>
      <c r="Q44" s="273">
        <f t="shared" si="76"/>
        <v>5626</v>
      </c>
      <c r="R44" s="273">
        <f t="shared" si="76"/>
        <v>3354</v>
      </c>
      <c r="S44" s="273">
        <f t="shared" si="76"/>
        <v>0</v>
      </c>
      <c r="T44" s="273">
        <f aca="true" t="shared" si="77" ref="T44:X45">SUM(AO44,BJ44,CE44,CZ44,DU44,EP44,FK44)</f>
        <v>620</v>
      </c>
      <c r="U44" s="273">
        <f t="shared" si="77"/>
        <v>0</v>
      </c>
      <c r="V44" s="273">
        <f t="shared" si="77"/>
        <v>94</v>
      </c>
      <c r="W44" s="273">
        <f t="shared" si="77"/>
        <v>40</v>
      </c>
      <c r="X44" s="273">
        <f t="shared" si="77"/>
        <v>1926</v>
      </c>
      <c r="Y44" s="273">
        <f t="shared" si="2"/>
        <v>6777</v>
      </c>
      <c r="Z44" s="273">
        <v>152</v>
      </c>
      <c r="AA44" s="273">
        <v>0</v>
      </c>
      <c r="AB44" s="273">
        <v>0</v>
      </c>
      <c r="AC44" s="273">
        <v>285</v>
      </c>
      <c r="AD44" s="273">
        <v>0</v>
      </c>
      <c r="AE44" s="273">
        <v>0</v>
      </c>
      <c r="AF44" s="273">
        <v>0</v>
      </c>
      <c r="AG44" s="273">
        <v>0</v>
      </c>
      <c r="AH44" s="273">
        <v>0</v>
      </c>
      <c r="AI44" s="273">
        <v>0</v>
      </c>
      <c r="AJ44" s="273">
        <v>0</v>
      </c>
      <c r="AK44" s="273">
        <v>0</v>
      </c>
      <c r="AL44" s="273">
        <v>5626</v>
      </c>
      <c r="AM44" s="273">
        <v>0</v>
      </c>
      <c r="AN44" s="273">
        <v>0</v>
      </c>
      <c r="AO44" s="273">
        <v>620</v>
      </c>
      <c r="AP44" s="273">
        <v>0</v>
      </c>
      <c r="AQ44" s="273">
        <v>94</v>
      </c>
      <c r="AR44" s="273">
        <v>0</v>
      </c>
      <c r="AS44" s="273">
        <v>0</v>
      </c>
      <c r="AT44" s="273">
        <f t="shared" si="3"/>
        <v>5548</v>
      </c>
      <c r="AU44" s="273">
        <v>0</v>
      </c>
      <c r="AV44" s="273">
        <v>0</v>
      </c>
      <c r="AW44" s="273">
        <v>0</v>
      </c>
      <c r="AX44" s="273">
        <v>4956</v>
      </c>
      <c r="AY44" s="273">
        <v>546</v>
      </c>
      <c r="AZ44" s="273">
        <v>0</v>
      </c>
      <c r="BA44" s="273">
        <v>0</v>
      </c>
      <c r="BB44" s="273">
        <v>0</v>
      </c>
      <c r="BC44" s="273">
        <v>0</v>
      </c>
      <c r="BD44" s="273">
        <v>0</v>
      </c>
      <c r="BE44" s="273">
        <v>0</v>
      </c>
      <c r="BF44" s="273">
        <v>0</v>
      </c>
      <c r="BG44" s="273">
        <v>0</v>
      </c>
      <c r="BH44" s="273">
        <v>0</v>
      </c>
      <c r="BI44" s="273">
        <v>0</v>
      </c>
      <c r="BJ44" s="273">
        <v>0</v>
      </c>
      <c r="BK44" s="273">
        <v>0</v>
      </c>
      <c r="BL44" s="273">
        <v>0</v>
      </c>
      <c r="BM44" s="273">
        <v>0</v>
      </c>
      <c r="BN44" s="273">
        <v>46</v>
      </c>
      <c r="BO44" s="273">
        <f t="shared" si="4"/>
        <v>443</v>
      </c>
      <c r="BP44" s="273">
        <v>0</v>
      </c>
      <c r="BQ44" s="273">
        <v>0</v>
      </c>
      <c r="BR44" s="273">
        <v>0</v>
      </c>
      <c r="BS44" s="273">
        <v>0</v>
      </c>
      <c r="BT44" s="273">
        <v>0</v>
      </c>
      <c r="BU44" s="273">
        <v>0</v>
      </c>
      <c r="BV44" s="273">
        <v>0</v>
      </c>
      <c r="BW44" s="273">
        <v>0</v>
      </c>
      <c r="BX44" s="273">
        <v>0</v>
      </c>
      <c r="BY44" s="273">
        <v>0</v>
      </c>
      <c r="BZ44" s="273">
        <v>348</v>
      </c>
      <c r="CA44" s="273">
        <v>0</v>
      </c>
      <c r="CB44" s="273">
        <v>0</v>
      </c>
      <c r="CC44" s="273">
        <v>0</v>
      </c>
      <c r="CD44" s="273">
        <v>0</v>
      </c>
      <c r="CE44" s="273">
        <v>0</v>
      </c>
      <c r="CF44" s="273">
        <v>0</v>
      </c>
      <c r="CG44" s="273">
        <v>0</v>
      </c>
      <c r="CH44" s="273">
        <v>0</v>
      </c>
      <c r="CI44" s="273">
        <v>95</v>
      </c>
      <c r="CJ44" s="273">
        <f t="shared" si="5"/>
        <v>0</v>
      </c>
      <c r="CK44" s="273">
        <v>0</v>
      </c>
      <c r="CL44" s="273">
        <v>0</v>
      </c>
      <c r="CM44" s="273">
        <v>0</v>
      </c>
      <c r="CN44" s="273">
        <v>0</v>
      </c>
      <c r="CO44" s="273">
        <v>0</v>
      </c>
      <c r="CP44" s="273">
        <v>0</v>
      </c>
      <c r="CQ44" s="273">
        <v>0</v>
      </c>
      <c r="CR44" s="273">
        <v>0</v>
      </c>
      <c r="CS44" s="273">
        <v>0</v>
      </c>
      <c r="CT44" s="273">
        <v>0</v>
      </c>
      <c r="CU44" s="273">
        <v>0</v>
      </c>
      <c r="CV44" s="273">
        <v>0</v>
      </c>
      <c r="CW44" s="273">
        <v>0</v>
      </c>
      <c r="CX44" s="273">
        <v>0</v>
      </c>
      <c r="CY44" s="273">
        <v>0</v>
      </c>
      <c r="CZ44" s="273">
        <v>0</v>
      </c>
      <c r="DA44" s="273">
        <v>0</v>
      </c>
      <c r="DB44" s="273">
        <v>0</v>
      </c>
      <c r="DC44" s="273">
        <v>0</v>
      </c>
      <c r="DD44" s="273">
        <v>0</v>
      </c>
      <c r="DE44" s="273">
        <f t="shared" si="6"/>
        <v>0</v>
      </c>
      <c r="DF44" s="273">
        <v>0</v>
      </c>
      <c r="DG44" s="273">
        <v>0</v>
      </c>
      <c r="DH44" s="273">
        <v>0</v>
      </c>
      <c r="DI44" s="273">
        <v>0</v>
      </c>
      <c r="DJ44" s="273">
        <v>0</v>
      </c>
      <c r="DK44" s="273">
        <v>0</v>
      </c>
      <c r="DL44" s="273">
        <v>0</v>
      </c>
      <c r="DM44" s="273">
        <v>0</v>
      </c>
      <c r="DN44" s="273">
        <v>0</v>
      </c>
      <c r="DO44" s="273">
        <v>0</v>
      </c>
      <c r="DP44" s="273">
        <v>0</v>
      </c>
      <c r="DQ44" s="273">
        <v>0</v>
      </c>
      <c r="DR44" s="273">
        <v>0</v>
      </c>
      <c r="DS44" s="273">
        <v>0</v>
      </c>
      <c r="DT44" s="273">
        <v>0</v>
      </c>
      <c r="DU44" s="273">
        <v>0</v>
      </c>
      <c r="DV44" s="273">
        <v>0</v>
      </c>
      <c r="DW44" s="273">
        <v>0</v>
      </c>
      <c r="DX44" s="273">
        <v>0</v>
      </c>
      <c r="DY44" s="273">
        <v>0</v>
      </c>
      <c r="DZ44" s="273">
        <f t="shared" si="7"/>
        <v>3384</v>
      </c>
      <c r="EA44" s="273">
        <v>0</v>
      </c>
      <c r="EB44" s="273">
        <v>0</v>
      </c>
      <c r="EC44" s="273">
        <v>0</v>
      </c>
      <c r="ED44" s="273">
        <v>0</v>
      </c>
      <c r="EE44" s="273">
        <v>0</v>
      </c>
      <c r="EF44" s="273">
        <v>0</v>
      </c>
      <c r="EG44" s="273">
        <v>0</v>
      </c>
      <c r="EH44" s="273">
        <v>0</v>
      </c>
      <c r="EI44" s="273">
        <v>0</v>
      </c>
      <c r="EJ44" s="273">
        <v>0</v>
      </c>
      <c r="EK44" s="273">
        <v>0</v>
      </c>
      <c r="EL44" s="273">
        <v>0</v>
      </c>
      <c r="EM44" s="273">
        <v>0</v>
      </c>
      <c r="EN44" s="273">
        <v>3354</v>
      </c>
      <c r="EO44" s="273">
        <v>0</v>
      </c>
      <c r="EP44" s="273">
        <v>0</v>
      </c>
      <c r="EQ44" s="273">
        <v>0</v>
      </c>
      <c r="ER44" s="273">
        <v>0</v>
      </c>
      <c r="ES44" s="273">
        <v>30</v>
      </c>
      <c r="ET44" s="273">
        <v>0</v>
      </c>
      <c r="EU44" s="273">
        <f t="shared" si="8"/>
        <v>41096</v>
      </c>
      <c r="EV44" s="273">
        <v>17522</v>
      </c>
      <c r="EW44" s="273">
        <v>67</v>
      </c>
      <c r="EX44" s="273">
        <v>121</v>
      </c>
      <c r="EY44" s="273">
        <v>3817</v>
      </c>
      <c r="EZ44" s="273">
        <v>7917</v>
      </c>
      <c r="FA44" s="273">
        <v>2390</v>
      </c>
      <c r="FB44" s="273">
        <v>18</v>
      </c>
      <c r="FC44" s="273">
        <v>6981</v>
      </c>
      <c r="FD44" s="273">
        <v>156</v>
      </c>
      <c r="FE44" s="273">
        <v>312</v>
      </c>
      <c r="FF44" s="273">
        <v>0</v>
      </c>
      <c r="FG44" s="273">
        <v>0</v>
      </c>
      <c r="FH44" s="273">
        <v>0</v>
      </c>
      <c r="FI44" s="273">
        <v>0</v>
      </c>
      <c r="FJ44" s="273">
        <v>0</v>
      </c>
      <c r="FK44" s="273">
        <v>0</v>
      </c>
      <c r="FL44" s="273">
        <v>0</v>
      </c>
      <c r="FM44" s="273">
        <v>0</v>
      </c>
      <c r="FN44" s="273">
        <v>10</v>
      </c>
      <c r="FO44" s="273">
        <v>1785</v>
      </c>
    </row>
    <row r="45" spans="1:171" s="279" customFormat="1" ht="12" customHeight="1">
      <c r="A45" s="271" t="s">
        <v>591</v>
      </c>
      <c r="B45" s="272" t="s">
        <v>645</v>
      </c>
      <c r="C45" s="300" t="s">
        <v>300</v>
      </c>
      <c r="D45" s="273">
        <f aca="true" t="shared" si="78" ref="D45:S45">SUM(Y45,AT45,BO45,CJ45,DE45,DZ45,EU45)</f>
        <v>50152</v>
      </c>
      <c r="E45" s="273">
        <f t="shared" si="78"/>
        <v>5450</v>
      </c>
      <c r="F45" s="273">
        <f t="shared" si="78"/>
        <v>6</v>
      </c>
      <c r="G45" s="273">
        <f t="shared" si="78"/>
        <v>285</v>
      </c>
      <c r="H45" s="273">
        <f t="shared" si="78"/>
        <v>7302</v>
      </c>
      <c r="I45" s="273">
        <f t="shared" si="78"/>
        <v>4148</v>
      </c>
      <c r="J45" s="273">
        <f t="shared" si="78"/>
        <v>722</v>
      </c>
      <c r="K45" s="273">
        <f t="shared" si="78"/>
        <v>0</v>
      </c>
      <c r="L45" s="273">
        <f t="shared" si="78"/>
        <v>3779</v>
      </c>
      <c r="M45" s="273">
        <f t="shared" si="78"/>
        <v>429</v>
      </c>
      <c r="N45" s="273">
        <f t="shared" si="78"/>
        <v>688</v>
      </c>
      <c r="O45" s="273">
        <f t="shared" si="78"/>
        <v>17</v>
      </c>
      <c r="P45" s="273">
        <f t="shared" si="78"/>
        <v>0</v>
      </c>
      <c r="Q45" s="273">
        <f t="shared" si="78"/>
        <v>4578</v>
      </c>
      <c r="R45" s="273">
        <f t="shared" si="78"/>
        <v>9238</v>
      </c>
      <c r="S45" s="273">
        <f t="shared" si="78"/>
        <v>0</v>
      </c>
      <c r="T45" s="273">
        <f t="shared" si="77"/>
        <v>8130</v>
      </c>
      <c r="U45" s="273">
        <f t="shared" si="77"/>
        <v>0</v>
      </c>
      <c r="V45" s="273">
        <f t="shared" si="77"/>
        <v>3996</v>
      </c>
      <c r="W45" s="273">
        <f t="shared" si="77"/>
        <v>1</v>
      </c>
      <c r="X45" s="273">
        <f t="shared" si="77"/>
        <v>1383</v>
      </c>
      <c r="Y45" s="273">
        <f t="shared" si="2"/>
        <v>18534</v>
      </c>
      <c r="Z45" s="273">
        <v>1</v>
      </c>
      <c r="AA45" s="273">
        <v>0</v>
      </c>
      <c r="AB45" s="273">
        <v>0</v>
      </c>
      <c r="AC45" s="273">
        <v>963</v>
      </c>
      <c r="AD45" s="273">
        <v>0</v>
      </c>
      <c r="AE45" s="273">
        <v>0</v>
      </c>
      <c r="AF45" s="273">
        <v>0</v>
      </c>
      <c r="AG45" s="273">
        <v>0</v>
      </c>
      <c r="AH45" s="273">
        <v>0</v>
      </c>
      <c r="AI45" s="273">
        <v>0</v>
      </c>
      <c r="AJ45" s="273">
        <v>0</v>
      </c>
      <c r="AK45" s="273">
        <v>0</v>
      </c>
      <c r="AL45" s="273">
        <v>4578</v>
      </c>
      <c r="AM45" s="273">
        <v>0</v>
      </c>
      <c r="AN45" s="273">
        <v>0</v>
      </c>
      <c r="AO45" s="273">
        <v>8130</v>
      </c>
      <c r="AP45" s="273">
        <v>0</v>
      </c>
      <c r="AQ45" s="273">
        <v>3996</v>
      </c>
      <c r="AR45" s="273">
        <v>0</v>
      </c>
      <c r="AS45" s="273">
        <v>866</v>
      </c>
      <c r="AT45" s="273">
        <f t="shared" si="3"/>
        <v>1016</v>
      </c>
      <c r="AU45" s="273">
        <v>0</v>
      </c>
      <c r="AV45" s="273">
        <v>0</v>
      </c>
      <c r="AW45" s="273">
        <v>0</v>
      </c>
      <c r="AX45" s="273">
        <v>960</v>
      </c>
      <c r="AY45" s="273">
        <v>27</v>
      </c>
      <c r="AZ45" s="273">
        <v>0</v>
      </c>
      <c r="BA45" s="273">
        <v>0</v>
      </c>
      <c r="BB45" s="273">
        <v>0</v>
      </c>
      <c r="BC45" s="273">
        <v>0</v>
      </c>
      <c r="BD45" s="273">
        <v>0</v>
      </c>
      <c r="BE45" s="273">
        <v>0</v>
      </c>
      <c r="BF45" s="273">
        <v>0</v>
      </c>
      <c r="BG45" s="273">
        <v>0</v>
      </c>
      <c r="BH45" s="273">
        <v>0</v>
      </c>
      <c r="BI45" s="273">
        <v>0</v>
      </c>
      <c r="BJ45" s="273">
        <v>0</v>
      </c>
      <c r="BK45" s="273">
        <v>0</v>
      </c>
      <c r="BL45" s="273">
        <v>0</v>
      </c>
      <c r="BM45" s="273">
        <v>0</v>
      </c>
      <c r="BN45" s="273">
        <v>29</v>
      </c>
      <c r="BO45" s="273">
        <f t="shared" si="4"/>
        <v>15</v>
      </c>
      <c r="BP45" s="273">
        <v>0</v>
      </c>
      <c r="BQ45" s="273">
        <v>0</v>
      </c>
      <c r="BR45" s="273">
        <v>0</v>
      </c>
      <c r="BS45" s="273">
        <v>0</v>
      </c>
      <c r="BT45" s="273">
        <v>0</v>
      </c>
      <c r="BU45" s="273">
        <v>0</v>
      </c>
      <c r="BV45" s="273">
        <v>0</v>
      </c>
      <c r="BW45" s="273">
        <v>0</v>
      </c>
      <c r="BX45" s="273">
        <v>0</v>
      </c>
      <c r="BY45" s="273">
        <v>0</v>
      </c>
      <c r="BZ45" s="273">
        <v>0</v>
      </c>
      <c r="CA45" s="273">
        <v>0</v>
      </c>
      <c r="CB45" s="273">
        <v>0</v>
      </c>
      <c r="CC45" s="273">
        <v>0</v>
      </c>
      <c r="CD45" s="273">
        <v>0</v>
      </c>
      <c r="CE45" s="273">
        <v>0</v>
      </c>
      <c r="CF45" s="273">
        <v>0</v>
      </c>
      <c r="CG45" s="273">
        <v>0</v>
      </c>
      <c r="CH45" s="273">
        <v>0</v>
      </c>
      <c r="CI45" s="273">
        <v>15</v>
      </c>
      <c r="CJ45" s="273">
        <f t="shared" si="5"/>
        <v>0</v>
      </c>
      <c r="CK45" s="273">
        <v>0</v>
      </c>
      <c r="CL45" s="273">
        <v>0</v>
      </c>
      <c r="CM45" s="273">
        <v>0</v>
      </c>
      <c r="CN45" s="273">
        <v>0</v>
      </c>
      <c r="CO45" s="273">
        <v>0</v>
      </c>
      <c r="CP45" s="273">
        <v>0</v>
      </c>
      <c r="CQ45" s="273">
        <v>0</v>
      </c>
      <c r="CR45" s="273">
        <v>0</v>
      </c>
      <c r="CS45" s="273">
        <v>0</v>
      </c>
      <c r="CT45" s="273">
        <v>0</v>
      </c>
      <c r="CU45" s="273">
        <v>0</v>
      </c>
      <c r="CV45" s="273">
        <v>0</v>
      </c>
      <c r="CW45" s="273">
        <v>0</v>
      </c>
      <c r="CX45" s="273">
        <v>0</v>
      </c>
      <c r="CY45" s="273">
        <v>0</v>
      </c>
      <c r="CZ45" s="273">
        <v>0</v>
      </c>
      <c r="DA45" s="273">
        <v>0</v>
      </c>
      <c r="DB45" s="273">
        <v>0</v>
      </c>
      <c r="DC45" s="273">
        <v>0</v>
      </c>
      <c r="DD45" s="273">
        <v>0</v>
      </c>
      <c r="DE45" s="273">
        <f t="shared" si="6"/>
        <v>0</v>
      </c>
      <c r="DF45" s="273">
        <v>0</v>
      </c>
      <c r="DG45" s="273">
        <v>0</v>
      </c>
      <c r="DH45" s="273">
        <v>0</v>
      </c>
      <c r="DI45" s="273">
        <v>0</v>
      </c>
      <c r="DJ45" s="273">
        <v>0</v>
      </c>
      <c r="DK45" s="273">
        <v>0</v>
      </c>
      <c r="DL45" s="273">
        <v>0</v>
      </c>
      <c r="DM45" s="273">
        <v>0</v>
      </c>
      <c r="DN45" s="273">
        <v>0</v>
      </c>
      <c r="DO45" s="273">
        <v>0</v>
      </c>
      <c r="DP45" s="273">
        <v>0</v>
      </c>
      <c r="DQ45" s="273">
        <v>0</v>
      </c>
      <c r="DR45" s="273">
        <v>0</v>
      </c>
      <c r="DS45" s="273">
        <v>0</v>
      </c>
      <c r="DT45" s="273">
        <v>0</v>
      </c>
      <c r="DU45" s="273">
        <v>0</v>
      </c>
      <c r="DV45" s="273">
        <v>0</v>
      </c>
      <c r="DW45" s="273">
        <v>0</v>
      </c>
      <c r="DX45" s="273">
        <v>0</v>
      </c>
      <c r="DY45" s="273">
        <v>0</v>
      </c>
      <c r="DZ45" s="273">
        <f t="shared" si="7"/>
        <v>9238</v>
      </c>
      <c r="EA45" s="273">
        <v>0</v>
      </c>
      <c r="EB45" s="273">
        <v>0</v>
      </c>
      <c r="EC45" s="273">
        <v>0</v>
      </c>
      <c r="ED45" s="273">
        <v>0</v>
      </c>
      <c r="EE45" s="273">
        <v>0</v>
      </c>
      <c r="EF45" s="273">
        <v>0</v>
      </c>
      <c r="EG45" s="273">
        <v>0</v>
      </c>
      <c r="EH45" s="273">
        <v>0</v>
      </c>
      <c r="EI45" s="273">
        <v>0</v>
      </c>
      <c r="EJ45" s="273">
        <v>0</v>
      </c>
      <c r="EK45" s="273">
        <v>0</v>
      </c>
      <c r="EL45" s="273">
        <v>0</v>
      </c>
      <c r="EM45" s="273">
        <v>0</v>
      </c>
      <c r="EN45" s="273">
        <v>9238</v>
      </c>
      <c r="EO45" s="273">
        <v>0</v>
      </c>
      <c r="EP45" s="273">
        <v>0</v>
      </c>
      <c r="EQ45" s="273">
        <v>0</v>
      </c>
      <c r="ER45" s="273">
        <v>0</v>
      </c>
      <c r="ES45" s="273">
        <v>0</v>
      </c>
      <c r="ET45" s="273">
        <v>0</v>
      </c>
      <c r="EU45" s="273">
        <f t="shared" si="8"/>
        <v>21349</v>
      </c>
      <c r="EV45" s="273">
        <v>5449</v>
      </c>
      <c r="EW45" s="273">
        <v>6</v>
      </c>
      <c r="EX45" s="273">
        <v>285</v>
      </c>
      <c r="EY45" s="273">
        <v>5379</v>
      </c>
      <c r="EZ45" s="273">
        <v>4121</v>
      </c>
      <c r="FA45" s="273">
        <v>722</v>
      </c>
      <c r="FB45" s="273">
        <v>0</v>
      </c>
      <c r="FC45" s="273">
        <v>3779</v>
      </c>
      <c r="FD45" s="273">
        <v>429</v>
      </c>
      <c r="FE45" s="273">
        <v>688</v>
      </c>
      <c r="FF45" s="273">
        <v>17</v>
      </c>
      <c r="FG45" s="273">
        <v>0</v>
      </c>
      <c r="FH45" s="273">
        <v>0</v>
      </c>
      <c r="FI45" s="273">
        <v>0</v>
      </c>
      <c r="FJ45" s="273">
        <v>0</v>
      </c>
      <c r="FK45" s="273">
        <v>0</v>
      </c>
      <c r="FL45" s="273">
        <v>0</v>
      </c>
      <c r="FM45" s="273">
        <v>0</v>
      </c>
      <c r="FN45" s="273">
        <v>1</v>
      </c>
      <c r="FO45" s="273">
        <v>473</v>
      </c>
    </row>
    <row r="46" spans="1:171" s="279" customFormat="1" ht="12" customHeight="1">
      <c r="A46" s="271" t="s">
        <v>592</v>
      </c>
      <c r="B46" s="272" t="s">
        <v>646</v>
      </c>
      <c r="C46" s="300" t="s">
        <v>300</v>
      </c>
      <c r="D46" s="273">
        <f aca="true" t="shared" si="79" ref="D46:R46">SUM(Y46,AT46,BO46,CJ46,DE46,DZ46,EU46)</f>
        <v>205077</v>
      </c>
      <c r="E46" s="273">
        <f t="shared" si="79"/>
        <v>6061</v>
      </c>
      <c r="F46" s="273">
        <f t="shared" si="79"/>
        <v>258</v>
      </c>
      <c r="G46" s="273">
        <f t="shared" si="79"/>
        <v>235</v>
      </c>
      <c r="H46" s="273">
        <f t="shared" si="79"/>
        <v>24537</v>
      </c>
      <c r="I46" s="273">
        <f t="shared" si="79"/>
        <v>16567</v>
      </c>
      <c r="J46" s="273">
        <f t="shared" si="79"/>
        <v>6915</v>
      </c>
      <c r="K46" s="273">
        <f t="shared" si="79"/>
        <v>94</v>
      </c>
      <c r="L46" s="273">
        <f t="shared" si="79"/>
        <v>8562</v>
      </c>
      <c r="M46" s="273">
        <f t="shared" si="79"/>
        <v>468</v>
      </c>
      <c r="N46" s="273">
        <f t="shared" si="79"/>
        <v>1099</v>
      </c>
      <c r="O46" s="273">
        <f t="shared" si="79"/>
        <v>1277</v>
      </c>
      <c r="P46" s="273">
        <f t="shared" si="79"/>
        <v>0</v>
      </c>
      <c r="Q46" s="273">
        <f t="shared" si="79"/>
        <v>34852</v>
      </c>
      <c r="R46" s="273">
        <f t="shared" si="79"/>
        <v>58069</v>
      </c>
      <c r="S46" s="273">
        <f aca="true" t="shared" si="80" ref="S46:X46">SUM(AN46,BI46,CD46,CY46,DT46,EO46,FJ46)</f>
        <v>3080</v>
      </c>
      <c r="T46" s="273">
        <f t="shared" si="80"/>
        <v>11632</v>
      </c>
      <c r="U46" s="273">
        <f t="shared" si="80"/>
        <v>0</v>
      </c>
      <c r="V46" s="273">
        <f t="shared" si="80"/>
        <v>6186</v>
      </c>
      <c r="W46" s="273">
        <f t="shared" si="80"/>
        <v>3</v>
      </c>
      <c r="X46" s="273">
        <f t="shared" si="80"/>
        <v>25182</v>
      </c>
      <c r="Y46" s="273">
        <f t="shared" si="2"/>
        <v>56895</v>
      </c>
      <c r="Z46" s="273">
        <v>110</v>
      </c>
      <c r="AA46" s="273">
        <v>0</v>
      </c>
      <c r="AB46" s="273">
        <v>0</v>
      </c>
      <c r="AC46" s="273">
        <v>2382</v>
      </c>
      <c r="AD46" s="273">
        <v>0</v>
      </c>
      <c r="AE46" s="273">
        <v>0</v>
      </c>
      <c r="AF46" s="273">
        <v>0</v>
      </c>
      <c r="AG46" s="273">
        <v>0</v>
      </c>
      <c r="AH46" s="273">
        <v>0</v>
      </c>
      <c r="AI46" s="273">
        <v>61</v>
      </c>
      <c r="AJ46" s="273">
        <v>0</v>
      </c>
      <c r="AK46" s="273">
        <v>0</v>
      </c>
      <c r="AL46" s="273">
        <v>34852</v>
      </c>
      <c r="AM46" s="273">
        <v>0</v>
      </c>
      <c r="AN46" s="273">
        <v>0</v>
      </c>
      <c r="AO46" s="273">
        <v>11632</v>
      </c>
      <c r="AP46" s="273">
        <v>0</v>
      </c>
      <c r="AQ46" s="273">
        <v>6186</v>
      </c>
      <c r="AR46" s="273">
        <v>0</v>
      </c>
      <c r="AS46" s="273">
        <v>1672</v>
      </c>
      <c r="AT46" s="273">
        <f t="shared" si="3"/>
        <v>14819</v>
      </c>
      <c r="AU46" s="273">
        <v>0</v>
      </c>
      <c r="AV46" s="273">
        <v>0</v>
      </c>
      <c r="AW46" s="273">
        <v>56</v>
      </c>
      <c r="AX46" s="273">
        <v>11073</v>
      </c>
      <c r="AY46" s="273">
        <v>1045</v>
      </c>
      <c r="AZ46" s="273">
        <v>138</v>
      </c>
      <c r="BA46" s="273">
        <v>0</v>
      </c>
      <c r="BB46" s="273">
        <v>62</v>
      </c>
      <c r="BC46" s="273">
        <v>123</v>
      </c>
      <c r="BD46" s="273">
        <v>95</v>
      </c>
      <c r="BE46" s="273">
        <v>0</v>
      </c>
      <c r="BF46" s="273">
        <v>0</v>
      </c>
      <c r="BG46" s="273">
        <v>0</v>
      </c>
      <c r="BH46" s="273">
        <v>0</v>
      </c>
      <c r="BI46" s="273">
        <v>0</v>
      </c>
      <c r="BJ46" s="273">
        <v>0</v>
      </c>
      <c r="BK46" s="273">
        <v>0</v>
      </c>
      <c r="BL46" s="273">
        <v>0</v>
      </c>
      <c r="BM46" s="273">
        <v>0</v>
      </c>
      <c r="BN46" s="273">
        <v>2227</v>
      </c>
      <c r="BO46" s="273">
        <f t="shared" si="4"/>
        <v>3004</v>
      </c>
      <c r="BP46" s="273">
        <v>0</v>
      </c>
      <c r="BQ46" s="273">
        <v>0</v>
      </c>
      <c r="BR46" s="273">
        <v>0</v>
      </c>
      <c r="BS46" s="273">
        <v>0</v>
      </c>
      <c r="BT46" s="273">
        <v>0</v>
      </c>
      <c r="BU46" s="273">
        <v>0</v>
      </c>
      <c r="BV46" s="273">
        <v>0</v>
      </c>
      <c r="BW46" s="273">
        <v>0</v>
      </c>
      <c r="BX46" s="273">
        <v>0</v>
      </c>
      <c r="BY46" s="273">
        <v>0</v>
      </c>
      <c r="BZ46" s="273">
        <v>173</v>
      </c>
      <c r="CA46" s="273">
        <v>0</v>
      </c>
      <c r="CB46" s="273">
        <v>0</v>
      </c>
      <c r="CC46" s="273">
        <v>0</v>
      </c>
      <c r="CD46" s="273">
        <v>0</v>
      </c>
      <c r="CE46" s="273">
        <v>0</v>
      </c>
      <c r="CF46" s="273">
        <v>0</v>
      </c>
      <c r="CG46" s="273">
        <v>0</v>
      </c>
      <c r="CH46" s="273">
        <v>0</v>
      </c>
      <c r="CI46" s="273">
        <v>2831</v>
      </c>
      <c r="CJ46" s="273">
        <f t="shared" si="5"/>
        <v>0</v>
      </c>
      <c r="CK46" s="273">
        <v>0</v>
      </c>
      <c r="CL46" s="273">
        <v>0</v>
      </c>
      <c r="CM46" s="273">
        <v>0</v>
      </c>
      <c r="CN46" s="273">
        <v>0</v>
      </c>
      <c r="CO46" s="273">
        <v>0</v>
      </c>
      <c r="CP46" s="273">
        <v>0</v>
      </c>
      <c r="CQ46" s="273">
        <v>0</v>
      </c>
      <c r="CR46" s="273">
        <v>0</v>
      </c>
      <c r="CS46" s="273">
        <v>0</v>
      </c>
      <c r="CT46" s="273">
        <v>0</v>
      </c>
      <c r="CU46" s="273">
        <v>0</v>
      </c>
      <c r="CV46" s="273">
        <v>0</v>
      </c>
      <c r="CW46" s="273">
        <v>0</v>
      </c>
      <c r="CX46" s="273">
        <v>0</v>
      </c>
      <c r="CY46" s="273">
        <v>0</v>
      </c>
      <c r="CZ46" s="273">
        <v>0</v>
      </c>
      <c r="DA46" s="273">
        <v>0</v>
      </c>
      <c r="DB46" s="273">
        <v>0</v>
      </c>
      <c r="DC46" s="273">
        <v>0</v>
      </c>
      <c r="DD46" s="273">
        <v>0</v>
      </c>
      <c r="DE46" s="273">
        <f t="shared" si="6"/>
        <v>1165</v>
      </c>
      <c r="DF46" s="273">
        <v>0</v>
      </c>
      <c r="DG46" s="273">
        <v>0</v>
      </c>
      <c r="DH46" s="273">
        <v>0</v>
      </c>
      <c r="DI46" s="273">
        <v>0</v>
      </c>
      <c r="DJ46" s="273">
        <v>0</v>
      </c>
      <c r="DK46" s="273">
        <v>0</v>
      </c>
      <c r="DL46" s="273">
        <v>0</v>
      </c>
      <c r="DM46" s="273">
        <v>0</v>
      </c>
      <c r="DN46" s="273">
        <v>0</v>
      </c>
      <c r="DO46" s="273">
        <v>0</v>
      </c>
      <c r="DP46" s="273">
        <v>1104</v>
      </c>
      <c r="DQ46" s="273">
        <v>0</v>
      </c>
      <c r="DR46" s="273">
        <v>0</v>
      </c>
      <c r="DS46" s="273">
        <v>0</v>
      </c>
      <c r="DT46" s="273">
        <v>61</v>
      </c>
      <c r="DU46" s="273">
        <v>0</v>
      </c>
      <c r="DV46" s="273">
        <v>0</v>
      </c>
      <c r="DW46" s="273">
        <v>0</v>
      </c>
      <c r="DX46" s="273">
        <v>0</v>
      </c>
      <c r="DY46" s="273">
        <v>0</v>
      </c>
      <c r="DZ46" s="273">
        <f t="shared" si="7"/>
        <v>75457</v>
      </c>
      <c r="EA46" s="273">
        <v>20</v>
      </c>
      <c r="EB46" s="273">
        <v>0</v>
      </c>
      <c r="EC46" s="273">
        <v>0</v>
      </c>
      <c r="ED46" s="273">
        <v>303</v>
      </c>
      <c r="EE46" s="273">
        <v>15</v>
      </c>
      <c r="EF46" s="273">
        <v>0</v>
      </c>
      <c r="EG46" s="273">
        <v>0</v>
      </c>
      <c r="EH46" s="273">
        <v>0</v>
      </c>
      <c r="EI46" s="273">
        <v>18</v>
      </c>
      <c r="EJ46" s="273">
        <v>10</v>
      </c>
      <c r="EK46" s="273">
        <v>0</v>
      </c>
      <c r="EL46" s="273">
        <v>0</v>
      </c>
      <c r="EM46" s="273">
        <v>0</v>
      </c>
      <c r="EN46" s="273">
        <v>58069</v>
      </c>
      <c r="EO46" s="273">
        <v>3019</v>
      </c>
      <c r="EP46" s="273">
        <v>0</v>
      </c>
      <c r="EQ46" s="273">
        <v>0</v>
      </c>
      <c r="ER46" s="273">
        <v>0</v>
      </c>
      <c r="ES46" s="273">
        <v>0</v>
      </c>
      <c r="ET46" s="273">
        <v>14003</v>
      </c>
      <c r="EU46" s="273">
        <f t="shared" si="8"/>
        <v>53737</v>
      </c>
      <c r="EV46" s="273">
        <v>5931</v>
      </c>
      <c r="EW46" s="273">
        <v>258</v>
      </c>
      <c r="EX46" s="273">
        <v>179</v>
      </c>
      <c r="EY46" s="273">
        <v>10779</v>
      </c>
      <c r="EZ46" s="273">
        <v>15507</v>
      </c>
      <c r="FA46" s="273">
        <v>6777</v>
      </c>
      <c r="FB46" s="273">
        <v>94</v>
      </c>
      <c r="FC46" s="273">
        <v>8500</v>
      </c>
      <c r="FD46" s="273">
        <v>327</v>
      </c>
      <c r="FE46" s="273">
        <v>933</v>
      </c>
      <c r="FF46" s="273">
        <v>0</v>
      </c>
      <c r="FG46" s="273">
        <v>0</v>
      </c>
      <c r="FH46" s="273">
        <v>0</v>
      </c>
      <c r="FI46" s="273">
        <v>0</v>
      </c>
      <c r="FJ46" s="273">
        <v>0</v>
      </c>
      <c r="FK46" s="273">
        <v>0</v>
      </c>
      <c r="FL46" s="273">
        <v>0</v>
      </c>
      <c r="FM46" s="273">
        <v>0</v>
      </c>
      <c r="FN46" s="273">
        <v>3</v>
      </c>
      <c r="FO46" s="273">
        <v>4449</v>
      </c>
    </row>
    <row r="47" spans="1:171" s="279" customFormat="1" ht="12" customHeight="1">
      <c r="A47" s="271" t="s">
        <v>593</v>
      </c>
      <c r="B47" s="272" t="s">
        <v>594</v>
      </c>
      <c r="C47" s="300" t="s">
        <v>300</v>
      </c>
      <c r="D47" s="273">
        <f aca="true" t="shared" si="81" ref="D47:P47">SUM(Y47,AT47,BO47,CJ47,DE47,DZ47,EU47)</f>
        <v>36246</v>
      </c>
      <c r="E47" s="273">
        <f t="shared" si="81"/>
        <v>8538</v>
      </c>
      <c r="F47" s="273">
        <f t="shared" si="81"/>
        <v>20</v>
      </c>
      <c r="G47" s="273">
        <f t="shared" si="81"/>
        <v>11</v>
      </c>
      <c r="H47" s="273">
        <f t="shared" si="81"/>
        <v>5101</v>
      </c>
      <c r="I47" s="273">
        <f t="shared" si="81"/>
        <v>4682</v>
      </c>
      <c r="J47" s="273">
        <f t="shared" si="81"/>
        <v>1323</v>
      </c>
      <c r="K47" s="273">
        <f t="shared" si="81"/>
        <v>17</v>
      </c>
      <c r="L47" s="273">
        <f t="shared" si="81"/>
        <v>929</v>
      </c>
      <c r="M47" s="273">
        <f t="shared" si="81"/>
        <v>91</v>
      </c>
      <c r="N47" s="273">
        <f t="shared" si="81"/>
        <v>710</v>
      </c>
      <c r="O47" s="273">
        <f t="shared" si="81"/>
        <v>1202</v>
      </c>
      <c r="P47" s="273">
        <f t="shared" si="81"/>
        <v>0</v>
      </c>
      <c r="Q47" s="273">
        <f aca="true" t="shared" si="82" ref="Q47:X47">SUM(AL47,BG47,CB47,CW47,DR47,EM47,FH47)</f>
        <v>8899</v>
      </c>
      <c r="R47" s="273">
        <f t="shared" si="82"/>
        <v>0</v>
      </c>
      <c r="S47" s="273">
        <f t="shared" si="82"/>
        <v>402</v>
      </c>
      <c r="T47" s="273">
        <f t="shared" si="82"/>
        <v>716</v>
      </c>
      <c r="U47" s="273">
        <f t="shared" si="82"/>
        <v>0</v>
      </c>
      <c r="V47" s="273">
        <f t="shared" si="82"/>
        <v>2120</v>
      </c>
      <c r="W47" s="273">
        <f t="shared" si="82"/>
        <v>149</v>
      </c>
      <c r="X47" s="273">
        <f t="shared" si="82"/>
        <v>1336</v>
      </c>
      <c r="Y47" s="273">
        <f t="shared" si="2"/>
        <v>12241</v>
      </c>
      <c r="Z47" s="273">
        <v>14</v>
      </c>
      <c r="AA47" s="273">
        <v>0</v>
      </c>
      <c r="AB47" s="273">
        <v>0</v>
      </c>
      <c r="AC47" s="273">
        <v>484</v>
      </c>
      <c r="AD47" s="273">
        <v>0</v>
      </c>
      <c r="AE47" s="273">
        <v>0</v>
      </c>
      <c r="AF47" s="273">
        <v>0</v>
      </c>
      <c r="AG47" s="273">
        <v>0</v>
      </c>
      <c r="AH47" s="273">
        <v>0</v>
      </c>
      <c r="AI47" s="273">
        <v>8</v>
      </c>
      <c r="AJ47" s="273">
        <v>0</v>
      </c>
      <c r="AK47" s="273">
        <v>0</v>
      </c>
      <c r="AL47" s="273">
        <v>8899</v>
      </c>
      <c r="AM47" s="273">
        <v>0</v>
      </c>
      <c r="AN47" s="273">
        <v>0</v>
      </c>
      <c r="AO47" s="273">
        <v>716</v>
      </c>
      <c r="AP47" s="273">
        <v>0</v>
      </c>
      <c r="AQ47" s="273">
        <v>2120</v>
      </c>
      <c r="AR47" s="273">
        <v>0</v>
      </c>
      <c r="AS47" s="273">
        <v>0</v>
      </c>
      <c r="AT47" s="273">
        <f t="shared" si="3"/>
        <v>1639</v>
      </c>
      <c r="AU47" s="273">
        <v>0</v>
      </c>
      <c r="AV47" s="273">
        <v>0</v>
      </c>
      <c r="AW47" s="273">
        <v>0</v>
      </c>
      <c r="AX47" s="273">
        <v>1145</v>
      </c>
      <c r="AY47" s="273">
        <v>371</v>
      </c>
      <c r="AZ47" s="273">
        <v>0</v>
      </c>
      <c r="BA47" s="273">
        <v>0</v>
      </c>
      <c r="BB47" s="273">
        <v>0</v>
      </c>
      <c r="BC47" s="273">
        <v>0</v>
      </c>
      <c r="BD47" s="273">
        <v>0</v>
      </c>
      <c r="BE47" s="273">
        <v>0</v>
      </c>
      <c r="BF47" s="273">
        <v>0</v>
      </c>
      <c r="BG47" s="273">
        <v>0</v>
      </c>
      <c r="BH47" s="273">
        <v>0</v>
      </c>
      <c r="BI47" s="273">
        <v>0</v>
      </c>
      <c r="BJ47" s="273">
        <v>0</v>
      </c>
      <c r="BK47" s="273">
        <v>0</v>
      </c>
      <c r="BL47" s="273">
        <v>0</v>
      </c>
      <c r="BM47" s="273">
        <v>0</v>
      </c>
      <c r="BN47" s="273">
        <v>123</v>
      </c>
      <c r="BO47" s="273">
        <f t="shared" si="4"/>
        <v>1198</v>
      </c>
      <c r="BP47" s="273">
        <v>0</v>
      </c>
      <c r="BQ47" s="273">
        <v>0</v>
      </c>
      <c r="BR47" s="273">
        <v>0</v>
      </c>
      <c r="BS47" s="273">
        <v>0</v>
      </c>
      <c r="BT47" s="273">
        <v>0</v>
      </c>
      <c r="BU47" s="273">
        <v>0</v>
      </c>
      <c r="BV47" s="273">
        <v>0</v>
      </c>
      <c r="BW47" s="273">
        <v>0</v>
      </c>
      <c r="BX47" s="273">
        <v>0</v>
      </c>
      <c r="BY47" s="273">
        <v>0</v>
      </c>
      <c r="BZ47" s="273">
        <v>1198</v>
      </c>
      <c r="CA47" s="273">
        <v>0</v>
      </c>
      <c r="CB47" s="273">
        <v>0</v>
      </c>
      <c r="CC47" s="273">
        <v>0</v>
      </c>
      <c r="CD47" s="273">
        <v>0</v>
      </c>
      <c r="CE47" s="273">
        <v>0</v>
      </c>
      <c r="CF47" s="273">
        <v>0</v>
      </c>
      <c r="CG47" s="273">
        <v>0</v>
      </c>
      <c r="CH47" s="273">
        <v>0</v>
      </c>
      <c r="CI47" s="273">
        <v>0</v>
      </c>
      <c r="CJ47" s="273">
        <f t="shared" si="5"/>
        <v>0</v>
      </c>
      <c r="CK47" s="273">
        <v>0</v>
      </c>
      <c r="CL47" s="273">
        <v>0</v>
      </c>
      <c r="CM47" s="273">
        <v>0</v>
      </c>
      <c r="CN47" s="273">
        <v>0</v>
      </c>
      <c r="CO47" s="273">
        <v>0</v>
      </c>
      <c r="CP47" s="273">
        <v>0</v>
      </c>
      <c r="CQ47" s="273">
        <v>0</v>
      </c>
      <c r="CR47" s="273">
        <v>0</v>
      </c>
      <c r="CS47" s="273">
        <v>0</v>
      </c>
      <c r="CT47" s="273">
        <v>0</v>
      </c>
      <c r="CU47" s="273">
        <v>0</v>
      </c>
      <c r="CV47" s="273">
        <v>0</v>
      </c>
      <c r="CW47" s="273">
        <v>0</v>
      </c>
      <c r="CX47" s="273">
        <v>0</v>
      </c>
      <c r="CY47" s="273">
        <v>0</v>
      </c>
      <c r="CZ47" s="273">
        <v>0</v>
      </c>
      <c r="DA47" s="273">
        <v>0</v>
      </c>
      <c r="DB47" s="273">
        <v>0</v>
      </c>
      <c r="DC47" s="273">
        <v>0</v>
      </c>
      <c r="DD47" s="273">
        <v>0</v>
      </c>
      <c r="DE47" s="273">
        <f t="shared" si="6"/>
        <v>20</v>
      </c>
      <c r="DF47" s="273">
        <v>0</v>
      </c>
      <c r="DG47" s="273">
        <v>0</v>
      </c>
      <c r="DH47" s="273">
        <v>0</v>
      </c>
      <c r="DI47" s="273">
        <v>0</v>
      </c>
      <c r="DJ47" s="273">
        <v>0</v>
      </c>
      <c r="DK47" s="273">
        <v>0</v>
      </c>
      <c r="DL47" s="273">
        <v>0</v>
      </c>
      <c r="DM47" s="273">
        <v>0</v>
      </c>
      <c r="DN47" s="273">
        <v>0</v>
      </c>
      <c r="DO47" s="273">
        <v>0</v>
      </c>
      <c r="DP47" s="273">
        <v>4</v>
      </c>
      <c r="DQ47" s="273">
        <v>0</v>
      </c>
      <c r="DR47" s="273">
        <v>0</v>
      </c>
      <c r="DS47" s="273">
        <v>0</v>
      </c>
      <c r="DT47" s="273">
        <v>16</v>
      </c>
      <c r="DU47" s="273">
        <v>0</v>
      </c>
      <c r="DV47" s="273">
        <v>0</v>
      </c>
      <c r="DW47" s="273">
        <v>0</v>
      </c>
      <c r="DX47" s="273">
        <v>0</v>
      </c>
      <c r="DY47" s="273">
        <v>0</v>
      </c>
      <c r="DZ47" s="273">
        <f t="shared" si="7"/>
        <v>512</v>
      </c>
      <c r="EA47" s="273">
        <v>0</v>
      </c>
      <c r="EB47" s="273">
        <v>0</v>
      </c>
      <c r="EC47" s="273">
        <v>0</v>
      </c>
      <c r="ED47" s="273">
        <v>0</v>
      </c>
      <c r="EE47" s="273">
        <v>0</v>
      </c>
      <c r="EF47" s="273">
        <v>0</v>
      </c>
      <c r="EG47" s="273">
        <v>0</v>
      </c>
      <c r="EH47" s="273">
        <v>0</v>
      </c>
      <c r="EI47" s="273">
        <v>0</v>
      </c>
      <c r="EJ47" s="273">
        <v>0</v>
      </c>
      <c r="EK47" s="273">
        <v>0</v>
      </c>
      <c r="EL47" s="273">
        <v>0</v>
      </c>
      <c r="EM47" s="273">
        <v>0</v>
      </c>
      <c r="EN47" s="273">
        <v>0</v>
      </c>
      <c r="EO47" s="273">
        <v>386</v>
      </c>
      <c r="EP47" s="273">
        <v>0</v>
      </c>
      <c r="EQ47" s="273">
        <v>0</v>
      </c>
      <c r="ER47" s="273">
        <v>0</v>
      </c>
      <c r="ES47" s="273">
        <v>126</v>
      </c>
      <c r="ET47" s="273">
        <v>0</v>
      </c>
      <c r="EU47" s="273">
        <f t="shared" si="8"/>
        <v>20636</v>
      </c>
      <c r="EV47" s="273">
        <v>8524</v>
      </c>
      <c r="EW47" s="273">
        <v>20</v>
      </c>
      <c r="EX47" s="273">
        <v>11</v>
      </c>
      <c r="EY47" s="273">
        <v>3472</v>
      </c>
      <c r="EZ47" s="273">
        <v>4311</v>
      </c>
      <c r="FA47" s="273">
        <v>1323</v>
      </c>
      <c r="FB47" s="273">
        <v>17</v>
      </c>
      <c r="FC47" s="273">
        <v>929</v>
      </c>
      <c r="FD47" s="273">
        <v>91</v>
      </c>
      <c r="FE47" s="273">
        <v>702</v>
      </c>
      <c r="FF47" s="273">
        <v>0</v>
      </c>
      <c r="FG47" s="273">
        <v>0</v>
      </c>
      <c r="FH47" s="273">
        <v>0</v>
      </c>
      <c r="FI47" s="273">
        <v>0</v>
      </c>
      <c r="FJ47" s="273">
        <v>0</v>
      </c>
      <c r="FK47" s="273">
        <v>0</v>
      </c>
      <c r="FL47" s="273">
        <v>0</v>
      </c>
      <c r="FM47" s="273">
        <v>0</v>
      </c>
      <c r="FN47" s="273">
        <v>23</v>
      </c>
      <c r="FO47" s="273">
        <v>1213</v>
      </c>
    </row>
    <row r="48" spans="1:171" s="279" customFormat="1" ht="12" customHeight="1">
      <c r="A48" s="271" t="s">
        <v>595</v>
      </c>
      <c r="B48" s="272" t="s">
        <v>596</v>
      </c>
      <c r="C48" s="300" t="s">
        <v>300</v>
      </c>
      <c r="D48" s="273">
        <f aca="true" t="shared" si="83" ref="D48:S48">SUM(Y48,AT48,BO48,CJ48,DE48,DZ48,EU48)</f>
        <v>52331</v>
      </c>
      <c r="E48" s="273">
        <f t="shared" si="83"/>
        <v>5996</v>
      </c>
      <c r="F48" s="273">
        <f t="shared" si="83"/>
        <v>19</v>
      </c>
      <c r="G48" s="273">
        <f t="shared" si="83"/>
        <v>320</v>
      </c>
      <c r="H48" s="273">
        <f t="shared" si="83"/>
        <v>8431</v>
      </c>
      <c r="I48" s="273">
        <f t="shared" si="83"/>
        <v>9583</v>
      </c>
      <c r="J48" s="273">
        <f t="shared" si="83"/>
        <v>2641</v>
      </c>
      <c r="K48" s="273">
        <f t="shared" si="83"/>
        <v>48</v>
      </c>
      <c r="L48" s="273">
        <f t="shared" si="83"/>
        <v>8140</v>
      </c>
      <c r="M48" s="273">
        <f t="shared" si="83"/>
        <v>28</v>
      </c>
      <c r="N48" s="273">
        <f t="shared" si="83"/>
        <v>17</v>
      </c>
      <c r="O48" s="273">
        <f t="shared" si="83"/>
        <v>475</v>
      </c>
      <c r="P48" s="273">
        <f t="shared" si="83"/>
        <v>5</v>
      </c>
      <c r="Q48" s="273">
        <f t="shared" si="83"/>
        <v>9227</v>
      </c>
      <c r="R48" s="273">
        <f t="shared" si="83"/>
        <v>549</v>
      </c>
      <c r="S48" s="273">
        <f t="shared" si="83"/>
        <v>0</v>
      </c>
      <c r="T48" s="273">
        <f>SUM(AO48,BJ48,CE48,CZ48,DU48,EP48,FK48)</f>
        <v>724</v>
      </c>
      <c r="U48" s="273">
        <f>SUM(AP48,BK48,CF48,DA48,DV48,EQ48,FL48)</f>
        <v>0</v>
      </c>
      <c r="V48" s="273">
        <f>SUM(AQ48,BL48,CG48,DB48,DW48,ER48,FM48)</f>
        <v>1007</v>
      </c>
      <c r="W48" s="273">
        <f>SUM(AR48,BM48,CH48,DC48,DX48,ES48,FN48)</f>
        <v>23</v>
      </c>
      <c r="X48" s="273">
        <f>SUM(AS48,BN48,CI48,DD48,DY48,ET48,FO48)</f>
        <v>5098</v>
      </c>
      <c r="Y48" s="273">
        <f t="shared" si="2"/>
        <v>13603</v>
      </c>
      <c r="Z48" s="273">
        <v>43</v>
      </c>
      <c r="AA48" s="273">
        <v>0</v>
      </c>
      <c r="AB48" s="273">
        <v>31</v>
      </c>
      <c r="AC48" s="273">
        <v>553</v>
      </c>
      <c r="AD48" s="273">
        <v>7</v>
      </c>
      <c r="AE48" s="273">
        <v>0</v>
      </c>
      <c r="AF48" s="273">
        <v>0</v>
      </c>
      <c r="AG48" s="273">
        <v>0</v>
      </c>
      <c r="AH48" s="273">
        <v>0</v>
      </c>
      <c r="AI48" s="273">
        <v>0</v>
      </c>
      <c r="AJ48" s="273">
        <v>0</v>
      </c>
      <c r="AK48" s="273">
        <v>0</v>
      </c>
      <c r="AL48" s="273">
        <v>9227</v>
      </c>
      <c r="AM48" s="273">
        <v>0</v>
      </c>
      <c r="AN48" s="273">
        <v>0</v>
      </c>
      <c r="AO48" s="273">
        <v>724</v>
      </c>
      <c r="AP48" s="273">
        <v>0</v>
      </c>
      <c r="AQ48" s="273">
        <v>1007</v>
      </c>
      <c r="AR48" s="273">
        <v>0</v>
      </c>
      <c r="AS48" s="273">
        <v>2011</v>
      </c>
      <c r="AT48" s="273">
        <f t="shared" si="3"/>
        <v>1414</v>
      </c>
      <c r="AU48" s="273">
        <v>0</v>
      </c>
      <c r="AV48" s="273">
        <v>0</v>
      </c>
      <c r="AW48" s="273">
        <v>0</v>
      </c>
      <c r="AX48" s="273">
        <v>1304</v>
      </c>
      <c r="AY48" s="273">
        <v>0</v>
      </c>
      <c r="AZ48" s="273">
        <v>0</v>
      </c>
      <c r="BA48" s="273">
        <v>0</v>
      </c>
      <c r="BB48" s="273">
        <v>0</v>
      </c>
      <c r="BC48" s="273">
        <v>0</v>
      </c>
      <c r="BD48" s="273">
        <v>0</v>
      </c>
      <c r="BE48" s="273">
        <v>0</v>
      </c>
      <c r="BF48" s="273">
        <v>0</v>
      </c>
      <c r="BG48" s="273">
        <v>0</v>
      </c>
      <c r="BH48" s="273">
        <v>0</v>
      </c>
      <c r="BI48" s="273">
        <v>0</v>
      </c>
      <c r="BJ48" s="273">
        <v>0</v>
      </c>
      <c r="BK48" s="273">
        <v>0</v>
      </c>
      <c r="BL48" s="273">
        <v>0</v>
      </c>
      <c r="BM48" s="273">
        <v>0</v>
      </c>
      <c r="BN48" s="273">
        <v>110</v>
      </c>
      <c r="BO48" s="273">
        <f t="shared" si="4"/>
        <v>1272</v>
      </c>
      <c r="BP48" s="273">
        <v>0</v>
      </c>
      <c r="BQ48" s="273">
        <v>0</v>
      </c>
      <c r="BR48" s="273">
        <v>0</v>
      </c>
      <c r="BS48" s="273">
        <v>0</v>
      </c>
      <c r="BT48" s="273">
        <v>0</v>
      </c>
      <c r="BU48" s="273">
        <v>0</v>
      </c>
      <c r="BV48" s="273">
        <v>0</v>
      </c>
      <c r="BW48" s="273">
        <v>0</v>
      </c>
      <c r="BX48" s="273">
        <v>0</v>
      </c>
      <c r="BY48" s="273">
        <v>0</v>
      </c>
      <c r="BZ48" s="273">
        <v>373</v>
      </c>
      <c r="CA48" s="273">
        <v>0</v>
      </c>
      <c r="CB48" s="273">
        <v>0</v>
      </c>
      <c r="CC48" s="273">
        <v>0</v>
      </c>
      <c r="CD48" s="273">
        <v>0</v>
      </c>
      <c r="CE48" s="273">
        <v>0</v>
      </c>
      <c r="CF48" s="273">
        <v>0</v>
      </c>
      <c r="CG48" s="273">
        <v>0</v>
      </c>
      <c r="CH48" s="273">
        <v>0</v>
      </c>
      <c r="CI48" s="273">
        <v>899</v>
      </c>
      <c r="CJ48" s="273">
        <f t="shared" si="5"/>
        <v>0</v>
      </c>
      <c r="CK48" s="273">
        <v>0</v>
      </c>
      <c r="CL48" s="273">
        <v>0</v>
      </c>
      <c r="CM48" s="273">
        <v>0</v>
      </c>
      <c r="CN48" s="273">
        <v>0</v>
      </c>
      <c r="CO48" s="273">
        <v>0</v>
      </c>
      <c r="CP48" s="273">
        <v>0</v>
      </c>
      <c r="CQ48" s="273">
        <v>0</v>
      </c>
      <c r="CR48" s="273">
        <v>0</v>
      </c>
      <c r="CS48" s="273">
        <v>0</v>
      </c>
      <c r="CT48" s="273">
        <v>0</v>
      </c>
      <c r="CU48" s="273">
        <v>0</v>
      </c>
      <c r="CV48" s="273">
        <v>0</v>
      </c>
      <c r="CW48" s="273">
        <v>0</v>
      </c>
      <c r="CX48" s="273">
        <v>0</v>
      </c>
      <c r="CY48" s="273">
        <v>0</v>
      </c>
      <c r="CZ48" s="273">
        <v>0</v>
      </c>
      <c r="DA48" s="273">
        <v>0</v>
      </c>
      <c r="DB48" s="273">
        <v>0</v>
      </c>
      <c r="DC48" s="273">
        <v>0</v>
      </c>
      <c r="DD48" s="273">
        <v>0</v>
      </c>
      <c r="DE48" s="273">
        <f t="shared" si="6"/>
        <v>0</v>
      </c>
      <c r="DF48" s="273">
        <v>0</v>
      </c>
      <c r="DG48" s="273">
        <v>0</v>
      </c>
      <c r="DH48" s="273">
        <v>0</v>
      </c>
      <c r="DI48" s="273">
        <v>0</v>
      </c>
      <c r="DJ48" s="273">
        <v>0</v>
      </c>
      <c r="DK48" s="273">
        <v>0</v>
      </c>
      <c r="DL48" s="273">
        <v>0</v>
      </c>
      <c r="DM48" s="273">
        <v>0</v>
      </c>
      <c r="DN48" s="273">
        <v>0</v>
      </c>
      <c r="DO48" s="273">
        <v>0</v>
      </c>
      <c r="DP48" s="273">
        <v>0</v>
      </c>
      <c r="DQ48" s="273">
        <v>0</v>
      </c>
      <c r="DR48" s="273">
        <v>0</v>
      </c>
      <c r="DS48" s="273">
        <v>0</v>
      </c>
      <c r="DT48" s="273">
        <v>0</v>
      </c>
      <c r="DU48" s="273">
        <v>0</v>
      </c>
      <c r="DV48" s="273">
        <v>0</v>
      </c>
      <c r="DW48" s="273">
        <v>0</v>
      </c>
      <c r="DX48" s="273">
        <v>0</v>
      </c>
      <c r="DY48" s="273">
        <v>0</v>
      </c>
      <c r="DZ48" s="273">
        <f t="shared" si="7"/>
        <v>576</v>
      </c>
      <c r="EA48" s="273">
        <v>0</v>
      </c>
      <c r="EB48" s="273">
        <v>0</v>
      </c>
      <c r="EC48" s="273">
        <v>0</v>
      </c>
      <c r="ED48" s="273">
        <v>15</v>
      </c>
      <c r="EE48" s="273">
        <v>0</v>
      </c>
      <c r="EF48" s="273">
        <v>0</v>
      </c>
      <c r="EG48" s="273">
        <v>0</v>
      </c>
      <c r="EH48" s="273">
        <v>0</v>
      </c>
      <c r="EI48" s="273">
        <v>0</v>
      </c>
      <c r="EJ48" s="273">
        <v>0</v>
      </c>
      <c r="EK48" s="273">
        <v>0</v>
      </c>
      <c r="EL48" s="273">
        <v>0</v>
      </c>
      <c r="EM48" s="273">
        <v>0</v>
      </c>
      <c r="EN48" s="273">
        <v>549</v>
      </c>
      <c r="EO48" s="273">
        <v>0</v>
      </c>
      <c r="EP48" s="273">
        <v>0</v>
      </c>
      <c r="EQ48" s="273">
        <v>0</v>
      </c>
      <c r="ER48" s="273">
        <v>0</v>
      </c>
      <c r="ES48" s="273">
        <v>12</v>
      </c>
      <c r="ET48" s="273">
        <v>0</v>
      </c>
      <c r="EU48" s="273">
        <f t="shared" si="8"/>
        <v>35466</v>
      </c>
      <c r="EV48" s="273">
        <v>5953</v>
      </c>
      <c r="EW48" s="273">
        <v>19</v>
      </c>
      <c r="EX48" s="273">
        <v>289</v>
      </c>
      <c r="EY48" s="273">
        <v>6559</v>
      </c>
      <c r="EZ48" s="273">
        <v>9576</v>
      </c>
      <c r="FA48" s="273">
        <v>2641</v>
      </c>
      <c r="FB48" s="273">
        <v>48</v>
      </c>
      <c r="FC48" s="273">
        <v>8140</v>
      </c>
      <c r="FD48" s="273">
        <v>28</v>
      </c>
      <c r="FE48" s="273">
        <v>17</v>
      </c>
      <c r="FF48" s="273">
        <v>102</v>
      </c>
      <c r="FG48" s="273">
        <v>5</v>
      </c>
      <c r="FH48" s="273">
        <v>0</v>
      </c>
      <c r="FI48" s="273">
        <v>0</v>
      </c>
      <c r="FJ48" s="273">
        <v>0</v>
      </c>
      <c r="FK48" s="273">
        <v>0</v>
      </c>
      <c r="FL48" s="273">
        <v>0</v>
      </c>
      <c r="FM48" s="273">
        <v>0</v>
      </c>
      <c r="FN48" s="273">
        <v>11</v>
      </c>
      <c r="FO48" s="273">
        <v>2078</v>
      </c>
    </row>
    <row r="49" spans="1:171" s="279" customFormat="1" ht="12" customHeight="1">
      <c r="A49" s="271" t="s">
        <v>624</v>
      </c>
      <c r="B49" s="272" t="s">
        <v>641</v>
      </c>
      <c r="C49" s="300" t="s">
        <v>300</v>
      </c>
      <c r="D49" s="273">
        <f aca="true" t="shared" si="84" ref="D49:R49">SUM(Y49,AT49,BO49,CJ49,DE49,DZ49,EU49)</f>
        <v>71122</v>
      </c>
      <c r="E49" s="273">
        <f t="shared" si="84"/>
        <v>19204</v>
      </c>
      <c r="F49" s="273">
        <f t="shared" si="84"/>
        <v>135</v>
      </c>
      <c r="G49" s="273">
        <f t="shared" si="84"/>
        <v>478</v>
      </c>
      <c r="H49" s="273">
        <f t="shared" si="84"/>
        <v>5043</v>
      </c>
      <c r="I49" s="273">
        <f t="shared" si="84"/>
        <v>6174</v>
      </c>
      <c r="J49" s="273">
        <f t="shared" si="84"/>
        <v>2624</v>
      </c>
      <c r="K49" s="273">
        <f t="shared" si="84"/>
        <v>70</v>
      </c>
      <c r="L49" s="273">
        <f t="shared" si="84"/>
        <v>5399</v>
      </c>
      <c r="M49" s="273">
        <f t="shared" si="84"/>
        <v>320</v>
      </c>
      <c r="N49" s="273">
        <f t="shared" si="84"/>
        <v>2251</v>
      </c>
      <c r="O49" s="273">
        <f t="shared" si="84"/>
        <v>2875</v>
      </c>
      <c r="P49" s="273">
        <f t="shared" si="84"/>
        <v>0</v>
      </c>
      <c r="Q49" s="273">
        <f t="shared" si="84"/>
        <v>972</v>
      </c>
      <c r="R49" s="273">
        <f t="shared" si="84"/>
        <v>20427</v>
      </c>
      <c r="S49" s="273">
        <f aca="true" t="shared" si="85" ref="S49:X49">SUM(AN49,BI49,CD49,CY49,DT49,EO49,FJ49)</f>
        <v>0</v>
      </c>
      <c r="T49" s="273">
        <f t="shared" si="85"/>
        <v>1623</v>
      </c>
      <c r="U49" s="273">
        <f t="shared" si="85"/>
        <v>0</v>
      </c>
      <c r="V49" s="273">
        <f t="shared" si="85"/>
        <v>1237</v>
      </c>
      <c r="W49" s="273">
        <f t="shared" si="85"/>
        <v>32</v>
      </c>
      <c r="X49" s="273">
        <f t="shared" si="85"/>
        <v>2258</v>
      </c>
      <c r="Y49" s="273">
        <f t="shared" si="2"/>
        <v>2609</v>
      </c>
      <c r="Z49" s="273">
        <v>0</v>
      </c>
      <c r="AA49" s="273">
        <v>0</v>
      </c>
      <c r="AB49" s="273">
        <v>0</v>
      </c>
      <c r="AC49" s="273">
        <v>0</v>
      </c>
      <c r="AD49" s="273">
        <v>0</v>
      </c>
      <c r="AE49" s="273">
        <v>0</v>
      </c>
      <c r="AF49" s="273">
        <v>0</v>
      </c>
      <c r="AG49" s="273">
        <v>0</v>
      </c>
      <c r="AH49" s="273">
        <v>0</v>
      </c>
      <c r="AI49" s="273">
        <v>0</v>
      </c>
      <c r="AJ49" s="273">
        <v>0</v>
      </c>
      <c r="AK49" s="273">
        <v>0</v>
      </c>
      <c r="AL49" s="273">
        <v>972</v>
      </c>
      <c r="AM49" s="273">
        <v>0</v>
      </c>
      <c r="AN49" s="273">
        <v>0</v>
      </c>
      <c r="AO49" s="273">
        <v>70</v>
      </c>
      <c r="AP49" s="273">
        <v>0</v>
      </c>
      <c r="AQ49" s="273">
        <v>1237</v>
      </c>
      <c r="AR49" s="273">
        <v>0</v>
      </c>
      <c r="AS49" s="273">
        <v>330</v>
      </c>
      <c r="AT49" s="273">
        <f t="shared" si="3"/>
        <v>5802</v>
      </c>
      <c r="AU49" s="273">
        <v>1053</v>
      </c>
      <c r="AV49" s="273">
        <v>21</v>
      </c>
      <c r="AW49" s="273">
        <v>183</v>
      </c>
      <c r="AX49" s="273">
        <v>3041</v>
      </c>
      <c r="AY49" s="273">
        <v>792</v>
      </c>
      <c r="AZ49" s="273">
        <v>145</v>
      </c>
      <c r="BA49" s="273">
        <v>20</v>
      </c>
      <c r="BB49" s="273">
        <v>315</v>
      </c>
      <c r="BC49" s="273">
        <v>0</v>
      </c>
      <c r="BD49" s="273">
        <v>186</v>
      </c>
      <c r="BE49" s="273">
        <v>0</v>
      </c>
      <c r="BF49" s="273">
        <v>0</v>
      </c>
      <c r="BG49" s="273">
        <v>0</v>
      </c>
      <c r="BH49" s="273">
        <v>0</v>
      </c>
      <c r="BI49" s="273">
        <v>0</v>
      </c>
      <c r="BJ49" s="273">
        <v>0</v>
      </c>
      <c r="BK49" s="273">
        <v>0</v>
      </c>
      <c r="BL49" s="273">
        <v>0</v>
      </c>
      <c r="BM49" s="273">
        <v>0</v>
      </c>
      <c r="BN49" s="273">
        <v>46</v>
      </c>
      <c r="BO49" s="273">
        <f t="shared" si="4"/>
        <v>3823</v>
      </c>
      <c r="BP49" s="273">
        <v>0</v>
      </c>
      <c r="BQ49" s="273">
        <v>0</v>
      </c>
      <c r="BR49" s="273">
        <v>0</v>
      </c>
      <c r="BS49" s="273">
        <v>0</v>
      </c>
      <c r="BT49" s="273">
        <v>0</v>
      </c>
      <c r="BU49" s="273">
        <v>0</v>
      </c>
      <c r="BV49" s="273">
        <v>0</v>
      </c>
      <c r="BW49" s="273">
        <v>0</v>
      </c>
      <c r="BX49" s="273">
        <v>0</v>
      </c>
      <c r="BY49" s="273">
        <v>0</v>
      </c>
      <c r="BZ49" s="273">
        <v>2875</v>
      </c>
      <c r="CA49" s="273">
        <v>0</v>
      </c>
      <c r="CB49" s="273">
        <v>0</v>
      </c>
      <c r="CC49" s="273">
        <v>0</v>
      </c>
      <c r="CD49" s="273">
        <v>0</v>
      </c>
      <c r="CE49" s="273">
        <v>0</v>
      </c>
      <c r="CF49" s="273">
        <v>0</v>
      </c>
      <c r="CG49" s="273">
        <v>0</v>
      </c>
      <c r="CH49" s="273">
        <v>0</v>
      </c>
      <c r="CI49" s="273">
        <v>948</v>
      </c>
      <c r="CJ49" s="273">
        <f t="shared" si="5"/>
        <v>0</v>
      </c>
      <c r="CK49" s="273">
        <v>0</v>
      </c>
      <c r="CL49" s="273">
        <v>0</v>
      </c>
      <c r="CM49" s="273">
        <v>0</v>
      </c>
      <c r="CN49" s="273">
        <v>0</v>
      </c>
      <c r="CO49" s="273">
        <v>0</v>
      </c>
      <c r="CP49" s="273">
        <v>0</v>
      </c>
      <c r="CQ49" s="273">
        <v>0</v>
      </c>
      <c r="CR49" s="273">
        <v>0</v>
      </c>
      <c r="CS49" s="273">
        <v>0</v>
      </c>
      <c r="CT49" s="273">
        <v>0</v>
      </c>
      <c r="CU49" s="273">
        <v>0</v>
      </c>
      <c r="CV49" s="273">
        <v>0</v>
      </c>
      <c r="CW49" s="273">
        <v>0</v>
      </c>
      <c r="CX49" s="273">
        <v>0</v>
      </c>
      <c r="CY49" s="273">
        <v>0</v>
      </c>
      <c r="CZ49" s="273">
        <v>0</v>
      </c>
      <c r="DA49" s="273">
        <v>0</v>
      </c>
      <c r="DB49" s="273">
        <v>0</v>
      </c>
      <c r="DC49" s="273">
        <v>0</v>
      </c>
      <c r="DD49" s="273">
        <v>0</v>
      </c>
      <c r="DE49" s="273">
        <f t="shared" si="6"/>
        <v>0</v>
      </c>
      <c r="DF49" s="273">
        <v>0</v>
      </c>
      <c r="DG49" s="273">
        <v>0</v>
      </c>
      <c r="DH49" s="273">
        <v>0</v>
      </c>
      <c r="DI49" s="273">
        <v>0</v>
      </c>
      <c r="DJ49" s="273">
        <v>0</v>
      </c>
      <c r="DK49" s="273">
        <v>0</v>
      </c>
      <c r="DL49" s="273">
        <v>0</v>
      </c>
      <c r="DM49" s="273">
        <v>0</v>
      </c>
      <c r="DN49" s="273">
        <v>0</v>
      </c>
      <c r="DO49" s="273">
        <v>0</v>
      </c>
      <c r="DP49" s="273">
        <v>0</v>
      </c>
      <c r="DQ49" s="273">
        <v>0</v>
      </c>
      <c r="DR49" s="273">
        <v>0</v>
      </c>
      <c r="DS49" s="273">
        <v>0</v>
      </c>
      <c r="DT49" s="273">
        <v>0</v>
      </c>
      <c r="DU49" s="273">
        <v>0</v>
      </c>
      <c r="DV49" s="273">
        <v>0</v>
      </c>
      <c r="DW49" s="273">
        <v>0</v>
      </c>
      <c r="DX49" s="273">
        <v>0</v>
      </c>
      <c r="DY49" s="273">
        <v>0</v>
      </c>
      <c r="DZ49" s="273">
        <f t="shared" si="7"/>
        <v>20427</v>
      </c>
      <c r="EA49" s="273">
        <v>0</v>
      </c>
      <c r="EB49" s="273">
        <v>0</v>
      </c>
      <c r="EC49" s="273">
        <v>0</v>
      </c>
      <c r="ED49" s="273">
        <v>0</v>
      </c>
      <c r="EE49" s="273">
        <v>0</v>
      </c>
      <c r="EF49" s="273">
        <v>0</v>
      </c>
      <c r="EG49" s="273">
        <v>0</v>
      </c>
      <c r="EH49" s="273">
        <v>0</v>
      </c>
      <c r="EI49" s="273">
        <v>0</v>
      </c>
      <c r="EJ49" s="273">
        <v>0</v>
      </c>
      <c r="EK49" s="273">
        <v>0</v>
      </c>
      <c r="EL49" s="273">
        <v>0</v>
      </c>
      <c r="EM49" s="273">
        <v>0</v>
      </c>
      <c r="EN49" s="273">
        <v>20427</v>
      </c>
      <c r="EO49" s="273">
        <v>0</v>
      </c>
      <c r="EP49" s="273">
        <v>0</v>
      </c>
      <c r="EQ49" s="273">
        <v>0</v>
      </c>
      <c r="ER49" s="273">
        <v>0</v>
      </c>
      <c r="ES49" s="273">
        <v>0</v>
      </c>
      <c r="ET49" s="273">
        <v>0</v>
      </c>
      <c r="EU49" s="273">
        <f t="shared" si="8"/>
        <v>38461</v>
      </c>
      <c r="EV49" s="273">
        <v>18151</v>
      </c>
      <c r="EW49" s="273">
        <v>114</v>
      </c>
      <c r="EX49" s="273">
        <v>295</v>
      </c>
      <c r="EY49" s="273">
        <v>2002</v>
      </c>
      <c r="EZ49" s="273">
        <v>5382</v>
      </c>
      <c r="FA49" s="273">
        <v>2479</v>
      </c>
      <c r="FB49" s="273">
        <v>50</v>
      </c>
      <c r="FC49" s="273">
        <v>5084</v>
      </c>
      <c r="FD49" s="273">
        <v>320</v>
      </c>
      <c r="FE49" s="273">
        <v>2065</v>
      </c>
      <c r="FF49" s="273">
        <v>0</v>
      </c>
      <c r="FG49" s="273">
        <v>0</v>
      </c>
      <c r="FH49" s="273">
        <v>0</v>
      </c>
      <c r="FI49" s="273">
        <v>0</v>
      </c>
      <c r="FJ49" s="273">
        <v>0</v>
      </c>
      <c r="FK49" s="273">
        <v>1553</v>
      </c>
      <c r="FL49" s="273">
        <v>0</v>
      </c>
      <c r="FM49" s="273">
        <v>0</v>
      </c>
      <c r="FN49" s="273">
        <v>32</v>
      </c>
      <c r="FO49" s="273">
        <v>934</v>
      </c>
    </row>
    <row r="50" spans="1:171" s="279" customFormat="1" ht="12" customHeight="1">
      <c r="A50" s="271" t="s">
        <v>597</v>
      </c>
      <c r="B50" s="272" t="s">
        <v>598</v>
      </c>
      <c r="C50" s="300" t="s">
        <v>300</v>
      </c>
      <c r="D50" s="273">
        <f aca="true" t="shared" si="86" ref="D50:R50">SUM(Y50,AT50,BO50,CJ50,DE50,DZ50,EU50)</f>
        <v>64184</v>
      </c>
      <c r="E50" s="273">
        <f t="shared" si="86"/>
        <v>15363</v>
      </c>
      <c r="F50" s="273">
        <f t="shared" si="86"/>
        <v>89</v>
      </c>
      <c r="G50" s="273">
        <f t="shared" si="86"/>
        <v>1684</v>
      </c>
      <c r="H50" s="273">
        <f t="shared" si="86"/>
        <v>8490</v>
      </c>
      <c r="I50" s="273">
        <f t="shared" si="86"/>
        <v>3112</v>
      </c>
      <c r="J50" s="273">
        <f t="shared" si="86"/>
        <v>2486</v>
      </c>
      <c r="K50" s="273">
        <f t="shared" si="86"/>
        <v>1</v>
      </c>
      <c r="L50" s="273">
        <f t="shared" si="86"/>
        <v>2929</v>
      </c>
      <c r="M50" s="273">
        <f t="shared" si="86"/>
        <v>0</v>
      </c>
      <c r="N50" s="273">
        <f t="shared" si="86"/>
        <v>659</v>
      </c>
      <c r="O50" s="273">
        <f t="shared" si="86"/>
        <v>1401</v>
      </c>
      <c r="P50" s="273">
        <f t="shared" si="86"/>
        <v>0</v>
      </c>
      <c r="Q50" s="273">
        <f t="shared" si="86"/>
        <v>11542</v>
      </c>
      <c r="R50" s="273">
        <f t="shared" si="86"/>
        <v>3352</v>
      </c>
      <c r="S50" s="273">
        <f aca="true" t="shared" si="87" ref="S50:X50">SUM(AN50,BI50,CD50,CY50,DT50,EO50,FJ50)</f>
        <v>647</v>
      </c>
      <c r="T50" s="273">
        <f t="shared" si="87"/>
        <v>11990</v>
      </c>
      <c r="U50" s="273">
        <f t="shared" si="87"/>
        <v>0</v>
      </c>
      <c r="V50" s="273">
        <f t="shared" si="87"/>
        <v>0</v>
      </c>
      <c r="W50" s="273">
        <f t="shared" si="87"/>
        <v>0</v>
      </c>
      <c r="X50" s="273">
        <f t="shared" si="87"/>
        <v>439</v>
      </c>
      <c r="Y50" s="273">
        <f t="shared" si="2"/>
        <v>24162</v>
      </c>
      <c r="Z50" s="273">
        <v>69</v>
      </c>
      <c r="AA50" s="273">
        <v>0</v>
      </c>
      <c r="AB50" s="273">
        <v>0</v>
      </c>
      <c r="AC50" s="273">
        <v>560</v>
      </c>
      <c r="AD50" s="273">
        <v>0</v>
      </c>
      <c r="AE50" s="273">
        <v>1</v>
      </c>
      <c r="AF50" s="273">
        <v>0</v>
      </c>
      <c r="AG50" s="273">
        <v>0</v>
      </c>
      <c r="AH50" s="273">
        <v>0</v>
      </c>
      <c r="AI50" s="273">
        <v>0</v>
      </c>
      <c r="AJ50" s="273">
        <v>0</v>
      </c>
      <c r="AK50" s="273">
        <v>0</v>
      </c>
      <c r="AL50" s="273">
        <v>11542</v>
      </c>
      <c r="AM50" s="273">
        <v>0</v>
      </c>
      <c r="AN50" s="273">
        <v>0</v>
      </c>
      <c r="AO50" s="273">
        <v>11990</v>
      </c>
      <c r="AP50" s="273">
        <v>0</v>
      </c>
      <c r="AQ50" s="273">
        <v>0</v>
      </c>
      <c r="AR50" s="273">
        <v>0</v>
      </c>
      <c r="AS50" s="273">
        <v>0</v>
      </c>
      <c r="AT50" s="273">
        <f t="shared" si="3"/>
        <v>2417</v>
      </c>
      <c r="AU50" s="273">
        <v>0</v>
      </c>
      <c r="AV50" s="273">
        <v>0</v>
      </c>
      <c r="AW50" s="273">
        <v>0</v>
      </c>
      <c r="AX50" s="273">
        <v>2250</v>
      </c>
      <c r="AY50" s="273">
        <v>0</v>
      </c>
      <c r="AZ50" s="273">
        <v>0</v>
      </c>
      <c r="BA50" s="273">
        <v>0</v>
      </c>
      <c r="BB50" s="273">
        <v>0</v>
      </c>
      <c r="BC50" s="273">
        <v>0</v>
      </c>
      <c r="BD50" s="273">
        <v>0</v>
      </c>
      <c r="BE50" s="273">
        <v>0</v>
      </c>
      <c r="BF50" s="273">
        <v>0</v>
      </c>
      <c r="BG50" s="273">
        <v>0</v>
      </c>
      <c r="BH50" s="273">
        <v>0</v>
      </c>
      <c r="BI50" s="273">
        <v>0</v>
      </c>
      <c r="BJ50" s="273">
        <v>0</v>
      </c>
      <c r="BK50" s="273">
        <v>0</v>
      </c>
      <c r="BL50" s="273">
        <v>0</v>
      </c>
      <c r="BM50" s="273">
        <v>0</v>
      </c>
      <c r="BN50" s="273">
        <v>167</v>
      </c>
      <c r="BO50" s="273">
        <f t="shared" si="4"/>
        <v>878</v>
      </c>
      <c r="BP50" s="273">
        <v>0</v>
      </c>
      <c r="BQ50" s="273">
        <v>0</v>
      </c>
      <c r="BR50" s="273">
        <v>0</v>
      </c>
      <c r="BS50" s="273">
        <v>0</v>
      </c>
      <c r="BT50" s="273">
        <v>0</v>
      </c>
      <c r="BU50" s="273">
        <v>0</v>
      </c>
      <c r="BV50" s="273">
        <v>0</v>
      </c>
      <c r="BW50" s="273">
        <v>0</v>
      </c>
      <c r="BX50" s="273">
        <v>0</v>
      </c>
      <c r="BY50" s="273">
        <v>0</v>
      </c>
      <c r="BZ50" s="273">
        <v>878</v>
      </c>
      <c r="CA50" s="273">
        <v>0</v>
      </c>
      <c r="CB50" s="273">
        <v>0</v>
      </c>
      <c r="CC50" s="273">
        <v>0</v>
      </c>
      <c r="CD50" s="273">
        <v>0</v>
      </c>
      <c r="CE50" s="273">
        <v>0</v>
      </c>
      <c r="CF50" s="273">
        <v>0</v>
      </c>
      <c r="CG50" s="273">
        <v>0</v>
      </c>
      <c r="CH50" s="273">
        <v>0</v>
      </c>
      <c r="CI50" s="273">
        <v>0</v>
      </c>
      <c r="CJ50" s="273">
        <f t="shared" si="5"/>
        <v>0</v>
      </c>
      <c r="CK50" s="273">
        <v>0</v>
      </c>
      <c r="CL50" s="273">
        <v>0</v>
      </c>
      <c r="CM50" s="273">
        <v>0</v>
      </c>
      <c r="CN50" s="273">
        <v>0</v>
      </c>
      <c r="CO50" s="273">
        <v>0</v>
      </c>
      <c r="CP50" s="273">
        <v>0</v>
      </c>
      <c r="CQ50" s="273">
        <v>0</v>
      </c>
      <c r="CR50" s="273">
        <v>0</v>
      </c>
      <c r="CS50" s="273">
        <v>0</v>
      </c>
      <c r="CT50" s="273">
        <v>0</v>
      </c>
      <c r="CU50" s="273">
        <v>0</v>
      </c>
      <c r="CV50" s="273">
        <v>0</v>
      </c>
      <c r="CW50" s="273">
        <v>0</v>
      </c>
      <c r="CX50" s="273">
        <v>0</v>
      </c>
      <c r="CY50" s="273">
        <v>0</v>
      </c>
      <c r="CZ50" s="273">
        <v>0</v>
      </c>
      <c r="DA50" s="273">
        <v>0</v>
      </c>
      <c r="DB50" s="273">
        <v>0</v>
      </c>
      <c r="DC50" s="273">
        <v>0</v>
      </c>
      <c r="DD50" s="273">
        <v>0</v>
      </c>
      <c r="DE50" s="273">
        <f t="shared" si="6"/>
        <v>1170</v>
      </c>
      <c r="DF50" s="273">
        <v>0</v>
      </c>
      <c r="DG50" s="273">
        <v>0</v>
      </c>
      <c r="DH50" s="273">
        <v>0</v>
      </c>
      <c r="DI50" s="273">
        <v>0</v>
      </c>
      <c r="DJ50" s="273">
        <v>0</v>
      </c>
      <c r="DK50" s="273">
        <v>0</v>
      </c>
      <c r="DL50" s="273">
        <v>0</v>
      </c>
      <c r="DM50" s="273">
        <v>0</v>
      </c>
      <c r="DN50" s="273">
        <v>0</v>
      </c>
      <c r="DO50" s="273">
        <v>0</v>
      </c>
      <c r="DP50" s="273">
        <v>523</v>
      </c>
      <c r="DQ50" s="273">
        <v>0</v>
      </c>
      <c r="DR50" s="273">
        <v>0</v>
      </c>
      <c r="DS50" s="273">
        <v>0</v>
      </c>
      <c r="DT50" s="273">
        <v>647</v>
      </c>
      <c r="DU50" s="273">
        <v>0</v>
      </c>
      <c r="DV50" s="273">
        <v>0</v>
      </c>
      <c r="DW50" s="273">
        <v>0</v>
      </c>
      <c r="DX50" s="273">
        <v>0</v>
      </c>
      <c r="DY50" s="273">
        <v>0</v>
      </c>
      <c r="DZ50" s="273">
        <f t="shared" si="7"/>
        <v>3352</v>
      </c>
      <c r="EA50" s="273">
        <v>0</v>
      </c>
      <c r="EB50" s="273">
        <v>0</v>
      </c>
      <c r="EC50" s="273">
        <v>0</v>
      </c>
      <c r="ED50" s="273">
        <v>0</v>
      </c>
      <c r="EE50" s="273">
        <v>0</v>
      </c>
      <c r="EF50" s="273">
        <v>0</v>
      </c>
      <c r="EG50" s="273">
        <v>0</v>
      </c>
      <c r="EH50" s="273">
        <v>0</v>
      </c>
      <c r="EI50" s="273">
        <v>0</v>
      </c>
      <c r="EJ50" s="273">
        <v>0</v>
      </c>
      <c r="EK50" s="273">
        <v>0</v>
      </c>
      <c r="EL50" s="273">
        <v>0</v>
      </c>
      <c r="EM50" s="273">
        <v>0</v>
      </c>
      <c r="EN50" s="273">
        <v>3352</v>
      </c>
      <c r="EO50" s="273">
        <v>0</v>
      </c>
      <c r="EP50" s="273">
        <v>0</v>
      </c>
      <c r="EQ50" s="273">
        <v>0</v>
      </c>
      <c r="ER50" s="273">
        <v>0</v>
      </c>
      <c r="ES50" s="273">
        <v>0</v>
      </c>
      <c r="ET50" s="273">
        <v>0</v>
      </c>
      <c r="EU50" s="273">
        <f t="shared" si="8"/>
        <v>32205</v>
      </c>
      <c r="EV50" s="273">
        <v>15294</v>
      </c>
      <c r="EW50" s="273">
        <v>89</v>
      </c>
      <c r="EX50" s="273">
        <v>1684</v>
      </c>
      <c r="EY50" s="273">
        <v>5680</v>
      </c>
      <c r="EZ50" s="273">
        <v>3112</v>
      </c>
      <c r="FA50" s="273">
        <v>2485</v>
      </c>
      <c r="FB50" s="273">
        <v>1</v>
      </c>
      <c r="FC50" s="273">
        <v>2929</v>
      </c>
      <c r="FD50" s="273">
        <v>0</v>
      </c>
      <c r="FE50" s="273">
        <v>659</v>
      </c>
      <c r="FF50" s="273">
        <v>0</v>
      </c>
      <c r="FG50" s="273">
        <v>0</v>
      </c>
      <c r="FH50" s="273">
        <v>0</v>
      </c>
      <c r="FI50" s="273">
        <v>0</v>
      </c>
      <c r="FJ50" s="273">
        <v>0</v>
      </c>
      <c r="FK50" s="273">
        <v>0</v>
      </c>
      <c r="FL50" s="273">
        <v>0</v>
      </c>
      <c r="FM50" s="273">
        <v>0</v>
      </c>
      <c r="FN50" s="273">
        <v>0</v>
      </c>
      <c r="FO50" s="273">
        <v>272</v>
      </c>
    </row>
    <row r="51" spans="1:171" s="279" customFormat="1" ht="12" customHeight="1">
      <c r="A51" s="271" t="s">
        <v>625</v>
      </c>
      <c r="B51" s="272" t="s">
        <v>626</v>
      </c>
      <c r="C51" s="300" t="s">
        <v>300</v>
      </c>
      <c r="D51" s="273">
        <f aca="true" t="shared" si="88" ref="D51:S51">SUM(Y51,AT51,BO51,CJ51,DE51,DZ51,EU51)</f>
        <v>37313</v>
      </c>
      <c r="E51" s="273">
        <f t="shared" si="88"/>
        <v>7470</v>
      </c>
      <c r="F51" s="273">
        <f t="shared" si="88"/>
        <v>69</v>
      </c>
      <c r="G51" s="273">
        <f t="shared" si="88"/>
        <v>244</v>
      </c>
      <c r="H51" s="273">
        <f t="shared" si="88"/>
        <v>8516</v>
      </c>
      <c r="I51" s="273">
        <f t="shared" si="88"/>
        <v>5911</v>
      </c>
      <c r="J51" s="273">
        <f t="shared" si="88"/>
        <v>2654</v>
      </c>
      <c r="K51" s="273">
        <f t="shared" si="88"/>
        <v>17</v>
      </c>
      <c r="L51" s="273">
        <f t="shared" si="88"/>
        <v>6025</v>
      </c>
      <c r="M51" s="273">
        <f t="shared" si="88"/>
        <v>28</v>
      </c>
      <c r="N51" s="273">
        <f t="shared" si="88"/>
        <v>612</v>
      </c>
      <c r="O51" s="273">
        <f t="shared" si="88"/>
        <v>419</v>
      </c>
      <c r="P51" s="273">
        <f t="shared" si="88"/>
        <v>629</v>
      </c>
      <c r="Q51" s="273">
        <f t="shared" si="88"/>
        <v>275</v>
      </c>
      <c r="R51" s="273">
        <f t="shared" si="88"/>
        <v>931</v>
      </c>
      <c r="S51" s="273">
        <f t="shared" si="88"/>
        <v>0</v>
      </c>
      <c r="T51" s="273">
        <f>SUM(AO51,BJ51,CE51,CZ51,DU51,EP51,FK51)</f>
        <v>1975</v>
      </c>
      <c r="U51" s="273">
        <f>SUM(AP51,BK51,CF51,DA51,DV51,EQ51,FL51)</f>
        <v>0</v>
      </c>
      <c r="V51" s="273">
        <f>SUM(AQ51,BL51,CG51,DB51,DW51,ER51,FM51)</f>
        <v>0</v>
      </c>
      <c r="W51" s="273">
        <f>SUM(AR51,BM51,CH51,DC51,DX51,ES51,FN51)</f>
        <v>6</v>
      </c>
      <c r="X51" s="273">
        <f>SUM(AS51,BN51,CI51,DD51,DY51,ET51,FO51)</f>
        <v>1532</v>
      </c>
      <c r="Y51" s="273">
        <f t="shared" si="2"/>
        <v>3446</v>
      </c>
      <c r="Z51" s="273">
        <v>0</v>
      </c>
      <c r="AA51" s="273">
        <v>0</v>
      </c>
      <c r="AB51" s="273">
        <v>0</v>
      </c>
      <c r="AC51" s="273">
        <v>1196</v>
      </c>
      <c r="AD51" s="273">
        <v>0</v>
      </c>
      <c r="AE51" s="273">
        <v>0</v>
      </c>
      <c r="AF51" s="273">
        <v>0</v>
      </c>
      <c r="AG51" s="273">
        <v>0</v>
      </c>
      <c r="AH51" s="273">
        <v>0</v>
      </c>
      <c r="AI51" s="273">
        <v>0</v>
      </c>
      <c r="AJ51" s="273">
        <v>0</v>
      </c>
      <c r="AK51" s="273">
        <v>0</v>
      </c>
      <c r="AL51" s="273">
        <v>275</v>
      </c>
      <c r="AM51" s="273">
        <v>0</v>
      </c>
      <c r="AN51" s="273">
        <v>0</v>
      </c>
      <c r="AO51" s="273">
        <v>1975</v>
      </c>
      <c r="AP51" s="273">
        <v>0</v>
      </c>
      <c r="AQ51" s="273">
        <v>0</v>
      </c>
      <c r="AR51" s="273">
        <v>0</v>
      </c>
      <c r="AS51" s="273">
        <v>0</v>
      </c>
      <c r="AT51" s="273">
        <f t="shared" si="3"/>
        <v>864</v>
      </c>
      <c r="AU51" s="273">
        <v>0</v>
      </c>
      <c r="AV51" s="273">
        <v>0</v>
      </c>
      <c r="AW51" s="273">
        <v>0</v>
      </c>
      <c r="AX51" s="273">
        <v>864</v>
      </c>
      <c r="AY51" s="273">
        <v>0</v>
      </c>
      <c r="AZ51" s="273">
        <v>0</v>
      </c>
      <c r="BA51" s="273">
        <v>0</v>
      </c>
      <c r="BB51" s="273">
        <v>0</v>
      </c>
      <c r="BC51" s="273">
        <v>0</v>
      </c>
      <c r="BD51" s="273">
        <v>0</v>
      </c>
      <c r="BE51" s="273">
        <v>0</v>
      </c>
      <c r="BF51" s="273">
        <v>0</v>
      </c>
      <c r="BG51" s="273">
        <v>0</v>
      </c>
      <c r="BH51" s="273">
        <v>0</v>
      </c>
      <c r="BI51" s="273">
        <v>0</v>
      </c>
      <c r="BJ51" s="273">
        <v>0</v>
      </c>
      <c r="BK51" s="273">
        <v>0</v>
      </c>
      <c r="BL51" s="273">
        <v>0</v>
      </c>
      <c r="BM51" s="273">
        <v>0</v>
      </c>
      <c r="BN51" s="273">
        <v>0</v>
      </c>
      <c r="BO51" s="273">
        <f t="shared" si="4"/>
        <v>1246</v>
      </c>
      <c r="BP51" s="273">
        <v>0</v>
      </c>
      <c r="BQ51" s="273">
        <v>0</v>
      </c>
      <c r="BR51" s="273">
        <v>0</v>
      </c>
      <c r="BS51" s="273">
        <v>0</v>
      </c>
      <c r="BT51" s="273">
        <v>0</v>
      </c>
      <c r="BU51" s="273">
        <v>0</v>
      </c>
      <c r="BV51" s="273">
        <v>0</v>
      </c>
      <c r="BW51" s="273">
        <v>0</v>
      </c>
      <c r="BX51" s="273">
        <v>0</v>
      </c>
      <c r="BY51" s="273">
        <v>0</v>
      </c>
      <c r="BZ51" s="273">
        <v>247</v>
      </c>
      <c r="CA51" s="273">
        <v>629</v>
      </c>
      <c r="CB51" s="273">
        <v>0</v>
      </c>
      <c r="CC51" s="273">
        <v>0</v>
      </c>
      <c r="CD51" s="273">
        <v>0</v>
      </c>
      <c r="CE51" s="273">
        <v>0</v>
      </c>
      <c r="CF51" s="273">
        <v>0</v>
      </c>
      <c r="CG51" s="273">
        <v>0</v>
      </c>
      <c r="CH51" s="273">
        <v>0</v>
      </c>
      <c r="CI51" s="273">
        <v>370</v>
      </c>
      <c r="CJ51" s="273">
        <f t="shared" si="5"/>
        <v>0</v>
      </c>
      <c r="CK51" s="273">
        <v>0</v>
      </c>
      <c r="CL51" s="273">
        <v>0</v>
      </c>
      <c r="CM51" s="273">
        <v>0</v>
      </c>
      <c r="CN51" s="273">
        <v>0</v>
      </c>
      <c r="CO51" s="273">
        <v>0</v>
      </c>
      <c r="CP51" s="273">
        <v>0</v>
      </c>
      <c r="CQ51" s="273">
        <v>0</v>
      </c>
      <c r="CR51" s="273">
        <v>0</v>
      </c>
      <c r="CS51" s="273">
        <v>0</v>
      </c>
      <c r="CT51" s="273">
        <v>0</v>
      </c>
      <c r="CU51" s="273">
        <v>0</v>
      </c>
      <c r="CV51" s="273">
        <v>0</v>
      </c>
      <c r="CW51" s="273">
        <v>0</v>
      </c>
      <c r="CX51" s="273">
        <v>0</v>
      </c>
      <c r="CY51" s="273">
        <v>0</v>
      </c>
      <c r="CZ51" s="273">
        <v>0</v>
      </c>
      <c r="DA51" s="273">
        <v>0</v>
      </c>
      <c r="DB51" s="273">
        <v>0</v>
      </c>
      <c r="DC51" s="273">
        <v>0</v>
      </c>
      <c r="DD51" s="273">
        <v>0</v>
      </c>
      <c r="DE51" s="273">
        <f t="shared" si="6"/>
        <v>0</v>
      </c>
      <c r="DF51" s="273">
        <v>0</v>
      </c>
      <c r="DG51" s="273">
        <v>0</v>
      </c>
      <c r="DH51" s="273">
        <v>0</v>
      </c>
      <c r="DI51" s="273">
        <v>0</v>
      </c>
      <c r="DJ51" s="273">
        <v>0</v>
      </c>
      <c r="DK51" s="273">
        <v>0</v>
      </c>
      <c r="DL51" s="273">
        <v>0</v>
      </c>
      <c r="DM51" s="273">
        <v>0</v>
      </c>
      <c r="DN51" s="273">
        <v>0</v>
      </c>
      <c r="DO51" s="273">
        <v>0</v>
      </c>
      <c r="DP51" s="273">
        <v>0</v>
      </c>
      <c r="DQ51" s="273">
        <v>0</v>
      </c>
      <c r="DR51" s="273">
        <v>0</v>
      </c>
      <c r="DS51" s="273">
        <v>0</v>
      </c>
      <c r="DT51" s="273">
        <v>0</v>
      </c>
      <c r="DU51" s="273">
        <v>0</v>
      </c>
      <c r="DV51" s="273">
        <v>0</v>
      </c>
      <c r="DW51" s="273">
        <v>0</v>
      </c>
      <c r="DX51" s="273">
        <v>0</v>
      </c>
      <c r="DY51" s="273">
        <v>0</v>
      </c>
      <c r="DZ51" s="273">
        <f t="shared" si="7"/>
        <v>1019</v>
      </c>
      <c r="EA51" s="273">
        <v>0</v>
      </c>
      <c r="EB51" s="273">
        <v>0</v>
      </c>
      <c r="EC51" s="273">
        <v>0</v>
      </c>
      <c r="ED51" s="273">
        <v>0</v>
      </c>
      <c r="EE51" s="273">
        <v>0</v>
      </c>
      <c r="EF51" s="273">
        <v>0</v>
      </c>
      <c r="EG51" s="273">
        <v>0</v>
      </c>
      <c r="EH51" s="273">
        <v>0</v>
      </c>
      <c r="EI51" s="273">
        <v>0</v>
      </c>
      <c r="EJ51" s="273">
        <v>0</v>
      </c>
      <c r="EK51" s="273">
        <v>0</v>
      </c>
      <c r="EL51" s="273">
        <v>0</v>
      </c>
      <c r="EM51" s="273">
        <v>0</v>
      </c>
      <c r="EN51" s="273">
        <v>931</v>
      </c>
      <c r="EO51" s="273">
        <v>0</v>
      </c>
      <c r="EP51" s="273">
        <v>0</v>
      </c>
      <c r="EQ51" s="273">
        <v>0</v>
      </c>
      <c r="ER51" s="273">
        <v>0</v>
      </c>
      <c r="ES51" s="273">
        <v>6</v>
      </c>
      <c r="ET51" s="273">
        <v>82</v>
      </c>
      <c r="EU51" s="273">
        <f t="shared" si="8"/>
        <v>30738</v>
      </c>
      <c r="EV51" s="273">
        <v>7470</v>
      </c>
      <c r="EW51" s="273">
        <v>69</v>
      </c>
      <c r="EX51" s="273">
        <v>244</v>
      </c>
      <c r="EY51" s="273">
        <v>6456</v>
      </c>
      <c r="EZ51" s="273">
        <v>5911</v>
      </c>
      <c r="FA51" s="273">
        <v>2654</v>
      </c>
      <c r="FB51" s="273">
        <v>17</v>
      </c>
      <c r="FC51" s="273">
        <v>6025</v>
      </c>
      <c r="FD51" s="273">
        <v>28</v>
      </c>
      <c r="FE51" s="273">
        <v>612</v>
      </c>
      <c r="FF51" s="273">
        <v>172</v>
      </c>
      <c r="FG51" s="273">
        <v>0</v>
      </c>
      <c r="FH51" s="273">
        <v>0</v>
      </c>
      <c r="FI51" s="273">
        <v>0</v>
      </c>
      <c r="FJ51" s="273">
        <v>0</v>
      </c>
      <c r="FK51" s="273">
        <v>0</v>
      </c>
      <c r="FL51" s="273">
        <v>0</v>
      </c>
      <c r="FM51" s="273">
        <v>0</v>
      </c>
      <c r="FN51" s="273">
        <v>0</v>
      </c>
      <c r="FO51" s="273">
        <v>1080</v>
      </c>
    </row>
    <row r="52" spans="1:171" s="279" customFormat="1" ht="12" customHeight="1">
      <c r="A52" s="271" t="s">
        <v>599</v>
      </c>
      <c r="B52" s="272" t="s">
        <v>627</v>
      </c>
      <c r="C52" s="300" t="s">
        <v>300</v>
      </c>
      <c r="D52" s="273">
        <f aca="true" t="shared" si="89" ref="D52:R52">SUM(Y52,AT52,BO52,CJ52,DE52,DZ52,EU52)</f>
        <v>74999</v>
      </c>
      <c r="E52" s="273">
        <f t="shared" si="89"/>
        <v>25202</v>
      </c>
      <c r="F52" s="273">
        <f t="shared" si="89"/>
        <v>54</v>
      </c>
      <c r="G52" s="273">
        <f t="shared" si="89"/>
        <v>246</v>
      </c>
      <c r="H52" s="273">
        <f t="shared" si="89"/>
        <v>10403</v>
      </c>
      <c r="I52" s="273">
        <f t="shared" si="89"/>
        <v>7373</v>
      </c>
      <c r="J52" s="273">
        <f t="shared" si="89"/>
        <v>3190</v>
      </c>
      <c r="K52" s="273">
        <f t="shared" si="89"/>
        <v>93</v>
      </c>
      <c r="L52" s="273">
        <f t="shared" si="89"/>
        <v>6433</v>
      </c>
      <c r="M52" s="273">
        <f t="shared" si="89"/>
        <v>91</v>
      </c>
      <c r="N52" s="273">
        <f t="shared" si="89"/>
        <v>546</v>
      </c>
      <c r="O52" s="273">
        <f t="shared" si="89"/>
        <v>12057</v>
      </c>
      <c r="P52" s="273">
        <f t="shared" si="89"/>
        <v>139</v>
      </c>
      <c r="Q52" s="273">
        <f t="shared" si="89"/>
        <v>5126</v>
      </c>
      <c r="R52" s="273">
        <f t="shared" si="89"/>
        <v>499</v>
      </c>
      <c r="S52" s="273">
        <f aca="true" t="shared" si="90" ref="S52:X52">SUM(AN52,BI52,CD52,CY52,DT52,EO52,FJ52)</f>
        <v>0</v>
      </c>
      <c r="T52" s="273">
        <f t="shared" si="90"/>
        <v>1164</v>
      </c>
      <c r="U52" s="273">
        <f t="shared" si="90"/>
        <v>0</v>
      </c>
      <c r="V52" s="273">
        <f t="shared" si="90"/>
        <v>1102</v>
      </c>
      <c r="W52" s="273">
        <f t="shared" si="90"/>
        <v>86</v>
      </c>
      <c r="X52" s="273">
        <f t="shared" si="90"/>
        <v>1195</v>
      </c>
      <c r="Y52" s="273">
        <f t="shared" si="2"/>
        <v>7868</v>
      </c>
      <c r="Z52" s="273">
        <v>80</v>
      </c>
      <c r="AA52" s="273">
        <v>0</v>
      </c>
      <c r="AB52" s="273">
        <v>22</v>
      </c>
      <c r="AC52" s="273">
        <v>310</v>
      </c>
      <c r="AD52" s="273">
        <v>0</v>
      </c>
      <c r="AE52" s="273">
        <v>0</v>
      </c>
      <c r="AF52" s="273">
        <v>0</v>
      </c>
      <c r="AG52" s="273">
        <v>0</v>
      </c>
      <c r="AH52" s="273">
        <v>14</v>
      </c>
      <c r="AI52" s="273">
        <v>52</v>
      </c>
      <c r="AJ52" s="273">
        <v>0</v>
      </c>
      <c r="AK52" s="273">
        <v>0</v>
      </c>
      <c r="AL52" s="273">
        <v>5126</v>
      </c>
      <c r="AM52" s="273">
        <v>0</v>
      </c>
      <c r="AN52" s="273">
        <v>0</v>
      </c>
      <c r="AO52" s="273">
        <v>1164</v>
      </c>
      <c r="AP52" s="273">
        <v>0</v>
      </c>
      <c r="AQ52" s="273">
        <v>1100</v>
      </c>
      <c r="AR52" s="273">
        <v>0</v>
      </c>
      <c r="AS52" s="273">
        <v>0</v>
      </c>
      <c r="AT52" s="273">
        <f t="shared" si="3"/>
        <v>4634</v>
      </c>
      <c r="AU52" s="273">
        <v>157</v>
      </c>
      <c r="AV52" s="273">
        <v>0</v>
      </c>
      <c r="AW52" s="273">
        <v>0</v>
      </c>
      <c r="AX52" s="273">
        <v>4241</v>
      </c>
      <c r="AY52" s="273">
        <v>182</v>
      </c>
      <c r="AZ52" s="273">
        <v>28</v>
      </c>
      <c r="BA52" s="273">
        <v>0</v>
      </c>
      <c r="BB52" s="273">
        <v>0</v>
      </c>
      <c r="BC52" s="273">
        <v>0</v>
      </c>
      <c r="BD52" s="273">
        <v>0</v>
      </c>
      <c r="BE52" s="273">
        <v>0</v>
      </c>
      <c r="BF52" s="273">
        <v>0</v>
      </c>
      <c r="BG52" s="273">
        <v>0</v>
      </c>
      <c r="BH52" s="273">
        <v>0</v>
      </c>
      <c r="BI52" s="273">
        <v>0</v>
      </c>
      <c r="BJ52" s="273">
        <v>0</v>
      </c>
      <c r="BK52" s="273">
        <v>0</v>
      </c>
      <c r="BL52" s="273">
        <v>0</v>
      </c>
      <c r="BM52" s="273">
        <v>0</v>
      </c>
      <c r="BN52" s="273">
        <v>26</v>
      </c>
      <c r="BO52" s="273">
        <f t="shared" si="4"/>
        <v>12446</v>
      </c>
      <c r="BP52" s="273">
        <v>0</v>
      </c>
      <c r="BQ52" s="273">
        <v>0</v>
      </c>
      <c r="BR52" s="273">
        <v>0</v>
      </c>
      <c r="BS52" s="273">
        <v>0</v>
      </c>
      <c r="BT52" s="273">
        <v>0</v>
      </c>
      <c r="BU52" s="273">
        <v>0</v>
      </c>
      <c r="BV52" s="273">
        <v>0</v>
      </c>
      <c r="BW52" s="273">
        <v>0</v>
      </c>
      <c r="BX52" s="273">
        <v>0</v>
      </c>
      <c r="BY52" s="273">
        <v>0</v>
      </c>
      <c r="BZ52" s="273">
        <v>11981</v>
      </c>
      <c r="CA52" s="273">
        <v>0</v>
      </c>
      <c r="CB52" s="273">
        <v>0</v>
      </c>
      <c r="CC52" s="273">
        <v>0</v>
      </c>
      <c r="CD52" s="273">
        <v>0</v>
      </c>
      <c r="CE52" s="273">
        <v>0</v>
      </c>
      <c r="CF52" s="273">
        <v>0</v>
      </c>
      <c r="CG52" s="273">
        <v>0</v>
      </c>
      <c r="CH52" s="273">
        <v>0</v>
      </c>
      <c r="CI52" s="273">
        <v>465</v>
      </c>
      <c r="CJ52" s="273">
        <f t="shared" si="5"/>
        <v>139</v>
      </c>
      <c r="CK52" s="273">
        <v>0</v>
      </c>
      <c r="CL52" s="273">
        <v>0</v>
      </c>
      <c r="CM52" s="273">
        <v>0</v>
      </c>
      <c r="CN52" s="273">
        <v>0</v>
      </c>
      <c r="CO52" s="273">
        <v>0</v>
      </c>
      <c r="CP52" s="273">
        <v>0</v>
      </c>
      <c r="CQ52" s="273">
        <v>0</v>
      </c>
      <c r="CR52" s="273">
        <v>0</v>
      </c>
      <c r="CS52" s="273">
        <v>0</v>
      </c>
      <c r="CT52" s="273">
        <v>0</v>
      </c>
      <c r="CU52" s="273">
        <v>0</v>
      </c>
      <c r="CV52" s="273">
        <v>139</v>
      </c>
      <c r="CW52" s="273">
        <v>0</v>
      </c>
      <c r="CX52" s="273">
        <v>0</v>
      </c>
      <c r="CY52" s="273">
        <v>0</v>
      </c>
      <c r="CZ52" s="273">
        <v>0</v>
      </c>
      <c r="DA52" s="273">
        <v>0</v>
      </c>
      <c r="DB52" s="273">
        <v>0</v>
      </c>
      <c r="DC52" s="273">
        <v>0</v>
      </c>
      <c r="DD52" s="273">
        <v>0</v>
      </c>
      <c r="DE52" s="273">
        <f t="shared" si="6"/>
        <v>0</v>
      </c>
      <c r="DF52" s="273">
        <v>0</v>
      </c>
      <c r="DG52" s="273">
        <v>0</v>
      </c>
      <c r="DH52" s="273">
        <v>0</v>
      </c>
      <c r="DI52" s="273">
        <v>0</v>
      </c>
      <c r="DJ52" s="273">
        <v>0</v>
      </c>
      <c r="DK52" s="273">
        <v>0</v>
      </c>
      <c r="DL52" s="273">
        <v>0</v>
      </c>
      <c r="DM52" s="273">
        <v>0</v>
      </c>
      <c r="DN52" s="273">
        <v>0</v>
      </c>
      <c r="DO52" s="273">
        <v>0</v>
      </c>
      <c r="DP52" s="273">
        <v>0</v>
      </c>
      <c r="DQ52" s="273">
        <v>0</v>
      </c>
      <c r="DR52" s="273">
        <v>0</v>
      </c>
      <c r="DS52" s="273">
        <v>0</v>
      </c>
      <c r="DT52" s="273">
        <v>0</v>
      </c>
      <c r="DU52" s="273">
        <v>0</v>
      </c>
      <c r="DV52" s="273">
        <v>0</v>
      </c>
      <c r="DW52" s="273">
        <v>0</v>
      </c>
      <c r="DX52" s="273">
        <v>0</v>
      </c>
      <c r="DY52" s="273">
        <v>0</v>
      </c>
      <c r="DZ52" s="273">
        <f t="shared" si="7"/>
        <v>499</v>
      </c>
      <c r="EA52" s="273">
        <v>0</v>
      </c>
      <c r="EB52" s="273">
        <v>0</v>
      </c>
      <c r="EC52" s="273">
        <v>0</v>
      </c>
      <c r="ED52" s="273">
        <v>0</v>
      </c>
      <c r="EE52" s="273">
        <v>0</v>
      </c>
      <c r="EF52" s="273">
        <v>0</v>
      </c>
      <c r="EG52" s="273">
        <v>0</v>
      </c>
      <c r="EH52" s="273">
        <v>0</v>
      </c>
      <c r="EI52" s="273">
        <v>0</v>
      </c>
      <c r="EJ52" s="273">
        <v>0</v>
      </c>
      <c r="EK52" s="273">
        <v>0</v>
      </c>
      <c r="EL52" s="273">
        <v>0</v>
      </c>
      <c r="EM52" s="273">
        <v>0</v>
      </c>
      <c r="EN52" s="273">
        <v>499</v>
      </c>
      <c r="EO52" s="273">
        <v>0</v>
      </c>
      <c r="EP52" s="273">
        <v>0</v>
      </c>
      <c r="EQ52" s="273">
        <v>0</v>
      </c>
      <c r="ER52" s="273">
        <v>0</v>
      </c>
      <c r="ES52" s="273">
        <v>0</v>
      </c>
      <c r="ET52" s="273">
        <v>0</v>
      </c>
      <c r="EU52" s="273">
        <f t="shared" si="8"/>
        <v>49413</v>
      </c>
      <c r="EV52" s="273">
        <v>24965</v>
      </c>
      <c r="EW52" s="273">
        <v>54</v>
      </c>
      <c r="EX52" s="273">
        <v>224</v>
      </c>
      <c r="EY52" s="273">
        <v>5852</v>
      </c>
      <c r="EZ52" s="273">
        <v>7191</v>
      </c>
      <c r="FA52" s="273">
        <v>3162</v>
      </c>
      <c r="FB52" s="273">
        <v>93</v>
      </c>
      <c r="FC52" s="273">
        <v>6433</v>
      </c>
      <c r="FD52" s="273">
        <v>77</v>
      </c>
      <c r="FE52" s="273">
        <v>494</v>
      </c>
      <c r="FF52" s="273">
        <v>76</v>
      </c>
      <c r="FG52" s="273">
        <v>0</v>
      </c>
      <c r="FH52" s="273">
        <v>0</v>
      </c>
      <c r="FI52" s="273">
        <v>0</v>
      </c>
      <c r="FJ52" s="273">
        <v>0</v>
      </c>
      <c r="FK52" s="273">
        <v>0</v>
      </c>
      <c r="FL52" s="273">
        <v>0</v>
      </c>
      <c r="FM52" s="273">
        <v>2</v>
      </c>
      <c r="FN52" s="273">
        <v>86</v>
      </c>
      <c r="FO52" s="273">
        <v>704</v>
      </c>
    </row>
    <row r="53" spans="1:171" s="279" customFormat="1" ht="12" customHeight="1">
      <c r="A53" s="271" t="s">
        <v>600</v>
      </c>
      <c r="B53" s="272" t="s">
        <v>601</v>
      </c>
      <c r="C53" s="300" t="s">
        <v>300</v>
      </c>
      <c r="D53" s="273">
        <f aca="true" t="shared" si="91" ref="D53:R53">SUM(Y53,AT53,BO53,CJ53,DE53,DZ53,EU53)</f>
        <v>55309</v>
      </c>
      <c r="E53" s="273">
        <f t="shared" si="91"/>
        <v>6603</v>
      </c>
      <c r="F53" s="273">
        <f t="shared" si="91"/>
        <v>65</v>
      </c>
      <c r="G53" s="273">
        <f t="shared" si="91"/>
        <v>520</v>
      </c>
      <c r="H53" s="273">
        <f t="shared" si="91"/>
        <v>7471</v>
      </c>
      <c r="I53" s="273">
        <f t="shared" si="91"/>
        <v>11055</v>
      </c>
      <c r="J53" s="273">
        <f t="shared" si="91"/>
        <v>3470</v>
      </c>
      <c r="K53" s="273">
        <f t="shared" si="91"/>
        <v>13</v>
      </c>
      <c r="L53" s="273">
        <f t="shared" si="91"/>
        <v>330</v>
      </c>
      <c r="M53" s="273">
        <f t="shared" si="91"/>
        <v>35</v>
      </c>
      <c r="N53" s="273">
        <f t="shared" si="91"/>
        <v>604</v>
      </c>
      <c r="O53" s="273">
        <f t="shared" si="91"/>
        <v>5401</v>
      </c>
      <c r="P53" s="273">
        <f t="shared" si="91"/>
        <v>122</v>
      </c>
      <c r="Q53" s="273">
        <f t="shared" si="91"/>
        <v>12474</v>
      </c>
      <c r="R53" s="273">
        <f t="shared" si="91"/>
        <v>127</v>
      </c>
      <c r="S53" s="273">
        <f aca="true" t="shared" si="92" ref="S53:X53">SUM(AN53,BI53,CD53,CY53,DT53,EO53,FJ53)</f>
        <v>0</v>
      </c>
      <c r="T53" s="273">
        <f t="shared" si="92"/>
        <v>1297</v>
      </c>
      <c r="U53" s="273">
        <f t="shared" si="92"/>
        <v>0</v>
      </c>
      <c r="V53" s="273">
        <f t="shared" si="92"/>
        <v>1850</v>
      </c>
      <c r="W53" s="273">
        <f t="shared" si="92"/>
        <v>124</v>
      </c>
      <c r="X53" s="273">
        <f t="shared" si="92"/>
        <v>3748</v>
      </c>
      <c r="Y53" s="273">
        <f t="shared" si="2"/>
        <v>16278</v>
      </c>
      <c r="Z53" s="273">
        <v>3</v>
      </c>
      <c r="AA53" s="273">
        <v>0</v>
      </c>
      <c r="AB53" s="273">
        <v>0</v>
      </c>
      <c r="AC53" s="273">
        <v>654</v>
      </c>
      <c r="AD53" s="273">
        <v>0</v>
      </c>
      <c r="AE53" s="273">
        <v>0</v>
      </c>
      <c r="AF53" s="273">
        <v>0</v>
      </c>
      <c r="AG53" s="273">
        <v>0</v>
      </c>
      <c r="AH53" s="273">
        <v>0</v>
      </c>
      <c r="AI53" s="273">
        <v>0</v>
      </c>
      <c r="AJ53" s="273">
        <v>0</v>
      </c>
      <c r="AK53" s="273">
        <v>0</v>
      </c>
      <c r="AL53" s="273">
        <v>12474</v>
      </c>
      <c r="AM53" s="273">
        <v>0</v>
      </c>
      <c r="AN53" s="273">
        <v>0</v>
      </c>
      <c r="AO53" s="273">
        <v>1297</v>
      </c>
      <c r="AP53" s="273">
        <v>0</v>
      </c>
      <c r="AQ53" s="273">
        <v>1850</v>
      </c>
      <c r="AR53" s="273">
        <v>0</v>
      </c>
      <c r="AS53" s="273">
        <v>0</v>
      </c>
      <c r="AT53" s="273">
        <f t="shared" si="3"/>
        <v>2996</v>
      </c>
      <c r="AU53" s="273">
        <v>0</v>
      </c>
      <c r="AV53" s="273">
        <v>0</v>
      </c>
      <c r="AW53" s="273">
        <v>0</v>
      </c>
      <c r="AX53" s="273">
        <v>2677</v>
      </c>
      <c r="AY53" s="273">
        <v>241</v>
      </c>
      <c r="AZ53" s="273">
        <v>0</v>
      </c>
      <c r="BA53" s="273">
        <v>0</v>
      </c>
      <c r="BB53" s="273">
        <v>0</v>
      </c>
      <c r="BC53" s="273">
        <v>0</v>
      </c>
      <c r="BD53" s="273">
        <v>0</v>
      </c>
      <c r="BE53" s="273">
        <v>0</v>
      </c>
      <c r="BF53" s="273">
        <v>0</v>
      </c>
      <c r="BG53" s="273">
        <v>0</v>
      </c>
      <c r="BH53" s="273">
        <v>0</v>
      </c>
      <c r="BI53" s="273">
        <v>0</v>
      </c>
      <c r="BJ53" s="273">
        <v>0</v>
      </c>
      <c r="BK53" s="273">
        <v>0</v>
      </c>
      <c r="BL53" s="273">
        <v>0</v>
      </c>
      <c r="BM53" s="273">
        <v>0</v>
      </c>
      <c r="BN53" s="273">
        <v>78</v>
      </c>
      <c r="BO53" s="273">
        <f t="shared" si="4"/>
        <v>3942</v>
      </c>
      <c r="BP53" s="273">
        <v>0</v>
      </c>
      <c r="BQ53" s="273">
        <v>0</v>
      </c>
      <c r="BR53" s="273">
        <v>0</v>
      </c>
      <c r="BS53" s="273">
        <v>0</v>
      </c>
      <c r="BT53" s="273">
        <v>0</v>
      </c>
      <c r="BU53" s="273">
        <v>0</v>
      </c>
      <c r="BV53" s="273">
        <v>0</v>
      </c>
      <c r="BW53" s="273">
        <v>0</v>
      </c>
      <c r="BX53" s="273">
        <v>0</v>
      </c>
      <c r="BY53" s="273">
        <v>0</v>
      </c>
      <c r="BZ53" s="273">
        <v>3942</v>
      </c>
      <c r="CA53" s="273">
        <v>0</v>
      </c>
      <c r="CB53" s="273">
        <v>0</v>
      </c>
      <c r="CC53" s="273">
        <v>0</v>
      </c>
      <c r="CD53" s="273">
        <v>0</v>
      </c>
      <c r="CE53" s="273">
        <v>0</v>
      </c>
      <c r="CF53" s="273">
        <v>0</v>
      </c>
      <c r="CG53" s="273">
        <v>0</v>
      </c>
      <c r="CH53" s="273">
        <v>0</v>
      </c>
      <c r="CI53" s="273">
        <v>0</v>
      </c>
      <c r="CJ53" s="273">
        <f t="shared" si="5"/>
        <v>122</v>
      </c>
      <c r="CK53" s="273">
        <v>0</v>
      </c>
      <c r="CL53" s="273">
        <v>0</v>
      </c>
      <c r="CM53" s="273">
        <v>0</v>
      </c>
      <c r="CN53" s="273">
        <v>0</v>
      </c>
      <c r="CO53" s="273">
        <v>0</v>
      </c>
      <c r="CP53" s="273">
        <v>0</v>
      </c>
      <c r="CQ53" s="273">
        <v>0</v>
      </c>
      <c r="CR53" s="273">
        <v>0</v>
      </c>
      <c r="CS53" s="273">
        <v>0</v>
      </c>
      <c r="CT53" s="273">
        <v>0</v>
      </c>
      <c r="CU53" s="273">
        <v>0</v>
      </c>
      <c r="CV53" s="273">
        <v>122</v>
      </c>
      <c r="CW53" s="273">
        <v>0</v>
      </c>
      <c r="CX53" s="273">
        <v>0</v>
      </c>
      <c r="CY53" s="273">
        <v>0</v>
      </c>
      <c r="CZ53" s="273">
        <v>0</v>
      </c>
      <c r="DA53" s="273">
        <v>0</v>
      </c>
      <c r="DB53" s="273">
        <v>0</v>
      </c>
      <c r="DC53" s="273">
        <v>0</v>
      </c>
      <c r="DD53" s="273">
        <v>0</v>
      </c>
      <c r="DE53" s="273">
        <f t="shared" si="6"/>
        <v>0</v>
      </c>
      <c r="DF53" s="273">
        <v>0</v>
      </c>
      <c r="DG53" s="273">
        <v>0</v>
      </c>
      <c r="DH53" s="273">
        <v>0</v>
      </c>
      <c r="DI53" s="273">
        <v>0</v>
      </c>
      <c r="DJ53" s="273">
        <v>0</v>
      </c>
      <c r="DK53" s="273">
        <v>0</v>
      </c>
      <c r="DL53" s="273">
        <v>0</v>
      </c>
      <c r="DM53" s="273">
        <v>0</v>
      </c>
      <c r="DN53" s="273">
        <v>0</v>
      </c>
      <c r="DO53" s="273">
        <v>0</v>
      </c>
      <c r="DP53" s="273">
        <v>0</v>
      </c>
      <c r="DQ53" s="273">
        <v>0</v>
      </c>
      <c r="DR53" s="273">
        <v>0</v>
      </c>
      <c r="DS53" s="273">
        <v>0</v>
      </c>
      <c r="DT53" s="273">
        <v>0</v>
      </c>
      <c r="DU53" s="273">
        <v>0</v>
      </c>
      <c r="DV53" s="273">
        <v>0</v>
      </c>
      <c r="DW53" s="273">
        <v>0</v>
      </c>
      <c r="DX53" s="273">
        <v>0</v>
      </c>
      <c r="DY53" s="273">
        <v>0</v>
      </c>
      <c r="DZ53" s="273">
        <f t="shared" si="7"/>
        <v>147</v>
      </c>
      <c r="EA53" s="273">
        <v>0</v>
      </c>
      <c r="EB53" s="273">
        <v>0</v>
      </c>
      <c r="EC53" s="273">
        <v>0</v>
      </c>
      <c r="ED53" s="273">
        <v>0</v>
      </c>
      <c r="EE53" s="273">
        <v>0</v>
      </c>
      <c r="EF53" s="273">
        <v>0</v>
      </c>
      <c r="EG53" s="273">
        <v>0</v>
      </c>
      <c r="EH53" s="273">
        <v>0</v>
      </c>
      <c r="EI53" s="273">
        <v>0</v>
      </c>
      <c r="EJ53" s="273">
        <v>0</v>
      </c>
      <c r="EK53" s="273">
        <v>0</v>
      </c>
      <c r="EL53" s="273">
        <v>0</v>
      </c>
      <c r="EM53" s="273">
        <v>0</v>
      </c>
      <c r="EN53" s="273">
        <v>127</v>
      </c>
      <c r="EO53" s="273">
        <v>0</v>
      </c>
      <c r="EP53" s="273">
        <v>0</v>
      </c>
      <c r="EQ53" s="273">
        <v>0</v>
      </c>
      <c r="ER53" s="273">
        <v>0</v>
      </c>
      <c r="ES53" s="273">
        <v>20</v>
      </c>
      <c r="ET53" s="273">
        <v>0</v>
      </c>
      <c r="EU53" s="273">
        <f t="shared" si="8"/>
        <v>31824</v>
      </c>
      <c r="EV53" s="273">
        <v>6600</v>
      </c>
      <c r="EW53" s="273">
        <v>65</v>
      </c>
      <c r="EX53" s="273">
        <v>520</v>
      </c>
      <c r="EY53" s="273">
        <v>4140</v>
      </c>
      <c r="EZ53" s="273">
        <v>10814</v>
      </c>
      <c r="FA53" s="273">
        <v>3470</v>
      </c>
      <c r="FB53" s="273">
        <v>13</v>
      </c>
      <c r="FC53" s="273">
        <v>330</v>
      </c>
      <c r="FD53" s="273">
        <v>35</v>
      </c>
      <c r="FE53" s="273">
        <v>604</v>
      </c>
      <c r="FF53" s="273">
        <v>1459</v>
      </c>
      <c r="FG53" s="273">
        <v>0</v>
      </c>
      <c r="FH53" s="273">
        <v>0</v>
      </c>
      <c r="FI53" s="273">
        <v>0</v>
      </c>
      <c r="FJ53" s="273">
        <v>0</v>
      </c>
      <c r="FK53" s="273">
        <v>0</v>
      </c>
      <c r="FL53" s="273">
        <v>0</v>
      </c>
      <c r="FM53" s="273">
        <v>0</v>
      </c>
      <c r="FN53" s="273">
        <v>104</v>
      </c>
      <c r="FO53" s="273">
        <v>3670</v>
      </c>
    </row>
    <row r="54" spans="1:171" s="279" customFormat="1" ht="12" customHeight="1">
      <c r="A54" s="311" t="s">
        <v>753</v>
      </c>
      <c r="B54" s="312" t="s">
        <v>754</v>
      </c>
      <c r="C54" s="313" t="s">
        <v>755</v>
      </c>
      <c r="D54" s="314">
        <f aca="true" t="shared" si="93" ref="D54:AI54">SUM(D7:D53)</f>
        <v>4498510.6</v>
      </c>
      <c r="E54" s="314">
        <f t="shared" si="93"/>
        <v>514306</v>
      </c>
      <c r="F54" s="314">
        <f t="shared" si="93"/>
        <v>3609</v>
      </c>
      <c r="G54" s="314">
        <f t="shared" si="93"/>
        <v>49724</v>
      </c>
      <c r="H54" s="314">
        <f t="shared" si="93"/>
        <v>729802</v>
      </c>
      <c r="I54" s="314">
        <f t="shared" si="93"/>
        <v>580930</v>
      </c>
      <c r="J54" s="314">
        <f t="shared" si="93"/>
        <v>225906</v>
      </c>
      <c r="K54" s="314">
        <f t="shared" si="93"/>
        <v>7185</v>
      </c>
      <c r="L54" s="314">
        <f t="shared" si="93"/>
        <v>587547</v>
      </c>
      <c r="M54" s="314">
        <f t="shared" si="93"/>
        <v>48828</v>
      </c>
      <c r="N54" s="314">
        <f t="shared" si="93"/>
        <v>36293</v>
      </c>
      <c r="O54" s="314">
        <f t="shared" si="93"/>
        <v>110575</v>
      </c>
      <c r="P54" s="314">
        <f t="shared" si="93"/>
        <v>5873</v>
      </c>
      <c r="Q54" s="314">
        <f t="shared" si="93"/>
        <v>521912</v>
      </c>
      <c r="R54" s="314">
        <f t="shared" si="93"/>
        <v>353823</v>
      </c>
      <c r="S54" s="314">
        <f t="shared" si="93"/>
        <v>15312</v>
      </c>
      <c r="T54" s="314">
        <f t="shared" si="93"/>
        <v>276128</v>
      </c>
      <c r="U54" s="314">
        <f t="shared" si="93"/>
        <v>15869</v>
      </c>
      <c r="V54" s="314">
        <f t="shared" si="93"/>
        <v>36704</v>
      </c>
      <c r="W54" s="314">
        <f t="shared" si="93"/>
        <v>1561.6</v>
      </c>
      <c r="X54" s="314">
        <f t="shared" si="93"/>
        <v>376623</v>
      </c>
      <c r="Y54" s="314">
        <f t="shared" si="93"/>
        <v>1099397</v>
      </c>
      <c r="Z54" s="314">
        <f t="shared" si="93"/>
        <v>5776</v>
      </c>
      <c r="AA54" s="314">
        <f t="shared" si="93"/>
        <v>0</v>
      </c>
      <c r="AB54" s="314">
        <f t="shared" si="93"/>
        <v>242</v>
      </c>
      <c r="AC54" s="314">
        <f t="shared" si="93"/>
        <v>61785</v>
      </c>
      <c r="AD54" s="314">
        <f t="shared" si="93"/>
        <v>772</v>
      </c>
      <c r="AE54" s="314">
        <f t="shared" si="93"/>
        <v>220</v>
      </c>
      <c r="AF54" s="314">
        <f t="shared" si="93"/>
        <v>15</v>
      </c>
      <c r="AG54" s="314">
        <f t="shared" si="93"/>
        <v>635</v>
      </c>
      <c r="AH54" s="314">
        <f t="shared" si="93"/>
        <v>200</v>
      </c>
      <c r="AI54" s="314">
        <f t="shared" si="93"/>
        <v>258</v>
      </c>
      <c r="AJ54" s="314">
        <f aca="true" t="shared" si="94" ref="AJ54:BO54">SUM(AJ7:AJ53)</f>
        <v>0</v>
      </c>
      <c r="AK54" s="314">
        <f t="shared" si="94"/>
        <v>0</v>
      </c>
      <c r="AL54" s="314">
        <f t="shared" si="94"/>
        <v>521912</v>
      </c>
      <c r="AM54" s="314">
        <f t="shared" si="94"/>
        <v>0</v>
      </c>
      <c r="AN54" s="314">
        <f t="shared" si="94"/>
        <v>0</v>
      </c>
      <c r="AO54" s="314">
        <f t="shared" si="94"/>
        <v>274484</v>
      </c>
      <c r="AP54" s="314">
        <f t="shared" si="94"/>
        <v>0</v>
      </c>
      <c r="AQ54" s="314">
        <f t="shared" si="94"/>
        <v>36700</v>
      </c>
      <c r="AR54" s="314">
        <f t="shared" si="94"/>
        <v>0</v>
      </c>
      <c r="AS54" s="314">
        <f t="shared" si="94"/>
        <v>196398</v>
      </c>
      <c r="AT54" s="314">
        <f t="shared" si="94"/>
        <v>461156</v>
      </c>
      <c r="AU54" s="314">
        <f t="shared" si="94"/>
        <v>19709</v>
      </c>
      <c r="AV54" s="314">
        <f t="shared" si="94"/>
        <v>204</v>
      </c>
      <c r="AW54" s="314">
        <f t="shared" si="94"/>
        <v>2751</v>
      </c>
      <c r="AX54" s="314">
        <f t="shared" si="94"/>
        <v>326666</v>
      </c>
      <c r="AY54" s="314">
        <f t="shared" si="94"/>
        <v>40691</v>
      </c>
      <c r="AZ54" s="314">
        <f t="shared" si="94"/>
        <v>9711</v>
      </c>
      <c r="BA54" s="314">
        <f t="shared" si="94"/>
        <v>123</v>
      </c>
      <c r="BB54" s="314">
        <f t="shared" si="94"/>
        <v>27151</v>
      </c>
      <c r="BC54" s="314">
        <f t="shared" si="94"/>
        <v>9994</v>
      </c>
      <c r="BD54" s="314">
        <f t="shared" si="94"/>
        <v>2480</v>
      </c>
      <c r="BE54" s="314">
        <f t="shared" si="94"/>
        <v>0</v>
      </c>
      <c r="BF54" s="314">
        <f t="shared" si="94"/>
        <v>0</v>
      </c>
      <c r="BG54" s="314">
        <f t="shared" si="94"/>
        <v>0</v>
      </c>
      <c r="BH54" s="314">
        <f t="shared" si="94"/>
        <v>0</v>
      </c>
      <c r="BI54" s="314">
        <f t="shared" si="94"/>
        <v>0</v>
      </c>
      <c r="BJ54" s="314">
        <f t="shared" si="94"/>
        <v>0</v>
      </c>
      <c r="BK54" s="314">
        <f t="shared" si="94"/>
        <v>0</v>
      </c>
      <c r="BL54" s="314">
        <f t="shared" si="94"/>
        <v>0</v>
      </c>
      <c r="BM54" s="314">
        <f t="shared" si="94"/>
        <v>0</v>
      </c>
      <c r="BN54" s="314">
        <f t="shared" si="94"/>
        <v>21676</v>
      </c>
      <c r="BO54" s="314">
        <f t="shared" si="94"/>
        <v>116948</v>
      </c>
      <c r="BP54" s="314">
        <f aca="true" t="shared" si="95" ref="BP54:CU54">SUM(BP7:BP53)</f>
        <v>0</v>
      </c>
      <c r="BQ54" s="314">
        <f t="shared" si="95"/>
        <v>0</v>
      </c>
      <c r="BR54" s="314">
        <f t="shared" si="95"/>
        <v>0</v>
      </c>
      <c r="BS54" s="314">
        <f t="shared" si="95"/>
        <v>0</v>
      </c>
      <c r="BT54" s="314">
        <f t="shared" si="95"/>
        <v>0</v>
      </c>
      <c r="BU54" s="314">
        <f t="shared" si="95"/>
        <v>0</v>
      </c>
      <c r="BV54" s="314">
        <f t="shared" si="95"/>
        <v>0</v>
      </c>
      <c r="BW54" s="314">
        <f t="shared" si="95"/>
        <v>0</v>
      </c>
      <c r="BX54" s="314">
        <f t="shared" si="95"/>
        <v>0</v>
      </c>
      <c r="BY54" s="314">
        <f t="shared" si="95"/>
        <v>0</v>
      </c>
      <c r="BZ54" s="314">
        <f t="shared" si="95"/>
        <v>101995</v>
      </c>
      <c r="CA54" s="314">
        <f t="shared" si="95"/>
        <v>2224</v>
      </c>
      <c r="CB54" s="314">
        <f t="shared" si="95"/>
        <v>0</v>
      </c>
      <c r="CC54" s="314">
        <f t="shared" si="95"/>
        <v>0</v>
      </c>
      <c r="CD54" s="314">
        <f t="shared" si="95"/>
        <v>0</v>
      </c>
      <c r="CE54" s="314">
        <f t="shared" si="95"/>
        <v>0</v>
      </c>
      <c r="CF54" s="314">
        <f t="shared" si="95"/>
        <v>0</v>
      </c>
      <c r="CG54" s="314">
        <f t="shared" si="95"/>
        <v>0</v>
      </c>
      <c r="CH54" s="314">
        <f t="shared" si="95"/>
        <v>0</v>
      </c>
      <c r="CI54" s="314">
        <f t="shared" si="95"/>
        <v>12729</v>
      </c>
      <c r="CJ54" s="314">
        <f t="shared" si="95"/>
        <v>3534</v>
      </c>
      <c r="CK54" s="314">
        <f t="shared" si="95"/>
        <v>0</v>
      </c>
      <c r="CL54" s="314">
        <f t="shared" si="95"/>
        <v>0</v>
      </c>
      <c r="CM54" s="314">
        <f t="shared" si="95"/>
        <v>0</v>
      </c>
      <c r="CN54" s="314">
        <f t="shared" si="95"/>
        <v>0</v>
      </c>
      <c r="CO54" s="314">
        <f t="shared" si="95"/>
        <v>0</v>
      </c>
      <c r="CP54" s="314">
        <f t="shared" si="95"/>
        <v>0</v>
      </c>
      <c r="CQ54" s="314">
        <f t="shared" si="95"/>
        <v>0</v>
      </c>
      <c r="CR54" s="314">
        <f t="shared" si="95"/>
        <v>0</v>
      </c>
      <c r="CS54" s="314">
        <f t="shared" si="95"/>
        <v>0</v>
      </c>
      <c r="CT54" s="314">
        <f t="shared" si="95"/>
        <v>0</v>
      </c>
      <c r="CU54" s="314">
        <f t="shared" si="95"/>
        <v>0</v>
      </c>
      <c r="CV54" s="314">
        <f aca="true" t="shared" si="96" ref="CV54:EA54">SUM(CV7:CV53)</f>
        <v>3534</v>
      </c>
      <c r="CW54" s="314">
        <f t="shared" si="96"/>
        <v>0</v>
      </c>
      <c r="CX54" s="314">
        <f t="shared" si="96"/>
        <v>0</v>
      </c>
      <c r="CY54" s="314">
        <f t="shared" si="96"/>
        <v>0</v>
      </c>
      <c r="CZ54" s="314">
        <f t="shared" si="96"/>
        <v>0</v>
      </c>
      <c r="DA54" s="314">
        <f t="shared" si="96"/>
        <v>0</v>
      </c>
      <c r="DB54" s="314">
        <f t="shared" si="96"/>
        <v>0</v>
      </c>
      <c r="DC54" s="314">
        <f t="shared" si="96"/>
        <v>0</v>
      </c>
      <c r="DD54" s="314">
        <f t="shared" si="96"/>
        <v>0</v>
      </c>
      <c r="DE54" s="314">
        <f t="shared" si="96"/>
        <v>14826</v>
      </c>
      <c r="DF54" s="314">
        <f t="shared" si="96"/>
        <v>0</v>
      </c>
      <c r="DG54" s="314">
        <f t="shared" si="96"/>
        <v>0</v>
      </c>
      <c r="DH54" s="314">
        <f t="shared" si="96"/>
        <v>0</v>
      </c>
      <c r="DI54" s="314">
        <f t="shared" si="96"/>
        <v>0</v>
      </c>
      <c r="DJ54" s="314">
        <f t="shared" si="96"/>
        <v>0</v>
      </c>
      <c r="DK54" s="314">
        <f t="shared" si="96"/>
        <v>0</v>
      </c>
      <c r="DL54" s="314">
        <f t="shared" si="96"/>
        <v>0</v>
      </c>
      <c r="DM54" s="314">
        <f t="shared" si="96"/>
        <v>0</v>
      </c>
      <c r="DN54" s="314">
        <f t="shared" si="96"/>
        <v>0</v>
      </c>
      <c r="DO54" s="314">
        <f t="shared" si="96"/>
        <v>0</v>
      </c>
      <c r="DP54" s="314">
        <f t="shared" si="96"/>
        <v>1956</v>
      </c>
      <c r="DQ54" s="314">
        <f t="shared" si="96"/>
        <v>66</v>
      </c>
      <c r="DR54" s="314">
        <f t="shared" si="96"/>
        <v>0</v>
      </c>
      <c r="DS54" s="314">
        <f t="shared" si="96"/>
        <v>0</v>
      </c>
      <c r="DT54" s="314">
        <f t="shared" si="96"/>
        <v>1839</v>
      </c>
      <c r="DU54" s="314">
        <f t="shared" si="96"/>
        <v>0</v>
      </c>
      <c r="DV54" s="314">
        <f t="shared" si="96"/>
        <v>0</v>
      </c>
      <c r="DW54" s="314">
        <f t="shared" si="96"/>
        <v>0</v>
      </c>
      <c r="DX54" s="314">
        <f t="shared" si="96"/>
        <v>0</v>
      </c>
      <c r="DY54" s="314">
        <f t="shared" si="96"/>
        <v>10965</v>
      </c>
      <c r="DZ54" s="314">
        <f t="shared" si="96"/>
        <v>389863.33</v>
      </c>
      <c r="EA54" s="314">
        <f t="shared" si="96"/>
        <v>24</v>
      </c>
      <c r="EB54" s="314">
        <f aca="true" t="shared" si="97" ref="EB54:FG54">SUM(EB7:EB53)</f>
        <v>0</v>
      </c>
      <c r="EC54" s="314">
        <f t="shared" si="97"/>
        <v>0</v>
      </c>
      <c r="ED54" s="314">
        <f t="shared" si="97"/>
        <v>624</v>
      </c>
      <c r="EE54" s="314">
        <f t="shared" si="97"/>
        <v>15</v>
      </c>
      <c r="EF54" s="314">
        <f t="shared" si="97"/>
        <v>16</v>
      </c>
      <c r="EG54" s="314">
        <f t="shared" si="97"/>
        <v>1</v>
      </c>
      <c r="EH54" s="314">
        <f t="shared" si="97"/>
        <v>1559</v>
      </c>
      <c r="EI54" s="314">
        <f t="shared" si="97"/>
        <v>2144</v>
      </c>
      <c r="EJ54" s="314">
        <f t="shared" si="97"/>
        <v>571</v>
      </c>
      <c r="EK54" s="314">
        <f t="shared" si="97"/>
        <v>0</v>
      </c>
      <c r="EL54" s="314">
        <f t="shared" si="97"/>
        <v>0</v>
      </c>
      <c r="EM54" s="314">
        <f t="shared" si="97"/>
        <v>0</v>
      </c>
      <c r="EN54" s="314">
        <f t="shared" si="97"/>
        <v>353823</v>
      </c>
      <c r="EO54" s="314">
        <f t="shared" si="97"/>
        <v>13473</v>
      </c>
      <c r="EP54" s="314">
        <f t="shared" si="97"/>
        <v>0</v>
      </c>
      <c r="EQ54" s="314">
        <f t="shared" si="97"/>
        <v>0</v>
      </c>
      <c r="ER54" s="314">
        <f t="shared" si="97"/>
        <v>0</v>
      </c>
      <c r="ES54" s="314">
        <f t="shared" si="97"/>
        <v>737.3299999999999</v>
      </c>
      <c r="ET54" s="314">
        <f t="shared" si="97"/>
        <v>16876</v>
      </c>
      <c r="EU54" s="314">
        <f t="shared" si="97"/>
        <v>2412786.27</v>
      </c>
      <c r="EV54" s="314">
        <f t="shared" si="97"/>
        <v>488797</v>
      </c>
      <c r="EW54" s="314">
        <f t="shared" si="97"/>
        <v>3405</v>
      </c>
      <c r="EX54" s="314">
        <f t="shared" si="97"/>
        <v>46731</v>
      </c>
      <c r="EY54" s="314">
        <f t="shared" si="97"/>
        <v>340727</v>
      </c>
      <c r="EZ54" s="314">
        <f t="shared" si="97"/>
        <v>539452</v>
      </c>
      <c r="FA54" s="314">
        <f t="shared" si="97"/>
        <v>215959</v>
      </c>
      <c r="FB54" s="314">
        <f t="shared" si="97"/>
        <v>7046</v>
      </c>
      <c r="FC54" s="314">
        <f t="shared" si="97"/>
        <v>558202</v>
      </c>
      <c r="FD54" s="314">
        <f t="shared" si="97"/>
        <v>36490</v>
      </c>
      <c r="FE54" s="314">
        <f t="shared" si="97"/>
        <v>32984</v>
      </c>
      <c r="FF54" s="314">
        <f t="shared" si="97"/>
        <v>6624</v>
      </c>
      <c r="FG54" s="314">
        <f t="shared" si="97"/>
        <v>49</v>
      </c>
      <c r="FH54" s="314">
        <f aca="true" t="shared" si="98" ref="FH54:FO54">SUM(FH7:FH53)</f>
        <v>0</v>
      </c>
      <c r="FI54" s="314">
        <f t="shared" si="98"/>
        <v>0</v>
      </c>
      <c r="FJ54" s="314">
        <f t="shared" si="98"/>
        <v>0</v>
      </c>
      <c r="FK54" s="314">
        <f t="shared" si="98"/>
        <v>1644</v>
      </c>
      <c r="FL54" s="314">
        <f t="shared" si="98"/>
        <v>15869</v>
      </c>
      <c r="FM54" s="314">
        <f t="shared" si="98"/>
        <v>4</v>
      </c>
      <c r="FN54" s="314">
        <f t="shared" si="98"/>
        <v>824.27</v>
      </c>
      <c r="FO54" s="314">
        <f t="shared" si="98"/>
        <v>117979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10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9" customWidth="1"/>
    <col min="3" max="3" width="12.59765625" style="307" customWidth="1"/>
    <col min="4" max="103" width="10" style="305" customWidth="1"/>
    <col min="104" max="16384" width="9" style="307" customWidth="1"/>
  </cols>
  <sheetData>
    <row r="1" spans="1:103" s="175" customFormat="1" ht="17.25">
      <c r="A1" s="248" t="s">
        <v>608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22" t="s">
        <v>459</v>
      </c>
      <c r="B2" s="372" t="s">
        <v>460</v>
      </c>
      <c r="C2" s="322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1"/>
      <c r="AF2" s="205" t="s">
        <v>465</v>
      </c>
      <c r="AG2" s="202"/>
      <c r="AH2" s="202"/>
      <c r="AI2" s="202"/>
      <c r="AJ2" s="202"/>
      <c r="AK2" s="202"/>
      <c r="AL2" s="202"/>
      <c r="AM2" s="231"/>
      <c r="AN2" s="205" t="s">
        <v>466</v>
      </c>
      <c r="AO2" s="202"/>
      <c r="AP2" s="202"/>
      <c r="AQ2" s="202"/>
      <c r="AR2" s="202"/>
      <c r="AS2" s="202"/>
      <c r="AT2" s="202"/>
      <c r="AU2" s="231"/>
      <c r="AV2" s="205" t="s">
        <v>467</v>
      </c>
      <c r="AW2" s="202"/>
      <c r="AX2" s="202"/>
      <c r="AY2" s="202"/>
      <c r="AZ2" s="202"/>
      <c r="BA2" s="202"/>
      <c r="BB2" s="202"/>
      <c r="BC2" s="231"/>
      <c r="BD2" s="205" t="s">
        <v>468</v>
      </c>
      <c r="BE2" s="202"/>
      <c r="BF2" s="202"/>
      <c r="BG2" s="202"/>
      <c r="BH2" s="202"/>
      <c r="BI2" s="202"/>
      <c r="BJ2" s="202"/>
      <c r="BK2" s="231"/>
      <c r="BL2" s="205" t="s">
        <v>469</v>
      </c>
      <c r="BM2" s="202"/>
      <c r="BN2" s="202"/>
      <c r="BO2" s="202"/>
      <c r="BP2" s="202"/>
      <c r="BQ2" s="202"/>
      <c r="BR2" s="202"/>
      <c r="BS2" s="231"/>
      <c r="BT2" s="205" t="s">
        <v>470</v>
      </c>
      <c r="BU2" s="206"/>
      <c r="BV2" s="206"/>
      <c r="BW2" s="206"/>
      <c r="BX2" s="206"/>
      <c r="BY2" s="206"/>
      <c r="BZ2" s="206"/>
      <c r="CA2" s="244"/>
      <c r="CB2" s="368" t="s">
        <v>471</v>
      </c>
      <c r="CC2" s="369"/>
      <c r="CD2" s="369"/>
      <c r="CE2" s="369"/>
      <c r="CF2" s="369"/>
      <c r="CG2" s="369"/>
      <c r="CH2" s="369"/>
      <c r="CI2" s="369"/>
      <c r="CJ2" s="205" t="s">
        <v>472</v>
      </c>
      <c r="CK2" s="206"/>
      <c r="CL2" s="206"/>
      <c r="CM2" s="206"/>
      <c r="CN2" s="206"/>
      <c r="CO2" s="206"/>
      <c r="CP2" s="206"/>
      <c r="CQ2" s="244"/>
      <c r="CR2" s="205" t="s">
        <v>473</v>
      </c>
      <c r="CS2" s="206"/>
      <c r="CT2" s="206"/>
      <c r="CU2" s="206"/>
      <c r="CV2" s="206"/>
      <c r="CW2" s="206"/>
      <c r="CX2" s="206"/>
      <c r="CY2" s="244"/>
    </row>
    <row r="3" spans="1:103" s="175" customFormat="1" ht="25.5" customHeight="1">
      <c r="A3" s="323"/>
      <c r="B3" s="373"/>
      <c r="C3" s="325"/>
      <c r="D3" s="365" t="s">
        <v>474</v>
      </c>
      <c r="E3" s="364" t="s">
        <v>475</v>
      </c>
      <c r="F3" s="368" t="s">
        <v>476</v>
      </c>
      <c r="G3" s="369"/>
      <c r="H3" s="369"/>
      <c r="I3" s="369"/>
      <c r="J3" s="369"/>
      <c r="K3" s="369"/>
      <c r="L3" s="369"/>
      <c r="M3" s="370"/>
      <c r="N3" s="366" t="s">
        <v>478</v>
      </c>
      <c r="O3" s="366" t="s">
        <v>480</v>
      </c>
      <c r="P3" s="365" t="s">
        <v>474</v>
      </c>
      <c r="Q3" s="364" t="s">
        <v>481</v>
      </c>
      <c r="R3" s="364" t="s">
        <v>482</v>
      </c>
      <c r="S3" s="364" t="s">
        <v>483</v>
      </c>
      <c r="T3" s="364" t="s">
        <v>484</v>
      </c>
      <c r="U3" s="364" t="s">
        <v>485</v>
      </c>
      <c r="V3" s="364" t="s">
        <v>486</v>
      </c>
      <c r="W3" s="364" t="s">
        <v>487</v>
      </c>
      <c r="X3" s="365" t="s">
        <v>474</v>
      </c>
      <c r="Y3" s="364" t="s">
        <v>481</v>
      </c>
      <c r="Z3" s="364" t="s">
        <v>482</v>
      </c>
      <c r="AA3" s="364" t="s">
        <v>483</v>
      </c>
      <c r="AB3" s="364" t="s">
        <v>484</v>
      </c>
      <c r="AC3" s="364" t="s">
        <v>485</v>
      </c>
      <c r="AD3" s="364" t="s">
        <v>486</v>
      </c>
      <c r="AE3" s="364" t="s">
        <v>487</v>
      </c>
      <c r="AF3" s="365" t="s">
        <v>474</v>
      </c>
      <c r="AG3" s="364" t="s">
        <v>481</v>
      </c>
      <c r="AH3" s="364" t="s">
        <v>482</v>
      </c>
      <c r="AI3" s="364" t="s">
        <v>483</v>
      </c>
      <c r="AJ3" s="364" t="s">
        <v>484</v>
      </c>
      <c r="AK3" s="364" t="s">
        <v>485</v>
      </c>
      <c r="AL3" s="364" t="s">
        <v>486</v>
      </c>
      <c r="AM3" s="364" t="s">
        <v>487</v>
      </c>
      <c r="AN3" s="365" t="s">
        <v>474</v>
      </c>
      <c r="AO3" s="364" t="s">
        <v>481</v>
      </c>
      <c r="AP3" s="364" t="s">
        <v>482</v>
      </c>
      <c r="AQ3" s="364" t="s">
        <v>483</v>
      </c>
      <c r="AR3" s="364" t="s">
        <v>484</v>
      </c>
      <c r="AS3" s="364" t="s">
        <v>485</v>
      </c>
      <c r="AT3" s="364" t="s">
        <v>486</v>
      </c>
      <c r="AU3" s="364" t="s">
        <v>487</v>
      </c>
      <c r="AV3" s="365" t="s">
        <v>474</v>
      </c>
      <c r="AW3" s="364" t="s">
        <v>481</v>
      </c>
      <c r="AX3" s="364" t="s">
        <v>482</v>
      </c>
      <c r="AY3" s="364" t="s">
        <v>483</v>
      </c>
      <c r="AZ3" s="364" t="s">
        <v>484</v>
      </c>
      <c r="BA3" s="364" t="s">
        <v>485</v>
      </c>
      <c r="BB3" s="364" t="s">
        <v>486</v>
      </c>
      <c r="BC3" s="364" t="s">
        <v>487</v>
      </c>
      <c r="BD3" s="365" t="s">
        <v>474</v>
      </c>
      <c r="BE3" s="364" t="s">
        <v>481</v>
      </c>
      <c r="BF3" s="364" t="s">
        <v>482</v>
      </c>
      <c r="BG3" s="364" t="s">
        <v>483</v>
      </c>
      <c r="BH3" s="364" t="s">
        <v>484</v>
      </c>
      <c r="BI3" s="364" t="s">
        <v>485</v>
      </c>
      <c r="BJ3" s="364" t="s">
        <v>486</v>
      </c>
      <c r="BK3" s="364" t="s">
        <v>487</v>
      </c>
      <c r="BL3" s="365" t="s">
        <v>474</v>
      </c>
      <c r="BM3" s="364" t="s">
        <v>481</v>
      </c>
      <c r="BN3" s="364" t="s">
        <v>482</v>
      </c>
      <c r="BO3" s="364" t="s">
        <v>483</v>
      </c>
      <c r="BP3" s="364" t="s">
        <v>484</v>
      </c>
      <c r="BQ3" s="364" t="s">
        <v>485</v>
      </c>
      <c r="BR3" s="364" t="s">
        <v>486</v>
      </c>
      <c r="BS3" s="364" t="s">
        <v>487</v>
      </c>
      <c r="BT3" s="365" t="s">
        <v>474</v>
      </c>
      <c r="BU3" s="364" t="s">
        <v>481</v>
      </c>
      <c r="BV3" s="364" t="s">
        <v>482</v>
      </c>
      <c r="BW3" s="364" t="s">
        <v>483</v>
      </c>
      <c r="BX3" s="364" t="s">
        <v>484</v>
      </c>
      <c r="BY3" s="364" t="s">
        <v>485</v>
      </c>
      <c r="BZ3" s="364" t="s">
        <v>486</v>
      </c>
      <c r="CA3" s="364" t="s">
        <v>487</v>
      </c>
      <c r="CB3" s="365" t="s">
        <v>474</v>
      </c>
      <c r="CC3" s="364" t="s">
        <v>481</v>
      </c>
      <c r="CD3" s="364" t="s">
        <v>482</v>
      </c>
      <c r="CE3" s="364" t="s">
        <v>483</v>
      </c>
      <c r="CF3" s="364" t="s">
        <v>484</v>
      </c>
      <c r="CG3" s="364" t="s">
        <v>485</v>
      </c>
      <c r="CH3" s="364" t="s">
        <v>486</v>
      </c>
      <c r="CI3" s="364" t="s">
        <v>487</v>
      </c>
      <c r="CJ3" s="365" t="s">
        <v>474</v>
      </c>
      <c r="CK3" s="364" t="s">
        <v>481</v>
      </c>
      <c r="CL3" s="364" t="s">
        <v>482</v>
      </c>
      <c r="CM3" s="364" t="s">
        <v>483</v>
      </c>
      <c r="CN3" s="364" t="s">
        <v>484</v>
      </c>
      <c r="CO3" s="364" t="s">
        <v>485</v>
      </c>
      <c r="CP3" s="364" t="s">
        <v>486</v>
      </c>
      <c r="CQ3" s="364" t="s">
        <v>487</v>
      </c>
      <c r="CR3" s="365" t="s">
        <v>474</v>
      </c>
      <c r="CS3" s="364" t="s">
        <v>481</v>
      </c>
      <c r="CT3" s="364" t="s">
        <v>482</v>
      </c>
      <c r="CU3" s="364" t="s">
        <v>483</v>
      </c>
      <c r="CV3" s="364" t="s">
        <v>484</v>
      </c>
      <c r="CW3" s="364" t="s">
        <v>485</v>
      </c>
      <c r="CX3" s="364" t="s">
        <v>486</v>
      </c>
      <c r="CY3" s="364" t="s">
        <v>487</v>
      </c>
    </row>
    <row r="4" spans="1:103" s="175" customFormat="1" ht="25.5" customHeight="1">
      <c r="A4" s="323"/>
      <c r="B4" s="373"/>
      <c r="C4" s="325"/>
      <c r="D4" s="365"/>
      <c r="E4" s="365"/>
      <c r="F4" s="365" t="s">
        <v>474</v>
      </c>
      <c r="G4" s="366" t="s">
        <v>489</v>
      </c>
      <c r="H4" s="366" t="s">
        <v>490</v>
      </c>
      <c r="I4" s="366" t="s">
        <v>491</v>
      </c>
      <c r="J4" s="366" t="s">
        <v>492</v>
      </c>
      <c r="K4" s="366" t="s">
        <v>493</v>
      </c>
      <c r="L4" s="366" t="s">
        <v>494</v>
      </c>
      <c r="M4" s="366" t="s">
        <v>495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s="175" customFormat="1" ht="25.5" customHeight="1">
      <c r="A5" s="323"/>
      <c r="B5" s="373"/>
      <c r="C5" s="325"/>
      <c r="D5" s="203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79" customFormat="1" ht="13.5">
      <c r="A6" s="371"/>
      <c r="B6" s="374"/>
      <c r="C6" s="375"/>
      <c r="D6" s="310" t="s">
        <v>496</v>
      </c>
      <c r="E6" s="310" t="s">
        <v>496</v>
      </c>
      <c r="F6" s="310" t="s">
        <v>496</v>
      </c>
      <c r="G6" s="310" t="s">
        <v>496</v>
      </c>
      <c r="H6" s="310" t="s">
        <v>496</v>
      </c>
      <c r="I6" s="310" t="s">
        <v>496</v>
      </c>
      <c r="J6" s="310" t="s">
        <v>496</v>
      </c>
      <c r="K6" s="310" t="s">
        <v>496</v>
      </c>
      <c r="L6" s="310" t="s">
        <v>496</v>
      </c>
      <c r="M6" s="310" t="s">
        <v>496</v>
      </c>
      <c r="N6" s="310" t="s">
        <v>496</v>
      </c>
      <c r="O6" s="310" t="s">
        <v>496</v>
      </c>
      <c r="P6" s="310" t="s">
        <v>496</v>
      </c>
      <c r="Q6" s="310" t="s">
        <v>496</v>
      </c>
      <c r="R6" s="310" t="s">
        <v>496</v>
      </c>
      <c r="S6" s="310" t="s">
        <v>496</v>
      </c>
      <c r="T6" s="310" t="s">
        <v>496</v>
      </c>
      <c r="U6" s="310" t="s">
        <v>496</v>
      </c>
      <c r="V6" s="310" t="s">
        <v>496</v>
      </c>
      <c r="W6" s="310" t="s">
        <v>496</v>
      </c>
      <c r="X6" s="310" t="s">
        <v>496</v>
      </c>
      <c r="Y6" s="310" t="s">
        <v>496</v>
      </c>
      <c r="Z6" s="310" t="s">
        <v>496</v>
      </c>
      <c r="AA6" s="310" t="s">
        <v>496</v>
      </c>
      <c r="AB6" s="310" t="s">
        <v>496</v>
      </c>
      <c r="AC6" s="310" t="s">
        <v>496</v>
      </c>
      <c r="AD6" s="310" t="s">
        <v>496</v>
      </c>
      <c r="AE6" s="310" t="s">
        <v>496</v>
      </c>
      <c r="AF6" s="310" t="s">
        <v>496</v>
      </c>
      <c r="AG6" s="310" t="s">
        <v>496</v>
      </c>
      <c r="AH6" s="310" t="s">
        <v>496</v>
      </c>
      <c r="AI6" s="310" t="s">
        <v>496</v>
      </c>
      <c r="AJ6" s="310" t="s">
        <v>496</v>
      </c>
      <c r="AK6" s="310" t="s">
        <v>496</v>
      </c>
      <c r="AL6" s="310" t="s">
        <v>496</v>
      </c>
      <c r="AM6" s="310" t="s">
        <v>496</v>
      </c>
      <c r="AN6" s="310" t="s">
        <v>496</v>
      </c>
      <c r="AO6" s="310" t="s">
        <v>496</v>
      </c>
      <c r="AP6" s="310" t="s">
        <v>496</v>
      </c>
      <c r="AQ6" s="310" t="s">
        <v>496</v>
      </c>
      <c r="AR6" s="310" t="s">
        <v>496</v>
      </c>
      <c r="AS6" s="310" t="s">
        <v>496</v>
      </c>
      <c r="AT6" s="310" t="s">
        <v>496</v>
      </c>
      <c r="AU6" s="310" t="s">
        <v>496</v>
      </c>
      <c r="AV6" s="310" t="s">
        <v>496</v>
      </c>
      <c r="AW6" s="310" t="s">
        <v>496</v>
      </c>
      <c r="AX6" s="310" t="s">
        <v>496</v>
      </c>
      <c r="AY6" s="310" t="s">
        <v>496</v>
      </c>
      <c r="AZ6" s="310" t="s">
        <v>496</v>
      </c>
      <c r="BA6" s="310" t="s">
        <v>496</v>
      </c>
      <c r="BB6" s="310" t="s">
        <v>496</v>
      </c>
      <c r="BC6" s="310" t="s">
        <v>496</v>
      </c>
      <c r="BD6" s="310" t="s">
        <v>496</v>
      </c>
      <c r="BE6" s="310" t="s">
        <v>496</v>
      </c>
      <c r="BF6" s="310" t="s">
        <v>496</v>
      </c>
      <c r="BG6" s="310" t="s">
        <v>496</v>
      </c>
      <c r="BH6" s="310" t="s">
        <v>496</v>
      </c>
      <c r="BI6" s="310" t="s">
        <v>496</v>
      </c>
      <c r="BJ6" s="310" t="s">
        <v>496</v>
      </c>
      <c r="BK6" s="310" t="s">
        <v>496</v>
      </c>
      <c r="BL6" s="310" t="s">
        <v>496</v>
      </c>
      <c r="BM6" s="310" t="s">
        <v>496</v>
      </c>
      <c r="BN6" s="310" t="s">
        <v>496</v>
      </c>
      <c r="BO6" s="310" t="s">
        <v>496</v>
      </c>
      <c r="BP6" s="310" t="s">
        <v>496</v>
      </c>
      <c r="BQ6" s="310" t="s">
        <v>496</v>
      </c>
      <c r="BR6" s="310" t="s">
        <v>496</v>
      </c>
      <c r="BS6" s="310" t="s">
        <v>496</v>
      </c>
      <c r="BT6" s="310" t="s">
        <v>496</v>
      </c>
      <c r="BU6" s="310" t="s">
        <v>496</v>
      </c>
      <c r="BV6" s="310" t="s">
        <v>496</v>
      </c>
      <c r="BW6" s="310" t="s">
        <v>496</v>
      </c>
      <c r="BX6" s="310" t="s">
        <v>496</v>
      </c>
      <c r="BY6" s="310" t="s">
        <v>496</v>
      </c>
      <c r="BZ6" s="310" t="s">
        <v>496</v>
      </c>
      <c r="CA6" s="310" t="s">
        <v>496</v>
      </c>
      <c r="CB6" s="310" t="s">
        <v>496</v>
      </c>
      <c r="CC6" s="310" t="s">
        <v>496</v>
      </c>
      <c r="CD6" s="310" t="s">
        <v>496</v>
      </c>
      <c r="CE6" s="310" t="s">
        <v>496</v>
      </c>
      <c r="CF6" s="310" t="s">
        <v>496</v>
      </c>
      <c r="CG6" s="310" t="s">
        <v>496</v>
      </c>
      <c r="CH6" s="310" t="s">
        <v>496</v>
      </c>
      <c r="CI6" s="310" t="s">
        <v>496</v>
      </c>
      <c r="CJ6" s="310" t="s">
        <v>496</v>
      </c>
      <c r="CK6" s="310" t="s">
        <v>496</v>
      </c>
      <c r="CL6" s="310" t="s">
        <v>496</v>
      </c>
      <c r="CM6" s="310" t="s">
        <v>496</v>
      </c>
      <c r="CN6" s="310" t="s">
        <v>496</v>
      </c>
      <c r="CO6" s="310" t="s">
        <v>496</v>
      </c>
      <c r="CP6" s="310" t="s">
        <v>496</v>
      </c>
      <c r="CQ6" s="310" t="s">
        <v>496</v>
      </c>
      <c r="CR6" s="310" t="s">
        <v>496</v>
      </c>
      <c r="CS6" s="310" t="s">
        <v>496</v>
      </c>
      <c r="CT6" s="310" t="s">
        <v>496</v>
      </c>
      <c r="CU6" s="310" t="s">
        <v>496</v>
      </c>
      <c r="CV6" s="310" t="s">
        <v>496</v>
      </c>
      <c r="CW6" s="310" t="s">
        <v>496</v>
      </c>
      <c r="CX6" s="310" t="s">
        <v>496</v>
      </c>
      <c r="CY6" s="310" t="s">
        <v>496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756</v>
      </c>
      <c r="Z1" s="35"/>
    </row>
    <row r="2" spans="1:28" ht="21" customHeight="1" thickBot="1">
      <c r="A2" s="168"/>
      <c r="C2" s="36" t="s">
        <v>497</v>
      </c>
      <c r="D2" s="117" t="s">
        <v>768</v>
      </c>
      <c r="E2" s="247" t="s">
        <v>498</v>
      </c>
      <c r="F2" s="37"/>
      <c r="N2" s="1" t="str">
        <f>LEFT(D2,2)</f>
        <v>48</v>
      </c>
      <c r="O2" s="1" t="str">
        <f>IF(N2&gt;0,VLOOKUP(N2,$AD$6:$AE$999,2,FALSE),"-")</f>
        <v>全国</v>
      </c>
      <c r="V2" s="169">
        <f>+IF(VALUE(D2)=0,0,1)</f>
        <v>1</v>
      </c>
      <c r="W2" s="35" t="str">
        <f ca="1">IF(V2=0,"",VLOOKUP(D2,INDIRECT(W6&amp;"!B7:C54"),2,FALSE))</f>
        <v>合計</v>
      </c>
      <c r="Y2" s="169">
        <f>IF(V2=0,1,IF(ISERROR(W2),1,0))</f>
        <v>0</v>
      </c>
      <c r="Z2" s="35"/>
      <c r="AA2" s="35">
        <f ca="1">COUNTA(INDIRECT("'["&amp;$W$6&amp;"]ごみ処理概要!B7:C54"))+6</f>
        <v>7</v>
      </c>
      <c r="AB2" s="35">
        <f>IF(V2=0,0,VLOOKUP(D2,AA5:AB999,2,FALSE))</f>
        <v>54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757</v>
      </c>
      <c r="C4" s="38"/>
      <c r="D4" s="39"/>
      <c r="E4" s="39"/>
      <c r="F4" s="39"/>
      <c r="Z4" s="35"/>
    </row>
    <row r="5" spans="1:28" ht="21" customHeight="1" thickBot="1">
      <c r="A5" s="168"/>
      <c r="H5" s="401" t="s">
        <v>499</v>
      </c>
      <c r="I5" s="402"/>
      <c r="J5" s="402"/>
      <c r="K5" s="402"/>
      <c r="L5" s="405" t="s">
        <v>500</v>
      </c>
      <c r="M5" s="407" t="s">
        <v>501</v>
      </c>
      <c r="N5" s="408"/>
      <c r="O5" s="409"/>
      <c r="P5" s="376" t="s">
        <v>745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128602388</v>
      </c>
      <c r="F6" s="56"/>
      <c r="H6" s="403"/>
      <c r="I6" s="404"/>
      <c r="J6" s="404"/>
      <c r="K6" s="404"/>
      <c r="L6" s="406"/>
      <c r="M6" s="254" t="s">
        <v>502</v>
      </c>
      <c r="N6" s="2" t="s">
        <v>503</v>
      </c>
      <c r="O6" s="3" t="s">
        <v>504</v>
      </c>
      <c r="P6" s="377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128602388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19768</v>
      </c>
      <c r="F7" s="56"/>
      <c r="H7" s="387" t="s">
        <v>507</v>
      </c>
      <c r="I7" s="387" t="s">
        <v>508</v>
      </c>
      <c r="J7" s="4" t="s">
        <v>509</v>
      </c>
      <c r="K7" s="5"/>
      <c r="L7" s="123">
        <f aca="true" t="shared" si="2" ref="L7:L14">Y42</f>
        <v>33991118</v>
      </c>
      <c r="M7" s="124" t="s">
        <v>163</v>
      </c>
      <c r="N7" s="125" t="s">
        <v>163</v>
      </c>
      <c r="O7" s="126" t="s">
        <v>163</v>
      </c>
      <c r="P7" s="287">
        <f>Y135</f>
        <v>32727</v>
      </c>
      <c r="V7" s="35" t="s">
        <v>295</v>
      </c>
      <c r="W7" s="170" t="s">
        <v>505</v>
      </c>
      <c r="X7" s="170" t="s">
        <v>165</v>
      </c>
      <c r="Y7" s="35">
        <f ca="1" t="shared" si="1"/>
        <v>19768</v>
      </c>
      <c r="Z7" s="35"/>
      <c r="AA7" s="35" t="str">
        <f ca="1" t="shared" si="0"/>
        <v>01000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6" t="s">
        <v>511</v>
      </c>
      <c r="C8" s="390"/>
      <c r="D8" s="390"/>
      <c r="E8" s="119">
        <f>SUM(E6:E7)</f>
        <v>128622156</v>
      </c>
      <c r="F8" s="56"/>
      <c r="H8" s="410"/>
      <c r="I8" s="388"/>
      <c r="J8" s="384" t="s">
        <v>512</v>
      </c>
      <c r="K8" s="41" t="s">
        <v>488</v>
      </c>
      <c r="L8" s="118">
        <f t="shared" si="2"/>
        <v>1084595</v>
      </c>
      <c r="M8" s="127" t="s">
        <v>163</v>
      </c>
      <c r="N8" s="128" t="s">
        <v>163</v>
      </c>
      <c r="O8" s="288" t="s">
        <v>163</v>
      </c>
      <c r="P8" s="289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1994497</v>
      </c>
      <c r="Z8" s="35"/>
      <c r="AA8" s="35" t="str">
        <f ca="1" t="shared" si="0"/>
        <v>02000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9" t="s">
        <v>282</v>
      </c>
      <c r="C9" s="390"/>
      <c r="D9" s="390"/>
      <c r="E9" s="119">
        <f>Y8</f>
        <v>1994497</v>
      </c>
      <c r="F9" s="56"/>
      <c r="H9" s="410"/>
      <c r="I9" s="388"/>
      <c r="J9" s="385"/>
      <c r="K9" s="10" t="s">
        <v>307</v>
      </c>
      <c r="L9" s="40">
        <f t="shared" si="2"/>
        <v>5319</v>
      </c>
      <c r="M9" s="129" t="s">
        <v>163</v>
      </c>
      <c r="N9" s="130" t="s">
        <v>163</v>
      </c>
      <c r="O9" s="290" t="s">
        <v>163</v>
      </c>
      <c r="P9" s="291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1854940</v>
      </c>
      <c r="Z9" s="35"/>
      <c r="AA9" s="35" t="str">
        <f ca="1" t="shared" si="0"/>
        <v>03000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10"/>
      <c r="I10" s="388"/>
      <c r="J10" s="385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0" t="s">
        <v>163</v>
      </c>
      <c r="P10" s="291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20304352</v>
      </c>
      <c r="Z10" s="35"/>
      <c r="AA10" s="35" t="str">
        <f ca="1" t="shared" si="0"/>
        <v>04000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1"/>
      <c r="C11" s="391"/>
      <c r="D11" s="391"/>
      <c r="E11" s="34" t="s">
        <v>517</v>
      </c>
      <c r="F11" s="34" t="s">
        <v>518</v>
      </c>
      <c r="H11" s="410"/>
      <c r="I11" s="388"/>
      <c r="J11" s="385"/>
      <c r="K11" s="44" t="s">
        <v>310</v>
      </c>
      <c r="L11" s="40">
        <f t="shared" si="2"/>
        <v>1986</v>
      </c>
      <c r="M11" s="129" t="s">
        <v>163</v>
      </c>
      <c r="N11" s="130" t="s">
        <v>163</v>
      </c>
      <c r="O11" s="290" t="s">
        <v>163</v>
      </c>
      <c r="P11" s="291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1180158</v>
      </c>
      <c r="Z11" s="35"/>
      <c r="AA11" s="35" t="str">
        <f ca="1" t="shared" si="0"/>
        <v>05000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5" t="s">
        <v>297</v>
      </c>
      <c r="C12" s="398" t="s">
        <v>520</v>
      </c>
      <c r="D12" s="9" t="s">
        <v>337</v>
      </c>
      <c r="E12" s="118">
        <f aca="true" t="shared" si="3" ref="E12:E17">Y17</f>
        <v>1854940</v>
      </c>
      <c r="F12" s="118">
        <f aca="true" t="shared" si="4" ref="F12:F17">Y29</f>
        <v>1171139</v>
      </c>
      <c r="H12" s="410"/>
      <c r="I12" s="388"/>
      <c r="J12" s="385"/>
      <c r="K12" s="44" t="s">
        <v>312</v>
      </c>
      <c r="L12" s="40">
        <f t="shared" si="2"/>
        <v>43633</v>
      </c>
      <c r="M12" s="129" t="s">
        <v>163</v>
      </c>
      <c r="N12" s="130" t="s">
        <v>163</v>
      </c>
      <c r="O12" s="290" t="s">
        <v>163</v>
      </c>
      <c r="P12" s="291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4351443</v>
      </c>
      <c r="Z12" s="35"/>
      <c r="AA12" s="35" t="str">
        <f ca="1" t="shared" si="0"/>
        <v>06000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6"/>
      <c r="C13" s="399"/>
      <c r="D13" s="10" t="s">
        <v>339</v>
      </c>
      <c r="E13" s="40">
        <f t="shared" si="3"/>
        <v>20304352</v>
      </c>
      <c r="F13" s="40">
        <f t="shared" si="4"/>
        <v>8907720</v>
      </c>
      <c r="H13" s="410"/>
      <c r="I13" s="388"/>
      <c r="J13" s="385"/>
      <c r="K13" s="44" t="s">
        <v>313</v>
      </c>
      <c r="L13" s="40">
        <f t="shared" si="2"/>
        <v>252380</v>
      </c>
      <c r="M13" s="129" t="s">
        <v>163</v>
      </c>
      <c r="N13" s="130" t="s">
        <v>163</v>
      </c>
      <c r="O13" s="290" t="s">
        <v>163</v>
      </c>
      <c r="P13" s="291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56816</v>
      </c>
      <c r="Z13" s="35"/>
      <c r="AA13" s="35" t="str">
        <f ca="1" t="shared" si="0"/>
        <v>07000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6"/>
      <c r="C14" s="399"/>
      <c r="D14" s="10" t="s">
        <v>341</v>
      </c>
      <c r="E14" s="40">
        <f t="shared" si="3"/>
        <v>1180158</v>
      </c>
      <c r="F14" s="40">
        <f t="shared" si="4"/>
        <v>176161</v>
      </c>
      <c r="H14" s="410"/>
      <c r="I14" s="388"/>
      <c r="J14" s="386"/>
      <c r="K14" s="45" t="s">
        <v>525</v>
      </c>
      <c r="L14" s="119">
        <f t="shared" si="2"/>
        <v>28327</v>
      </c>
      <c r="M14" s="132" t="s">
        <v>163</v>
      </c>
      <c r="N14" s="133" t="s">
        <v>163</v>
      </c>
      <c r="O14" s="292" t="s">
        <v>163</v>
      </c>
      <c r="P14" s="286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483120</v>
      </c>
      <c r="Z14" s="35"/>
      <c r="AA14" s="35" t="str">
        <f ca="1" t="shared" si="0"/>
        <v>08000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6"/>
      <c r="C15" s="399"/>
      <c r="D15" s="10" t="s">
        <v>343</v>
      </c>
      <c r="E15" s="40">
        <f t="shared" si="3"/>
        <v>4351443</v>
      </c>
      <c r="F15" s="40">
        <f t="shared" si="4"/>
        <v>344056</v>
      </c>
      <c r="H15" s="410"/>
      <c r="I15" s="11"/>
      <c r="J15" s="12" t="s">
        <v>528</v>
      </c>
      <c r="K15" s="13"/>
      <c r="L15" s="134">
        <f>SUM(L7:L14)</f>
        <v>35407358</v>
      </c>
      <c r="M15" s="135" t="s">
        <v>163</v>
      </c>
      <c r="N15" s="136">
        <f aca="true" t="shared" si="5" ref="N15:N22">Y59</f>
        <v>3456268</v>
      </c>
      <c r="O15" s="137">
        <f aca="true" t="shared" si="6" ref="O15:O21">Y67</f>
        <v>1099397</v>
      </c>
      <c r="P15" s="287">
        <f>P7</f>
        <v>32727</v>
      </c>
      <c r="V15" s="35" t="s">
        <v>363</v>
      </c>
      <c r="W15" s="170" t="s">
        <v>514</v>
      </c>
      <c r="X15" s="170" t="s">
        <v>529</v>
      </c>
      <c r="Y15" s="35">
        <f ca="1" t="shared" si="1"/>
        <v>3697433</v>
      </c>
      <c r="Z15" s="35"/>
      <c r="AA15" s="35" t="str">
        <f ca="1" t="shared" si="0"/>
        <v>09000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6"/>
      <c r="C16" s="399"/>
      <c r="D16" s="10" t="s">
        <v>365</v>
      </c>
      <c r="E16" s="40">
        <f t="shared" si="3"/>
        <v>56816</v>
      </c>
      <c r="F16" s="40">
        <f t="shared" si="4"/>
        <v>9850</v>
      </c>
      <c r="H16" s="410"/>
      <c r="I16" s="387" t="s">
        <v>531</v>
      </c>
      <c r="J16" s="15" t="s">
        <v>488</v>
      </c>
      <c r="K16" s="16"/>
      <c r="L16" s="138">
        <f aca="true" t="shared" si="7" ref="L16:L22">Y50</f>
        <v>1905438</v>
      </c>
      <c r="M16" s="139">
        <f aca="true" t="shared" si="8" ref="M16:M22">L8</f>
        <v>1084595</v>
      </c>
      <c r="N16" s="140">
        <f t="shared" si="5"/>
        <v>302427</v>
      </c>
      <c r="O16" s="293">
        <f t="shared" si="6"/>
        <v>461156</v>
      </c>
      <c r="P16" s="118">
        <f aca="true" t="shared" si="9" ref="P16:P22">Y136</f>
        <v>1396</v>
      </c>
      <c r="V16" s="35" t="s">
        <v>298</v>
      </c>
      <c r="W16" s="170" t="s">
        <v>505</v>
      </c>
      <c r="X16" s="170" t="s">
        <v>170</v>
      </c>
      <c r="Y16" s="35">
        <f ca="1" t="shared" si="1"/>
        <v>2646356</v>
      </c>
      <c r="Z16" s="35"/>
      <c r="AA16" s="35" t="str">
        <f ca="1" t="shared" si="0"/>
        <v>10000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6"/>
      <c r="C17" s="399"/>
      <c r="D17" s="10" t="s">
        <v>346</v>
      </c>
      <c r="E17" s="40">
        <f t="shared" si="3"/>
        <v>483120</v>
      </c>
      <c r="F17" s="40">
        <f t="shared" si="4"/>
        <v>50572</v>
      </c>
      <c r="H17" s="410"/>
      <c r="I17" s="388"/>
      <c r="J17" s="17" t="s">
        <v>307</v>
      </c>
      <c r="K17" s="18"/>
      <c r="L17" s="40">
        <f t="shared" si="7"/>
        <v>156364</v>
      </c>
      <c r="M17" s="142">
        <f t="shared" si="8"/>
        <v>5319</v>
      </c>
      <c r="N17" s="143">
        <f t="shared" si="5"/>
        <v>378</v>
      </c>
      <c r="O17" s="294">
        <f t="shared" si="6"/>
        <v>116948</v>
      </c>
      <c r="P17" s="40">
        <f t="shared" si="9"/>
        <v>225</v>
      </c>
      <c r="V17" s="35" t="s">
        <v>533</v>
      </c>
      <c r="W17" s="170" t="s">
        <v>514</v>
      </c>
      <c r="X17" s="170" t="s">
        <v>534</v>
      </c>
      <c r="Y17" s="35">
        <f ca="1" t="shared" si="1"/>
        <v>1854940</v>
      </c>
      <c r="Z17" s="35"/>
      <c r="AA17" s="35" t="str">
        <f ca="1" t="shared" si="0"/>
        <v>11000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6"/>
      <c r="C18" s="400"/>
      <c r="D18" s="59" t="s">
        <v>528</v>
      </c>
      <c r="E18" s="120">
        <f>SUM(E12:E17)</f>
        <v>28230829</v>
      </c>
      <c r="F18" s="120">
        <f>SUM(F12:F17)</f>
        <v>10659498</v>
      </c>
      <c r="H18" s="410"/>
      <c r="I18" s="388"/>
      <c r="J18" s="19" t="s">
        <v>308</v>
      </c>
      <c r="K18" s="16"/>
      <c r="L18" s="40">
        <f t="shared" si="7"/>
        <v>6926</v>
      </c>
      <c r="M18" s="142">
        <f t="shared" si="8"/>
        <v>0</v>
      </c>
      <c r="N18" s="143">
        <f t="shared" si="5"/>
        <v>0</v>
      </c>
      <c r="O18" s="294">
        <f t="shared" si="6"/>
        <v>3534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20304352</v>
      </c>
      <c r="Z18" s="35"/>
      <c r="AA18" s="35" t="str">
        <f ca="1" t="shared" si="0"/>
        <v>12000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6"/>
      <c r="C19" s="392" t="s">
        <v>363</v>
      </c>
      <c r="D19" s="10" t="s">
        <v>337</v>
      </c>
      <c r="E19" s="121">
        <f aca="true" t="shared" si="10" ref="E19:E24">Y23</f>
        <v>25528</v>
      </c>
      <c r="F19" s="40">
        <f aca="true" t="shared" si="11" ref="F19:F24">Y35</f>
        <v>265737</v>
      </c>
      <c r="H19" s="410"/>
      <c r="I19" s="388"/>
      <c r="J19" s="19" t="s">
        <v>310</v>
      </c>
      <c r="K19" s="16"/>
      <c r="L19" s="40">
        <f t="shared" si="7"/>
        <v>32526</v>
      </c>
      <c r="M19" s="142">
        <f t="shared" si="8"/>
        <v>1986</v>
      </c>
      <c r="N19" s="143">
        <f t="shared" si="5"/>
        <v>1602</v>
      </c>
      <c r="O19" s="294">
        <f t="shared" si="6"/>
        <v>14826</v>
      </c>
      <c r="P19" s="40">
        <f t="shared" si="9"/>
        <v>2649</v>
      </c>
      <c r="V19" s="35" t="s">
        <v>539</v>
      </c>
      <c r="W19" s="170" t="s">
        <v>514</v>
      </c>
      <c r="X19" s="170" t="s">
        <v>540</v>
      </c>
      <c r="Y19" s="35">
        <f ca="1" t="shared" si="1"/>
        <v>1180158</v>
      </c>
      <c r="Z19" s="35"/>
      <c r="AA19" s="35" t="str">
        <f ca="1" t="shared" si="0"/>
        <v>13000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6"/>
      <c r="C20" s="393"/>
      <c r="D20" s="10" t="s">
        <v>339</v>
      </c>
      <c r="E20" s="121">
        <f t="shared" si="10"/>
        <v>564412</v>
      </c>
      <c r="F20" s="40">
        <f t="shared" si="11"/>
        <v>1609540</v>
      </c>
      <c r="H20" s="410"/>
      <c r="I20" s="388"/>
      <c r="J20" s="17" t="s">
        <v>312</v>
      </c>
      <c r="K20" s="18"/>
      <c r="L20" s="40">
        <f t="shared" si="7"/>
        <v>704727</v>
      </c>
      <c r="M20" s="142">
        <f t="shared" si="8"/>
        <v>43633</v>
      </c>
      <c r="N20" s="143">
        <f t="shared" si="5"/>
        <v>6188</v>
      </c>
      <c r="O20" s="294">
        <f t="shared" si="6"/>
        <v>389863.33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4351443</v>
      </c>
      <c r="Z20" s="35"/>
      <c r="AA20" s="35" t="str">
        <f ca="1" t="shared" si="0"/>
        <v>14000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6"/>
      <c r="C21" s="393"/>
      <c r="D21" s="10" t="s">
        <v>341</v>
      </c>
      <c r="E21" s="121">
        <f t="shared" si="10"/>
        <v>216280</v>
      </c>
      <c r="F21" s="40">
        <f t="shared" si="11"/>
        <v>213881</v>
      </c>
      <c r="H21" s="410"/>
      <c r="I21" s="388"/>
      <c r="J21" s="17" t="s">
        <v>313</v>
      </c>
      <c r="K21" s="18"/>
      <c r="L21" s="40">
        <f t="shared" si="7"/>
        <v>3038723</v>
      </c>
      <c r="M21" s="142">
        <f t="shared" si="8"/>
        <v>252380</v>
      </c>
      <c r="N21" s="143">
        <f t="shared" si="5"/>
        <v>267578</v>
      </c>
      <c r="O21" s="294">
        <f t="shared" si="6"/>
        <v>2412786.27</v>
      </c>
      <c r="P21" s="40">
        <f t="shared" si="9"/>
        <v>3533</v>
      </c>
      <c r="V21" s="35" t="s">
        <v>4</v>
      </c>
      <c r="W21" s="170" t="s">
        <v>514</v>
      </c>
      <c r="X21" s="170" t="s">
        <v>5</v>
      </c>
      <c r="Y21" s="35">
        <f ca="1" t="shared" si="1"/>
        <v>56816</v>
      </c>
      <c r="Z21" s="35"/>
      <c r="AA21" s="35" t="str">
        <f ca="1" t="shared" si="0"/>
        <v>15000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6"/>
      <c r="C22" s="393"/>
      <c r="D22" s="10" t="s">
        <v>343</v>
      </c>
      <c r="E22" s="121">
        <f t="shared" si="10"/>
        <v>125168</v>
      </c>
      <c r="F22" s="40">
        <f t="shared" si="11"/>
        <v>140781</v>
      </c>
      <c r="H22" s="410"/>
      <c r="I22" s="388"/>
      <c r="J22" s="20" t="s">
        <v>525</v>
      </c>
      <c r="K22" s="21"/>
      <c r="L22" s="119">
        <f t="shared" si="7"/>
        <v>94283</v>
      </c>
      <c r="M22" s="145">
        <f t="shared" si="8"/>
        <v>28327</v>
      </c>
      <c r="N22" s="146">
        <f t="shared" si="5"/>
        <v>45935</v>
      </c>
      <c r="O22" s="292" t="s">
        <v>163</v>
      </c>
      <c r="P22" s="119">
        <f t="shared" si="9"/>
        <v>4129</v>
      </c>
      <c r="V22" s="35" t="s">
        <v>7</v>
      </c>
      <c r="W22" s="170" t="s">
        <v>514</v>
      </c>
      <c r="X22" s="170" t="s">
        <v>8</v>
      </c>
      <c r="Y22" s="35">
        <f ca="1" t="shared" si="1"/>
        <v>483120</v>
      </c>
      <c r="Z22" s="35"/>
      <c r="AA22" s="35" t="str">
        <f ca="1" t="shared" si="0"/>
        <v>16000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6"/>
      <c r="C23" s="393"/>
      <c r="D23" s="10" t="s">
        <v>365</v>
      </c>
      <c r="E23" s="121">
        <f t="shared" si="10"/>
        <v>30089</v>
      </c>
      <c r="F23" s="40">
        <f t="shared" si="11"/>
        <v>27007</v>
      </c>
      <c r="H23" s="410"/>
      <c r="I23" s="11"/>
      <c r="J23" s="22" t="s">
        <v>528</v>
      </c>
      <c r="K23" s="23"/>
      <c r="L23" s="147">
        <f>SUM(L16:L22)</f>
        <v>5938987</v>
      </c>
      <c r="M23" s="148">
        <f>SUM(M16:M22)</f>
        <v>1416240</v>
      </c>
      <c r="N23" s="149">
        <f>SUM(N16:N22)</f>
        <v>624108</v>
      </c>
      <c r="O23" s="150">
        <f>SUM(O16:O21)</f>
        <v>3399113.6</v>
      </c>
      <c r="P23" s="123">
        <f>SUM(P16:P21)</f>
        <v>7803</v>
      </c>
      <c r="V23" s="35" t="s">
        <v>10</v>
      </c>
      <c r="W23" s="170" t="s">
        <v>514</v>
      </c>
      <c r="X23" s="170" t="s">
        <v>11</v>
      </c>
      <c r="Y23" s="35">
        <f ca="1" t="shared" si="1"/>
        <v>25528</v>
      </c>
      <c r="Z23" s="35"/>
      <c r="AA23" s="35" t="str">
        <f ca="1" t="shared" si="0"/>
        <v>17000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6"/>
      <c r="C24" s="393"/>
      <c r="D24" s="10" t="s">
        <v>346</v>
      </c>
      <c r="E24" s="121">
        <f t="shared" si="10"/>
        <v>298248</v>
      </c>
      <c r="F24" s="40">
        <f t="shared" si="11"/>
        <v>180762</v>
      </c>
      <c r="H24" s="24"/>
      <c r="I24" s="245" t="s">
        <v>13</v>
      </c>
      <c r="J24" s="22"/>
      <c r="K24" s="22"/>
      <c r="L24" s="123">
        <f>SUM(L7,L23)</f>
        <v>39930105</v>
      </c>
      <c r="M24" s="151">
        <f>M23</f>
        <v>1416240</v>
      </c>
      <c r="N24" s="152">
        <f>SUM(N15,N23)</f>
        <v>4080376</v>
      </c>
      <c r="O24" s="153">
        <f>SUM(O15,O23)</f>
        <v>4498510.6</v>
      </c>
      <c r="P24" s="295">
        <f>SUM(P15,P23)</f>
        <v>40530</v>
      </c>
      <c r="V24" s="35" t="s">
        <v>14</v>
      </c>
      <c r="W24" s="170" t="s">
        <v>514</v>
      </c>
      <c r="X24" s="170" t="s">
        <v>15</v>
      </c>
      <c r="Y24" s="35">
        <f ca="1" t="shared" si="1"/>
        <v>564412</v>
      </c>
      <c r="Z24" s="35"/>
      <c r="AA24" s="35" t="str">
        <f ca="1" t="shared" si="0"/>
        <v>18000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6"/>
      <c r="C25" s="394"/>
      <c r="D25" s="14" t="s">
        <v>528</v>
      </c>
      <c r="E25" s="122">
        <f>SUM(E19:E24)</f>
        <v>1259725</v>
      </c>
      <c r="F25" s="40">
        <f>SUM(F19:F24)</f>
        <v>2437708</v>
      </c>
      <c r="H25" s="25" t="s">
        <v>479</v>
      </c>
      <c r="I25" s="26"/>
      <c r="J25" s="296"/>
      <c r="K25" s="16"/>
      <c r="L25" s="138">
        <f>Y57</f>
        <v>2118430</v>
      </c>
      <c r="M25" s="154" t="s">
        <v>163</v>
      </c>
      <c r="N25" s="155" t="s">
        <v>163</v>
      </c>
      <c r="O25" s="141">
        <f>L25</f>
        <v>2118430</v>
      </c>
      <c r="P25" s="297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216280</v>
      </c>
      <c r="Z25" s="35"/>
      <c r="AA25" s="35" t="str">
        <f ca="1" t="shared" si="0"/>
        <v>19000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7"/>
      <c r="C26" s="57" t="s">
        <v>161</v>
      </c>
      <c r="D26" s="58"/>
      <c r="E26" s="119">
        <f>E18+E25</f>
        <v>29490554</v>
      </c>
      <c r="F26" s="119">
        <f>F18+F25</f>
        <v>13097206</v>
      </c>
      <c r="H26" s="27" t="s">
        <v>477</v>
      </c>
      <c r="I26" s="28"/>
      <c r="J26" s="28"/>
      <c r="K26" s="29"/>
      <c r="L26" s="120">
        <f>Y58</f>
        <v>567295</v>
      </c>
      <c r="M26" s="156" t="s">
        <v>163</v>
      </c>
      <c r="N26" s="157">
        <f>L26</f>
        <v>567295</v>
      </c>
      <c r="O26" s="158" t="s">
        <v>163</v>
      </c>
      <c r="P26" s="298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125168</v>
      </c>
      <c r="Z26" s="35"/>
      <c r="AA26" s="35" t="str">
        <f ca="1" t="shared" si="0"/>
        <v>20000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1" t="s">
        <v>161</v>
      </c>
      <c r="I27" s="382"/>
      <c r="J27" s="382"/>
      <c r="K27" s="383"/>
      <c r="L27" s="159">
        <f>SUM(L24:L26)</f>
        <v>42615830</v>
      </c>
      <c r="M27" s="160">
        <f>SUM(M24:M26)</f>
        <v>1416240</v>
      </c>
      <c r="N27" s="161">
        <f>SUM(N24:N26)</f>
        <v>4647671</v>
      </c>
      <c r="O27" s="162">
        <f>SUM(O24:O26)</f>
        <v>6616940.6</v>
      </c>
      <c r="P27" s="162">
        <f>SUM(P24:P26)</f>
        <v>40530</v>
      </c>
      <c r="V27" s="35" t="s">
        <v>23</v>
      </c>
      <c r="W27" s="170" t="s">
        <v>514</v>
      </c>
      <c r="X27" s="170" t="s">
        <v>24</v>
      </c>
      <c r="Y27" s="35">
        <f ca="1" t="shared" si="1"/>
        <v>30089</v>
      </c>
      <c r="Z27" s="35"/>
      <c r="AA27" s="35" t="str">
        <f ca="1" t="shared" si="0"/>
        <v>21000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298248</v>
      </c>
      <c r="Z28" s="35"/>
      <c r="AA28" s="35" t="str">
        <f ca="1" t="shared" si="0"/>
        <v>22000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5" t="s">
        <v>320</v>
      </c>
      <c r="D29" s="7"/>
      <c r="E29" s="118">
        <f>E26</f>
        <v>29490554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1171139</v>
      </c>
      <c r="Z29" s="35"/>
      <c r="AA29" s="35" t="str">
        <f ca="1" t="shared" si="0"/>
        <v>23000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13097206</v>
      </c>
      <c r="F30" s="64"/>
      <c r="L30" s="66" t="s">
        <v>34</v>
      </c>
      <c r="M30" s="143">
        <f aca="true" t="shared" si="12" ref="M30:M39">Y74</f>
        <v>1340784</v>
      </c>
      <c r="N30" s="143">
        <f aca="true" t="shared" si="13" ref="N30:N49">Y93</f>
        <v>514306</v>
      </c>
      <c r="O30" s="144">
        <f aca="true" t="shared" si="14" ref="O30:O39">Y113</f>
        <v>2424748</v>
      </c>
      <c r="V30" s="35" t="s">
        <v>35</v>
      </c>
      <c r="W30" s="170" t="s">
        <v>514</v>
      </c>
      <c r="X30" s="170" t="s">
        <v>36</v>
      </c>
      <c r="Y30" s="35">
        <f ca="1" t="shared" si="1"/>
        <v>8907720</v>
      </c>
      <c r="Z30" s="35"/>
      <c r="AA30" s="35" t="str">
        <f ca="1" t="shared" si="0"/>
        <v>24000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2646356</v>
      </c>
      <c r="F31" s="64"/>
      <c r="L31" s="66" t="s">
        <v>397</v>
      </c>
      <c r="M31" s="143">
        <f t="shared" si="12"/>
        <v>7292</v>
      </c>
      <c r="N31" s="143">
        <f t="shared" si="13"/>
        <v>3609</v>
      </c>
      <c r="O31" s="144">
        <f t="shared" si="14"/>
        <v>7411</v>
      </c>
      <c r="V31" s="35" t="s">
        <v>38</v>
      </c>
      <c r="W31" s="170" t="s">
        <v>514</v>
      </c>
      <c r="X31" s="170" t="s">
        <v>39</v>
      </c>
      <c r="Y31" s="35">
        <f ca="1" t="shared" si="1"/>
        <v>176161</v>
      </c>
      <c r="Z31" s="35"/>
      <c r="AA31" s="35" t="str">
        <f ca="1" t="shared" si="0"/>
        <v>25000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8" t="s">
        <v>41</v>
      </c>
      <c r="C32" s="379"/>
      <c r="D32" s="380"/>
      <c r="E32" s="119">
        <f>SUM(E29:E31)</f>
        <v>45234116</v>
      </c>
      <c r="F32" s="64"/>
      <c r="L32" s="66" t="s">
        <v>399</v>
      </c>
      <c r="M32" s="143">
        <f t="shared" si="12"/>
        <v>46409</v>
      </c>
      <c r="N32" s="143">
        <f t="shared" si="13"/>
        <v>49724</v>
      </c>
      <c r="O32" s="144">
        <f t="shared" si="14"/>
        <v>36745</v>
      </c>
      <c r="V32" s="35" t="s">
        <v>42</v>
      </c>
      <c r="W32" s="170" t="s">
        <v>514</v>
      </c>
      <c r="X32" s="170" t="s">
        <v>43</v>
      </c>
      <c r="Y32" s="35">
        <f ca="1" t="shared" si="1"/>
        <v>344056</v>
      </c>
      <c r="Z32" s="35"/>
      <c r="AA32" s="35" t="str">
        <f ca="1" t="shared" si="0"/>
        <v>26000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129573</v>
      </c>
      <c r="N33" s="143">
        <f t="shared" si="13"/>
        <v>729802</v>
      </c>
      <c r="O33" s="144">
        <f t="shared" si="14"/>
        <v>51778</v>
      </c>
      <c r="V33" s="35" t="s">
        <v>45</v>
      </c>
      <c r="W33" s="170" t="s">
        <v>514</v>
      </c>
      <c r="X33" s="170" t="s">
        <v>46</v>
      </c>
      <c r="Y33" s="35">
        <f ca="1" t="shared" si="1"/>
        <v>9850</v>
      </c>
      <c r="Z33" s="35"/>
      <c r="AA33" s="35" t="str">
        <f ca="1" t="shared" si="0"/>
        <v>27000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199335</v>
      </c>
      <c r="N34" s="143">
        <f t="shared" si="13"/>
        <v>580930</v>
      </c>
      <c r="O34" s="144">
        <f t="shared" si="14"/>
        <v>31669</v>
      </c>
      <c r="V34" s="35" t="s">
        <v>48</v>
      </c>
      <c r="W34" s="170" t="s">
        <v>514</v>
      </c>
      <c r="X34" s="170" t="s">
        <v>49</v>
      </c>
      <c r="Y34" s="35">
        <f ca="1" t="shared" si="1"/>
        <v>50572</v>
      </c>
      <c r="Z34" s="35"/>
      <c r="AA34" s="35" t="str">
        <f ca="1" t="shared" si="0"/>
        <v>28000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66976</v>
      </c>
      <c r="N35" s="143">
        <f t="shared" si="13"/>
        <v>225906</v>
      </c>
      <c r="O35" s="144">
        <f t="shared" si="14"/>
        <v>7422</v>
      </c>
      <c r="V35" s="35" t="s">
        <v>51</v>
      </c>
      <c r="W35" s="170" t="s">
        <v>514</v>
      </c>
      <c r="X35" s="170" t="s">
        <v>52</v>
      </c>
      <c r="Y35" s="35">
        <f ca="1" t="shared" si="1"/>
        <v>265737</v>
      </c>
      <c r="Z35" s="35"/>
      <c r="AA35" s="35" t="str">
        <f ca="1" t="shared" si="0"/>
        <v>29000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収集ごみ（混合ごみ＋可燃ごみ＋不燃ごみ＋資源ごみ＋粗大ごみ＋その他）＝38,890,327t/年</v>
      </c>
      <c r="C36" s="247"/>
      <c r="L36" s="66" t="s">
        <v>406</v>
      </c>
      <c r="M36" s="143">
        <f t="shared" si="12"/>
        <v>1305</v>
      </c>
      <c r="N36" s="143">
        <f t="shared" si="13"/>
        <v>7185</v>
      </c>
      <c r="O36" s="144">
        <f t="shared" si="14"/>
        <v>957</v>
      </c>
      <c r="V36" s="35" t="s">
        <v>54</v>
      </c>
      <c r="W36" s="170" t="s">
        <v>514</v>
      </c>
      <c r="X36" s="170" t="s">
        <v>55</v>
      </c>
      <c r="Y36" s="35">
        <f ca="1" t="shared" si="1"/>
        <v>1609540</v>
      </c>
      <c r="Z36" s="35"/>
      <c r="AA36" s="35" t="str">
        <f ca="1" t="shared" si="0"/>
        <v>30000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計画収集量（収集ごみ＋直接搬入ごみ）＝42,587,760t/年</v>
      </c>
      <c r="L37" s="66" t="s">
        <v>57</v>
      </c>
      <c r="M37" s="143">
        <f t="shared" si="12"/>
        <v>71234</v>
      </c>
      <c r="N37" s="143">
        <f t="shared" si="13"/>
        <v>587547</v>
      </c>
      <c r="O37" s="144">
        <f t="shared" si="14"/>
        <v>772</v>
      </c>
      <c r="V37" s="35" t="s">
        <v>58</v>
      </c>
      <c r="W37" s="170" t="s">
        <v>514</v>
      </c>
      <c r="X37" s="170" t="s">
        <v>59</v>
      </c>
      <c r="Y37" s="35">
        <f ca="1" t="shared" si="1"/>
        <v>213881</v>
      </c>
      <c r="Z37" s="35"/>
      <c r="AA37" s="35" t="str">
        <f ca="1" t="shared" si="0"/>
        <v>31000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ごみ総排出量（計画収集量＋集団回収量）＝45,234,116t/年</v>
      </c>
      <c r="L38" s="66" t="s">
        <v>61</v>
      </c>
      <c r="M38" s="143">
        <f t="shared" si="12"/>
        <v>8960</v>
      </c>
      <c r="N38" s="143">
        <f t="shared" si="13"/>
        <v>48828</v>
      </c>
      <c r="O38" s="144">
        <f t="shared" si="14"/>
        <v>929</v>
      </c>
      <c r="V38" s="35" t="s">
        <v>62</v>
      </c>
      <c r="W38" s="170" t="s">
        <v>514</v>
      </c>
      <c r="X38" s="170" t="s">
        <v>63</v>
      </c>
      <c r="Y38" s="35">
        <f ca="1" t="shared" si="1"/>
        <v>140781</v>
      </c>
      <c r="Z38" s="35"/>
      <c r="AA38" s="35" t="str">
        <f ca="1" t="shared" si="0"/>
        <v>32000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ごみ処理量（直接最終処分量＋直接焼却量＋焼却以外の中間処理量＋直接資源化量）＝42,615,830t/年</v>
      </c>
      <c r="L39" s="66" t="s">
        <v>412</v>
      </c>
      <c r="M39" s="143">
        <f t="shared" si="12"/>
        <v>84689</v>
      </c>
      <c r="N39" s="143">
        <f t="shared" si="13"/>
        <v>36293</v>
      </c>
      <c r="O39" s="144">
        <f t="shared" si="14"/>
        <v>77213</v>
      </c>
      <c r="V39" s="35" t="s">
        <v>65</v>
      </c>
      <c r="W39" s="170" t="s">
        <v>514</v>
      </c>
      <c r="X39" s="170" t="s">
        <v>66</v>
      </c>
      <c r="Y39" s="35">
        <f ca="1" t="shared" si="1"/>
        <v>27007</v>
      </c>
      <c r="Z39" s="35"/>
      <c r="AA39" s="35" t="str">
        <f ca="1" t="shared" si="0"/>
        <v>33000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１人１日あたりごみ排出量（ごみ総排出量/総人口）＝964g/人日</v>
      </c>
      <c r="L40" s="66" t="s">
        <v>414</v>
      </c>
      <c r="M40" s="130" t="s">
        <v>163</v>
      </c>
      <c r="N40" s="143">
        <f t="shared" si="13"/>
        <v>110575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180762</v>
      </c>
      <c r="Z40" s="35"/>
      <c r="AA40" s="35" t="str">
        <f ca="1" t="shared" si="0"/>
        <v>34000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リサイクル率（[資源化量合計＋集団回収量]/[ごみ処理量＋集団回収量]）＝20.47％</v>
      </c>
      <c r="L41" s="66" t="s">
        <v>416</v>
      </c>
      <c r="M41" s="130" t="s">
        <v>163</v>
      </c>
      <c r="N41" s="143">
        <f t="shared" si="13"/>
        <v>5873</v>
      </c>
      <c r="O41" s="131" t="s">
        <v>163</v>
      </c>
      <c r="W41" s="170"/>
      <c r="X41" s="170"/>
      <c r="Z41" s="35"/>
      <c r="AA41" s="35" t="str">
        <f ca="1" t="shared" si="0"/>
        <v>35000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中間処理による減量化量（施設処理量-施設処理後資源化量-施設処理後残渣処分量）＝31,351,218t/年</v>
      </c>
      <c r="L42" s="66" t="s">
        <v>418</v>
      </c>
      <c r="M42" s="130" t="s">
        <v>163</v>
      </c>
      <c r="N42" s="143">
        <f t="shared" si="13"/>
        <v>521912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33991118</v>
      </c>
      <c r="Z42" s="35"/>
      <c r="AA42" s="35" t="str">
        <f ca="1" t="shared" si="0"/>
        <v>36000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353823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1084595</v>
      </c>
      <c r="Z43" s="35"/>
      <c r="AA43" s="35" t="str">
        <f ca="1" t="shared" si="0"/>
        <v>37000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15312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5319</v>
      </c>
      <c r="Z44" s="35"/>
      <c r="AA44" s="35" t="str">
        <f ca="1" t="shared" si="0"/>
        <v>38000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276128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39000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15869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1986</v>
      </c>
      <c r="Z46" s="35"/>
      <c r="AA46" s="35" t="str">
        <f ca="1" t="shared" si="0"/>
        <v>40000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36704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43633</v>
      </c>
      <c r="Z47" s="35"/>
      <c r="AA47" s="35" t="str">
        <f ca="1" t="shared" si="0"/>
        <v>41000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1778</v>
      </c>
      <c r="N48" s="143">
        <f t="shared" si="13"/>
        <v>1561.6</v>
      </c>
      <c r="O48" s="144">
        <f>Y130</f>
        <v>350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252380</v>
      </c>
      <c r="Z48" s="35"/>
      <c r="AA48" s="35" t="str">
        <f ca="1" t="shared" si="0"/>
        <v>42000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160095</v>
      </c>
      <c r="N49" s="143">
        <f t="shared" si="13"/>
        <v>376623</v>
      </c>
      <c r="O49" s="163">
        <f>Y131</f>
        <v>6362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28327</v>
      </c>
      <c r="Z49" s="35"/>
      <c r="AA49" s="35" t="str">
        <f ca="1" t="shared" si="0"/>
        <v>43000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2118430</v>
      </c>
      <c r="N50" s="152">
        <f>SUM(N30:N49)</f>
        <v>4498510.6</v>
      </c>
      <c r="O50" s="153">
        <f>SUM(O30:O49)</f>
        <v>2646356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1905438</v>
      </c>
      <c r="Z50" s="35"/>
      <c r="AA50" s="35" t="str">
        <f ca="1" t="shared" si="0"/>
        <v>44000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156364</v>
      </c>
      <c r="Z51" s="35"/>
      <c r="AA51" s="35" t="str">
        <f ca="1" t="shared" si="0"/>
        <v>45000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6926</v>
      </c>
      <c r="Z52" s="35"/>
      <c r="AA52" s="35" t="str">
        <f ca="1" t="shared" si="0"/>
        <v>46000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32526</v>
      </c>
      <c r="Z53" s="35"/>
      <c r="AA53" s="35" t="str">
        <f ca="1" t="shared" si="0"/>
        <v>47000</v>
      </c>
      <c r="AB53" s="35">
        <v>53</v>
      </c>
      <c r="AD53" s="172" t="s">
        <v>758</v>
      </c>
      <c r="AE53" s="35" t="s">
        <v>746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704727</v>
      </c>
      <c r="Z54" s="35"/>
      <c r="AA54" s="35" t="str">
        <f ca="1" t="shared" si="0"/>
        <v>48000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3038723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94283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2118430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567295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3456268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302427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378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1602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6188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267578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45935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1099397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461156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116948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3534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14826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389863.33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2412786.27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1340784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7292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46409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129573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199335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66976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1305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299" t="s">
        <v>255</v>
      </c>
      <c r="X81" s="171" t="s">
        <v>100</v>
      </c>
      <c r="Y81" s="35">
        <f ca="1" t="shared" si="15"/>
        <v>71234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8960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84689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1778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160095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514306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3609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49724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729802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580930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225906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7185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299" t="s">
        <v>255</v>
      </c>
      <c r="X100" s="171" t="s">
        <v>120</v>
      </c>
      <c r="Y100" s="35">
        <f ca="1" t="shared" si="17"/>
        <v>587547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48828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36293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110575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5873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521912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353823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15312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276128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15869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36704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1561.6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376623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2424748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7411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36745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51778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31669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7422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957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299" t="s">
        <v>255</v>
      </c>
      <c r="X120" s="171" t="s">
        <v>140</v>
      </c>
      <c r="Y120" s="35">
        <f ca="1" t="shared" si="17"/>
        <v>772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929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77213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350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6362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20963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747</v>
      </c>
      <c r="V135" s="35" t="s">
        <v>543</v>
      </c>
      <c r="W135" s="170" t="s">
        <v>72</v>
      </c>
      <c r="X135" s="35" t="s">
        <v>759</v>
      </c>
      <c r="Y135" s="35">
        <f aca="true" ca="1" t="shared" si="19" ref="Y135:Y142">IF(Y$2=0,INDIRECT(W135&amp;"!"&amp;X135&amp;$AB$2),0)</f>
        <v>32727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747</v>
      </c>
      <c r="V136" s="35" t="s">
        <v>748</v>
      </c>
      <c r="W136" s="170" t="s">
        <v>72</v>
      </c>
      <c r="X136" s="35" t="s">
        <v>760</v>
      </c>
      <c r="Y136" s="35">
        <f ca="1" t="shared" si="19"/>
        <v>1396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747</v>
      </c>
      <c r="V137" s="35" t="s">
        <v>307</v>
      </c>
      <c r="W137" s="170" t="s">
        <v>72</v>
      </c>
      <c r="X137" s="35" t="s">
        <v>761</v>
      </c>
      <c r="Y137" s="35">
        <f ca="1" t="shared" si="19"/>
        <v>225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747</v>
      </c>
      <c r="V138" s="35" t="s">
        <v>308</v>
      </c>
      <c r="W138" s="170" t="s">
        <v>72</v>
      </c>
      <c r="X138" s="35" t="s">
        <v>762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747</v>
      </c>
      <c r="V139" s="35" t="s">
        <v>310</v>
      </c>
      <c r="W139" s="170" t="s">
        <v>72</v>
      </c>
      <c r="X139" s="35" t="s">
        <v>763</v>
      </c>
      <c r="Y139" s="35">
        <f ca="1" t="shared" si="19"/>
        <v>2649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747</v>
      </c>
      <c r="V140" s="35" t="s">
        <v>749</v>
      </c>
      <c r="W140" s="170" t="s">
        <v>72</v>
      </c>
      <c r="X140" s="35" t="s">
        <v>764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747</v>
      </c>
      <c r="V141" s="35" t="s">
        <v>313</v>
      </c>
      <c r="W141" s="170" t="s">
        <v>72</v>
      </c>
      <c r="X141" s="35" t="s">
        <v>765</v>
      </c>
      <c r="Y141" s="35">
        <f ca="1" t="shared" si="19"/>
        <v>3533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747</v>
      </c>
      <c r="V142" s="35" t="s">
        <v>750</v>
      </c>
      <c r="W142" s="170" t="s">
        <v>72</v>
      </c>
      <c r="X142" s="35" t="s">
        <v>766</v>
      </c>
      <c r="Y142" s="35">
        <f ca="1" t="shared" si="19"/>
        <v>4129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747</v>
      </c>
      <c r="V143" s="35" t="s">
        <v>751</v>
      </c>
      <c r="W143" s="170" t="s">
        <v>72</v>
      </c>
      <c r="X143" s="35" t="s">
        <v>767</v>
      </c>
      <c r="Y143" s="35">
        <f ca="1">IF(Y$2=0,INDIRECT(W143&amp;"!"&amp;X143&amp;$AB$2),0)</f>
        <v>44659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747</v>
      </c>
      <c r="V144" s="35" t="s">
        <v>752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7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06" zoomScaleNormal="106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5.8984375" style="47" bestFit="1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4.3984375" style="47" bestFit="1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2" t="str">
        <f>'ごみ集計結果'!B4&amp;" ごみ処理フローシート"</f>
        <v>合計 処理量（平成２４年度実績） ごみ処理フローシート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3.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="71" customFormat="1" ht="7.5" customHeight="1" thickBot="1">
      <c r="A3" s="166"/>
    </row>
    <row r="4" spans="1:16" s="72" customFormat="1" ht="21.75" customHeight="1">
      <c r="A4" s="411"/>
      <c r="B4" s="412"/>
      <c r="C4" s="412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6" t="s">
        <v>222</v>
      </c>
      <c r="F5" s="80">
        <f>'ごみ集計結果'!L26</f>
        <v>567295</v>
      </c>
      <c r="H5" s="74"/>
      <c r="I5" s="75"/>
      <c r="L5" s="75"/>
      <c r="M5" s="75"/>
      <c r="O5" s="256" t="s">
        <v>223</v>
      </c>
      <c r="P5" s="80">
        <f>'ごみ集計結果'!N27</f>
        <v>4647671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7" t="s">
        <v>224</v>
      </c>
      <c r="M7" s="84">
        <f>'ごみ集計結果'!N15</f>
        <v>3456268</v>
      </c>
    </row>
    <row r="8" spans="1:13" s="72" customFormat="1" ht="21.75" customHeight="1" thickBot="1">
      <c r="A8" s="81"/>
      <c r="B8" s="413" t="s">
        <v>146</v>
      </c>
      <c r="C8" s="413"/>
      <c r="E8" s="256" t="s">
        <v>225</v>
      </c>
      <c r="F8" s="80">
        <f>'ごみ集計結果'!L7</f>
        <v>33991118</v>
      </c>
      <c r="H8" s="256" t="s">
        <v>226</v>
      </c>
      <c r="I8" s="80">
        <f>'ごみ集計結果'!L15</f>
        <v>35407358</v>
      </c>
      <c r="K8" s="85" t="s">
        <v>504</v>
      </c>
      <c r="L8" s="258" t="s">
        <v>227</v>
      </c>
      <c r="M8" s="86">
        <f>'ごみ集計結果'!O15</f>
        <v>1099397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3026079</v>
      </c>
      <c r="F10" s="81"/>
      <c r="H10" s="74"/>
      <c r="K10" s="89" t="s">
        <v>147</v>
      </c>
      <c r="L10" s="87" t="s">
        <v>228</v>
      </c>
      <c r="M10" s="88">
        <f>'ごみ集計結果'!M23</f>
        <v>1416240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624108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29212072</v>
      </c>
      <c r="F12" s="81"/>
      <c r="H12" s="82" t="s">
        <v>488</v>
      </c>
      <c r="I12" s="77"/>
      <c r="K12" s="83" t="s">
        <v>147</v>
      </c>
      <c r="L12" s="257" t="s">
        <v>229</v>
      </c>
      <c r="M12" s="84">
        <f>'ごみ集計結果'!M16</f>
        <v>1084595</v>
      </c>
    </row>
    <row r="13" spans="1:13" s="72" customFormat="1" ht="21.75" customHeight="1" thickBot="1">
      <c r="A13" s="81"/>
      <c r="C13" s="90"/>
      <c r="F13" s="81"/>
      <c r="H13" s="256" t="s">
        <v>230</v>
      </c>
      <c r="I13" s="80">
        <f>'ごみ集計結果'!L16</f>
        <v>1905438</v>
      </c>
      <c r="K13" s="91" t="s">
        <v>148</v>
      </c>
      <c r="L13" s="259" t="s">
        <v>231</v>
      </c>
      <c r="M13" s="92">
        <f>'ごみ集計結果'!N16</f>
        <v>302427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1356319</v>
      </c>
      <c r="F14" s="81"/>
      <c r="H14" s="74"/>
      <c r="I14" s="81"/>
      <c r="K14" s="93" t="s">
        <v>504</v>
      </c>
      <c r="L14" s="260" t="s">
        <v>232</v>
      </c>
      <c r="M14" s="80">
        <f>'ごみ集計結果'!O16</f>
        <v>461156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4695499</v>
      </c>
      <c r="F16" s="81"/>
      <c r="H16" s="82" t="s">
        <v>314</v>
      </c>
      <c r="I16" s="77"/>
      <c r="K16" s="83" t="s">
        <v>147</v>
      </c>
      <c r="L16" s="257" t="s">
        <v>149</v>
      </c>
      <c r="M16" s="84">
        <f>'ごみ集計結果'!M21</f>
        <v>252380</v>
      </c>
    </row>
    <row r="17" spans="1:13" s="72" customFormat="1" ht="21.75" customHeight="1" thickBot="1">
      <c r="A17" s="81"/>
      <c r="C17" s="98"/>
      <c r="H17" s="256" t="s">
        <v>150</v>
      </c>
      <c r="I17" s="80">
        <f>'ごみ集計結果'!L21</f>
        <v>3038723</v>
      </c>
      <c r="K17" s="91" t="s">
        <v>148</v>
      </c>
      <c r="L17" s="259" t="s">
        <v>151</v>
      </c>
      <c r="M17" s="92">
        <f>'ごみ集計結果'!N21</f>
        <v>267578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66666</v>
      </c>
      <c r="H18" s="74"/>
      <c r="I18" s="81"/>
      <c r="K18" s="93" t="s">
        <v>504</v>
      </c>
      <c r="L18" s="260" t="s">
        <v>153</v>
      </c>
      <c r="M18" s="80">
        <f>'ごみ集計結果'!O21</f>
        <v>2412786.27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533692</v>
      </c>
      <c r="E20" s="82" t="s">
        <v>154</v>
      </c>
      <c r="F20" s="73"/>
      <c r="H20" s="82" t="s">
        <v>307</v>
      </c>
      <c r="I20" s="77"/>
      <c r="K20" s="83" t="s">
        <v>147</v>
      </c>
      <c r="L20" s="257" t="s">
        <v>233</v>
      </c>
      <c r="M20" s="84">
        <f>'ごみ集計結果'!M17</f>
        <v>5319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5938987</v>
      </c>
      <c r="H21" s="256" t="s">
        <v>234</v>
      </c>
      <c r="I21" s="80">
        <f>'ごみ集計結果'!L17</f>
        <v>156364</v>
      </c>
      <c r="K21" s="91" t="s">
        <v>148</v>
      </c>
      <c r="L21" s="259" t="s">
        <v>235</v>
      </c>
      <c r="M21" s="104">
        <f>'ごみ集計結果'!N17</f>
        <v>378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3697433</v>
      </c>
      <c r="F22" s="81"/>
      <c r="K22" s="93" t="s">
        <v>504</v>
      </c>
      <c r="L22" s="260" t="s">
        <v>236</v>
      </c>
      <c r="M22" s="80">
        <f>'ごみ集計結果'!O17</f>
        <v>116948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20963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6" t="s">
        <v>238</v>
      </c>
      <c r="I25" s="80">
        <f>'ごみ集計結果'!L18</f>
        <v>6926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1" t="s">
        <v>298</v>
      </c>
      <c r="C26" s="88">
        <f>'ごみ集計結果'!E31</f>
        <v>2646356</v>
      </c>
      <c r="F26" s="81"/>
      <c r="K26" s="93" t="s">
        <v>504</v>
      </c>
      <c r="L26" s="105" t="s">
        <v>240</v>
      </c>
      <c r="M26" s="80">
        <f>'ごみ集計結果'!O18</f>
        <v>3534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1986</v>
      </c>
      <c r="N28" s="108"/>
    </row>
    <row r="29" spans="1:14" s="72" customFormat="1" ht="21.75" customHeight="1" thickBot="1">
      <c r="A29" s="81"/>
      <c r="B29" s="109"/>
      <c r="C29" s="107"/>
      <c r="F29" s="81"/>
      <c r="H29" s="256" t="s">
        <v>242</v>
      </c>
      <c r="I29" s="80">
        <f>'ごみ集計結果'!L19</f>
        <v>32526</v>
      </c>
      <c r="K29" s="91" t="s">
        <v>148</v>
      </c>
      <c r="L29" s="103" t="s">
        <v>243</v>
      </c>
      <c r="M29" s="92">
        <f>'ごみ集計結果'!N19</f>
        <v>1602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14826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7" t="s">
        <v>245</v>
      </c>
      <c r="M32" s="84">
        <f>'ごみ集計結果'!M20</f>
        <v>43633</v>
      </c>
      <c r="N32" s="108"/>
    </row>
    <row r="33" spans="1:14" s="72" customFormat="1" ht="21.75" customHeight="1" thickBot="1">
      <c r="A33" s="81"/>
      <c r="B33" s="109"/>
      <c r="C33" s="107"/>
      <c r="F33" s="81"/>
      <c r="H33" s="256" t="s">
        <v>246</v>
      </c>
      <c r="I33" s="80">
        <f>'ごみ集計結果'!L20</f>
        <v>704727</v>
      </c>
      <c r="K33" s="91" t="s">
        <v>148</v>
      </c>
      <c r="L33" s="259" t="s">
        <v>247</v>
      </c>
      <c r="M33" s="92">
        <f>'ごみ集計結果'!N20</f>
        <v>6188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0" t="s">
        <v>248</v>
      </c>
      <c r="M34" s="80">
        <f>'ごみ集計結果'!O20</f>
        <v>389863.33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2" t="s">
        <v>249</v>
      </c>
      <c r="M36" s="84">
        <f>'ごみ集計結果'!M22</f>
        <v>28327</v>
      </c>
      <c r="N36" s="108"/>
      <c r="O36" s="72" t="s">
        <v>155</v>
      </c>
    </row>
    <row r="37" spans="6:16" s="72" customFormat="1" ht="21.75" customHeight="1" thickBot="1">
      <c r="F37" s="81"/>
      <c r="H37" s="256" t="s">
        <v>250</v>
      </c>
      <c r="I37" s="80">
        <f>'ごみ集計結果'!L22</f>
        <v>94283</v>
      </c>
      <c r="K37" s="93" t="s">
        <v>148</v>
      </c>
      <c r="L37" s="260" t="s">
        <v>251</v>
      </c>
      <c r="M37" s="86">
        <f>'ごみ集計結果'!N22</f>
        <v>45935</v>
      </c>
      <c r="O37" s="414">
        <f>'ごみ集計結果'!O24</f>
        <v>4498510.6</v>
      </c>
      <c r="P37" s="414"/>
    </row>
    <row r="38" spans="2:16" s="72" customFormat="1" ht="21.75" customHeight="1" thickBot="1">
      <c r="B38" s="263" t="s">
        <v>156</v>
      </c>
      <c r="C38" s="113">
        <f>'ごみ集計結果'!E6</f>
        <v>128602388</v>
      </c>
      <c r="F38" s="81"/>
      <c r="H38" s="74"/>
      <c r="I38" s="75"/>
      <c r="L38" s="75"/>
      <c r="M38" s="75"/>
      <c r="O38" s="415"/>
      <c r="P38" s="415"/>
    </row>
    <row r="39" spans="2:16" s="72" customFormat="1" ht="21.75" customHeight="1">
      <c r="B39" s="264" t="s">
        <v>157</v>
      </c>
      <c r="C39" s="114">
        <f>'ごみ集計結果'!E7</f>
        <v>19768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128622156</v>
      </c>
      <c r="E40" s="256" t="s">
        <v>159</v>
      </c>
      <c r="F40" s="80">
        <f>'ごみ集計結果'!L25</f>
        <v>2118430</v>
      </c>
      <c r="H40" s="74"/>
      <c r="I40" s="75"/>
      <c r="L40" s="75"/>
      <c r="M40" s="75"/>
      <c r="O40" s="79"/>
      <c r="P40" s="80">
        <f>'ごみ集計結果'!O27</f>
        <v>6616940.6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2014-10-15T00:38:54Z</cp:lastPrinted>
  <dcterms:created xsi:type="dcterms:W3CDTF">2008-01-06T09:11:49Z</dcterms:created>
  <dcterms:modified xsi:type="dcterms:W3CDTF">2014-11-14T06:34:03Z</dcterms:modified>
  <cp:category/>
  <cp:version/>
  <cp:contentType/>
  <cp:contentStatus/>
</cp:coreProperties>
</file>