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'市町村分担金内訳'!$A$7:$DU$19</definedName>
    <definedName name="_xlnm.Print_Area" localSheetId="4">'組合分担金内訳'!$A$7:$BE$48</definedName>
    <definedName name="_xlnm.Print_Area" localSheetId="3">'廃棄物事業経費（歳出）'!$A$7:$CI$60</definedName>
    <definedName name="_xlnm.Print_Area" localSheetId="2">'廃棄物事業経費（歳入）'!$A$7:$AD$60</definedName>
    <definedName name="_xlnm.Print_Area" localSheetId="0">'廃棄物事業経費（市町村）'!$A$7:$DJ$48</definedName>
    <definedName name="_xlnm.Print_Area" localSheetId="1">'廃棄物事業経費（組合）'!$A$7:$DJ$19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<sst xmlns="http://schemas.openxmlformats.org/spreadsheetml/2006/main" count="2434" uniqueCount="597">
  <si>
    <t>ごみ</t>
  </si>
  <si>
    <t>(組合分担金)</t>
  </si>
  <si>
    <t>（市区町村
分担金）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</si>
  <si>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</si>
  <si>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</si>
  <si>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</si>
  <si>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</si>
  <si>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</si>
  <si>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</si>
  <si>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</si>
  <si>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</si>
  <si>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</si>
  <si>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</si>
  <si>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</si>
  <si>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</si>
  <si>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</si>
  <si>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</si>
  <si>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</si>
  <si>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</si>
  <si>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</si>
  <si>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</si>
  <si>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</si>
  <si>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</si>
  <si>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</si>
  <si>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</si>
  <si>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</si>
  <si>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</si>
  <si>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</si>
  <si>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</si>
  <si>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</si>
  <si>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</si>
  <si>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</si>
  <si>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</si>
  <si>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</si>
  <si>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</si>
  <si>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</si>
  <si>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</si>
  <si>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</si>
  <si>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</si>
  <si>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</si>
  <si>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</si>
  <si>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</si>
  <si>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</si>
  <si>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</si>
  <si>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</si>
  <si>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</si>
  <si>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</si>
  <si>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</si>
  <si>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</si>
  <si>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</si>
  <si>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</si>
  <si>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</si>
  <si>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</si>
  <si>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</si>
  <si>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</si>
  <si>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</si>
  <si>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</si>
  <si>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</si>
  <si>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</si>
  <si>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</si>
  <si>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</si>
  <si>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</si>
  <si>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</si>
  <si>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国庫支出金</t>
  </si>
  <si>
    <t>都道府県
支出金</t>
  </si>
  <si>
    <t>地方債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</si>
  <si>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</si>
  <si>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</si>
  <si>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</si>
  <si>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</si>
  <si>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</si>
  <si>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</si>
  <si>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</si>
  <si>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</si>
  <si>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</si>
  <si>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</si>
  <si>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</si>
  <si>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</si>
  <si>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</si>
  <si>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</si>
  <si>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</si>
  <si>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</si>
  <si>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</si>
  <si>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</si>
  <si>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</si>
  <si>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</si>
  <si>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</si>
  <si>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</si>
  <si>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</si>
  <si>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</si>
  <si>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</si>
  <si>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</si>
  <si>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</si>
  <si>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</si>
  <si>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</si>
  <si>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</si>
  <si>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</si>
  <si>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</si>
  <si>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</si>
  <si>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</si>
  <si>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</si>
  <si>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</si>
  <si>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</si>
  <si>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</si>
  <si>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</si>
  <si>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</si>
  <si>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</si>
  <si>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</si>
  <si>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</si>
  <si>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</si>
  <si>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</si>
  <si>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</si>
  <si>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</si>
  <si>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</si>
  <si>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</si>
  <si>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</si>
  <si>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</si>
  <si>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</si>
  <si>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</si>
  <si>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</si>
  <si>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</si>
  <si>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</si>
  <si>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</si>
  <si>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</si>
  <si>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</si>
  <si>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</si>
  <si>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</si>
  <si>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</si>
  <si>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</si>
  <si>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</si>
  <si>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</si>
  <si>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</si>
  <si>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</si>
  <si>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</si>
  <si>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</si>
  <si>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</si>
  <si>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</si>
  <si>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</si>
  <si>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</si>
  <si>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</si>
  <si>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</si>
  <si>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</si>
  <si>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</si>
  <si>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</si>
  <si>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</si>
  <si>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</si>
  <si>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</si>
  <si>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</si>
  <si>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</si>
  <si>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</si>
  <si>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</si>
  <si>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</si>
  <si>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</si>
  <si>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</si>
  <si>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</si>
  <si>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</si>
  <si>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</si>
  <si>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</si>
  <si>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</si>
  <si>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</si>
  <si>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</si>
  <si>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</si>
  <si>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</si>
  <si>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</si>
  <si>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</si>
  <si>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</si>
  <si>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</si>
  <si>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</si>
  <si>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</si>
  <si>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</si>
  <si>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</si>
  <si>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</si>
  <si>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</si>
  <si>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</si>
  <si>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</si>
  <si>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</si>
  <si>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</si>
  <si>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</si>
  <si>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</si>
  <si>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</si>
  <si>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</si>
  <si>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</si>
  <si>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</si>
  <si>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</si>
  <si>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</si>
  <si>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</si>
  <si>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</si>
  <si>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</si>
  <si>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</si>
  <si>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</si>
  <si>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</si>
  <si>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</si>
  <si>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</si>
  <si>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</si>
  <si>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</si>
  <si>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</si>
  <si>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</si>
  <si>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</si>
  <si>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</si>
  <si>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-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</si>
  <si>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</si>
  <si>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</si>
  <si>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</si>
  <si>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</si>
  <si>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</si>
  <si>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</si>
  <si>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沖縄県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</si>
  <si>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</si>
  <si>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</si>
  <si>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</si>
  <si>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</si>
  <si>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</si>
  <si>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</si>
  <si>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</si>
  <si>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</si>
  <si>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</si>
  <si>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</si>
  <si>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</si>
  <si>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</si>
  <si>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</si>
  <si>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</si>
  <si>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</si>
  <si>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</si>
  <si>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</si>
  <si>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</si>
  <si>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</si>
  <si>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</si>
  <si>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</si>
  <si>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</si>
  <si>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</si>
  <si>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</si>
  <si>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</si>
  <si>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</si>
  <si>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</si>
  <si>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</si>
  <si>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</si>
  <si>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</si>
  <si>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</si>
  <si>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</si>
  <si>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</si>
  <si>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</si>
  <si>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</si>
  <si>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</si>
  <si>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</si>
  <si>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</si>
  <si>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</si>
  <si>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</si>
  <si>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</si>
  <si>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</si>
  <si>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</si>
  <si>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</si>
  <si>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</si>
  <si>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</si>
  <si>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</si>
  <si>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</si>
  <si>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</si>
  <si>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</si>
  <si>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</si>
  <si>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</si>
  <si>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</si>
  <si>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</si>
  <si>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</si>
  <si>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</si>
  <si>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</si>
  <si>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</si>
  <si>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</si>
  <si>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</si>
  <si>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</si>
  <si>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</si>
  <si>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</si>
  <si>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</si>
  <si>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</si>
  <si>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</si>
  <si>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</si>
  <si>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</si>
  <si>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</si>
  <si>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</si>
  <si>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</si>
  <si>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</si>
  <si>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</si>
  <si>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</si>
  <si>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</si>
  <si>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</si>
  <si>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</si>
  <si>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</si>
  <si>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</si>
  <si>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</si>
  <si>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</si>
  <si>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</si>
  <si>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</si>
  <si>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47803</t>
  </si>
  <si>
    <t>倉浜衛生施設組合</t>
  </si>
  <si>
    <t>47804</t>
  </si>
  <si>
    <t>東部清掃施設組合</t>
  </si>
  <si>
    <t>47808</t>
  </si>
  <si>
    <t>糸満市・豊見城市清掃施設組合</t>
  </si>
  <si>
    <t>47809</t>
  </si>
  <si>
    <t>本部町今帰仁村清掃施設組合</t>
  </si>
  <si>
    <t>47818</t>
  </si>
  <si>
    <t>島尻消防清掃組合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</si>
  <si>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</si>
  <si>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</si>
  <si>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</si>
  <si>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</si>
  <si>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</si>
  <si>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</si>
  <si>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47829</t>
  </si>
  <si>
    <t>国頭地区行政事務組合</t>
  </si>
  <si>
    <t>47839</t>
  </si>
  <si>
    <t>比謝川行政事務組合</t>
  </si>
  <si>
    <t>47840</t>
  </si>
  <si>
    <t>中部北環境施設組合</t>
  </si>
  <si>
    <t>47842</t>
  </si>
  <si>
    <t>那覇市・南風原町環境施設組合</t>
  </si>
  <si>
    <t>沖縄県</t>
  </si>
  <si>
    <t>47201</t>
  </si>
  <si>
    <t>那覇市</t>
  </si>
  <si>
    <t>47842</t>
  </si>
  <si>
    <t>那覇市・南風原町環境施設組合</t>
  </si>
  <si>
    <t>47205</t>
  </si>
  <si>
    <t>宜野湾市</t>
  </si>
  <si>
    <t>47803</t>
  </si>
  <si>
    <t>倉浜衛生施設組合</t>
  </si>
  <si>
    <t>石垣市</t>
  </si>
  <si>
    <t>浦添市</t>
  </si>
  <si>
    <t>名護市</t>
  </si>
  <si>
    <t>47210</t>
  </si>
  <si>
    <t>糸満市</t>
  </si>
  <si>
    <t>47808</t>
  </si>
  <si>
    <t>糸満市豊見城市清掃施設組合</t>
  </si>
  <si>
    <t>47211</t>
  </si>
  <si>
    <t>沖縄市</t>
  </si>
  <si>
    <t>47212</t>
  </si>
  <si>
    <t>豊見城市</t>
  </si>
  <si>
    <t>糸満市・豊見城 市清掃施設組合</t>
  </si>
  <si>
    <t>47213</t>
  </si>
  <si>
    <t>うるま市</t>
  </si>
  <si>
    <t>47840</t>
  </si>
  <si>
    <t>中部北環境施設組合</t>
  </si>
  <si>
    <t>47823</t>
  </si>
  <si>
    <t>中部衛生施設組合</t>
  </si>
  <si>
    <t>宮古島市</t>
  </si>
  <si>
    <t>47215</t>
  </si>
  <si>
    <t>南城市</t>
  </si>
  <si>
    <t>47804</t>
  </si>
  <si>
    <t>東部清掃施設組合</t>
  </si>
  <si>
    <t>47818</t>
  </si>
  <si>
    <t>島尻消防、清掃組合</t>
  </si>
  <si>
    <t>47301</t>
  </si>
  <si>
    <t>国頭村</t>
  </si>
  <si>
    <t>47829</t>
  </si>
  <si>
    <t>国頭地区行政事務組合</t>
  </si>
  <si>
    <t>47302</t>
  </si>
  <si>
    <t>大宜味村</t>
  </si>
  <si>
    <t>47303</t>
  </si>
  <si>
    <t>東村</t>
  </si>
  <si>
    <t>47306</t>
  </si>
  <si>
    <t>今帰仁村</t>
  </si>
  <si>
    <t>47809</t>
  </si>
  <si>
    <t>本部町今帰仁村清掃施設組合</t>
  </si>
  <si>
    <t>47308</t>
  </si>
  <si>
    <t>本部町</t>
  </si>
  <si>
    <t>本部町・今帰仁村清掃施設組合</t>
  </si>
  <si>
    <t>47311</t>
  </si>
  <si>
    <t>恩納村</t>
  </si>
  <si>
    <t>47313</t>
  </si>
  <si>
    <t>宜野座村</t>
  </si>
  <si>
    <t>47825</t>
  </si>
  <si>
    <t>金武地区消防衛生組合</t>
  </si>
  <si>
    <t>47314</t>
  </si>
  <si>
    <t>金武町</t>
  </si>
  <si>
    <t>伊江村</t>
  </si>
  <si>
    <t>47324</t>
  </si>
  <si>
    <t>読谷村</t>
  </si>
  <si>
    <t>比謝川行政事務組合</t>
  </si>
  <si>
    <t>47325</t>
  </si>
  <si>
    <t>嘉手納町</t>
  </si>
  <si>
    <t>47839</t>
  </si>
  <si>
    <t>47326</t>
  </si>
  <si>
    <t>北谷町</t>
  </si>
  <si>
    <t>47327</t>
  </si>
  <si>
    <t>北中城村</t>
  </si>
  <si>
    <t>47822</t>
  </si>
  <si>
    <t>中城村北中城村清掃事務組合</t>
  </si>
  <si>
    <t>47084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</si>
  <si>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</si>
  <si>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</si>
  <si>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</si>
  <si>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</si>
  <si>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</si>
  <si>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</si>
  <si>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</si>
  <si>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</si>
  <si>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那覇市･南風原町環境施設組合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</si>
  <si>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</si>
  <si>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</si>
  <si>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</si>
  <si>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</si>
  <si>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</si>
  <si>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</si>
  <si>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</si>
  <si>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</si>
  <si>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</si>
  <si>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47362</t>
  </si>
  <si>
    <t>八重瀬町</t>
  </si>
  <si>
    <t>島尻消防清掃組合</t>
  </si>
  <si>
    <t>多良間村</t>
  </si>
  <si>
    <t>竹富町</t>
  </si>
  <si>
    <t>与那国町</t>
  </si>
  <si>
    <t>糸満市・豊見城市清掃施設組合</t>
  </si>
  <si>
    <t>47207</t>
  </si>
  <si>
    <t>47208</t>
  </si>
  <si>
    <t>47209</t>
  </si>
  <si>
    <t>47214</t>
  </si>
  <si>
    <t>47315</t>
  </si>
  <si>
    <t>47353</t>
  </si>
  <si>
    <t>47354</t>
  </si>
  <si>
    <t>47355</t>
  </si>
  <si>
    <t>47356</t>
  </si>
  <si>
    <t>47357</t>
  </si>
  <si>
    <t>47358</t>
  </si>
  <si>
    <t>47359</t>
  </si>
  <si>
    <t>47360</t>
  </si>
  <si>
    <t>47361</t>
  </si>
  <si>
    <t>47375</t>
  </si>
  <si>
    <t>47381</t>
  </si>
  <si>
    <t>47382</t>
  </si>
  <si>
    <t>入力→</t>
  </si>
  <si>
    <t>:市区町村コード(都道府県計は、01000～47000の何れか）</t>
  </si>
  <si>
    <t>合計 廃棄物処理事業経費（平成２４年度実績）</t>
  </si>
  <si>
    <t>（千円）</t>
  </si>
  <si>
    <t>歳入</t>
  </si>
  <si>
    <t>ごみ</t>
  </si>
  <si>
    <t>し尿</t>
  </si>
  <si>
    <t>歳出</t>
  </si>
  <si>
    <t>01</t>
  </si>
  <si>
    <t>国庫支出金</t>
  </si>
  <si>
    <t>建設・改良費</t>
  </si>
  <si>
    <t>工事費</t>
  </si>
  <si>
    <t>収集運搬施設</t>
  </si>
  <si>
    <t>廃棄物事業経費（歳入）</t>
  </si>
  <si>
    <t>F</t>
  </si>
  <si>
    <t>02</t>
  </si>
  <si>
    <t>都道府県支出金</t>
  </si>
  <si>
    <t>中間処理施設</t>
  </si>
  <si>
    <t>G</t>
  </si>
  <si>
    <t>03</t>
  </si>
  <si>
    <t>地方債</t>
  </si>
  <si>
    <t>最終処分場</t>
  </si>
  <si>
    <t>H</t>
  </si>
  <si>
    <t>04</t>
  </si>
  <si>
    <t>使用料・手数料</t>
  </si>
  <si>
    <t>その他</t>
  </si>
  <si>
    <t>I</t>
  </si>
  <si>
    <t>05</t>
  </si>
  <si>
    <t>（市区町村分担金）</t>
  </si>
  <si>
    <t>調査費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</si>
  <si>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</si>
  <si>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</si>
  <si>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</si>
  <si>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</si>
  <si>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</si>
  <si>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</si>
  <si>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</si>
  <si>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小計</t>
  </si>
  <si>
    <t>一般財源</t>
  </si>
  <si>
    <t>L</t>
  </si>
  <si>
    <t>08</t>
  </si>
  <si>
    <t>分担金除く</t>
  </si>
  <si>
    <t>O</t>
  </si>
  <si>
    <t>09</t>
  </si>
  <si>
    <t>処理及び維持管理費</t>
  </si>
  <si>
    <t>人件費</t>
  </si>
  <si>
    <t>一般職</t>
  </si>
  <si>
    <t>P</t>
  </si>
  <si>
    <t>10</t>
  </si>
  <si>
    <t>合計</t>
  </si>
  <si>
    <t>技能職</t>
  </si>
  <si>
    <t>収集運搬</t>
  </si>
  <si>
    <t>Q</t>
  </si>
  <si>
    <t>11</t>
  </si>
  <si>
    <t>中間処理</t>
  </si>
  <si>
    <t>R</t>
  </si>
  <si>
    <t>12</t>
  </si>
  <si>
    <t>最終処分</t>
  </si>
  <si>
    <t>S</t>
  </si>
  <si>
    <t>13</t>
  </si>
  <si>
    <t>処理費</t>
  </si>
  <si>
    <t>収集運搬費</t>
  </si>
  <si>
    <t>T</t>
  </si>
  <si>
    <t>14</t>
  </si>
  <si>
    <t>歳入の市区町村分担金</t>
  </si>
  <si>
    <t>中間処理費</t>
  </si>
  <si>
    <t>U</t>
  </si>
  <si>
    <t>15</t>
  </si>
  <si>
    <t>歳出の組合分担金　</t>
  </si>
  <si>
    <t>最終処分費</t>
  </si>
  <si>
    <t>ごみ</t>
  </si>
  <si>
    <t>工事費（収集）</t>
  </si>
  <si>
    <t>廃棄物事業経費（歳出）</t>
  </si>
  <si>
    <t>16</t>
  </si>
  <si>
    <t>車両等購入費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</si>
  <si>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</si>
  <si>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</si>
  <si>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</si>
  <si>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</si>
  <si>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</si>
  <si>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</si>
  <si>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</si>
  <si>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</si>
  <si>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</si>
  <si>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</si>
  <si>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</si>
  <si>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調査研究費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</si>
  <si>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</si>
  <si>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</si>
  <si>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</si>
  <si>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</si>
  <si>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</si>
  <si>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</si>
  <si>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</si>
  <si>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</si>
  <si>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</si>
  <si>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</si>
  <si>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</si>
  <si>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</si>
  <si>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</si>
  <si>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</si>
  <si>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</si>
  <si>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</si>
  <si>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</si>
  <si>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</si>
  <si>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</si>
  <si>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</si>
  <si>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</si>
  <si>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</si>
  <si>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</si>
  <si>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</si>
  <si>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</si>
  <si>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</si>
  <si>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</si>
  <si>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</si>
  <si>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</si>
  <si>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</si>
  <si>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</si>
  <si>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</si>
  <si>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</si>
  <si>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</si>
  <si>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</si>
  <si>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</si>
  <si>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</si>
  <si>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</si>
  <si>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</si>
  <si>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</si>
  <si>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</si>
  <si>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</si>
  <si>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</si>
  <si>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</si>
  <si>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</si>
  <si>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</si>
  <si>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</si>
  <si>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</si>
  <si>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</si>
  <si>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</si>
  <si>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</si>
  <si>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</si>
  <si>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</si>
  <si>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</si>
  <si>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</si>
  <si>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</si>
  <si>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</si>
  <si>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</si>
  <si>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</si>
  <si>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</si>
  <si>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</si>
  <si>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</si>
  <si>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</si>
  <si>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</si>
  <si>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</si>
  <si>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</si>
  <si>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</si>
  <si>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</si>
  <si>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</si>
  <si>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</si>
  <si>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</si>
  <si>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</si>
  <si>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</si>
  <si>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</si>
  <si>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</si>
  <si>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</si>
  <si>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</si>
  <si>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</si>
  <si>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</si>
  <si>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</si>
  <si>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</si>
  <si>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</si>
  <si>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47000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</si>
</sst>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2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0"/>
      <color indexed="10"/>
      <name val="MS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0"/>
      <color rgb="FFFF0000"/>
      <name val="MS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vertical="center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8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114" width="14.69921875" style="138" customWidth="1"/>
    <col min="115" max="16384" width="9" style="136" customWidth="1"/>
  </cols>
  <sheetData>
    <row r="1" spans="1:114" s="44" customFormat="1" ht="17.25">
      <c r="A1" s="106" t="s">
        <v>200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4" t="s">
        <v>41</v>
      </c>
      <c r="B2" s="144" t="s">
        <v>42</v>
      </c>
      <c r="C2" s="147" t="s">
        <v>43</v>
      </c>
      <c r="D2" s="107" t="s">
        <v>44</v>
      </c>
      <c r="E2" s="58"/>
      <c r="F2" s="58"/>
      <c r="G2" s="58"/>
      <c r="H2" s="58"/>
      <c r="I2" s="58"/>
      <c r="J2" s="58"/>
      <c r="K2" s="58"/>
      <c r="L2" s="59"/>
      <c r="M2" s="107" t="s">
        <v>45</v>
      </c>
      <c r="N2" s="58"/>
      <c r="O2" s="58"/>
      <c r="P2" s="58"/>
      <c r="Q2" s="58"/>
      <c r="R2" s="58"/>
      <c r="S2" s="58"/>
      <c r="T2" s="58"/>
      <c r="U2" s="59"/>
      <c r="V2" s="107" t="s">
        <v>46</v>
      </c>
      <c r="W2" s="58"/>
      <c r="X2" s="58"/>
      <c r="Y2" s="58"/>
      <c r="Z2" s="58"/>
      <c r="AA2" s="58"/>
      <c r="AB2" s="58"/>
      <c r="AC2" s="58"/>
      <c r="AD2" s="59"/>
      <c r="AE2" s="108" t="s">
        <v>47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48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49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5"/>
      <c r="B3" s="145"/>
      <c r="C3" s="148"/>
      <c r="D3" s="109" t="s">
        <v>50</v>
      </c>
      <c r="E3" s="63"/>
      <c r="F3" s="63"/>
      <c r="G3" s="63"/>
      <c r="H3" s="63"/>
      <c r="I3" s="63"/>
      <c r="J3" s="63"/>
      <c r="K3" s="63"/>
      <c r="L3" s="64"/>
      <c r="M3" s="109" t="s">
        <v>50</v>
      </c>
      <c r="N3" s="63"/>
      <c r="O3" s="63"/>
      <c r="P3" s="63"/>
      <c r="Q3" s="63"/>
      <c r="R3" s="63"/>
      <c r="S3" s="63"/>
      <c r="T3" s="63"/>
      <c r="U3" s="64"/>
      <c r="V3" s="109" t="s">
        <v>50</v>
      </c>
      <c r="W3" s="63"/>
      <c r="X3" s="63"/>
      <c r="Y3" s="63"/>
      <c r="Z3" s="63"/>
      <c r="AA3" s="63"/>
      <c r="AB3" s="63"/>
      <c r="AC3" s="63"/>
      <c r="AD3" s="64"/>
      <c r="AE3" s="110" t="s">
        <v>51</v>
      </c>
      <c r="AF3" s="60"/>
      <c r="AG3" s="60"/>
      <c r="AH3" s="60"/>
      <c r="AI3" s="60"/>
      <c r="AJ3" s="60"/>
      <c r="AK3" s="60"/>
      <c r="AL3" s="65"/>
      <c r="AM3" s="61" t="s">
        <v>52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3</v>
      </c>
      <c r="BF3" s="70" t="s">
        <v>46</v>
      </c>
      <c r="BG3" s="110" t="s">
        <v>51</v>
      </c>
      <c r="BH3" s="60"/>
      <c r="BI3" s="60"/>
      <c r="BJ3" s="60"/>
      <c r="BK3" s="60"/>
      <c r="BL3" s="60"/>
      <c r="BM3" s="60"/>
      <c r="BN3" s="65"/>
      <c r="BO3" s="61" t="s">
        <v>52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3</v>
      </c>
      <c r="CH3" s="70" t="s">
        <v>46</v>
      </c>
      <c r="CI3" s="110" t="s">
        <v>51</v>
      </c>
      <c r="CJ3" s="60"/>
      <c r="CK3" s="60"/>
      <c r="CL3" s="60"/>
      <c r="CM3" s="60"/>
      <c r="CN3" s="60"/>
      <c r="CO3" s="60"/>
      <c r="CP3" s="65"/>
      <c r="CQ3" s="61" t="s">
        <v>52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3</v>
      </c>
      <c r="DJ3" s="70" t="s">
        <v>46</v>
      </c>
    </row>
    <row r="4" spans="1:114" s="44" customFormat="1" ht="13.5">
      <c r="A4" s="145"/>
      <c r="B4" s="145"/>
      <c r="C4" s="148"/>
      <c r="D4" s="54"/>
      <c r="E4" s="109" t="s">
        <v>53</v>
      </c>
      <c r="F4" s="71"/>
      <c r="G4" s="71"/>
      <c r="H4" s="71"/>
      <c r="I4" s="71"/>
      <c r="J4" s="71"/>
      <c r="K4" s="72"/>
      <c r="L4" s="53" t="s">
        <v>54</v>
      </c>
      <c r="M4" s="54"/>
      <c r="N4" s="109" t="s">
        <v>53</v>
      </c>
      <c r="O4" s="71"/>
      <c r="P4" s="71"/>
      <c r="Q4" s="71"/>
      <c r="R4" s="71"/>
      <c r="S4" s="71"/>
      <c r="T4" s="72"/>
      <c r="U4" s="53" t="s">
        <v>54</v>
      </c>
      <c r="V4" s="54"/>
      <c r="W4" s="109" t="s">
        <v>53</v>
      </c>
      <c r="X4" s="71"/>
      <c r="Y4" s="71"/>
      <c r="Z4" s="71"/>
      <c r="AA4" s="71"/>
      <c r="AB4" s="71"/>
      <c r="AC4" s="72"/>
      <c r="AD4" s="53" t="s">
        <v>54</v>
      </c>
      <c r="AE4" s="70" t="s">
        <v>46</v>
      </c>
      <c r="AF4" s="75" t="s">
        <v>55</v>
      </c>
      <c r="AG4" s="69"/>
      <c r="AH4" s="73"/>
      <c r="AI4" s="60"/>
      <c r="AJ4" s="74"/>
      <c r="AK4" s="111" t="s">
        <v>56</v>
      </c>
      <c r="AL4" s="142" t="s">
        <v>57</v>
      </c>
      <c r="AM4" s="70" t="s">
        <v>46</v>
      </c>
      <c r="AN4" s="110" t="s">
        <v>58</v>
      </c>
      <c r="AO4" s="67"/>
      <c r="AP4" s="67"/>
      <c r="AQ4" s="67"/>
      <c r="AR4" s="68"/>
      <c r="AS4" s="110" t="s">
        <v>59</v>
      </c>
      <c r="AT4" s="60"/>
      <c r="AU4" s="60"/>
      <c r="AV4" s="74"/>
      <c r="AW4" s="75" t="s">
        <v>60</v>
      </c>
      <c r="AX4" s="110" t="s">
        <v>61</v>
      </c>
      <c r="AY4" s="66"/>
      <c r="AZ4" s="67"/>
      <c r="BA4" s="67"/>
      <c r="BB4" s="68"/>
      <c r="BC4" s="75" t="s">
        <v>1</v>
      </c>
      <c r="BD4" s="75" t="s">
        <v>62</v>
      </c>
      <c r="BE4" s="70"/>
      <c r="BF4" s="70"/>
      <c r="BG4" s="70" t="s">
        <v>46</v>
      </c>
      <c r="BH4" s="75" t="s">
        <v>55</v>
      </c>
      <c r="BI4" s="69"/>
      <c r="BJ4" s="73"/>
      <c r="BK4" s="60"/>
      <c r="BL4" s="74"/>
      <c r="BM4" s="111" t="s">
        <v>56</v>
      </c>
      <c r="BN4" s="142" t="s">
        <v>57</v>
      </c>
      <c r="BO4" s="70" t="s">
        <v>46</v>
      </c>
      <c r="BP4" s="110" t="s">
        <v>58</v>
      </c>
      <c r="BQ4" s="67"/>
      <c r="BR4" s="67"/>
      <c r="BS4" s="67"/>
      <c r="BT4" s="68"/>
      <c r="BU4" s="110" t="s">
        <v>59</v>
      </c>
      <c r="BV4" s="60"/>
      <c r="BW4" s="60"/>
      <c r="BX4" s="74"/>
      <c r="BY4" s="75" t="s">
        <v>60</v>
      </c>
      <c r="BZ4" s="110" t="s">
        <v>61</v>
      </c>
      <c r="CA4" s="76"/>
      <c r="CB4" s="76"/>
      <c r="CC4" s="77"/>
      <c r="CD4" s="68"/>
      <c r="CE4" s="75" t="s">
        <v>1</v>
      </c>
      <c r="CF4" s="75" t="s">
        <v>62</v>
      </c>
      <c r="CG4" s="70"/>
      <c r="CH4" s="70"/>
      <c r="CI4" s="70" t="s">
        <v>46</v>
      </c>
      <c r="CJ4" s="75" t="s">
        <v>55</v>
      </c>
      <c r="CK4" s="69"/>
      <c r="CL4" s="73"/>
      <c r="CM4" s="60"/>
      <c r="CN4" s="74"/>
      <c r="CO4" s="111" t="s">
        <v>56</v>
      </c>
      <c r="CP4" s="142" t="s">
        <v>57</v>
      </c>
      <c r="CQ4" s="70" t="s">
        <v>46</v>
      </c>
      <c r="CR4" s="110" t="s">
        <v>58</v>
      </c>
      <c r="CS4" s="67"/>
      <c r="CT4" s="67"/>
      <c r="CU4" s="67"/>
      <c r="CV4" s="68"/>
      <c r="CW4" s="110" t="s">
        <v>59</v>
      </c>
      <c r="CX4" s="60"/>
      <c r="CY4" s="60"/>
      <c r="CZ4" s="74"/>
      <c r="DA4" s="75" t="s">
        <v>60</v>
      </c>
      <c r="DB4" s="110" t="s">
        <v>61</v>
      </c>
      <c r="DC4" s="67"/>
      <c r="DD4" s="67"/>
      <c r="DE4" s="67"/>
      <c r="DF4" s="68"/>
      <c r="DG4" s="75" t="s">
        <v>1</v>
      </c>
      <c r="DH4" s="75" t="s">
        <v>62</v>
      </c>
      <c r="DI4" s="70"/>
      <c r="DJ4" s="70"/>
    </row>
    <row r="5" spans="1:114" s="44" customFormat="1" ht="22.5">
      <c r="A5" s="145"/>
      <c r="B5" s="145"/>
      <c r="C5" s="148"/>
      <c r="D5" s="54"/>
      <c r="E5" s="54"/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2</v>
      </c>
      <c r="K5" s="103" t="s">
        <v>3</v>
      </c>
      <c r="L5" s="53"/>
      <c r="M5" s="54"/>
      <c r="N5" s="54"/>
      <c r="O5" s="103" t="s">
        <v>63</v>
      </c>
      <c r="P5" s="103" t="s">
        <v>64</v>
      </c>
      <c r="Q5" s="103" t="s">
        <v>65</v>
      </c>
      <c r="R5" s="103" t="s">
        <v>66</v>
      </c>
      <c r="S5" s="103" t="s">
        <v>2</v>
      </c>
      <c r="T5" s="103" t="s">
        <v>3</v>
      </c>
      <c r="U5" s="53"/>
      <c r="V5" s="54"/>
      <c r="W5" s="54"/>
      <c r="X5" s="103" t="s">
        <v>63</v>
      </c>
      <c r="Y5" s="103" t="s">
        <v>64</v>
      </c>
      <c r="Z5" s="103" t="s">
        <v>65</v>
      </c>
      <c r="AA5" s="103" t="s">
        <v>66</v>
      </c>
      <c r="AB5" s="103" t="s">
        <v>2</v>
      </c>
      <c r="AC5" s="103" t="s">
        <v>3</v>
      </c>
      <c r="AD5" s="53"/>
      <c r="AE5" s="70"/>
      <c r="AF5" s="70" t="s">
        <v>46</v>
      </c>
      <c r="AG5" s="111" t="s">
        <v>67</v>
      </c>
      <c r="AH5" s="111" t="s">
        <v>68</v>
      </c>
      <c r="AI5" s="111" t="s">
        <v>69</v>
      </c>
      <c r="AJ5" s="111" t="s">
        <v>3</v>
      </c>
      <c r="AK5" s="78"/>
      <c r="AL5" s="143"/>
      <c r="AM5" s="70"/>
      <c r="AN5" s="70"/>
      <c r="AO5" s="70" t="s">
        <v>70</v>
      </c>
      <c r="AP5" s="70" t="s">
        <v>71</v>
      </c>
      <c r="AQ5" s="70" t="s">
        <v>72</v>
      </c>
      <c r="AR5" s="70" t="s">
        <v>73</v>
      </c>
      <c r="AS5" s="70" t="s">
        <v>46</v>
      </c>
      <c r="AT5" s="75" t="s">
        <v>74</v>
      </c>
      <c r="AU5" s="75" t="s">
        <v>75</v>
      </c>
      <c r="AV5" s="75" t="s">
        <v>76</v>
      </c>
      <c r="AW5" s="70"/>
      <c r="AX5" s="70"/>
      <c r="AY5" s="75" t="s">
        <v>74</v>
      </c>
      <c r="AZ5" s="75" t="s">
        <v>75</v>
      </c>
      <c r="BA5" s="75" t="s">
        <v>76</v>
      </c>
      <c r="BB5" s="75" t="s">
        <v>3</v>
      </c>
      <c r="BC5" s="70"/>
      <c r="BD5" s="70"/>
      <c r="BE5" s="70"/>
      <c r="BF5" s="70"/>
      <c r="BG5" s="70"/>
      <c r="BH5" s="70" t="s">
        <v>46</v>
      </c>
      <c r="BI5" s="111" t="s">
        <v>67</v>
      </c>
      <c r="BJ5" s="111" t="s">
        <v>68</v>
      </c>
      <c r="BK5" s="111" t="s">
        <v>69</v>
      </c>
      <c r="BL5" s="111" t="s">
        <v>3</v>
      </c>
      <c r="BM5" s="78"/>
      <c r="BN5" s="143"/>
      <c r="BO5" s="70"/>
      <c r="BP5" s="70"/>
      <c r="BQ5" s="70" t="s">
        <v>70</v>
      </c>
      <c r="BR5" s="70" t="s">
        <v>71</v>
      </c>
      <c r="BS5" s="70" t="s">
        <v>72</v>
      </c>
      <c r="BT5" s="70" t="s">
        <v>73</v>
      </c>
      <c r="BU5" s="70" t="s">
        <v>46</v>
      </c>
      <c r="BV5" s="75" t="s">
        <v>74</v>
      </c>
      <c r="BW5" s="75" t="s">
        <v>75</v>
      </c>
      <c r="BX5" s="75" t="s">
        <v>76</v>
      </c>
      <c r="BY5" s="70"/>
      <c r="BZ5" s="70"/>
      <c r="CA5" s="75" t="s">
        <v>74</v>
      </c>
      <c r="CB5" s="75" t="s">
        <v>75</v>
      </c>
      <c r="CC5" s="75" t="s">
        <v>76</v>
      </c>
      <c r="CD5" s="75" t="s">
        <v>3</v>
      </c>
      <c r="CE5" s="70"/>
      <c r="CF5" s="70"/>
      <c r="CG5" s="70"/>
      <c r="CH5" s="70"/>
      <c r="CI5" s="70"/>
      <c r="CJ5" s="70" t="s">
        <v>46</v>
      </c>
      <c r="CK5" s="111" t="s">
        <v>67</v>
      </c>
      <c r="CL5" s="111" t="s">
        <v>68</v>
      </c>
      <c r="CM5" s="111" t="s">
        <v>69</v>
      </c>
      <c r="CN5" s="111" t="s">
        <v>3</v>
      </c>
      <c r="CO5" s="78"/>
      <c r="CP5" s="143"/>
      <c r="CQ5" s="70"/>
      <c r="CR5" s="70"/>
      <c r="CS5" s="70" t="s">
        <v>70</v>
      </c>
      <c r="CT5" s="70" t="s">
        <v>71</v>
      </c>
      <c r="CU5" s="70" t="s">
        <v>72</v>
      </c>
      <c r="CV5" s="70" t="s">
        <v>73</v>
      </c>
      <c r="CW5" s="70" t="s">
        <v>46</v>
      </c>
      <c r="CX5" s="75" t="s">
        <v>74</v>
      </c>
      <c r="CY5" s="75" t="s">
        <v>75</v>
      </c>
      <c r="CZ5" s="75" t="s">
        <v>76</v>
      </c>
      <c r="DA5" s="70"/>
      <c r="DB5" s="70"/>
      <c r="DC5" s="75" t="s">
        <v>74</v>
      </c>
      <c r="DD5" s="75" t="s">
        <v>75</v>
      </c>
      <c r="DE5" s="75" t="s">
        <v>76</v>
      </c>
      <c r="DF5" s="75" t="s">
        <v>3</v>
      </c>
      <c r="DG5" s="70"/>
      <c r="DH5" s="70"/>
      <c r="DI5" s="70"/>
      <c r="DJ5" s="70"/>
    </row>
    <row r="6" spans="1:114" s="45" customFormat="1" ht="13.5">
      <c r="A6" s="146"/>
      <c r="B6" s="146"/>
      <c r="C6" s="149"/>
      <c r="D6" s="79" t="s">
        <v>77</v>
      </c>
      <c r="E6" s="79" t="s">
        <v>77</v>
      </c>
      <c r="F6" s="80" t="s">
        <v>77</v>
      </c>
      <c r="G6" s="80" t="s">
        <v>77</v>
      </c>
      <c r="H6" s="80" t="s">
        <v>77</v>
      </c>
      <c r="I6" s="80" t="s">
        <v>77</v>
      </c>
      <c r="J6" s="80" t="s">
        <v>77</v>
      </c>
      <c r="K6" s="80" t="s">
        <v>77</v>
      </c>
      <c r="L6" s="80" t="s">
        <v>77</v>
      </c>
      <c r="M6" s="79" t="s">
        <v>77</v>
      </c>
      <c r="N6" s="79" t="s">
        <v>77</v>
      </c>
      <c r="O6" s="80" t="s">
        <v>77</v>
      </c>
      <c r="P6" s="80" t="s">
        <v>77</v>
      </c>
      <c r="Q6" s="80" t="s">
        <v>77</v>
      </c>
      <c r="R6" s="80" t="s">
        <v>77</v>
      </c>
      <c r="S6" s="80" t="s">
        <v>77</v>
      </c>
      <c r="T6" s="80" t="s">
        <v>77</v>
      </c>
      <c r="U6" s="80" t="s">
        <v>77</v>
      </c>
      <c r="V6" s="79" t="s">
        <v>77</v>
      </c>
      <c r="W6" s="79" t="s">
        <v>77</v>
      </c>
      <c r="X6" s="80" t="s">
        <v>77</v>
      </c>
      <c r="Y6" s="80" t="s">
        <v>77</v>
      </c>
      <c r="Z6" s="80" t="s">
        <v>77</v>
      </c>
      <c r="AA6" s="80" t="s">
        <v>77</v>
      </c>
      <c r="AB6" s="80" t="s">
        <v>77</v>
      </c>
      <c r="AC6" s="80" t="s">
        <v>77</v>
      </c>
      <c r="AD6" s="80" t="s">
        <v>77</v>
      </c>
      <c r="AE6" s="81" t="s">
        <v>77</v>
      </c>
      <c r="AF6" s="81" t="s">
        <v>77</v>
      </c>
      <c r="AG6" s="82" t="s">
        <v>77</v>
      </c>
      <c r="AH6" s="82" t="s">
        <v>77</v>
      </c>
      <c r="AI6" s="82" t="s">
        <v>77</v>
      </c>
      <c r="AJ6" s="82" t="s">
        <v>77</v>
      </c>
      <c r="AK6" s="82" t="s">
        <v>77</v>
      </c>
      <c r="AL6" s="82" t="s">
        <v>77</v>
      </c>
      <c r="AM6" s="81" t="s">
        <v>77</v>
      </c>
      <c r="AN6" s="81" t="s">
        <v>77</v>
      </c>
      <c r="AO6" s="81" t="s">
        <v>77</v>
      </c>
      <c r="AP6" s="81" t="s">
        <v>77</v>
      </c>
      <c r="AQ6" s="81" t="s">
        <v>77</v>
      </c>
      <c r="AR6" s="81" t="s">
        <v>77</v>
      </c>
      <c r="AS6" s="81" t="s">
        <v>77</v>
      </c>
      <c r="AT6" s="81" t="s">
        <v>77</v>
      </c>
      <c r="AU6" s="81" t="s">
        <v>77</v>
      </c>
      <c r="AV6" s="81" t="s">
        <v>77</v>
      </c>
      <c r="AW6" s="81" t="s">
        <v>77</v>
      </c>
      <c r="AX6" s="81" t="s">
        <v>77</v>
      </c>
      <c r="AY6" s="81" t="s">
        <v>77</v>
      </c>
      <c r="AZ6" s="81" t="s">
        <v>77</v>
      </c>
      <c r="BA6" s="81" t="s">
        <v>77</v>
      </c>
      <c r="BB6" s="81" t="s">
        <v>77</v>
      </c>
      <c r="BC6" s="81" t="s">
        <v>77</v>
      </c>
      <c r="BD6" s="81" t="s">
        <v>77</v>
      </c>
      <c r="BE6" s="81" t="s">
        <v>77</v>
      </c>
      <c r="BF6" s="81" t="s">
        <v>77</v>
      </c>
      <c r="BG6" s="81" t="s">
        <v>77</v>
      </c>
      <c r="BH6" s="81" t="s">
        <v>77</v>
      </c>
      <c r="BI6" s="82" t="s">
        <v>77</v>
      </c>
      <c r="BJ6" s="82" t="s">
        <v>77</v>
      </c>
      <c r="BK6" s="82" t="s">
        <v>77</v>
      </c>
      <c r="BL6" s="82" t="s">
        <v>77</v>
      </c>
      <c r="BM6" s="82" t="s">
        <v>77</v>
      </c>
      <c r="BN6" s="82" t="s">
        <v>77</v>
      </c>
      <c r="BO6" s="81" t="s">
        <v>77</v>
      </c>
      <c r="BP6" s="81" t="s">
        <v>77</v>
      </c>
      <c r="BQ6" s="81" t="s">
        <v>77</v>
      </c>
      <c r="BR6" s="81" t="s">
        <v>77</v>
      </c>
      <c r="BS6" s="81" t="s">
        <v>77</v>
      </c>
      <c r="BT6" s="81" t="s">
        <v>77</v>
      </c>
      <c r="BU6" s="81" t="s">
        <v>77</v>
      </c>
      <c r="BV6" s="81" t="s">
        <v>77</v>
      </c>
      <c r="BW6" s="81" t="s">
        <v>77</v>
      </c>
      <c r="BX6" s="81" t="s">
        <v>77</v>
      </c>
      <c r="BY6" s="81" t="s">
        <v>77</v>
      </c>
      <c r="BZ6" s="81" t="s">
        <v>77</v>
      </c>
      <c r="CA6" s="81" t="s">
        <v>77</v>
      </c>
      <c r="CB6" s="81" t="s">
        <v>77</v>
      </c>
      <c r="CC6" s="81" t="s">
        <v>77</v>
      </c>
      <c r="CD6" s="81" t="s">
        <v>77</v>
      </c>
      <c r="CE6" s="81" t="s">
        <v>77</v>
      </c>
      <c r="CF6" s="81" t="s">
        <v>77</v>
      </c>
      <c r="CG6" s="81" t="s">
        <v>77</v>
      </c>
      <c r="CH6" s="81" t="s">
        <v>77</v>
      </c>
      <c r="CI6" s="81" t="s">
        <v>77</v>
      </c>
      <c r="CJ6" s="81" t="s">
        <v>77</v>
      </c>
      <c r="CK6" s="82" t="s">
        <v>77</v>
      </c>
      <c r="CL6" s="82" t="s">
        <v>77</v>
      </c>
      <c r="CM6" s="82" t="s">
        <v>77</v>
      </c>
      <c r="CN6" s="82" t="s">
        <v>77</v>
      </c>
      <c r="CO6" s="82" t="s">
        <v>77</v>
      </c>
      <c r="CP6" s="82" t="s">
        <v>77</v>
      </c>
      <c r="CQ6" s="81" t="s">
        <v>77</v>
      </c>
      <c r="CR6" s="81" t="s">
        <v>77</v>
      </c>
      <c r="CS6" s="82" t="s">
        <v>77</v>
      </c>
      <c r="CT6" s="82" t="s">
        <v>77</v>
      </c>
      <c r="CU6" s="82" t="s">
        <v>77</v>
      </c>
      <c r="CV6" s="82" t="s">
        <v>77</v>
      </c>
      <c r="CW6" s="81" t="s">
        <v>77</v>
      </c>
      <c r="CX6" s="81" t="s">
        <v>77</v>
      </c>
      <c r="CY6" s="81" t="s">
        <v>77</v>
      </c>
      <c r="CZ6" s="81" t="s">
        <v>77</v>
      </c>
      <c r="DA6" s="81" t="s">
        <v>77</v>
      </c>
      <c r="DB6" s="81" t="s">
        <v>77</v>
      </c>
      <c r="DC6" s="81" t="s">
        <v>77</v>
      </c>
      <c r="DD6" s="81" t="s">
        <v>77</v>
      </c>
      <c r="DE6" s="81" t="s">
        <v>77</v>
      </c>
      <c r="DF6" s="81" t="s">
        <v>77</v>
      </c>
      <c r="DG6" s="81" t="s">
        <v>77</v>
      </c>
      <c r="DH6" s="81" t="s">
        <v>77</v>
      </c>
      <c r="DI6" s="81" t="s">
        <v>77</v>
      </c>
      <c r="DJ6" s="81" t="s">
        <v>77</v>
      </c>
    </row>
    <row r="7" spans="1:114" s="123" customFormat="1" ht="12" customHeight="1">
      <c r="A7" s="120" t="s">
        <v>206</v>
      </c>
      <c r="B7" s="121" t="s">
        <v>207</v>
      </c>
      <c r="C7" s="120" t="s">
        <v>46</v>
      </c>
      <c r="D7" s="122">
        <f aca="true" t="shared" si="0" ref="D7:I7">SUM(D8:D48)</f>
        <v>13579869</v>
      </c>
      <c r="E7" s="122">
        <f t="shared" si="0"/>
        <v>3010355</v>
      </c>
      <c r="F7" s="122">
        <f t="shared" si="0"/>
        <v>555407</v>
      </c>
      <c r="G7" s="122">
        <f t="shared" si="0"/>
        <v>30165</v>
      </c>
      <c r="H7" s="122">
        <f t="shared" si="0"/>
        <v>482900</v>
      </c>
      <c r="I7" s="122">
        <f t="shared" si="0"/>
        <v>1740470</v>
      </c>
      <c r="J7" s="122" t="s">
        <v>199</v>
      </c>
      <c r="K7" s="122">
        <f aca="true" t="shared" si="1" ref="K7:R7">SUM(K8:K48)</f>
        <v>201413</v>
      </c>
      <c r="L7" s="122">
        <f t="shared" si="1"/>
        <v>10569514</v>
      </c>
      <c r="M7" s="122">
        <f t="shared" si="1"/>
        <v>929378</v>
      </c>
      <c r="N7" s="122">
        <f t="shared" si="1"/>
        <v>74522</v>
      </c>
      <c r="O7" s="122">
        <f t="shared" si="1"/>
        <v>2786</v>
      </c>
      <c r="P7" s="122">
        <f t="shared" si="1"/>
        <v>0</v>
      </c>
      <c r="Q7" s="122">
        <f t="shared" si="1"/>
        <v>0</v>
      </c>
      <c r="R7" s="122">
        <f t="shared" si="1"/>
        <v>52974</v>
      </c>
      <c r="S7" s="122" t="s">
        <v>199</v>
      </c>
      <c r="T7" s="122">
        <f aca="true" t="shared" si="2" ref="T7:AA7">SUM(T8:T48)</f>
        <v>18762</v>
      </c>
      <c r="U7" s="122">
        <f t="shared" si="2"/>
        <v>854856</v>
      </c>
      <c r="V7" s="122">
        <f t="shared" si="2"/>
        <v>14509247</v>
      </c>
      <c r="W7" s="122">
        <f t="shared" si="2"/>
        <v>3084877</v>
      </c>
      <c r="X7" s="122">
        <f t="shared" si="2"/>
        <v>558193</v>
      </c>
      <c r="Y7" s="122">
        <f t="shared" si="2"/>
        <v>30165</v>
      </c>
      <c r="Z7" s="122">
        <f t="shared" si="2"/>
        <v>482900</v>
      </c>
      <c r="AA7" s="122">
        <f t="shared" si="2"/>
        <v>1793444</v>
      </c>
      <c r="AB7" s="122" t="s">
        <v>199</v>
      </c>
      <c r="AC7" s="122">
        <f aca="true" t="shared" si="3" ref="AC7:BH7">SUM(AC8:AC48)</f>
        <v>220175</v>
      </c>
      <c r="AD7" s="122">
        <f t="shared" si="3"/>
        <v>11424370</v>
      </c>
      <c r="AE7" s="122">
        <f t="shared" si="3"/>
        <v>1087057</v>
      </c>
      <c r="AF7" s="122">
        <f t="shared" si="3"/>
        <v>1081859</v>
      </c>
      <c r="AG7" s="122">
        <f t="shared" si="3"/>
        <v>0</v>
      </c>
      <c r="AH7" s="122">
        <f t="shared" si="3"/>
        <v>1080450</v>
      </c>
      <c r="AI7" s="122">
        <f t="shared" si="3"/>
        <v>0</v>
      </c>
      <c r="AJ7" s="122">
        <f t="shared" si="3"/>
        <v>1409</v>
      </c>
      <c r="AK7" s="122">
        <f t="shared" si="3"/>
        <v>5198</v>
      </c>
      <c r="AL7" s="122">
        <f t="shared" si="3"/>
        <v>68918</v>
      </c>
      <c r="AM7" s="122">
        <f t="shared" si="3"/>
        <v>6912519</v>
      </c>
      <c r="AN7" s="122">
        <f t="shared" si="3"/>
        <v>1385837</v>
      </c>
      <c r="AO7" s="122">
        <f t="shared" si="3"/>
        <v>684319</v>
      </c>
      <c r="AP7" s="122">
        <f t="shared" si="3"/>
        <v>556089</v>
      </c>
      <c r="AQ7" s="122">
        <f t="shared" si="3"/>
        <v>131761</v>
      </c>
      <c r="AR7" s="122">
        <f t="shared" si="3"/>
        <v>13668</v>
      </c>
      <c r="AS7" s="122">
        <f t="shared" si="3"/>
        <v>808242</v>
      </c>
      <c r="AT7" s="122">
        <f t="shared" si="3"/>
        <v>86133</v>
      </c>
      <c r="AU7" s="122">
        <f t="shared" si="3"/>
        <v>554444</v>
      </c>
      <c r="AV7" s="122">
        <f t="shared" si="3"/>
        <v>167665</v>
      </c>
      <c r="AW7" s="122">
        <f t="shared" si="3"/>
        <v>55475</v>
      </c>
      <c r="AX7" s="122">
        <f t="shared" si="3"/>
        <v>4660550</v>
      </c>
      <c r="AY7" s="122">
        <f t="shared" si="3"/>
        <v>3117774</v>
      </c>
      <c r="AZ7" s="122">
        <f t="shared" si="3"/>
        <v>829238</v>
      </c>
      <c r="BA7" s="122">
        <f t="shared" si="3"/>
        <v>290999</v>
      </c>
      <c r="BB7" s="122">
        <f t="shared" si="3"/>
        <v>422539</v>
      </c>
      <c r="BC7" s="122">
        <f t="shared" si="3"/>
        <v>4906275</v>
      </c>
      <c r="BD7" s="122">
        <f t="shared" si="3"/>
        <v>2415</v>
      </c>
      <c r="BE7" s="122">
        <f t="shared" si="3"/>
        <v>612398</v>
      </c>
      <c r="BF7" s="122">
        <f t="shared" si="3"/>
        <v>8611974</v>
      </c>
      <c r="BG7" s="122">
        <f t="shared" si="3"/>
        <v>37798</v>
      </c>
      <c r="BH7" s="122">
        <f t="shared" si="3"/>
        <v>37798</v>
      </c>
      <c r="BI7" s="122">
        <f aca="true" t="shared" si="4" ref="BI7:CN7">SUM(BI8:BI48)</f>
        <v>0</v>
      </c>
      <c r="BJ7" s="122">
        <f t="shared" si="4"/>
        <v>1093</v>
      </c>
      <c r="BK7" s="122">
        <f t="shared" si="4"/>
        <v>0</v>
      </c>
      <c r="BL7" s="122">
        <f t="shared" si="4"/>
        <v>36705</v>
      </c>
      <c r="BM7" s="122">
        <f t="shared" si="4"/>
        <v>0</v>
      </c>
      <c r="BN7" s="122">
        <f t="shared" si="4"/>
        <v>10810</v>
      </c>
      <c r="BO7" s="122">
        <f t="shared" si="4"/>
        <v>301463</v>
      </c>
      <c r="BP7" s="122">
        <f t="shared" si="4"/>
        <v>34584</v>
      </c>
      <c r="BQ7" s="122">
        <f t="shared" si="4"/>
        <v>34572</v>
      </c>
      <c r="BR7" s="122">
        <f t="shared" si="4"/>
        <v>12</v>
      </c>
      <c r="BS7" s="122">
        <f t="shared" si="4"/>
        <v>0</v>
      </c>
      <c r="BT7" s="122">
        <f t="shared" si="4"/>
        <v>0</v>
      </c>
      <c r="BU7" s="122">
        <f t="shared" si="4"/>
        <v>60187</v>
      </c>
      <c r="BV7" s="122">
        <f t="shared" si="4"/>
        <v>0</v>
      </c>
      <c r="BW7" s="122">
        <f t="shared" si="4"/>
        <v>60187</v>
      </c>
      <c r="BX7" s="122">
        <f t="shared" si="4"/>
        <v>0</v>
      </c>
      <c r="BY7" s="122">
        <f t="shared" si="4"/>
        <v>0</v>
      </c>
      <c r="BZ7" s="122">
        <f t="shared" si="4"/>
        <v>206692</v>
      </c>
      <c r="CA7" s="122">
        <f t="shared" si="4"/>
        <v>435</v>
      </c>
      <c r="CB7" s="122">
        <f t="shared" si="4"/>
        <v>112938</v>
      </c>
      <c r="CC7" s="122">
        <f t="shared" si="4"/>
        <v>43602</v>
      </c>
      <c r="CD7" s="122">
        <f t="shared" si="4"/>
        <v>49717</v>
      </c>
      <c r="CE7" s="122">
        <f t="shared" si="4"/>
        <v>578189</v>
      </c>
      <c r="CF7" s="122">
        <f t="shared" si="4"/>
        <v>0</v>
      </c>
      <c r="CG7" s="122">
        <f t="shared" si="4"/>
        <v>34418</v>
      </c>
      <c r="CH7" s="122">
        <f t="shared" si="4"/>
        <v>373679</v>
      </c>
      <c r="CI7" s="122">
        <f t="shared" si="4"/>
        <v>1124855</v>
      </c>
      <c r="CJ7" s="122">
        <f t="shared" si="4"/>
        <v>1119657</v>
      </c>
      <c r="CK7" s="122">
        <f t="shared" si="4"/>
        <v>0</v>
      </c>
      <c r="CL7" s="122">
        <f t="shared" si="4"/>
        <v>1081543</v>
      </c>
      <c r="CM7" s="122">
        <f t="shared" si="4"/>
        <v>0</v>
      </c>
      <c r="CN7" s="122">
        <f t="shared" si="4"/>
        <v>38114</v>
      </c>
      <c r="CO7" s="122">
        <f aca="true" t="shared" si="5" ref="CO7:DJ7">SUM(CO8:CO48)</f>
        <v>5198</v>
      </c>
      <c r="CP7" s="122">
        <f t="shared" si="5"/>
        <v>79728</v>
      </c>
      <c r="CQ7" s="122">
        <f t="shared" si="5"/>
        <v>7213982</v>
      </c>
      <c r="CR7" s="122">
        <f t="shared" si="5"/>
        <v>1420421</v>
      </c>
      <c r="CS7" s="122">
        <f t="shared" si="5"/>
        <v>718891</v>
      </c>
      <c r="CT7" s="122">
        <f t="shared" si="5"/>
        <v>556101</v>
      </c>
      <c r="CU7" s="122">
        <f t="shared" si="5"/>
        <v>131761</v>
      </c>
      <c r="CV7" s="122">
        <f t="shared" si="5"/>
        <v>13668</v>
      </c>
      <c r="CW7" s="122">
        <f t="shared" si="5"/>
        <v>868429</v>
      </c>
      <c r="CX7" s="122">
        <f t="shared" si="5"/>
        <v>86133</v>
      </c>
      <c r="CY7" s="122">
        <f t="shared" si="5"/>
        <v>614631</v>
      </c>
      <c r="CZ7" s="122">
        <f t="shared" si="5"/>
        <v>167665</v>
      </c>
      <c r="DA7" s="122">
        <f t="shared" si="5"/>
        <v>55475</v>
      </c>
      <c r="DB7" s="122">
        <f t="shared" si="5"/>
        <v>4867242</v>
      </c>
      <c r="DC7" s="122">
        <f t="shared" si="5"/>
        <v>3118209</v>
      </c>
      <c r="DD7" s="122">
        <f t="shared" si="5"/>
        <v>942176</v>
      </c>
      <c r="DE7" s="122">
        <f t="shared" si="5"/>
        <v>334601</v>
      </c>
      <c r="DF7" s="122">
        <f t="shared" si="5"/>
        <v>472256</v>
      </c>
      <c r="DG7" s="122">
        <f t="shared" si="5"/>
        <v>5484464</v>
      </c>
      <c r="DH7" s="122">
        <f t="shared" si="5"/>
        <v>2415</v>
      </c>
      <c r="DI7" s="122">
        <f t="shared" si="5"/>
        <v>646816</v>
      </c>
      <c r="DJ7" s="122">
        <f t="shared" si="5"/>
        <v>8985653</v>
      </c>
    </row>
    <row r="8" spans="1:114" s="123" customFormat="1" ht="12" customHeight="1">
      <c r="A8" s="124" t="s">
        <v>206</v>
      </c>
      <c r="B8" s="125" t="s">
        <v>208</v>
      </c>
      <c r="C8" s="124" t="s">
        <v>209</v>
      </c>
      <c r="D8" s="126">
        <f aca="true" t="shared" si="6" ref="D8:D48">SUM(E8,+L8)</f>
        <v>2728347</v>
      </c>
      <c r="E8" s="126">
        <f aca="true" t="shared" si="7" ref="E8:E48">SUM(F8:I8)+K8</f>
        <v>401249</v>
      </c>
      <c r="F8" s="126">
        <v>200</v>
      </c>
      <c r="G8" s="126">
        <v>0</v>
      </c>
      <c r="H8" s="126"/>
      <c r="I8" s="126">
        <v>355226</v>
      </c>
      <c r="J8" s="127" t="s">
        <v>199</v>
      </c>
      <c r="K8" s="126">
        <v>45823</v>
      </c>
      <c r="L8" s="126">
        <v>2327098</v>
      </c>
      <c r="M8" s="126">
        <f aca="true" t="shared" si="8" ref="M8:M48">SUM(N8,+U8)</f>
        <v>49549</v>
      </c>
      <c r="N8" s="126">
        <f aca="true" t="shared" si="9" ref="N8:N48">SUM(O8:R8)+T8</f>
        <v>23086</v>
      </c>
      <c r="O8" s="126">
        <v>0</v>
      </c>
      <c r="P8" s="126">
        <v>0</v>
      </c>
      <c r="Q8" s="126">
        <v>0</v>
      </c>
      <c r="R8" s="126">
        <v>17727</v>
      </c>
      <c r="S8" s="127" t="s">
        <v>199</v>
      </c>
      <c r="T8" s="126">
        <v>5359</v>
      </c>
      <c r="U8" s="126">
        <v>26463</v>
      </c>
      <c r="V8" s="126">
        <f aca="true" t="shared" si="10" ref="V8:V48">+SUM(D8,M8)</f>
        <v>2777896</v>
      </c>
      <c r="W8" s="126">
        <f aca="true" t="shared" si="11" ref="W8:W48">+SUM(E8,N8)</f>
        <v>424335</v>
      </c>
      <c r="X8" s="126">
        <f aca="true" t="shared" si="12" ref="X8:X48">+SUM(F8,O8)</f>
        <v>200</v>
      </c>
      <c r="Y8" s="126">
        <f aca="true" t="shared" si="13" ref="Y8:Y48">+SUM(G8,P8)</f>
        <v>0</v>
      </c>
      <c r="Z8" s="126">
        <f aca="true" t="shared" si="14" ref="Z8:Z48">+SUM(H8,Q8)</f>
        <v>0</v>
      </c>
      <c r="AA8" s="126">
        <f aca="true" t="shared" si="15" ref="AA8:AA48">+SUM(I8,R8)</f>
        <v>372953</v>
      </c>
      <c r="AB8" s="127" t="s">
        <v>199</v>
      </c>
      <c r="AC8" s="126">
        <f aca="true" t="shared" si="16" ref="AC8:AC48">+SUM(K8,T8)</f>
        <v>51182</v>
      </c>
      <c r="AD8" s="126">
        <f aca="true" t="shared" si="17" ref="AD8:AD48">+SUM(L8,U8)</f>
        <v>2353561</v>
      </c>
      <c r="AE8" s="126">
        <f aca="true" t="shared" si="18" ref="AE8:AE48">SUM(AF8,+AK8)</f>
        <v>0</v>
      </c>
      <c r="AF8" s="126">
        <f aca="true" t="shared" si="19" ref="AF8:AF48">SUM(AG8:AJ8)</f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6">
        <f aca="true" t="shared" si="20" ref="AM8:AM48">SUM(AN8,AS8,AW8,AX8,BD8)</f>
        <v>1911027</v>
      </c>
      <c r="AN8" s="126">
        <f aca="true" t="shared" si="21" ref="AN8:AN48">SUM(AO8:AR8)</f>
        <v>691070</v>
      </c>
      <c r="AO8" s="126">
        <v>191640</v>
      </c>
      <c r="AP8" s="126">
        <v>485836</v>
      </c>
      <c r="AQ8" s="126">
        <v>6216</v>
      </c>
      <c r="AR8" s="126">
        <v>7378</v>
      </c>
      <c r="AS8" s="126">
        <f aca="true" t="shared" si="22" ref="AS8:AS48">SUM(AT8:AV8)</f>
        <v>71078</v>
      </c>
      <c r="AT8" s="126">
        <v>13224</v>
      </c>
      <c r="AU8" s="126">
        <v>12947</v>
      </c>
      <c r="AV8" s="126">
        <v>44907</v>
      </c>
      <c r="AW8" s="126">
        <v>6436</v>
      </c>
      <c r="AX8" s="126">
        <f aca="true" t="shared" si="23" ref="AX8:AX48">SUM(AY8:BB8)</f>
        <v>1142443</v>
      </c>
      <c r="AY8" s="126">
        <v>884486</v>
      </c>
      <c r="AZ8" s="126">
        <v>90382</v>
      </c>
      <c r="BA8" s="126">
        <v>80065</v>
      </c>
      <c r="BB8" s="126">
        <v>87510</v>
      </c>
      <c r="BC8" s="126">
        <v>719235</v>
      </c>
      <c r="BD8" s="126"/>
      <c r="BE8" s="126">
        <v>98085</v>
      </c>
      <c r="BF8" s="126">
        <f aca="true" t="shared" si="24" ref="BF8:BF48">SUM(AE8,+AM8,+BE8)</f>
        <v>2009112</v>
      </c>
      <c r="BG8" s="126">
        <f aca="true" t="shared" si="25" ref="BG8:BG48">SUM(BH8,+BM8)</f>
        <v>0</v>
      </c>
      <c r="BH8" s="126">
        <f aca="true" t="shared" si="26" ref="BH8:BH48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6">
        <v>0</v>
      </c>
      <c r="BO8" s="126">
        <f aca="true" t="shared" si="27" ref="BO8:BO48">SUM(BP8,BU8,BY8,BZ8,CF8)</f>
        <v>45328</v>
      </c>
      <c r="BP8" s="126">
        <f aca="true" t="shared" si="28" ref="BP8:BP48">SUM(BQ8:BT8)</f>
        <v>7738</v>
      </c>
      <c r="BQ8" s="126">
        <v>7738</v>
      </c>
      <c r="BR8" s="126">
        <v>0</v>
      </c>
      <c r="BS8" s="126">
        <v>0</v>
      </c>
      <c r="BT8" s="126">
        <v>0</v>
      </c>
      <c r="BU8" s="126">
        <f aca="true" t="shared" si="29" ref="BU8:BU48">SUM(BV8:BX8)</f>
        <v>15621</v>
      </c>
      <c r="BV8" s="126">
        <v>0</v>
      </c>
      <c r="BW8" s="126">
        <v>15621</v>
      </c>
      <c r="BX8" s="126">
        <v>0</v>
      </c>
      <c r="BY8" s="126">
        <v>0</v>
      </c>
      <c r="BZ8" s="126">
        <f aca="true" t="shared" si="30" ref="BZ8:BZ48">SUM(CA8:CD8)</f>
        <v>21969</v>
      </c>
      <c r="CA8" s="126">
        <v>0</v>
      </c>
      <c r="CB8" s="126">
        <v>16966</v>
      </c>
      <c r="CC8" s="126">
        <v>0</v>
      </c>
      <c r="CD8" s="126">
        <v>5003</v>
      </c>
      <c r="CE8" s="126">
        <v>0</v>
      </c>
      <c r="CF8" s="126">
        <v>0</v>
      </c>
      <c r="CG8" s="126">
        <v>4221</v>
      </c>
      <c r="CH8" s="126">
        <f aca="true" t="shared" si="31" ref="CH8:CH48">SUM(BG8,+BO8,+CG8)</f>
        <v>49549</v>
      </c>
      <c r="CI8" s="126">
        <f aca="true" t="shared" si="32" ref="CI8:CI24">SUM(AE8,+BG8)</f>
        <v>0</v>
      </c>
      <c r="CJ8" s="126">
        <f aca="true" t="shared" si="33" ref="CJ8:CJ23">SUM(AF8,+BH8)</f>
        <v>0</v>
      </c>
      <c r="CK8" s="126">
        <f aca="true" t="shared" si="34" ref="CK8:CK23">SUM(AG8,+BI8)</f>
        <v>0</v>
      </c>
      <c r="CL8" s="126">
        <f aca="true" t="shared" si="35" ref="CL8:CL23">SUM(AH8,+BJ8)</f>
        <v>0</v>
      </c>
      <c r="CM8" s="126">
        <f aca="true" t="shared" si="36" ref="CM8:CM23">SUM(AI8,+BK8)</f>
        <v>0</v>
      </c>
      <c r="CN8" s="126">
        <f aca="true" t="shared" si="37" ref="CN8:CN23">SUM(AJ8,+BL8)</f>
        <v>0</v>
      </c>
      <c r="CO8" s="126">
        <f aca="true" t="shared" si="38" ref="CO8:CO23">SUM(AK8,+BM8)</f>
        <v>0</v>
      </c>
      <c r="CP8" s="126">
        <f aca="true" t="shared" si="39" ref="CP8:CP23">SUM(AL8,+BN8)</f>
        <v>0</v>
      </c>
      <c r="CQ8" s="126">
        <f aca="true" t="shared" si="40" ref="CQ8:CQ23">SUM(AM8,+BO8)</f>
        <v>1956355</v>
      </c>
      <c r="CR8" s="126">
        <f aca="true" t="shared" si="41" ref="CR8:CR23">SUM(AN8,+BP8)</f>
        <v>698808</v>
      </c>
      <c r="CS8" s="126">
        <f aca="true" t="shared" si="42" ref="CS8:CS23">SUM(AO8,+BQ8)</f>
        <v>199378</v>
      </c>
      <c r="CT8" s="126">
        <f aca="true" t="shared" si="43" ref="CT8:CT23">SUM(AP8,+BR8)</f>
        <v>485836</v>
      </c>
      <c r="CU8" s="126">
        <f aca="true" t="shared" si="44" ref="CU8:CU23">SUM(AQ8,+BS8)</f>
        <v>6216</v>
      </c>
      <c r="CV8" s="126">
        <f aca="true" t="shared" si="45" ref="CV8:CV23">SUM(AR8,+BT8)</f>
        <v>7378</v>
      </c>
      <c r="CW8" s="126">
        <f aca="true" t="shared" si="46" ref="CW8:CW23">SUM(AS8,+BU8)</f>
        <v>86699</v>
      </c>
      <c r="CX8" s="126">
        <f aca="true" t="shared" si="47" ref="CX8:DJ23">SUM(AT8,+BV8)</f>
        <v>13224</v>
      </c>
      <c r="CY8" s="126">
        <f t="shared" si="47"/>
        <v>28568</v>
      </c>
      <c r="CZ8" s="126">
        <f t="shared" si="47"/>
        <v>44907</v>
      </c>
      <c r="DA8" s="126">
        <f t="shared" si="47"/>
        <v>6436</v>
      </c>
      <c r="DB8" s="126">
        <f t="shared" si="47"/>
        <v>1164412</v>
      </c>
      <c r="DC8" s="126">
        <f t="shared" si="47"/>
        <v>884486</v>
      </c>
      <c r="DD8" s="126">
        <f t="shared" si="47"/>
        <v>107348</v>
      </c>
      <c r="DE8" s="126">
        <f t="shared" si="47"/>
        <v>80065</v>
      </c>
      <c r="DF8" s="126">
        <f t="shared" si="47"/>
        <v>92513</v>
      </c>
      <c r="DG8" s="126">
        <f t="shared" si="47"/>
        <v>719235</v>
      </c>
      <c r="DH8" s="126">
        <f t="shared" si="47"/>
        <v>0</v>
      </c>
      <c r="DI8" s="126">
        <f t="shared" si="47"/>
        <v>102306</v>
      </c>
      <c r="DJ8" s="126">
        <f t="shared" si="47"/>
        <v>2058661</v>
      </c>
    </row>
    <row r="9" spans="1:114" s="123" customFormat="1" ht="12" customHeight="1">
      <c r="A9" s="124" t="s">
        <v>206</v>
      </c>
      <c r="B9" s="125" t="s">
        <v>210</v>
      </c>
      <c r="C9" s="124" t="s">
        <v>211</v>
      </c>
      <c r="D9" s="126">
        <f t="shared" si="6"/>
        <v>545859</v>
      </c>
      <c r="E9" s="126">
        <f t="shared" si="7"/>
        <v>118976</v>
      </c>
      <c r="F9" s="126">
        <v>0</v>
      </c>
      <c r="G9" s="126">
        <v>0</v>
      </c>
      <c r="H9" s="126">
        <v>0</v>
      </c>
      <c r="I9" s="126">
        <v>118976</v>
      </c>
      <c r="J9" s="127" t="s">
        <v>199</v>
      </c>
      <c r="K9" s="126">
        <v>0</v>
      </c>
      <c r="L9" s="126">
        <v>426883</v>
      </c>
      <c r="M9" s="126">
        <f t="shared" si="8"/>
        <v>52172</v>
      </c>
      <c r="N9" s="126">
        <f t="shared" si="9"/>
        <v>10</v>
      </c>
      <c r="O9" s="126">
        <v>0</v>
      </c>
      <c r="P9" s="126">
        <v>0</v>
      </c>
      <c r="Q9" s="126">
        <v>0</v>
      </c>
      <c r="R9" s="126">
        <v>10</v>
      </c>
      <c r="S9" s="127" t="s">
        <v>199</v>
      </c>
      <c r="T9" s="126">
        <v>0</v>
      </c>
      <c r="U9" s="126">
        <v>52162</v>
      </c>
      <c r="V9" s="126">
        <f t="shared" si="10"/>
        <v>598031</v>
      </c>
      <c r="W9" s="126">
        <f t="shared" si="11"/>
        <v>118986</v>
      </c>
      <c r="X9" s="126">
        <f t="shared" si="12"/>
        <v>0</v>
      </c>
      <c r="Y9" s="126">
        <f t="shared" si="13"/>
        <v>0</v>
      </c>
      <c r="Z9" s="126">
        <f t="shared" si="14"/>
        <v>0</v>
      </c>
      <c r="AA9" s="126">
        <f t="shared" si="15"/>
        <v>118986</v>
      </c>
      <c r="AB9" s="127" t="s">
        <v>199</v>
      </c>
      <c r="AC9" s="126">
        <f t="shared" si="16"/>
        <v>0</v>
      </c>
      <c r="AD9" s="126">
        <f t="shared" si="17"/>
        <v>479045</v>
      </c>
      <c r="AE9" s="126">
        <f t="shared" si="18"/>
        <v>0</v>
      </c>
      <c r="AF9" s="126">
        <f t="shared" si="19"/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6">
        <f t="shared" si="20"/>
        <v>230218</v>
      </c>
      <c r="AN9" s="126">
        <f t="shared" si="21"/>
        <v>20224</v>
      </c>
      <c r="AO9" s="126">
        <v>20224</v>
      </c>
      <c r="AP9" s="126">
        <v>0</v>
      </c>
      <c r="AQ9" s="126">
        <v>0</v>
      </c>
      <c r="AR9" s="126">
        <v>0</v>
      </c>
      <c r="AS9" s="126">
        <f t="shared" si="22"/>
        <v>0</v>
      </c>
      <c r="AT9" s="126">
        <v>0</v>
      </c>
      <c r="AU9" s="126">
        <v>0</v>
      </c>
      <c r="AV9" s="126">
        <v>0</v>
      </c>
      <c r="AW9" s="126">
        <v>0</v>
      </c>
      <c r="AX9" s="126">
        <f t="shared" si="23"/>
        <v>209994</v>
      </c>
      <c r="AY9" s="126">
        <v>209994</v>
      </c>
      <c r="AZ9" s="126">
        <v>0</v>
      </c>
      <c r="BA9" s="126">
        <v>0</v>
      </c>
      <c r="BB9" s="126">
        <v>0</v>
      </c>
      <c r="BC9" s="126">
        <v>315641</v>
      </c>
      <c r="BD9" s="126">
        <v>0</v>
      </c>
      <c r="BE9" s="126">
        <v>0</v>
      </c>
      <c r="BF9" s="126">
        <f t="shared" si="24"/>
        <v>230218</v>
      </c>
      <c r="BG9" s="126">
        <f t="shared" si="25"/>
        <v>0</v>
      </c>
      <c r="BH9" s="126">
        <f t="shared" si="26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f t="shared" si="27"/>
        <v>4440</v>
      </c>
      <c r="BP9" s="126">
        <f t="shared" si="28"/>
        <v>4440</v>
      </c>
      <c r="BQ9" s="126">
        <v>4440</v>
      </c>
      <c r="BR9" s="126">
        <v>0</v>
      </c>
      <c r="BS9" s="126">
        <v>0</v>
      </c>
      <c r="BT9" s="126">
        <v>0</v>
      </c>
      <c r="BU9" s="126">
        <f t="shared" si="29"/>
        <v>0</v>
      </c>
      <c r="BV9" s="126">
        <v>0</v>
      </c>
      <c r="BW9" s="126">
        <v>0</v>
      </c>
      <c r="BX9" s="126">
        <v>0</v>
      </c>
      <c r="BY9" s="126">
        <v>0</v>
      </c>
      <c r="BZ9" s="126">
        <f t="shared" si="30"/>
        <v>0</v>
      </c>
      <c r="CA9" s="126">
        <v>0</v>
      </c>
      <c r="CB9" s="126">
        <v>0</v>
      </c>
      <c r="CC9" s="126">
        <v>0</v>
      </c>
      <c r="CD9" s="126">
        <v>0</v>
      </c>
      <c r="CE9" s="126">
        <v>47732</v>
      </c>
      <c r="CF9" s="126">
        <v>0</v>
      </c>
      <c r="CG9" s="126">
        <v>0</v>
      </c>
      <c r="CH9" s="126">
        <f t="shared" si="31"/>
        <v>4440</v>
      </c>
      <c r="CI9" s="126">
        <f t="shared" si="32"/>
        <v>0</v>
      </c>
      <c r="CJ9" s="126">
        <f t="shared" si="33"/>
        <v>0</v>
      </c>
      <c r="CK9" s="126">
        <f t="shared" si="34"/>
        <v>0</v>
      </c>
      <c r="CL9" s="126">
        <f t="shared" si="35"/>
        <v>0</v>
      </c>
      <c r="CM9" s="126">
        <f t="shared" si="36"/>
        <v>0</v>
      </c>
      <c r="CN9" s="126">
        <f t="shared" si="37"/>
        <v>0</v>
      </c>
      <c r="CO9" s="126">
        <f t="shared" si="38"/>
        <v>0</v>
      </c>
      <c r="CP9" s="126">
        <f t="shared" si="39"/>
        <v>0</v>
      </c>
      <c r="CQ9" s="126">
        <f t="shared" si="40"/>
        <v>234658</v>
      </c>
      <c r="CR9" s="126">
        <f t="shared" si="41"/>
        <v>24664</v>
      </c>
      <c r="CS9" s="126">
        <f t="shared" si="42"/>
        <v>24664</v>
      </c>
      <c r="CT9" s="126">
        <f t="shared" si="43"/>
        <v>0</v>
      </c>
      <c r="CU9" s="126">
        <f t="shared" si="44"/>
        <v>0</v>
      </c>
      <c r="CV9" s="126">
        <f t="shared" si="45"/>
        <v>0</v>
      </c>
      <c r="CW9" s="126">
        <f t="shared" si="46"/>
        <v>0</v>
      </c>
      <c r="CX9" s="126">
        <f t="shared" si="47"/>
        <v>0</v>
      </c>
      <c r="CY9" s="126">
        <f t="shared" si="47"/>
        <v>0</v>
      </c>
      <c r="CZ9" s="126">
        <f t="shared" si="47"/>
        <v>0</v>
      </c>
      <c r="DA9" s="126">
        <f t="shared" si="47"/>
        <v>0</v>
      </c>
      <c r="DB9" s="126">
        <f t="shared" si="47"/>
        <v>209994</v>
      </c>
      <c r="DC9" s="126">
        <f t="shared" si="47"/>
        <v>209994</v>
      </c>
      <c r="DD9" s="126">
        <f t="shared" si="47"/>
        <v>0</v>
      </c>
      <c r="DE9" s="126">
        <f t="shared" si="47"/>
        <v>0</v>
      </c>
      <c r="DF9" s="126">
        <f t="shared" si="47"/>
        <v>0</v>
      </c>
      <c r="DG9" s="126">
        <f t="shared" si="47"/>
        <v>363373</v>
      </c>
      <c r="DH9" s="126">
        <f t="shared" si="47"/>
        <v>0</v>
      </c>
      <c r="DI9" s="126">
        <f t="shared" si="47"/>
        <v>0</v>
      </c>
      <c r="DJ9" s="126">
        <f t="shared" si="47"/>
        <v>234658</v>
      </c>
    </row>
    <row r="10" spans="1:114" s="123" customFormat="1" ht="12" customHeight="1">
      <c r="A10" s="124" t="s">
        <v>206</v>
      </c>
      <c r="B10" s="125" t="s">
        <v>212</v>
      </c>
      <c r="C10" s="124" t="s">
        <v>213</v>
      </c>
      <c r="D10" s="126">
        <f t="shared" si="6"/>
        <v>563388</v>
      </c>
      <c r="E10" s="126">
        <f t="shared" si="7"/>
        <v>90986</v>
      </c>
      <c r="F10" s="126">
        <v>0</v>
      </c>
      <c r="G10" s="126">
        <v>0</v>
      </c>
      <c r="H10" s="126">
        <v>0</v>
      </c>
      <c r="I10" s="126">
        <v>72268</v>
      </c>
      <c r="J10" s="127" t="s">
        <v>199</v>
      </c>
      <c r="K10" s="126">
        <v>18718</v>
      </c>
      <c r="L10" s="126">
        <v>472402</v>
      </c>
      <c r="M10" s="126">
        <f t="shared" si="8"/>
        <v>25197</v>
      </c>
      <c r="N10" s="126">
        <f t="shared" si="9"/>
        <v>4173</v>
      </c>
      <c r="O10" s="126">
        <v>0</v>
      </c>
      <c r="P10" s="126">
        <v>0</v>
      </c>
      <c r="Q10" s="126">
        <v>0</v>
      </c>
      <c r="R10" s="126">
        <v>4173</v>
      </c>
      <c r="S10" s="127" t="s">
        <v>199</v>
      </c>
      <c r="T10" s="126">
        <v>0</v>
      </c>
      <c r="U10" s="126">
        <v>21024</v>
      </c>
      <c r="V10" s="126">
        <f t="shared" si="10"/>
        <v>588585</v>
      </c>
      <c r="W10" s="126">
        <f t="shared" si="11"/>
        <v>95159</v>
      </c>
      <c r="X10" s="126">
        <f t="shared" si="12"/>
        <v>0</v>
      </c>
      <c r="Y10" s="126">
        <f t="shared" si="13"/>
        <v>0</v>
      </c>
      <c r="Z10" s="126">
        <f t="shared" si="14"/>
        <v>0</v>
      </c>
      <c r="AA10" s="126">
        <f t="shared" si="15"/>
        <v>76441</v>
      </c>
      <c r="AB10" s="127" t="s">
        <v>199</v>
      </c>
      <c r="AC10" s="126">
        <f t="shared" si="16"/>
        <v>18718</v>
      </c>
      <c r="AD10" s="126">
        <f t="shared" si="17"/>
        <v>493426</v>
      </c>
      <c r="AE10" s="126">
        <f t="shared" si="18"/>
        <v>0</v>
      </c>
      <c r="AF10" s="126">
        <f t="shared" si="19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6">
        <f t="shared" si="20"/>
        <v>563388</v>
      </c>
      <c r="AN10" s="126">
        <f t="shared" si="21"/>
        <v>30329</v>
      </c>
      <c r="AO10" s="126">
        <v>30329</v>
      </c>
      <c r="AP10" s="126">
        <v>0</v>
      </c>
      <c r="AQ10" s="126">
        <v>0</v>
      </c>
      <c r="AR10" s="126">
        <v>0</v>
      </c>
      <c r="AS10" s="126">
        <f t="shared" si="22"/>
        <v>112970</v>
      </c>
      <c r="AT10" s="126">
        <v>5023</v>
      </c>
      <c r="AU10" s="126">
        <v>95429</v>
      </c>
      <c r="AV10" s="126">
        <v>12518</v>
      </c>
      <c r="AW10" s="126">
        <v>0</v>
      </c>
      <c r="AX10" s="126">
        <f t="shared" si="23"/>
        <v>420089</v>
      </c>
      <c r="AY10" s="126">
        <v>76785</v>
      </c>
      <c r="AZ10" s="126">
        <v>230734</v>
      </c>
      <c r="BA10" s="126">
        <v>112570</v>
      </c>
      <c r="BB10" s="126">
        <v>0</v>
      </c>
      <c r="BC10" s="126">
        <v>0</v>
      </c>
      <c r="BD10" s="126">
        <v>0</v>
      </c>
      <c r="BE10" s="126">
        <v>0</v>
      </c>
      <c r="BF10" s="126">
        <f t="shared" si="24"/>
        <v>563388</v>
      </c>
      <c r="BG10" s="126">
        <f t="shared" si="25"/>
        <v>965</v>
      </c>
      <c r="BH10" s="126">
        <f t="shared" si="26"/>
        <v>965</v>
      </c>
      <c r="BI10" s="126">
        <v>0</v>
      </c>
      <c r="BJ10" s="126">
        <v>965</v>
      </c>
      <c r="BK10" s="126">
        <v>0</v>
      </c>
      <c r="BL10" s="126">
        <v>0</v>
      </c>
      <c r="BM10" s="126">
        <v>0</v>
      </c>
      <c r="BN10" s="126">
        <v>0</v>
      </c>
      <c r="BO10" s="126">
        <f t="shared" si="27"/>
        <v>24232</v>
      </c>
      <c r="BP10" s="126">
        <f t="shared" si="28"/>
        <v>2810</v>
      </c>
      <c r="BQ10" s="126">
        <v>2810</v>
      </c>
      <c r="BR10" s="126">
        <v>0</v>
      </c>
      <c r="BS10" s="126">
        <v>0</v>
      </c>
      <c r="BT10" s="126">
        <v>0</v>
      </c>
      <c r="BU10" s="126">
        <f t="shared" si="29"/>
        <v>9132</v>
      </c>
      <c r="BV10" s="126">
        <v>0</v>
      </c>
      <c r="BW10" s="126">
        <v>9132</v>
      </c>
      <c r="BX10" s="126">
        <v>0</v>
      </c>
      <c r="BY10" s="126">
        <v>0</v>
      </c>
      <c r="BZ10" s="126">
        <f t="shared" si="30"/>
        <v>12290</v>
      </c>
      <c r="CA10" s="126">
        <v>0</v>
      </c>
      <c r="CB10" s="126">
        <v>12290</v>
      </c>
      <c r="CC10" s="126">
        <v>0</v>
      </c>
      <c r="CD10" s="126">
        <v>0</v>
      </c>
      <c r="CE10" s="126">
        <v>0</v>
      </c>
      <c r="CF10" s="126">
        <v>0</v>
      </c>
      <c r="CG10" s="126">
        <v>0</v>
      </c>
      <c r="CH10" s="126">
        <f t="shared" si="31"/>
        <v>25197</v>
      </c>
      <c r="CI10" s="126">
        <f t="shared" si="32"/>
        <v>965</v>
      </c>
      <c r="CJ10" s="126">
        <f t="shared" si="33"/>
        <v>965</v>
      </c>
      <c r="CK10" s="126">
        <f t="shared" si="34"/>
        <v>0</v>
      </c>
      <c r="CL10" s="126">
        <f t="shared" si="35"/>
        <v>965</v>
      </c>
      <c r="CM10" s="126">
        <f t="shared" si="36"/>
        <v>0</v>
      </c>
      <c r="CN10" s="126">
        <f t="shared" si="37"/>
        <v>0</v>
      </c>
      <c r="CO10" s="126">
        <f t="shared" si="38"/>
        <v>0</v>
      </c>
      <c r="CP10" s="126">
        <f t="shared" si="39"/>
        <v>0</v>
      </c>
      <c r="CQ10" s="126">
        <f t="shared" si="40"/>
        <v>587620</v>
      </c>
      <c r="CR10" s="126">
        <f t="shared" si="41"/>
        <v>33139</v>
      </c>
      <c r="CS10" s="126">
        <f t="shared" si="42"/>
        <v>33139</v>
      </c>
      <c r="CT10" s="126">
        <f t="shared" si="43"/>
        <v>0</v>
      </c>
      <c r="CU10" s="126">
        <f t="shared" si="44"/>
        <v>0</v>
      </c>
      <c r="CV10" s="126">
        <f t="shared" si="45"/>
        <v>0</v>
      </c>
      <c r="CW10" s="126">
        <f t="shared" si="46"/>
        <v>122102</v>
      </c>
      <c r="CX10" s="126">
        <f t="shared" si="47"/>
        <v>5023</v>
      </c>
      <c r="CY10" s="126">
        <f t="shared" si="47"/>
        <v>104561</v>
      </c>
      <c r="CZ10" s="126">
        <f t="shared" si="47"/>
        <v>12518</v>
      </c>
      <c r="DA10" s="126">
        <f t="shared" si="47"/>
        <v>0</v>
      </c>
      <c r="DB10" s="126">
        <f t="shared" si="47"/>
        <v>432379</v>
      </c>
      <c r="DC10" s="126">
        <f t="shared" si="47"/>
        <v>76785</v>
      </c>
      <c r="DD10" s="126">
        <f t="shared" si="47"/>
        <v>243024</v>
      </c>
      <c r="DE10" s="126">
        <f t="shared" si="47"/>
        <v>112570</v>
      </c>
      <c r="DF10" s="126">
        <f t="shared" si="47"/>
        <v>0</v>
      </c>
      <c r="DG10" s="126">
        <f t="shared" si="47"/>
        <v>0</v>
      </c>
      <c r="DH10" s="126">
        <f t="shared" si="47"/>
        <v>0</v>
      </c>
      <c r="DI10" s="126">
        <f t="shared" si="47"/>
        <v>0</v>
      </c>
      <c r="DJ10" s="126">
        <f t="shared" si="47"/>
        <v>588585</v>
      </c>
    </row>
    <row r="11" spans="1:114" s="123" customFormat="1" ht="12" customHeight="1">
      <c r="A11" s="124" t="s">
        <v>206</v>
      </c>
      <c r="B11" s="125" t="s">
        <v>214</v>
      </c>
      <c r="C11" s="124" t="s">
        <v>215</v>
      </c>
      <c r="D11" s="126">
        <f t="shared" si="6"/>
        <v>1997419</v>
      </c>
      <c r="E11" s="126">
        <f t="shared" si="7"/>
        <v>1230175</v>
      </c>
      <c r="F11" s="126">
        <v>536593</v>
      </c>
      <c r="G11" s="126">
        <v>0</v>
      </c>
      <c r="H11" s="126">
        <v>482900</v>
      </c>
      <c r="I11" s="126">
        <v>183918</v>
      </c>
      <c r="J11" s="127" t="s">
        <v>199</v>
      </c>
      <c r="K11" s="126">
        <v>26764</v>
      </c>
      <c r="L11" s="126">
        <v>767244</v>
      </c>
      <c r="M11" s="126">
        <f t="shared" si="8"/>
        <v>8301</v>
      </c>
      <c r="N11" s="126">
        <f t="shared" si="9"/>
        <v>5925</v>
      </c>
      <c r="O11" s="126">
        <v>0</v>
      </c>
      <c r="P11" s="126">
        <v>0</v>
      </c>
      <c r="Q11" s="126">
        <v>0</v>
      </c>
      <c r="R11" s="126">
        <v>5925</v>
      </c>
      <c r="S11" s="127" t="s">
        <v>199</v>
      </c>
      <c r="T11" s="126">
        <v>0</v>
      </c>
      <c r="U11" s="126">
        <v>2376</v>
      </c>
      <c r="V11" s="126">
        <f t="shared" si="10"/>
        <v>2005720</v>
      </c>
      <c r="W11" s="126">
        <f t="shared" si="11"/>
        <v>1236100</v>
      </c>
      <c r="X11" s="126">
        <f t="shared" si="12"/>
        <v>536593</v>
      </c>
      <c r="Y11" s="126">
        <f t="shared" si="13"/>
        <v>0</v>
      </c>
      <c r="Z11" s="126">
        <f t="shared" si="14"/>
        <v>482900</v>
      </c>
      <c r="AA11" s="126">
        <f t="shared" si="15"/>
        <v>189843</v>
      </c>
      <c r="AB11" s="127" t="s">
        <v>199</v>
      </c>
      <c r="AC11" s="126">
        <f t="shared" si="16"/>
        <v>26764</v>
      </c>
      <c r="AD11" s="126">
        <f t="shared" si="17"/>
        <v>769620</v>
      </c>
      <c r="AE11" s="126">
        <f t="shared" si="18"/>
        <v>1083548</v>
      </c>
      <c r="AF11" s="126">
        <f t="shared" si="19"/>
        <v>1080450</v>
      </c>
      <c r="AG11" s="126">
        <v>0</v>
      </c>
      <c r="AH11" s="126">
        <v>1080450</v>
      </c>
      <c r="AI11" s="126">
        <v>0</v>
      </c>
      <c r="AJ11" s="126">
        <v>0</v>
      </c>
      <c r="AK11" s="126">
        <v>3098</v>
      </c>
      <c r="AL11" s="126">
        <v>0</v>
      </c>
      <c r="AM11" s="126">
        <f t="shared" si="20"/>
        <v>878911</v>
      </c>
      <c r="AN11" s="126">
        <f t="shared" si="21"/>
        <v>75239</v>
      </c>
      <c r="AO11" s="126">
        <v>75239</v>
      </c>
      <c r="AP11" s="126">
        <v>0</v>
      </c>
      <c r="AQ11" s="126">
        <v>0</v>
      </c>
      <c r="AR11" s="126">
        <v>0</v>
      </c>
      <c r="AS11" s="126">
        <f t="shared" si="22"/>
        <v>295345</v>
      </c>
      <c r="AT11" s="126">
        <v>0</v>
      </c>
      <c r="AU11" s="126">
        <v>295345</v>
      </c>
      <c r="AV11" s="126">
        <v>0</v>
      </c>
      <c r="AW11" s="126">
        <v>0</v>
      </c>
      <c r="AX11" s="126">
        <f t="shared" si="23"/>
        <v>508327</v>
      </c>
      <c r="AY11" s="126">
        <v>172119</v>
      </c>
      <c r="AZ11" s="126">
        <v>294329</v>
      </c>
      <c r="BA11" s="126"/>
      <c r="BB11" s="126">
        <v>41879</v>
      </c>
      <c r="BC11" s="126">
        <v>0</v>
      </c>
      <c r="BD11" s="126"/>
      <c r="BE11" s="126">
        <v>34960</v>
      </c>
      <c r="BF11" s="126">
        <f t="shared" si="24"/>
        <v>1997419</v>
      </c>
      <c r="BG11" s="126">
        <f t="shared" si="25"/>
        <v>0</v>
      </c>
      <c r="BH11" s="126">
        <f t="shared" si="26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f t="shared" si="27"/>
        <v>7928</v>
      </c>
      <c r="BP11" s="126">
        <f t="shared" si="28"/>
        <v>1862</v>
      </c>
      <c r="BQ11" s="126">
        <v>1862</v>
      </c>
      <c r="BR11" s="126">
        <v>0</v>
      </c>
      <c r="BS11" s="126">
        <v>0</v>
      </c>
      <c r="BT11" s="126">
        <v>0</v>
      </c>
      <c r="BU11" s="126">
        <f t="shared" si="29"/>
        <v>0</v>
      </c>
      <c r="BV11" s="126">
        <v>0</v>
      </c>
      <c r="BW11" s="126">
        <v>0</v>
      </c>
      <c r="BX11" s="126">
        <v>0</v>
      </c>
      <c r="BY11" s="126">
        <v>0</v>
      </c>
      <c r="BZ11" s="126">
        <f t="shared" si="30"/>
        <v>6066</v>
      </c>
      <c r="CA11" s="126">
        <v>0</v>
      </c>
      <c r="CB11" s="126">
        <v>6066</v>
      </c>
      <c r="CC11" s="126">
        <v>0</v>
      </c>
      <c r="CD11" s="126">
        <v>0</v>
      </c>
      <c r="CE11" s="126">
        <v>0</v>
      </c>
      <c r="CF11" s="126">
        <v>0</v>
      </c>
      <c r="CG11" s="126">
        <v>373</v>
      </c>
      <c r="CH11" s="126">
        <f t="shared" si="31"/>
        <v>8301</v>
      </c>
      <c r="CI11" s="126">
        <f t="shared" si="32"/>
        <v>1083548</v>
      </c>
      <c r="CJ11" s="126">
        <f t="shared" si="33"/>
        <v>1080450</v>
      </c>
      <c r="CK11" s="126">
        <f t="shared" si="34"/>
        <v>0</v>
      </c>
      <c r="CL11" s="126">
        <f t="shared" si="35"/>
        <v>1080450</v>
      </c>
      <c r="CM11" s="126">
        <f t="shared" si="36"/>
        <v>0</v>
      </c>
      <c r="CN11" s="126">
        <f t="shared" si="37"/>
        <v>0</v>
      </c>
      <c r="CO11" s="126">
        <f t="shared" si="38"/>
        <v>3098</v>
      </c>
      <c r="CP11" s="126">
        <f t="shared" si="39"/>
        <v>0</v>
      </c>
      <c r="CQ11" s="126">
        <f t="shared" si="40"/>
        <v>886839</v>
      </c>
      <c r="CR11" s="126">
        <f t="shared" si="41"/>
        <v>77101</v>
      </c>
      <c r="CS11" s="126">
        <f t="shared" si="42"/>
        <v>77101</v>
      </c>
      <c r="CT11" s="126">
        <f t="shared" si="43"/>
        <v>0</v>
      </c>
      <c r="CU11" s="126">
        <f t="shared" si="44"/>
        <v>0</v>
      </c>
      <c r="CV11" s="126">
        <f t="shared" si="45"/>
        <v>0</v>
      </c>
      <c r="CW11" s="126">
        <f t="shared" si="46"/>
        <v>295345</v>
      </c>
      <c r="CX11" s="126">
        <f t="shared" si="47"/>
        <v>0</v>
      </c>
      <c r="CY11" s="126">
        <f t="shared" si="47"/>
        <v>295345</v>
      </c>
      <c r="CZ11" s="126">
        <f t="shared" si="47"/>
        <v>0</v>
      </c>
      <c r="DA11" s="126">
        <f t="shared" si="47"/>
        <v>0</v>
      </c>
      <c r="DB11" s="126">
        <f t="shared" si="47"/>
        <v>514393</v>
      </c>
      <c r="DC11" s="126">
        <f t="shared" si="47"/>
        <v>172119</v>
      </c>
      <c r="DD11" s="126">
        <f t="shared" si="47"/>
        <v>300395</v>
      </c>
      <c r="DE11" s="126">
        <f t="shared" si="47"/>
        <v>0</v>
      </c>
      <c r="DF11" s="126">
        <f t="shared" si="47"/>
        <v>41879</v>
      </c>
      <c r="DG11" s="126">
        <f t="shared" si="47"/>
        <v>0</v>
      </c>
      <c r="DH11" s="126">
        <f t="shared" si="47"/>
        <v>0</v>
      </c>
      <c r="DI11" s="126">
        <f t="shared" si="47"/>
        <v>35333</v>
      </c>
      <c r="DJ11" s="126">
        <f t="shared" si="47"/>
        <v>2005720</v>
      </c>
    </row>
    <row r="12" spans="1:114" s="123" customFormat="1" ht="12" customHeight="1">
      <c r="A12" s="124" t="s">
        <v>206</v>
      </c>
      <c r="B12" s="125" t="s">
        <v>216</v>
      </c>
      <c r="C12" s="124" t="s">
        <v>217</v>
      </c>
      <c r="D12" s="139">
        <f t="shared" si="6"/>
        <v>652597</v>
      </c>
      <c r="E12" s="139">
        <f t="shared" si="7"/>
        <v>98450</v>
      </c>
      <c r="F12" s="139">
        <v>0</v>
      </c>
      <c r="G12" s="139">
        <v>6176</v>
      </c>
      <c r="H12" s="139">
        <v>0</v>
      </c>
      <c r="I12" s="139">
        <v>86572</v>
      </c>
      <c r="J12" s="140" t="s">
        <v>199</v>
      </c>
      <c r="K12" s="139">
        <v>5702</v>
      </c>
      <c r="L12" s="139">
        <v>554147</v>
      </c>
      <c r="M12" s="139">
        <f t="shared" si="8"/>
        <v>33783</v>
      </c>
      <c r="N12" s="139">
        <f t="shared" si="9"/>
        <v>17151</v>
      </c>
      <c r="O12" s="139">
        <v>0</v>
      </c>
      <c r="P12" s="139">
        <v>0</v>
      </c>
      <c r="Q12" s="139">
        <v>0</v>
      </c>
      <c r="R12" s="139">
        <v>3921</v>
      </c>
      <c r="S12" s="140" t="s">
        <v>199</v>
      </c>
      <c r="T12" s="139">
        <v>13230</v>
      </c>
      <c r="U12" s="139">
        <v>16632</v>
      </c>
      <c r="V12" s="139">
        <f t="shared" si="10"/>
        <v>686380</v>
      </c>
      <c r="W12" s="139">
        <f t="shared" si="11"/>
        <v>115601</v>
      </c>
      <c r="X12" s="139">
        <f t="shared" si="12"/>
        <v>0</v>
      </c>
      <c r="Y12" s="139">
        <f t="shared" si="13"/>
        <v>6176</v>
      </c>
      <c r="Z12" s="139">
        <f t="shared" si="14"/>
        <v>0</v>
      </c>
      <c r="AA12" s="139">
        <f t="shared" si="15"/>
        <v>90493</v>
      </c>
      <c r="AB12" s="140" t="s">
        <v>199</v>
      </c>
      <c r="AC12" s="139">
        <f t="shared" si="16"/>
        <v>18932</v>
      </c>
      <c r="AD12" s="139">
        <f t="shared" si="17"/>
        <v>570779</v>
      </c>
      <c r="AE12" s="139">
        <f t="shared" si="18"/>
        <v>0</v>
      </c>
      <c r="AF12" s="139">
        <f t="shared" si="19"/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f t="shared" si="20"/>
        <v>417414</v>
      </c>
      <c r="AN12" s="139">
        <f t="shared" si="21"/>
        <v>6000</v>
      </c>
      <c r="AO12" s="139">
        <v>6000</v>
      </c>
      <c r="AP12" s="139">
        <v>0</v>
      </c>
      <c r="AQ12" s="139">
        <v>0</v>
      </c>
      <c r="AR12" s="139">
        <v>0</v>
      </c>
      <c r="AS12" s="139">
        <f t="shared" si="22"/>
        <v>98313</v>
      </c>
      <c r="AT12" s="139">
        <v>0</v>
      </c>
      <c r="AU12" s="139">
        <v>13778</v>
      </c>
      <c r="AV12" s="139">
        <v>84535</v>
      </c>
      <c r="AW12" s="139">
        <v>31047</v>
      </c>
      <c r="AX12" s="139">
        <f t="shared" si="23"/>
        <v>282054</v>
      </c>
      <c r="AY12" s="139">
        <v>138538</v>
      </c>
      <c r="AZ12" s="139">
        <v>37936</v>
      </c>
      <c r="BA12" s="139">
        <v>61535</v>
      </c>
      <c r="BB12" s="139">
        <v>44045</v>
      </c>
      <c r="BC12" s="139">
        <v>0</v>
      </c>
      <c r="BD12" s="139">
        <v>0</v>
      </c>
      <c r="BE12" s="139">
        <v>235183</v>
      </c>
      <c r="BF12" s="139">
        <f t="shared" si="24"/>
        <v>652597</v>
      </c>
      <c r="BG12" s="139">
        <f t="shared" si="25"/>
        <v>0</v>
      </c>
      <c r="BH12" s="139">
        <f t="shared" si="26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0</v>
      </c>
      <c r="BO12" s="139">
        <f t="shared" si="27"/>
        <v>26718</v>
      </c>
      <c r="BP12" s="139">
        <f t="shared" si="28"/>
        <v>5000</v>
      </c>
      <c r="BQ12" s="139">
        <v>5000</v>
      </c>
      <c r="BR12" s="139">
        <v>0</v>
      </c>
      <c r="BS12" s="139">
        <v>0</v>
      </c>
      <c r="BT12" s="139">
        <v>0</v>
      </c>
      <c r="BU12" s="139">
        <f t="shared" si="29"/>
        <v>3532</v>
      </c>
      <c r="BV12" s="139">
        <v>0</v>
      </c>
      <c r="BW12" s="139">
        <v>3532</v>
      </c>
      <c r="BX12" s="139">
        <v>0</v>
      </c>
      <c r="BY12" s="139">
        <v>0</v>
      </c>
      <c r="BZ12" s="139">
        <f t="shared" si="30"/>
        <v>18186</v>
      </c>
      <c r="CA12" s="139">
        <v>0</v>
      </c>
      <c r="CB12" s="139">
        <v>16926</v>
      </c>
      <c r="CC12" s="139">
        <v>0</v>
      </c>
      <c r="CD12" s="139">
        <v>1260</v>
      </c>
      <c r="CE12" s="139">
        <v>0</v>
      </c>
      <c r="CF12" s="139">
        <v>0</v>
      </c>
      <c r="CG12" s="139">
        <v>7065</v>
      </c>
      <c r="CH12" s="139">
        <f t="shared" si="31"/>
        <v>33783</v>
      </c>
      <c r="CI12" s="139">
        <f t="shared" si="32"/>
        <v>0</v>
      </c>
      <c r="CJ12" s="139">
        <f t="shared" si="33"/>
        <v>0</v>
      </c>
      <c r="CK12" s="139">
        <f t="shared" si="34"/>
        <v>0</v>
      </c>
      <c r="CL12" s="139">
        <f t="shared" si="35"/>
        <v>0</v>
      </c>
      <c r="CM12" s="139">
        <f t="shared" si="36"/>
        <v>0</v>
      </c>
      <c r="CN12" s="139">
        <f t="shared" si="37"/>
        <v>0</v>
      </c>
      <c r="CO12" s="139">
        <f t="shared" si="38"/>
        <v>0</v>
      </c>
      <c r="CP12" s="139">
        <f t="shared" si="39"/>
        <v>0</v>
      </c>
      <c r="CQ12" s="139">
        <f t="shared" si="40"/>
        <v>444132</v>
      </c>
      <c r="CR12" s="139">
        <f t="shared" si="41"/>
        <v>11000</v>
      </c>
      <c r="CS12" s="139">
        <f t="shared" si="42"/>
        <v>11000</v>
      </c>
      <c r="CT12" s="139">
        <f t="shared" si="43"/>
        <v>0</v>
      </c>
      <c r="CU12" s="139">
        <f t="shared" si="44"/>
        <v>0</v>
      </c>
      <c r="CV12" s="139">
        <f t="shared" si="45"/>
        <v>0</v>
      </c>
      <c r="CW12" s="139">
        <f t="shared" si="46"/>
        <v>101845</v>
      </c>
      <c r="CX12" s="139">
        <f t="shared" si="47"/>
        <v>0</v>
      </c>
      <c r="CY12" s="139">
        <f t="shared" si="47"/>
        <v>17310</v>
      </c>
      <c r="CZ12" s="139">
        <f t="shared" si="47"/>
        <v>84535</v>
      </c>
      <c r="DA12" s="139">
        <f t="shared" si="47"/>
        <v>31047</v>
      </c>
      <c r="DB12" s="139">
        <f t="shared" si="47"/>
        <v>300240</v>
      </c>
      <c r="DC12" s="139">
        <f t="shared" si="47"/>
        <v>138538</v>
      </c>
      <c r="DD12" s="139">
        <f t="shared" si="47"/>
        <v>54862</v>
      </c>
      <c r="DE12" s="139">
        <f t="shared" si="47"/>
        <v>61535</v>
      </c>
      <c r="DF12" s="139">
        <f t="shared" si="47"/>
        <v>45305</v>
      </c>
      <c r="DG12" s="139">
        <f t="shared" si="47"/>
        <v>0</v>
      </c>
      <c r="DH12" s="139">
        <f t="shared" si="47"/>
        <v>0</v>
      </c>
      <c r="DI12" s="139">
        <f t="shared" si="47"/>
        <v>242248</v>
      </c>
      <c r="DJ12" s="139">
        <f t="shared" si="47"/>
        <v>686380</v>
      </c>
    </row>
    <row r="13" spans="1:114" s="123" customFormat="1" ht="12" customHeight="1">
      <c r="A13" s="124" t="s">
        <v>206</v>
      </c>
      <c r="B13" s="125" t="s">
        <v>218</v>
      </c>
      <c r="C13" s="124" t="s">
        <v>219</v>
      </c>
      <c r="D13" s="139">
        <f t="shared" si="6"/>
        <v>507949</v>
      </c>
      <c r="E13" s="139">
        <f t="shared" si="7"/>
        <v>57396</v>
      </c>
      <c r="F13" s="139">
        <v>0</v>
      </c>
      <c r="G13" s="139">
        <v>0</v>
      </c>
      <c r="H13" s="139">
        <v>0</v>
      </c>
      <c r="I13" s="139">
        <v>57379</v>
      </c>
      <c r="J13" s="140" t="s">
        <v>199</v>
      </c>
      <c r="K13" s="139">
        <v>17</v>
      </c>
      <c r="L13" s="139">
        <v>450553</v>
      </c>
      <c r="M13" s="139">
        <f t="shared" si="8"/>
        <v>44539</v>
      </c>
      <c r="N13" s="139">
        <f t="shared" si="9"/>
        <v>6</v>
      </c>
      <c r="O13" s="139">
        <v>0</v>
      </c>
      <c r="P13" s="139">
        <v>0</v>
      </c>
      <c r="Q13" s="139">
        <v>0</v>
      </c>
      <c r="R13" s="139">
        <v>0</v>
      </c>
      <c r="S13" s="140" t="s">
        <v>199</v>
      </c>
      <c r="T13" s="139">
        <v>6</v>
      </c>
      <c r="U13" s="139">
        <v>44533</v>
      </c>
      <c r="V13" s="139">
        <f t="shared" si="10"/>
        <v>552488</v>
      </c>
      <c r="W13" s="139">
        <f t="shared" si="11"/>
        <v>57402</v>
      </c>
      <c r="X13" s="139">
        <f t="shared" si="12"/>
        <v>0</v>
      </c>
      <c r="Y13" s="139">
        <f t="shared" si="13"/>
        <v>0</v>
      </c>
      <c r="Z13" s="139">
        <f t="shared" si="14"/>
        <v>0</v>
      </c>
      <c r="AA13" s="139">
        <f t="shared" si="15"/>
        <v>57379</v>
      </c>
      <c r="AB13" s="140" t="s">
        <v>199</v>
      </c>
      <c r="AC13" s="139">
        <f t="shared" si="16"/>
        <v>23</v>
      </c>
      <c r="AD13" s="139">
        <f t="shared" si="17"/>
        <v>495086</v>
      </c>
      <c r="AE13" s="139">
        <f t="shared" si="18"/>
        <v>0</v>
      </c>
      <c r="AF13" s="139">
        <f t="shared" si="19"/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39">
        <f t="shared" si="20"/>
        <v>184688</v>
      </c>
      <c r="AN13" s="139">
        <f t="shared" si="21"/>
        <v>47569</v>
      </c>
      <c r="AO13" s="139">
        <v>33488</v>
      </c>
      <c r="AP13" s="139">
        <v>14081</v>
      </c>
      <c r="AQ13" s="139">
        <v>0</v>
      </c>
      <c r="AR13" s="139">
        <v>0</v>
      </c>
      <c r="AS13" s="139">
        <f t="shared" si="22"/>
        <v>1702</v>
      </c>
      <c r="AT13" s="139">
        <v>1702</v>
      </c>
      <c r="AU13" s="139">
        <v>0</v>
      </c>
      <c r="AV13" s="139">
        <v>0</v>
      </c>
      <c r="AW13" s="139">
        <v>13476</v>
      </c>
      <c r="AX13" s="139">
        <f t="shared" si="23"/>
        <v>121941</v>
      </c>
      <c r="AY13" s="139">
        <v>96660</v>
      </c>
      <c r="AZ13" s="139">
        <v>9395</v>
      </c>
      <c r="BA13" s="139">
        <v>0</v>
      </c>
      <c r="BB13" s="139">
        <v>15886</v>
      </c>
      <c r="BC13" s="139">
        <v>308488</v>
      </c>
      <c r="BD13" s="139">
        <v>0</v>
      </c>
      <c r="BE13" s="139">
        <v>14773</v>
      </c>
      <c r="BF13" s="139">
        <f t="shared" si="24"/>
        <v>199461</v>
      </c>
      <c r="BG13" s="139">
        <f t="shared" si="25"/>
        <v>0</v>
      </c>
      <c r="BH13" s="139">
        <f t="shared" si="26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39">
        <v>0</v>
      </c>
      <c r="BO13" s="139">
        <f t="shared" si="27"/>
        <v>0</v>
      </c>
      <c r="BP13" s="139">
        <f t="shared" si="28"/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f t="shared" si="29"/>
        <v>0</v>
      </c>
      <c r="BV13" s="139">
        <v>0</v>
      </c>
      <c r="BW13" s="139">
        <v>0</v>
      </c>
      <c r="BX13" s="139">
        <v>0</v>
      </c>
      <c r="BY13" s="139">
        <v>0</v>
      </c>
      <c r="BZ13" s="139">
        <f t="shared" si="30"/>
        <v>0</v>
      </c>
      <c r="CA13" s="139">
        <v>0</v>
      </c>
      <c r="CB13" s="139">
        <v>0</v>
      </c>
      <c r="CC13" s="139">
        <v>0</v>
      </c>
      <c r="CD13" s="139">
        <v>0</v>
      </c>
      <c r="CE13" s="139">
        <v>44539</v>
      </c>
      <c r="CF13" s="139">
        <v>0</v>
      </c>
      <c r="CG13" s="139">
        <v>0</v>
      </c>
      <c r="CH13" s="139">
        <f t="shared" si="31"/>
        <v>0</v>
      </c>
      <c r="CI13" s="139">
        <f t="shared" si="32"/>
        <v>0</v>
      </c>
      <c r="CJ13" s="139">
        <f t="shared" si="33"/>
        <v>0</v>
      </c>
      <c r="CK13" s="139">
        <f t="shared" si="34"/>
        <v>0</v>
      </c>
      <c r="CL13" s="139">
        <f t="shared" si="35"/>
        <v>0</v>
      </c>
      <c r="CM13" s="139">
        <f t="shared" si="36"/>
        <v>0</v>
      </c>
      <c r="CN13" s="139">
        <f t="shared" si="37"/>
        <v>0</v>
      </c>
      <c r="CO13" s="139">
        <f t="shared" si="38"/>
        <v>0</v>
      </c>
      <c r="CP13" s="139">
        <f t="shared" si="39"/>
        <v>0</v>
      </c>
      <c r="CQ13" s="139">
        <f t="shared" si="40"/>
        <v>184688</v>
      </c>
      <c r="CR13" s="139">
        <f t="shared" si="41"/>
        <v>47569</v>
      </c>
      <c r="CS13" s="139">
        <f t="shared" si="42"/>
        <v>33488</v>
      </c>
      <c r="CT13" s="139">
        <f t="shared" si="43"/>
        <v>14081</v>
      </c>
      <c r="CU13" s="139">
        <f t="shared" si="44"/>
        <v>0</v>
      </c>
      <c r="CV13" s="139">
        <f t="shared" si="45"/>
        <v>0</v>
      </c>
      <c r="CW13" s="139">
        <f t="shared" si="46"/>
        <v>1702</v>
      </c>
      <c r="CX13" s="139">
        <f t="shared" si="47"/>
        <v>1702</v>
      </c>
      <c r="CY13" s="139">
        <f t="shared" si="47"/>
        <v>0</v>
      </c>
      <c r="CZ13" s="139">
        <f t="shared" si="47"/>
        <v>0</v>
      </c>
      <c r="DA13" s="139">
        <f t="shared" si="47"/>
        <v>13476</v>
      </c>
      <c r="DB13" s="139">
        <f t="shared" si="47"/>
        <v>121941</v>
      </c>
      <c r="DC13" s="139">
        <f t="shared" si="47"/>
        <v>96660</v>
      </c>
      <c r="DD13" s="139">
        <f t="shared" si="47"/>
        <v>9395</v>
      </c>
      <c r="DE13" s="139">
        <f t="shared" si="47"/>
        <v>0</v>
      </c>
      <c r="DF13" s="139">
        <f t="shared" si="47"/>
        <v>15886</v>
      </c>
      <c r="DG13" s="139">
        <f t="shared" si="47"/>
        <v>353027</v>
      </c>
      <c r="DH13" s="139">
        <f t="shared" si="47"/>
        <v>0</v>
      </c>
      <c r="DI13" s="139">
        <f t="shared" si="47"/>
        <v>14773</v>
      </c>
      <c r="DJ13" s="139">
        <f t="shared" si="47"/>
        <v>199461</v>
      </c>
    </row>
    <row r="14" spans="1:114" s="123" customFormat="1" ht="12" customHeight="1">
      <c r="A14" s="124" t="s">
        <v>206</v>
      </c>
      <c r="B14" s="125" t="s">
        <v>220</v>
      </c>
      <c r="C14" s="124" t="s">
        <v>221</v>
      </c>
      <c r="D14" s="139">
        <f t="shared" si="6"/>
        <v>898668</v>
      </c>
      <c r="E14" s="139">
        <f t="shared" si="7"/>
        <v>147046</v>
      </c>
      <c r="F14" s="139">
        <v>0</v>
      </c>
      <c r="G14" s="139">
        <v>0</v>
      </c>
      <c r="H14" s="139">
        <v>0</v>
      </c>
      <c r="I14" s="139">
        <v>147046</v>
      </c>
      <c r="J14" s="140" t="s">
        <v>199</v>
      </c>
      <c r="K14" s="139">
        <v>0</v>
      </c>
      <c r="L14" s="139">
        <v>751622</v>
      </c>
      <c r="M14" s="139">
        <f t="shared" si="8"/>
        <v>65497</v>
      </c>
      <c r="N14" s="139">
        <f t="shared" si="9"/>
        <v>0</v>
      </c>
      <c r="O14" s="139">
        <v>0</v>
      </c>
      <c r="P14" s="139">
        <v>0</v>
      </c>
      <c r="Q14" s="139">
        <v>0</v>
      </c>
      <c r="R14" s="139">
        <v>0</v>
      </c>
      <c r="S14" s="140" t="s">
        <v>199</v>
      </c>
      <c r="T14" s="139">
        <v>0</v>
      </c>
      <c r="U14" s="139">
        <v>65497</v>
      </c>
      <c r="V14" s="139">
        <f t="shared" si="10"/>
        <v>964165</v>
      </c>
      <c r="W14" s="139">
        <f t="shared" si="11"/>
        <v>147046</v>
      </c>
      <c r="X14" s="139">
        <f t="shared" si="12"/>
        <v>0</v>
      </c>
      <c r="Y14" s="139">
        <f t="shared" si="13"/>
        <v>0</v>
      </c>
      <c r="Z14" s="139">
        <f t="shared" si="14"/>
        <v>0</v>
      </c>
      <c r="AA14" s="139">
        <f t="shared" si="15"/>
        <v>147046</v>
      </c>
      <c r="AB14" s="140" t="s">
        <v>199</v>
      </c>
      <c r="AC14" s="139">
        <f t="shared" si="16"/>
        <v>0</v>
      </c>
      <c r="AD14" s="139">
        <f t="shared" si="17"/>
        <v>817119</v>
      </c>
      <c r="AE14" s="139">
        <f t="shared" si="18"/>
        <v>0</v>
      </c>
      <c r="AF14" s="139">
        <f t="shared" si="19"/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39">
        <f t="shared" si="20"/>
        <v>452122</v>
      </c>
      <c r="AN14" s="139">
        <f t="shared" si="21"/>
        <v>81629</v>
      </c>
      <c r="AO14" s="139">
        <v>49973</v>
      </c>
      <c r="AP14" s="139">
        <v>31656</v>
      </c>
      <c r="AQ14" s="139">
        <v>0</v>
      </c>
      <c r="AR14" s="139">
        <v>0</v>
      </c>
      <c r="AS14" s="139">
        <f t="shared" si="22"/>
        <v>3082</v>
      </c>
      <c r="AT14" s="139">
        <v>3082</v>
      </c>
      <c r="AU14" s="139">
        <v>0</v>
      </c>
      <c r="AV14" s="139">
        <v>0</v>
      </c>
      <c r="AW14" s="139">
        <v>0</v>
      </c>
      <c r="AX14" s="139">
        <f t="shared" si="23"/>
        <v>367411</v>
      </c>
      <c r="AY14" s="139">
        <v>331917</v>
      </c>
      <c r="AZ14" s="139">
        <v>0</v>
      </c>
      <c r="BA14" s="139">
        <v>0</v>
      </c>
      <c r="BB14" s="139">
        <v>35494</v>
      </c>
      <c r="BC14" s="139">
        <v>446546</v>
      </c>
      <c r="BD14" s="139">
        <v>0</v>
      </c>
      <c r="BE14" s="139">
        <v>0</v>
      </c>
      <c r="BF14" s="139">
        <f t="shared" si="24"/>
        <v>452122</v>
      </c>
      <c r="BG14" s="139">
        <f t="shared" si="25"/>
        <v>0</v>
      </c>
      <c r="BH14" s="139">
        <f t="shared" si="26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39">
        <v>0</v>
      </c>
      <c r="BO14" s="139">
        <f t="shared" si="27"/>
        <v>8657</v>
      </c>
      <c r="BP14" s="139">
        <f t="shared" si="28"/>
        <v>8657</v>
      </c>
      <c r="BQ14" s="139">
        <v>8657</v>
      </c>
      <c r="BR14" s="139">
        <v>0</v>
      </c>
      <c r="BS14" s="139">
        <v>0</v>
      </c>
      <c r="BT14" s="139">
        <v>0</v>
      </c>
      <c r="BU14" s="139">
        <f t="shared" si="29"/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f t="shared" si="30"/>
        <v>0</v>
      </c>
      <c r="CA14" s="139">
        <v>0</v>
      </c>
      <c r="CB14" s="139">
        <v>0</v>
      </c>
      <c r="CC14" s="139">
        <v>0</v>
      </c>
      <c r="CD14" s="139">
        <v>0</v>
      </c>
      <c r="CE14" s="139">
        <v>56840</v>
      </c>
      <c r="CF14" s="139">
        <v>0</v>
      </c>
      <c r="CG14" s="139">
        <v>0</v>
      </c>
      <c r="CH14" s="139">
        <f t="shared" si="31"/>
        <v>8657</v>
      </c>
      <c r="CI14" s="139">
        <f t="shared" si="32"/>
        <v>0</v>
      </c>
      <c r="CJ14" s="139">
        <f t="shared" si="33"/>
        <v>0</v>
      </c>
      <c r="CK14" s="139">
        <f t="shared" si="34"/>
        <v>0</v>
      </c>
      <c r="CL14" s="139">
        <f t="shared" si="35"/>
        <v>0</v>
      </c>
      <c r="CM14" s="139">
        <f t="shared" si="36"/>
        <v>0</v>
      </c>
      <c r="CN14" s="139">
        <f t="shared" si="37"/>
        <v>0</v>
      </c>
      <c r="CO14" s="139">
        <f t="shared" si="38"/>
        <v>0</v>
      </c>
      <c r="CP14" s="139">
        <f t="shared" si="39"/>
        <v>0</v>
      </c>
      <c r="CQ14" s="139">
        <f t="shared" si="40"/>
        <v>460779</v>
      </c>
      <c r="CR14" s="139">
        <f t="shared" si="41"/>
        <v>90286</v>
      </c>
      <c r="CS14" s="139">
        <f t="shared" si="42"/>
        <v>58630</v>
      </c>
      <c r="CT14" s="139">
        <f t="shared" si="43"/>
        <v>31656</v>
      </c>
      <c r="CU14" s="139">
        <f t="shared" si="44"/>
        <v>0</v>
      </c>
      <c r="CV14" s="139">
        <f t="shared" si="45"/>
        <v>0</v>
      </c>
      <c r="CW14" s="139">
        <f t="shared" si="46"/>
        <v>3082</v>
      </c>
      <c r="CX14" s="139">
        <f t="shared" si="47"/>
        <v>3082</v>
      </c>
      <c r="CY14" s="139">
        <f t="shared" si="47"/>
        <v>0</v>
      </c>
      <c r="CZ14" s="139">
        <f t="shared" si="47"/>
        <v>0</v>
      </c>
      <c r="DA14" s="139">
        <f t="shared" si="47"/>
        <v>0</v>
      </c>
      <c r="DB14" s="139">
        <f t="shared" si="47"/>
        <v>367411</v>
      </c>
      <c r="DC14" s="139">
        <f t="shared" si="47"/>
        <v>331917</v>
      </c>
      <c r="DD14" s="139">
        <f t="shared" si="47"/>
        <v>0</v>
      </c>
      <c r="DE14" s="139">
        <f t="shared" si="47"/>
        <v>0</v>
      </c>
      <c r="DF14" s="139">
        <f t="shared" si="47"/>
        <v>35494</v>
      </c>
      <c r="DG14" s="139">
        <f t="shared" si="47"/>
        <v>503386</v>
      </c>
      <c r="DH14" s="139">
        <f t="shared" si="47"/>
        <v>0</v>
      </c>
      <c r="DI14" s="139">
        <f t="shared" si="47"/>
        <v>0</v>
      </c>
      <c r="DJ14" s="139">
        <f t="shared" si="47"/>
        <v>460779</v>
      </c>
    </row>
    <row r="15" spans="1:114" s="123" customFormat="1" ht="12" customHeight="1">
      <c r="A15" s="124" t="s">
        <v>206</v>
      </c>
      <c r="B15" s="125" t="s">
        <v>222</v>
      </c>
      <c r="C15" s="124" t="s">
        <v>223</v>
      </c>
      <c r="D15" s="139">
        <f t="shared" si="6"/>
        <v>415304</v>
      </c>
      <c r="E15" s="139">
        <f t="shared" si="7"/>
        <v>57239</v>
      </c>
      <c r="F15" s="139">
        <v>0</v>
      </c>
      <c r="G15" s="139">
        <v>0</v>
      </c>
      <c r="H15" s="139">
        <v>0</v>
      </c>
      <c r="I15" s="139">
        <v>56263</v>
      </c>
      <c r="J15" s="140" t="s">
        <v>199</v>
      </c>
      <c r="K15" s="139">
        <v>976</v>
      </c>
      <c r="L15" s="139">
        <v>358065</v>
      </c>
      <c r="M15" s="139">
        <f t="shared" si="8"/>
        <v>44415</v>
      </c>
      <c r="N15" s="139">
        <f t="shared" si="9"/>
        <v>0</v>
      </c>
      <c r="O15" s="139">
        <v>0</v>
      </c>
      <c r="P15" s="139">
        <v>0</v>
      </c>
      <c r="Q15" s="139">
        <v>0</v>
      </c>
      <c r="R15" s="139">
        <v>0</v>
      </c>
      <c r="S15" s="140" t="s">
        <v>199</v>
      </c>
      <c r="T15" s="139">
        <v>0</v>
      </c>
      <c r="U15" s="139">
        <v>44415</v>
      </c>
      <c r="V15" s="139">
        <f t="shared" si="10"/>
        <v>459719</v>
      </c>
      <c r="W15" s="139">
        <f t="shared" si="11"/>
        <v>57239</v>
      </c>
      <c r="X15" s="139">
        <f t="shared" si="12"/>
        <v>0</v>
      </c>
      <c r="Y15" s="139">
        <f t="shared" si="13"/>
        <v>0</v>
      </c>
      <c r="Z15" s="139">
        <f t="shared" si="14"/>
        <v>0</v>
      </c>
      <c r="AA15" s="139">
        <f t="shared" si="15"/>
        <v>56263</v>
      </c>
      <c r="AB15" s="140" t="s">
        <v>199</v>
      </c>
      <c r="AC15" s="139">
        <f t="shared" si="16"/>
        <v>976</v>
      </c>
      <c r="AD15" s="139">
        <f t="shared" si="17"/>
        <v>402480</v>
      </c>
      <c r="AE15" s="139">
        <f t="shared" si="18"/>
        <v>0</v>
      </c>
      <c r="AF15" s="139">
        <f t="shared" si="19"/>
        <v>0</v>
      </c>
      <c r="AG15" s="139"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f t="shared" si="20"/>
        <v>107679</v>
      </c>
      <c r="AN15" s="139">
        <f t="shared" si="21"/>
        <v>12915</v>
      </c>
      <c r="AO15" s="139">
        <v>12657</v>
      </c>
      <c r="AP15" s="139">
        <v>258</v>
      </c>
      <c r="AQ15" s="139">
        <v>0</v>
      </c>
      <c r="AR15" s="139">
        <v>0</v>
      </c>
      <c r="AS15" s="139">
        <f t="shared" si="22"/>
        <v>0</v>
      </c>
      <c r="AT15" s="139">
        <v>0</v>
      </c>
      <c r="AU15" s="139">
        <v>0</v>
      </c>
      <c r="AV15" s="139">
        <v>0</v>
      </c>
      <c r="AW15" s="139">
        <v>0</v>
      </c>
      <c r="AX15" s="139">
        <f t="shared" si="23"/>
        <v>94764</v>
      </c>
      <c r="AY15" s="139">
        <v>94764</v>
      </c>
      <c r="AZ15" s="139">
        <v>0</v>
      </c>
      <c r="BA15" s="139">
        <v>0</v>
      </c>
      <c r="BB15" s="139">
        <v>0</v>
      </c>
      <c r="BC15" s="139">
        <v>307625</v>
      </c>
      <c r="BD15" s="139">
        <v>0</v>
      </c>
      <c r="BE15" s="139">
        <v>0</v>
      </c>
      <c r="BF15" s="139">
        <f t="shared" si="24"/>
        <v>107679</v>
      </c>
      <c r="BG15" s="139">
        <f t="shared" si="25"/>
        <v>0</v>
      </c>
      <c r="BH15" s="139">
        <f t="shared" si="26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39">
        <v>0</v>
      </c>
      <c r="BO15" s="139">
        <f t="shared" si="27"/>
        <v>0</v>
      </c>
      <c r="BP15" s="139">
        <f t="shared" si="28"/>
        <v>0</v>
      </c>
      <c r="BQ15" s="139">
        <v>0</v>
      </c>
      <c r="BR15" s="139">
        <v>0</v>
      </c>
      <c r="BS15" s="139">
        <v>0</v>
      </c>
      <c r="BT15" s="139">
        <v>0</v>
      </c>
      <c r="BU15" s="139">
        <f t="shared" si="29"/>
        <v>0</v>
      </c>
      <c r="BV15" s="139">
        <v>0</v>
      </c>
      <c r="BW15" s="139">
        <v>0</v>
      </c>
      <c r="BX15" s="139">
        <v>0</v>
      </c>
      <c r="BY15" s="139">
        <v>0</v>
      </c>
      <c r="BZ15" s="139">
        <f t="shared" si="30"/>
        <v>0</v>
      </c>
      <c r="CA15" s="139">
        <v>0</v>
      </c>
      <c r="CB15" s="139">
        <v>0</v>
      </c>
      <c r="CC15" s="139">
        <v>0</v>
      </c>
      <c r="CD15" s="139">
        <v>0</v>
      </c>
      <c r="CE15" s="139">
        <v>44415</v>
      </c>
      <c r="CF15" s="139">
        <v>0</v>
      </c>
      <c r="CG15" s="139">
        <v>0</v>
      </c>
      <c r="CH15" s="139">
        <f t="shared" si="31"/>
        <v>0</v>
      </c>
      <c r="CI15" s="139">
        <f t="shared" si="32"/>
        <v>0</v>
      </c>
      <c r="CJ15" s="139">
        <f t="shared" si="33"/>
        <v>0</v>
      </c>
      <c r="CK15" s="139">
        <f t="shared" si="34"/>
        <v>0</v>
      </c>
      <c r="CL15" s="139">
        <f t="shared" si="35"/>
        <v>0</v>
      </c>
      <c r="CM15" s="139">
        <f t="shared" si="36"/>
        <v>0</v>
      </c>
      <c r="CN15" s="139">
        <f t="shared" si="37"/>
        <v>0</v>
      </c>
      <c r="CO15" s="139">
        <f t="shared" si="38"/>
        <v>0</v>
      </c>
      <c r="CP15" s="139">
        <f t="shared" si="39"/>
        <v>0</v>
      </c>
      <c r="CQ15" s="139">
        <f t="shared" si="40"/>
        <v>107679</v>
      </c>
      <c r="CR15" s="139">
        <f t="shared" si="41"/>
        <v>12915</v>
      </c>
      <c r="CS15" s="139">
        <f t="shared" si="42"/>
        <v>12657</v>
      </c>
      <c r="CT15" s="139">
        <f t="shared" si="43"/>
        <v>258</v>
      </c>
      <c r="CU15" s="139">
        <f t="shared" si="44"/>
        <v>0</v>
      </c>
      <c r="CV15" s="139">
        <f t="shared" si="45"/>
        <v>0</v>
      </c>
      <c r="CW15" s="139">
        <f t="shared" si="46"/>
        <v>0</v>
      </c>
      <c r="CX15" s="139">
        <f t="shared" si="47"/>
        <v>0</v>
      </c>
      <c r="CY15" s="139">
        <f t="shared" si="47"/>
        <v>0</v>
      </c>
      <c r="CZ15" s="139">
        <f t="shared" si="47"/>
        <v>0</v>
      </c>
      <c r="DA15" s="139">
        <f t="shared" si="47"/>
        <v>0</v>
      </c>
      <c r="DB15" s="139">
        <f t="shared" si="47"/>
        <v>94764</v>
      </c>
      <c r="DC15" s="139">
        <f t="shared" si="47"/>
        <v>94764</v>
      </c>
      <c r="DD15" s="139">
        <f t="shared" si="47"/>
        <v>0</v>
      </c>
      <c r="DE15" s="139">
        <f t="shared" si="47"/>
        <v>0</v>
      </c>
      <c r="DF15" s="139">
        <f t="shared" si="47"/>
        <v>0</v>
      </c>
      <c r="DG15" s="139">
        <f t="shared" si="47"/>
        <v>352040</v>
      </c>
      <c r="DH15" s="139">
        <f t="shared" si="47"/>
        <v>0</v>
      </c>
      <c r="DI15" s="139">
        <f t="shared" si="47"/>
        <v>0</v>
      </c>
      <c r="DJ15" s="139">
        <f t="shared" si="47"/>
        <v>107679</v>
      </c>
    </row>
    <row r="16" spans="1:114" s="123" customFormat="1" ht="12" customHeight="1">
      <c r="A16" s="124" t="s">
        <v>206</v>
      </c>
      <c r="B16" s="125" t="s">
        <v>224</v>
      </c>
      <c r="C16" s="124" t="s">
        <v>225</v>
      </c>
      <c r="D16" s="139">
        <f t="shared" si="6"/>
        <v>1184564</v>
      </c>
      <c r="E16" s="139">
        <f t="shared" si="7"/>
        <v>219651</v>
      </c>
      <c r="F16" s="139">
        <v>0</v>
      </c>
      <c r="G16" s="139">
        <v>0</v>
      </c>
      <c r="H16" s="139">
        <v>0</v>
      </c>
      <c r="I16" s="139">
        <v>219613</v>
      </c>
      <c r="J16" s="140" t="s">
        <v>199</v>
      </c>
      <c r="K16" s="139">
        <v>38</v>
      </c>
      <c r="L16" s="139">
        <v>964913</v>
      </c>
      <c r="M16" s="139">
        <f t="shared" si="8"/>
        <v>74965</v>
      </c>
      <c r="N16" s="139">
        <f t="shared" si="9"/>
        <v>2</v>
      </c>
      <c r="O16" s="139">
        <v>0</v>
      </c>
      <c r="P16" s="139">
        <v>0</v>
      </c>
      <c r="Q16" s="139">
        <v>0</v>
      </c>
      <c r="R16" s="139">
        <v>0</v>
      </c>
      <c r="S16" s="140" t="s">
        <v>199</v>
      </c>
      <c r="T16" s="139">
        <v>2</v>
      </c>
      <c r="U16" s="139">
        <v>74963</v>
      </c>
      <c r="V16" s="139">
        <f t="shared" si="10"/>
        <v>1259529</v>
      </c>
      <c r="W16" s="139">
        <f t="shared" si="11"/>
        <v>219653</v>
      </c>
      <c r="X16" s="139">
        <f t="shared" si="12"/>
        <v>0</v>
      </c>
      <c r="Y16" s="139">
        <f t="shared" si="13"/>
        <v>0</v>
      </c>
      <c r="Z16" s="139">
        <f t="shared" si="14"/>
        <v>0</v>
      </c>
      <c r="AA16" s="139">
        <f t="shared" si="15"/>
        <v>219613</v>
      </c>
      <c r="AB16" s="140" t="s">
        <v>199</v>
      </c>
      <c r="AC16" s="139">
        <f t="shared" si="16"/>
        <v>40</v>
      </c>
      <c r="AD16" s="139">
        <f t="shared" si="17"/>
        <v>1039876</v>
      </c>
      <c r="AE16" s="139">
        <f t="shared" si="18"/>
        <v>0</v>
      </c>
      <c r="AF16" s="139">
        <f t="shared" si="19"/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f t="shared" si="20"/>
        <v>356865</v>
      </c>
      <c r="AN16" s="139">
        <f t="shared" si="21"/>
        <v>34018</v>
      </c>
      <c r="AO16" s="139">
        <v>20072</v>
      </c>
      <c r="AP16" s="139">
        <v>13946</v>
      </c>
      <c r="AQ16" s="139">
        <v>0</v>
      </c>
      <c r="AR16" s="139">
        <v>0</v>
      </c>
      <c r="AS16" s="139">
        <f t="shared" si="22"/>
        <v>3945</v>
      </c>
      <c r="AT16" s="139">
        <v>1076</v>
      </c>
      <c r="AU16" s="139">
        <v>0</v>
      </c>
      <c r="AV16" s="139">
        <v>2869</v>
      </c>
      <c r="AW16" s="139">
        <v>0</v>
      </c>
      <c r="AX16" s="139">
        <f t="shared" si="23"/>
        <v>318902</v>
      </c>
      <c r="AY16" s="139">
        <v>219266</v>
      </c>
      <c r="AZ16" s="139">
        <v>2860</v>
      </c>
      <c r="BA16" s="139">
        <v>0</v>
      </c>
      <c r="BB16" s="139">
        <v>96776</v>
      </c>
      <c r="BC16" s="139">
        <v>824954</v>
      </c>
      <c r="BD16" s="139">
        <v>0</v>
      </c>
      <c r="BE16" s="139">
        <v>2745</v>
      </c>
      <c r="BF16" s="139">
        <f t="shared" si="24"/>
        <v>359610</v>
      </c>
      <c r="BG16" s="139">
        <f t="shared" si="25"/>
        <v>0</v>
      </c>
      <c r="BH16" s="139">
        <f t="shared" si="26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39">
        <v>0</v>
      </c>
      <c r="BO16" s="139">
        <f t="shared" si="27"/>
        <v>0</v>
      </c>
      <c r="BP16" s="139">
        <f t="shared" si="28"/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f t="shared" si="29"/>
        <v>0</v>
      </c>
      <c r="BV16" s="139">
        <v>0</v>
      </c>
      <c r="BW16" s="139">
        <v>0</v>
      </c>
      <c r="BX16" s="139">
        <v>0</v>
      </c>
      <c r="BY16" s="139">
        <v>0</v>
      </c>
      <c r="BZ16" s="139">
        <f t="shared" si="30"/>
        <v>0</v>
      </c>
      <c r="CA16" s="139">
        <v>0</v>
      </c>
      <c r="CB16" s="139">
        <v>0</v>
      </c>
      <c r="CC16" s="139">
        <v>0</v>
      </c>
      <c r="CD16" s="139">
        <v>0</v>
      </c>
      <c r="CE16" s="139">
        <v>74965</v>
      </c>
      <c r="CF16" s="139">
        <v>0</v>
      </c>
      <c r="CG16" s="139">
        <v>0</v>
      </c>
      <c r="CH16" s="139">
        <f t="shared" si="31"/>
        <v>0</v>
      </c>
      <c r="CI16" s="139">
        <f t="shared" si="32"/>
        <v>0</v>
      </c>
      <c r="CJ16" s="139">
        <f t="shared" si="33"/>
        <v>0</v>
      </c>
      <c r="CK16" s="139">
        <f t="shared" si="34"/>
        <v>0</v>
      </c>
      <c r="CL16" s="139">
        <f t="shared" si="35"/>
        <v>0</v>
      </c>
      <c r="CM16" s="139">
        <f t="shared" si="36"/>
        <v>0</v>
      </c>
      <c r="CN16" s="139">
        <f t="shared" si="37"/>
        <v>0</v>
      </c>
      <c r="CO16" s="139">
        <f t="shared" si="38"/>
        <v>0</v>
      </c>
      <c r="CP16" s="139">
        <f t="shared" si="39"/>
        <v>0</v>
      </c>
      <c r="CQ16" s="139">
        <f t="shared" si="40"/>
        <v>356865</v>
      </c>
      <c r="CR16" s="139">
        <f t="shared" si="41"/>
        <v>34018</v>
      </c>
      <c r="CS16" s="139">
        <f t="shared" si="42"/>
        <v>20072</v>
      </c>
      <c r="CT16" s="139">
        <f t="shared" si="43"/>
        <v>13946</v>
      </c>
      <c r="CU16" s="139">
        <f t="shared" si="44"/>
        <v>0</v>
      </c>
      <c r="CV16" s="139">
        <f t="shared" si="45"/>
        <v>0</v>
      </c>
      <c r="CW16" s="139">
        <f t="shared" si="46"/>
        <v>3945</v>
      </c>
      <c r="CX16" s="139">
        <f t="shared" si="47"/>
        <v>1076</v>
      </c>
      <c r="CY16" s="139">
        <f t="shared" si="47"/>
        <v>0</v>
      </c>
      <c r="CZ16" s="139">
        <f t="shared" si="47"/>
        <v>2869</v>
      </c>
      <c r="DA16" s="139">
        <f t="shared" si="47"/>
        <v>0</v>
      </c>
      <c r="DB16" s="139">
        <f t="shared" si="47"/>
        <v>318902</v>
      </c>
      <c r="DC16" s="139">
        <f t="shared" si="47"/>
        <v>219266</v>
      </c>
      <c r="DD16" s="139">
        <f t="shared" si="47"/>
        <v>2860</v>
      </c>
      <c r="DE16" s="139">
        <f t="shared" si="47"/>
        <v>0</v>
      </c>
      <c r="DF16" s="139">
        <f t="shared" si="47"/>
        <v>96776</v>
      </c>
      <c r="DG16" s="139">
        <f t="shared" si="47"/>
        <v>899919</v>
      </c>
      <c r="DH16" s="139">
        <f t="shared" si="47"/>
        <v>0</v>
      </c>
      <c r="DI16" s="139">
        <f t="shared" si="47"/>
        <v>2745</v>
      </c>
      <c r="DJ16" s="139">
        <f t="shared" si="47"/>
        <v>359610</v>
      </c>
    </row>
    <row r="17" spans="1:114" s="123" customFormat="1" ht="12" customHeight="1">
      <c r="A17" s="124" t="s">
        <v>206</v>
      </c>
      <c r="B17" s="125" t="s">
        <v>226</v>
      </c>
      <c r="C17" s="124" t="s">
        <v>227</v>
      </c>
      <c r="D17" s="139">
        <f t="shared" si="6"/>
        <v>357680</v>
      </c>
      <c r="E17" s="139">
        <f t="shared" si="7"/>
        <v>113502</v>
      </c>
      <c r="F17" s="139">
        <v>0</v>
      </c>
      <c r="G17" s="139">
        <v>23989</v>
      </c>
      <c r="H17" s="139">
        <v>0</v>
      </c>
      <c r="I17" s="139">
        <v>22920</v>
      </c>
      <c r="J17" s="140" t="s">
        <v>199</v>
      </c>
      <c r="K17" s="139">
        <v>66593</v>
      </c>
      <c r="L17" s="139">
        <v>244178</v>
      </c>
      <c r="M17" s="139">
        <f t="shared" si="8"/>
        <v>42879</v>
      </c>
      <c r="N17" s="139">
        <f t="shared" si="9"/>
        <v>7507</v>
      </c>
      <c r="O17" s="139">
        <v>0</v>
      </c>
      <c r="P17" s="139">
        <v>0</v>
      </c>
      <c r="Q17" s="139">
        <v>0</v>
      </c>
      <c r="R17" s="139">
        <v>7507</v>
      </c>
      <c r="S17" s="140" t="s">
        <v>199</v>
      </c>
      <c r="T17" s="139">
        <v>0</v>
      </c>
      <c r="U17" s="139">
        <v>35372</v>
      </c>
      <c r="V17" s="139">
        <f t="shared" si="10"/>
        <v>400559</v>
      </c>
      <c r="W17" s="139">
        <f t="shared" si="11"/>
        <v>121009</v>
      </c>
      <c r="X17" s="139">
        <f t="shared" si="12"/>
        <v>0</v>
      </c>
      <c r="Y17" s="139">
        <f t="shared" si="13"/>
        <v>23989</v>
      </c>
      <c r="Z17" s="139">
        <f t="shared" si="14"/>
        <v>0</v>
      </c>
      <c r="AA17" s="139">
        <f t="shared" si="15"/>
        <v>30427</v>
      </c>
      <c r="AB17" s="140" t="s">
        <v>199</v>
      </c>
      <c r="AC17" s="139">
        <f t="shared" si="16"/>
        <v>66593</v>
      </c>
      <c r="AD17" s="139">
        <f t="shared" si="17"/>
        <v>279550</v>
      </c>
      <c r="AE17" s="139">
        <f t="shared" si="18"/>
        <v>0</v>
      </c>
      <c r="AF17" s="139">
        <f t="shared" si="19"/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f t="shared" si="20"/>
        <v>357680</v>
      </c>
      <c r="AN17" s="139">
        <f t="shared" si="21"/>
        <v>106224</v>
      </c>
      <c r="AO17" s="139">
        <v>106224</v>
      </c>
      <c r="AP17" s="139">
        <v>0</v>
      </c>
      <c r="AQ17" s="139">
        <v>0</v>
      </c>
      <c r="AR17" s="139">
        <v>0</v>
      </c>
      <c r="AS17" s="139">
        <f t="shared" si="22"/>
        <v>30467</v>
      </c>
      <c r="AT17" s="139">
        <v>0</v>
      </c>
      <c r="AU17" s="139">
        <v>30467</v>
      </c>
      <c r="AV17" s="139">
        <v>0</v>
      </c>
      <c r="AW17" s="139">
        <v>0</v>
      </c>
      <c r="AX17" s="139">
        <f t="shared" si="23"/>
        <v>220989</v>
      </c>
      <c r="AY17" s="139">
        <v>170280</v>
      </c>
      <c r="AZ17" s="139">
        <v>47584</v>
      </c>
      <c r="BA17" s="139">
        <v>3125</v>
      </c>
      <c r="BB17" s="139">
        <v>0</v>
      </c>
      <c r="BC17" s="139">
        <v>0</v>
      </c>
      <c r="BD17" s="139">
        <v>0</v>
      </c>
      <c r="BE17" s="139">
        <v>0</v>
      </c>
      <c r="BF17" s="139">
        <f t="shared" si="24"/>
        <v>357680</v>
      </c>
      <c r="BG17" s="139">
        <f t="shared" si="25"/>
        <v>128</v>
      </c>
      <c r="BH17" s="139">
        <f t="shared" si="26"/>
        <v>128</v>
      </c>
      <c r="BI17" s="139">
        <v>0</v>
      </c>
      <c r="BJ17" s="139">
        <v>128</v>
      </c>
      <c r="BK17" s="139">
        <v>0</v>
      </c>
      <c r="BL17" s="139">
        <v>0</v>
      </c>
      <c r="BM17" s="139">
        <v>0</v>
      </c>
      <c r="BN17" s="139">
        <v>0</v>
      </c>
      <c r="BO17" s="139">
        <f t="shared" si="27"/>
        <v>42751</v>
      </c>
      <c r="BP17" s="139">
        <f t="shared" si="28"/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f t="shared" si="29"/>
        <v>30096</v>
      </c>
      <c r="BV17" s="139">
        <v>0</v>
      </c>
      <c r="BW17" s="139">
        <v>30096</v>
      </c>
      <c r="BX17" s="139">
        <v>0</v>
      </c>
      <c r="BY17" s="139">
        <v>0</v>
      </c>
      <c r="BZ17" s="139">
        <f t="shared" si="30"/>
        <v>12655</v>
      </c>
      <c r="CA17" s="139">
        <v>0</v>
      </c>
      <c r="CB17" s="139">
        <v>12655</v>
      </c>
      <c r="CC17" s="139">
        <v>0</v>
      </c>
      <c r="CD17" s="139">
        <v>0</v>
      </c>
      <c r="CE17" s="139">
        <v>0</v>
      </c>
      <c r="CF17" s="139">
        <v>0</v>
      </c>
      <c r="CG17" s="139">
        <v>0</v>
      </c>
      <c r="CH17" s="139">
        <f t="shared" si="31"/>
        <v>42879</v>
      </c>
      <c r="CI17" s="139">
        <f t="shared" si="32"/>
        <v>128</v>
      </c>
      <c r="CJ17" s="139">
        <f t="shared" si="33"/>
        <v>128</v>
      </c>
      <c r="CK17" s="139">
        <f t="shared" si="34"/>
        <v>0</v>
      </c>
      <c r="CL17" s="139">
        <f t="shared" si="35"/>
        <v>128</v>
      </c>
      <c r="CM17" s="139">
        <f t="shared" si="36"/>
        <v>0</v>
      </c>
      <c r="CN17" s="139">
        <f t="shared" si="37"/>
        <v>0</v>
      </c>
      <c r="CO17" s="139">
        <f t="shared" si="38"/>
        <v>0</v>
      </c>
      <c r="CP17" s="139">
        <f t="shared" si="39"/>
        <v>0</v>
      </c>
      <c r="CQ17" s="139">
        <f t="shared" si="40"/>
        <v>400431</v>
      </c>
      <c r="CR17" s="139">
        <f t="shared" si="41"/>
        <v>106224</v>
      </c>
      <c r="CS17" s="139">
        <f t="shared" si="42"/>
        <v>106224</v>
      </c>
      <c r="CT17" s="139">
        <f t="shared" si="43"/>
        <v>0</v>
      </c>
      <c r="CU17" s="139">
        <f t="shared" si="44"/>
        <v>0</v>
      </c>
      <c r="CV17" s="139">
        <f t="shared" si="45"/>
        <v>0</v>
      </c>
      <c r="CW17" s="139">
        <f t="shared" si="46"/>
        <v>60563</v>
      </c>
      <c r="CX17" s="139">
        <f t="shared" si="47"/>
        <v>0</v>
      </c>
      <c r="CY17" s="139">
        <f t="shared" si="47"/>
        <v>60563</v>
      </c>
      <c r="CZ17" s="139">
        <f t="shared" si="47"/>
        <v>0</v>
      </c>
      <c r="DA17" s="139">
        <f t="shared" si="47"/>
        <v>0</v>
      </c>
      <c r="DB17" s="139">
        <f t="shared" si="47"/>
        <v>233644</v>
      </c>
      <c r="DC17" s="139">
        <f t="shared" si="47"/>
        <v>170280</v>
      </c>
      <c r="DD17" s="139">
        <f t="shared" si="47"/>
        <v>60239</v>
      </c>
      <c r="DE17" s="139">
        <f t="shared" si="47"/>
        <v>3125</v>
      </c>
      <c r="DF17" s="139">
        <f t="shared" si="47"/>
        <v>0</v>
      </c>
      <c r="DG17" s="139">
        <f t="shared" si="47"/>
        <v>0</v>
      </c>
      <c r="DH17" s="139">
        <f t="shared" si="47"/>
        <v>0</v>
      </c>
      <c r="DI17" s="139">
        <f t="shared" si="47"/>
        <v>0</v>
      </c>
      <c r="DJ17" s="139">
        <f t="shared" si="47"/>
        <v>400559</v>
      </c>
    </row>
    <row r="18" spans="1:114" s="123" customFormat="1" ht="12" customHeight="1">
      <c r="A18" s="124" t="s">
        <v>206</v>
      </c>
      <c r="B18" s="125" t="s">
        <v>228</v>
      </c>
      <c r="C18" s="124" t="s">
        <v>229</v>
      </c>
      <c r="D18" s="139">
        <f t="shared" si="6"/>
        <v>304175</v>
      </c>
      <c r="E18" s="139">
        <f t="shared" si="7"/>
        <v>34819</v>
      </c>
      <c r="F18" s="139">
        <v>0</v>
      </c>
      <c r="G18" s="139">
        <v>0</v>
      </c>
      <c r="H18" s="139">
        <v>0</v>
      </c>
      <c r="I18" s="139">
        <v>34679</v>
      </c>
      <c r="J18" s="140" t="s">
        <v>199</v>
      </c>
      <c r="K18" s="139">
        <v>140</v>
      </c>
      <c r="L18" s="139">
        <v>269356</v>
      </c>
      <c r="M18" s="139">
        <f t="shared" si="8"/>
        <v>39434</v>
      </c>
      <c r="N18" s="139">
        <f t="shared" si="9"/>
        <v>2816</v>
      </c>
      <c r="O18" s="139">
        <v>2786</v>
      </c>
      <c r="P18" s="139">
        <v>0</v>
      </c>
      <c r="Q18" s="139">
        <v>0</v>
      </c>
      <c r="R18" s="139">
        <v>0</v>
      </c>
      <c r="S18" s="140" t="s">
        <v>199</v>
      </c>
      <c r="T18" s="139">
        <v>30</v>
      </c>
      <c r="U18" s="139">
        <v>36618</v>
      </c>
      <c r="V18" s="139">
        <f t="shared" si="10"/>
        <v>343609</v>
      </c>
      <c r="W18" s="139">
        <f t="shared" si="11"/>
        <v>37635</v>
      </c>
      <c r="X18" s="139">
        <f t="shared" si="12"/>
        <v>2786</v>
      </c>
      <c r="Y18" s="139">
        <f t="shared" si="13"/>
        <v>0</v>
      </c>
      <c r="Z18" s="139">
        <f t="shared" si="14"/>
        <v>0</v>
      </c>
      <c r="AA18" s="139">
        <f t="shared" si="15"/>
        <v>34679</v>
      </c>
      <c r="AB18" s="140" t="s">
        <v>199</v>
      </c>
      <c r="AC18" s="139">
        <f t="shared" si="16"/>
        <v>170</v>
      </c>
      <c r="AD18" s="139">
        <f t="shared" si="17"/>
        <v>305974</v>
      </c>
      <c r="AE18" s="139">
        <f t="shared" si="18"/>
        <v>0</v>
      </c>
      <c r="AF18" s="139">
        <f t="shared" si="19"/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f t="shared" si="20"/>
        <v>123044</v>
      </c>
      <c r="AN18" s="139">
        <f t="shared" si="21"/>
        <v>10995</v>
      </c>
      <c r="AO18" s="139">
        <v>10995</v>
      </c>
      <c r="AP18" s="139">
        <v>0</v>
      </c>
      <c r="AQ18" s="139">
        <v>0</v>
      </c>
      <c r="AR18" s="139">
        <v>0</v>
      </c>
      <c r="AS18" s="139">
        <f t="shared" si="22"/>
        <v>0</v>
      </c>
      <c r="AT18" s="139">
        <v>0</v>
      </c>
      <c r="AU18" s="139">
        <v>0</v>
      </c>
      <c r="AV18" s="139">
        <v>0</v>
      </c>
      <c r="AW18" s="139">
        <v>0</v>
      </c>
      <c r="AX18" s="139">
        <f t="shared" si="23"/>
        <v>112049</v>
      </c>
      <c r="AY18" s="139">
        <v>98231</v>
      </c>
      <c r="AZ18" s="139">
        <v>0</v>
      </c>
      <c r="BA18" s="139">
        <v>0</v>
      </c>
      <c r="BB18" s="139">
        <v>13818</v>
      </c>
      <c r="BC18" s="139">
        <v>163211</v>
      </c>
      <c r="BD18" s="139">
        <v>0</v>
      </c>
      <c r="BE18" s="139">
        <v>17920</v>
      </c>
      <c r="BF18" s="139">
        <f t="shared" si="24"/>
        <v>140964</v>
      </c>
      <c r="BG18" s="139">
        <f t="shared" si="25"/>
        <v>0</v>
      </c>
      <c r="BH18" s="139">
        <f t="shared" si="26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f t="shared" si="27"/>
        <v>932</v>
      </c>
      <c r="BP18" s="139">
        <f t="shared" si="28"/>
        <v>932</v>
      </c>
      <c r="BQ18" s="139">
        <v>932</v>
      </c>
      <c r="BR18" s="139">
        <v>0</v>
      </c>
      <c r="BS18" s="139">
        <v>0</v>
      </c>
      <c r="BT18" s="139">
        <v>0</v>
      </c>
      <c r="BU18" s="139">
        <f t="shared" si="29"/>
        <v>0</v>
      </c>
      <c r="BV18" s="139">
        <v>0</v>
      </c>
      <c r="BW18" s="139">
        <v>0</v>
      </c>
      <c r="BX18" s="139">
        <v>0</v>
      </c>
      <c r="BY18" s="139">
        <v>0</v>
      </c>
      <c r="BZ18" s="139">
        <f t="shared" si="30"/>
        <v>0</v>
      </c>
      <c r="CA18" s="139">
        <v>0</v>
      </c>
      <c r="CB18" s="139">
        <v>0</v>
      </c>
      <c r="CC18" s="139">
        <v>0</v>
      </c>
      <c r="CD18" s="139">
        <v>0</v>
      </c>
      <c r="CE18" s="139">
        <v>32914</v>
      </c>
      <c r="CF18" s="139">
        <v>0</v>
      </c>
      <c r="CG18" s="139">
        <v>5588</v>
      </c>
      <c r="CH18" s="139">
        <f t="shared" si="31"/>
        <v>6520</v>
      </c>
      <c r="CI18" s="139">
        <f t="shared" si="32"/>
        <v>0</v>
      </c>
      <c r="CJ18" s="139">
        <f t="shared" si="33"/>
        <v>0</v>
      </c>
      <c r="CK18" s="139">
        <f t="shared" si="34"/>
        <v>0</v>
      </c>
      <c r="CL18" s="139">
        <f t="shared" si="35"/>
        <v>0</v>
      </c>
      <c r="CM18" s="139">
        <f t="shared" si="36"/>
        <v>0</v>
      </c>
      <c r="CN18" s="139">
        <f t="shared" si="37"/>
        <v>0</v>
      </c>
      <c r="CO18" s="139">
        <f t="shared" si="38"/>
        <v>0</v>
      </c>
      <c r="CP18" s="139">
        <f t="shared" si="39"/>
        <v>0</v>
      </c>
      <c r="CQ18" s="139">
        <f t="shared" si="40"/>
        <v>123976</v>
      </c>
      <c r="CR18" s="139">
        <f t="shared" si="41"/>
        <v>11927</v>
      </c>
      <c r="CS18" s="139">
        <f t="shared" si="42"/>
        <v>11927</v>
      </c>
      <c r="CT18" s="139">
        <f t="shared" si="43"/>
        <v>0</v>
      </c>
      <c r="CU18" s="139">
        <f t="shared" si="44"/>
        <v>0</v>
      </c>
      <c r="CV18" s="139">
        <f t="shared" si="45"/>
        <v>0</v>
      </c>
      <c r="CW18" s="139">
        <f t="shared" si="46"/>
        <v>0</v>
      </c>
      <c r="CX18" s="139">
        <f t="shared" si="47"/>
        <v>0</v>
      </c>
      <c r="CY18" s="139">
        <f t="shared" si="47"/>
        <v>0</v>
      </c>
      <c r="CZ18" s="139">
        <f t="shared" si="47"/>
        <v>0</v>
      </c>
      <c r="DA18" s="139">
        <f t="shared" si="47"/>
        <v>0</v>
      </c>
      <c r="DB18" s="139">
        <f t="shared" si="47"/>
        <v>112049</v>
      </c>
      <c r="DC18" s="139">
        <f t="shared" si="47"/>
        <v>98231</v>
      </c>
      <c r="DD18" s="139">
        <f t="shared" si="47"/>
        <v>0</v>
      </c>
      <c r="DE18" s="139">
        <f t="shared" si="47"/>
        <v>0</v>
      </c>
      <c r="DF18" s="139">
        <f t="shared" si="47"/>
        <v>13818</v>
      </c>
      <c r="DG18" s="139">
        <f t="shared" si="47"/>
        <v>196125</v>
      </c>
      <c r="DH18" s="139">
        <f t="shared" si="47"/>
        <v>0</v>
      </c>
      <c r="DI18" s="139">
        <f t="shared" si="47"/>
        <v>23508</v>
      </c>
      <c r="DJ18" s="139">
        <f t="shared" si="47"/>
        <v>147484</v>
      </c>
    </row>
    <row r="19" spans="1:114" s="123" customFormat="1" ht="12" customHeight="1">
      <c r="A19" s="124" t="s">
        <v>206</v>
      </c>
      <c r="B19" s="125" t="s">
        <v>230</v>
      </c>
      <c r="C19" s="124" t="s">
        <v>231</v>
      </c>
      <c r="D19" s="139">
        <f t="shared" si="6"/>
        <v>77888</v>
      </c>
      <c r="E19" s="139">
        <f t="shared" si="7"/>
        <v>0</v>
      </c>
      <c r="F19" s="139">
        <v>0</v>
      </c>
      <c r="G19" s="139">
        <v>0</v>
      </c>
      <c r="H19" s="139">
        <v>0</v>
      </c>
      <c r="I19" s="139">
        <v>0</v>
      </c>
      <c r="J19" s="140" t="s">
        <v>199</v>
      </c>
      <c r="K19" s="139">
        <v>0</v>
      </c>
      <c r="L19" s="139">
        <v>77888</v>
      </c>
      <c r="M19" s="139">
        <f t="shared" si="8"/>
        <v>5040</v>
      </c>
      <c r="N19" s="139">
        <f t="shared" si="9"/>
        <v>0</v>
      </c>
      <c r="O19" s="139">
        <v>0</v>
      </c>
      <c r="P19" s="139">
        <v>0</v>
      </c>
      <c r="Q19" s="139">
        <v>0</v>
      </c>
      <c r="R19" s="139">
        <v>0</v>
      </c>
      <c r="S19" s="140" t="s">
        <v>199</v>
      </c>
      <c r="T19" s="139">
        <v>0</v>
      </c>
      <c r="U19" s="139">
        <v>5040</v>
      </c>
      <c r="V19" s="139">
        <f t="shared" si="10"/>
        <v>82928</v>
      </c>
      <c r="W19" s="139">
        <f t="shared" si="11"/>
        <v>0</v>
      </c>
      <c r="X19" s="139">
        <f t="shared" si="12"/>
        <v>0</v>
      </c>
      <c r="Y19" s="139">
        <f t="shared" si="13"/>
        <v>0</v>
      </c>
      <c r="Z19" s="139">
        <f t="shared" si="14"/>
        <v>0</v>
      </c>
      <c r="AA19" s="139">
        <f t="shared" si="15"/>
        <v>0</v>
      </c>
      <c r="AB19" s="140" t="s">
        <v>199</v>
      </c>
      <c r="AC19" s="139">
        <f t="shared" si="16"/>
        <v>0</v>
      </c>
      <c r="AD19" s="139">
        <f t="shared" si="17"/>
        <v>82928</v>
      </c>
      <c r="AE19" s="139">
        <f t="shared" si="18"/>
        <v>0</v>
      </c>
      <c r="AF19" s="139">
        <f t="shared" si="19"/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f t="shared" si="20"/>
        <v>0</v>
      </c>
      <c r="AN19" s="139">
        <f t="shared" si="21"/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f t="shared" si="22"/>
        <v>0</v>
      </c>
      <c r="AT19" s="139">
        <v>0</v>
      </c>
      <c r="AU19" s="139">
        <v>0</v>
      </c>
      <c r="AV19" s="139">
        <v>0</v>
      </c>
      <c r="AW19" s="139">
        <v>0</v>
      </c>
      <c r="AX19" s="139">
        <f t="shared" si="23"/>
        <v>0</v>
      </c>
      <c r="AY19" s="139">
        <v>0</v>
      </c>
      <c r="AZ19" s="139">
        <v>0</v>
      </c>
      <c r="BA19" s="139">
        <v>0</v>
      </c>
      <c r="BB19" s="139">
        <v>0</v>
      </c>
      <c r="BC19" s="139">
        <v>77888</v>
      </c>
      <c r="BD19" s="139">
        <v>0</v>
      </c>
      <c r="BE19" s="139">
        <v>0</v>
      </c>
      <c r="BF19" s="139">
        <f t="shared" si="24"/>
        <v>0</v>
      </c>
      <c r="BG19" s="139">
        <f t="shared" si="25"/>
        <v>0</v>
      </c>
      <c r="BH19" s="139">
        <f t="shared" si="26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39">
        <v>0</v>
      </c>
      <c r="BO19" s="139">
        <f t="shared" si="27"/>
        <v>5040</v>
      </c>
      <c r="BP19" s="139">
        <f t="shared" si="28"/>
        <v>0</v>
      </c>
      <c r="BQ19" s="139">
        <v>0</v>
      </c>
      <c r="BR19" s="139">
        <v>0</v>
      </c>
      <c r="BS19" s="139">
        <v>0</v>
      </c>
      <c r="BT19" s="139">
        <v>0</v>
      </c>
      <c r="BU19" s="139">
        <f t="shared" si="29"/>
        <v>0</v>
      </c>
      <c r="BV19" s="139">
        <v>0</v>
      </c>
      <c r="BW19" s="139">
        <v>0</v>
      </c>
      <c r="BX19" s="139">
        <v>0</v>
      </c>
      <c r="BY19" s="139">
        <v>0</v>
      </c>
      <c r="BZ19" s="139">
        <f t="shared" si="30"/>
        <v>5040</v>
      </c>
      <c r="CA19" s="139">
        <v>0</v>
      </c>
      <c r="CB19" s="139">
        <v>0</v>
      </c>
      <c r="CC19" s="139">
        <v>5040</v>
      </c>
      <c r="CD19" s="139">
        <v>0</v>
      </c>
      <c r="CE19" s="139">
        <v>0</v>
      </c>
      <c r="CF19" s="139">
        <v>0</v>
      </c>
      <c r="CG19" s="139">
        <v>0</v>
      </c>
      <c r="CH19" s="139">
        <f t="shared" si="31"/>
        <v>5040</v>
      </c>
      <c r="CI19" s="139">
        <f t="shared" si="32"/>
        <v>0</v>
      </c>
      <c r="CJ19" s="139">
        <f t="shared" si="33"/>
        <v>0</v>
      </c>
      <c r="CK19" s="139">
        <f t="shared" si="34"/>
        <v>0</v>
      </c>
      <c r="CL19" s="139">
        <f t="shared" si="35"/>
        <v>0</v>
      </c>
      <c r="CM19" s="139">
        <f t="shared" si="36"/>
        <v>0</v>
      </c>
      <c r="CN19" s="139">
        <f t="shared" si="37"/>
        <v>0</v>
      </c>
      <c r="CO19" s="139">
        <f t="shared" si="38"/>
        <v>0</v>
      </c>
      <c r="CP19" s="139">
        <f t="shared" si="39"/>
        <v>0</v>
      </c>
      <c r="CQ19" s="139">
        <f t="shared" si="40"/>
        <v>5040</v>
      </c>
      <c r="CR19" s="139">
        <f t="shared" si="41"/>
        <v>0</v>
      </c>
      <c r="CS19" s="139">
        <f t="shared" si="42"/>
        <v>0</v>
      </c>
      <c r="CT19" s="139">
        <f t="shared" si="43"/>
        <v>0</v>
      </c>
      <c r="CU19" s="139">
        <f t="shared" si="44"/>
        <v>0</v>
      </c>
      <c r="CV19" s="139">
        <f t="shared" si="45"/>
        <v>0</v>
      </c>
      <c r="CW19" s="139">
        <f t="shared" si="46"/>
        <v>0</v>
      </c>
      <c r="CX19" s="139">
        <f t="shared" si="47"/>
        <v>0</v>
      </c>
      <c r="CY19" s="139">
        <f t="shared" si="47"/>
        <v>0</v>
      </c>
      <c r="CZ19" s="139">
        <f t="shared" si="47"/>
        <v>0</v>
      </c>
      <c r="DA19" s="139">
        <f t="shared" si="47"/>
        <v>0</v>
      </c>
      <c r="DB19" s="139">
        <f t="shared" si="47"/>
        <v>5040</v>
      </c>
      <c r="DC19" s="139">
        <f t="shared" si="47"/>
        <v>0</v>
      </c>
      <c r="DD19" s="139">
        <f t="shared" si="47"/>
        <v>0</v>
      </c>
      <c r="DE19" s="139">
        <f t="shared" si="47"/>
        <v>5040</v>
      </c>
      <c r="DF19" s="139">
        <f t="shared" si="47"/>
        <v>0</v>
      </c>
      <c r="DG19" s="139">
        <f t="shared" si="47"/>
        <v>77888</v>
      </c>
      <c r="DH19" s="139">
        <f t="shared" si="47"/>
        <v>0</v>
      </c>
      <c r="DI19" s="139">
        <f t="shared" si="47"/>
        <v>0</v>
      </c>
      <c r="DJ19" s="139">
        <f t="shared" si="47"/>
        <v>5040</v>
      </c>
    </row>
    <row r="20" spans="1:114" s="123" customFormat="1" ht="12" customHeight="1">
      <c r="A20" s="124" t="s">
        <v>206</v>
      </c>
      <c r="B20" s="125" t="s">
        <v>232</v>
      </c>
      <c r="C20" s="124" t="s">
        <v>233</v>
      </c>
      <c r="D20" s="139">
        <f t="shared" si="6"/>
        <v>56086</v>
      </c>
      <c r="E20" s="139">
        <f t="shared" si="7"/>
        <v>0</v>
      </c>
      <c r="F20" s="139">
        <v>0</v>
      </c>
      <c r="G20" s="139">
        <v>0</v>
      </c>
      <c r="H20" s="139">
        <v>0</v>
      </c>
      <c r="I20" s="139">
        <v>0</v>
      </c>
      <c r="J20" s="140" t="s">
        <v>199</v>
      </c>
      <c r="K20" s="139">
        <v>0</v>
      </c>
      <c r="L20" s="139">
        <v>56086</v>
      </c>
      <c r="M20" s="139">
        <f t="shared" si="8"/>
        <v>4410</v>
      </c>
      <c r="N20" s="139">
        <f t="shared" si="9"/>
        <v>0</v>
      </c>
      <c r="O20" s="139">
        <v>0</v>
      </c>
      <c r="P20" s="139">
        <v>0</v>
      </c>
      <c r="Q20" s="139">
        <v>0</v>
      </c>
      <c r="R20" s="139">
        <v>0</v>
      </c>
      <c r="S20" s="140" t="s">
        <v>199</v>
      </c>
      <c r="T20" s="139">
        <v>0</v>
      </c>
      <c r="U20" s="139">
        <v>4410</v>
      </c>
      <c r="V20" s="139">
        <f t="shared" si="10"/>
        <v>60496</v>
      </c>
      <c r="W20" s="139">
        <f t="shared" si="11"/>
        <v>0</v>
      </c>
      <c r="X20" s="139">
        <f t="shared" si="12"/>
        <v>0</v>
      </c>
      <c r="Y20" s="139">
        <f t="shared" si="13"/>
        <v>0</v>
      </c>
      <c r="Z20" s="139">
        <f t="shared" si="14"/>
        <v>0</v>
      </c>
      <c r="AA20" s="139">
        <f t="shared" si="15"/>
        <v>0</v>
      </c>
      <c r="AB20" s="140" t="s">
        <v>199</v>
      </c>
      <c r="AC20" s="139">
        <f t="shared" si="16"/>
        <v>0</v>
      </c>
      <c r="AD20" s="139">
        <f t="shared" si="17"/>
        <v>60496</v>
      </c>
      <c r="AE20" s="139">
        <f t="shared" si="18"/>
        <v>0</v>
      </c>
      <c r="AF20" s="139">
        <f t="shared" si="19"/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f t="shared" si="20"/>
        <v>1256</v>
      </c>
      <c r="AN20" s="139">
        <f t="shared" si="21"/>
        <v>0</v>
      </c>
      <c r="AO20" s="139">
        <v>0</v>
      </c>
      <c r="AP20" s="139">
        <v>0</v>
      </c>
      <c r="AQ20" s="139">
        <v>0</v>
      </c>
      <c r="AR20" s="139">
        <v>0</v>
      </c>
      <c r="AS20" s="139">
        <f t="shared" si="22"/>
        <v>0</v>
      </c>
      <c r="AT20" s="139">
        <v>0</v>
      </c>
      <c r="AU20" s="139">
        <v>0</v>
      </c>
      <c r="AV20" s="139">
        <v>0</v>
      </c>
      <c r="AW20" s="139">
        <v>0</v>
      </c>
      <c r="AX20" s="139">
        <f t="shared" si="23"/>
        <v>1256</v>
      </c>
      <c r="AY20" s="139">
        <v>0</v>
      </c>
      <c r="AZ20" s="139">
        <v>1256</v>
      </c>
      <c r="BA20" s="139">
        <v>0</v>
      </c>
      <c r="BB20" s="139">
        <v>0</v>
      </c>
      <c r="BC20" s="139">
        <v>54830</v>
      </c>
      <c r="BD20" s="139">
        <v>0</v>
      </c>
      <c r="BE20" s="139">
        <v>0</v>
      </c>
      <c r="BF20" s="139">
        <f t="shared" si="24"/>
        <v>1256</v>
      </c>
      <c r="BG20" s="139">
        <f t="shared" si="25"/>
        <v>0</v>
      </c>
      <c r="BH20" s="139">
        <f t="shared" si="26"/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39">
        <v>0</v>
      </c>
      <c r="BO20" s="139">
        <f t="shared" si="27"/>
        <v>4410</v>
      </c>
      <c r="BP20" s="139">
        <f t="shared" si="28"/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f t="shared" si="29"/>
        <v>0</v>
      </c>
      <c r="BV20" s="139">
        <v>0</v>
      </c>
      <c r="BW20" s="139">
        <v>0</v>
      </c>
      <c r="BX20" s="139">
        <v>0</v>
      </c>
      <c r="BY20" s="139">
        <v>0</v>
      </c>
      <c r="BZ20" s="139">
        <f t="shared" si="30"/>
        <v>4410</v>
      </c>
      <c r="CA20" s="139">
        <v>0</v>
      </c>
      <c r="CB20" s="139">
        <v>0</v>
      </c>
      <c r="CC20" s="139">
        <v>4410</v>
      </c>
      <c r="CD20" s="139">
        <v>0</v>
      </c>
      <c r="CE20" s="139">
        <v>0</v>
      </c>
      <c r="CF20" s="139">
        <v>0</v>
      </c>
      <c r="CG20" s="139">
        <v>0</v>
      </c>
      <c r="CH20" s="139">
        <f t="shared" si="31"/>
        <v>4410</v>
      </c>
      <c r="CI20" s="139">
        <f t="shared" si="32"/>
        <v>0</v>
      </c>
      <c r="CJ20" s="139">
        <f t="shared" si="33"/>
        <v>0</v>
      </c>
      <c r="CK20" s="139">
        <f t="shared" si="34"/>
        <v>0</v>
      </c>
      <c r="CL20" s="139">
        <f t="shared" si="35"/>
        <v>0</v>
      </c>
      <c r="CM20" s="139">
        <f t="shared" si="36"/>
        <v>0</v>
      </c>
      <c r="CN20" s="139">
        <f t="shared" si="37"/>
        <v>0</v>
      </c>
      <c r="CO20" s="139">
        <f t="shared" si="38"/>
        <v>0</v>
      </c>
      <c r="CP20" s="139">
        <f t="shared" si="39"/>
        <v>0</v>
      </c>
      <c r="CQ20" s="139">
        <f t="shared" si="40"/>
        <v>5666</v>
      </c>
      <c r="CR20" s="139">
        <f t="shared" si="41"/>
        <v>0</v>
      </c>
      <c r="CS20" s="139">
        <f t="shared" si="42"/>
        <v>0</v>
      </c>
      <c r="CT20" s="139">
        <f t="shared" si="43"/>
        <v>0</v>
      </c>
      <c r="CU20" s="139">
        <f t="shared" si="44"/>
        <v>0</v>
      </c>
      <c r="CV20" s="139">
        <f t="shared" si="45"/>
        <v>0</v>
      </c>
      <c r="CW20" s="139">
        <f t="shared" si="46"/>
        <v>0</v>
      </c>
      <c r="CX20" s="139">
        <f t="shared" si="47"/>
        <v>0</v>
      </c>
      <c r="CY20" s="139">
        <f t="shared" si="47"/>
        <v>0</v>
      </c>
      <c r="CZ20" s="139">
        <f t="shared" si="47"/>
        <v>0</v>
      </c>
      <c r="DA20" s="139">
        <f t="shared" si="47"/>
        <v>0</v>
      </c>
      <c r="DB20" s="139">
        <f t="shared" si="47"/>
        <v>5666</v>
      </c>
      <c r="DC20" s="139">
        <f t="shared" si="47"/>
        <v>0</v>
      </c>
      <c r="DD20" s="139">
        <f t="shared" si="47"/>
        <v>1256</v>
      </c>
      <c r="DE20" s="139">
        <f t="shared" si="47"/>
        <v>4410</v>
      </c>
      <c r="DF20" s="139">
        <f t="shared" si="47"/>
        <v>0</v>
      </c>
      <c r="DG20" s="139">
        <f t="shared" si="47"/>
        <v>54830</v>
      </c>
      <c r="DH20" s="139">
        <f t="shared" si="47"/>
        <v>0</v>
      </c>
      <c r="DI20" s="139">
        <f t="shared" si="47"/>
        <v>0</v>
      </c>
      <c r="DJ20" s="139">
        <f t="shared" si="47"/>
        <v>5666</v>
      </c>
    </row>
    <row r="21" spans="1:114" s="123" customFormat="1" ht="12" customHeight="1">
      <c r="A21" s="124" t="s">
        <v>206</v>
      </c>
      <c r="B21" s="125" t="s">
        <v>234</v>
      </c>
      <c r="C21" s="124" t="s">
        <v>235</v>
      </c>
      <c r="D21" s="139">
        <f t="shared" si="6"/>
        <v>38948</v>
      </c>
      <c r="E21" s="139">
        <f t="shared" si="7"/>
        <v>0</v>
      </c>
      <c r="F21" s="139">
        <v>0</v>
      </c>
      <c r="G21" s="139">
        <v>0</v>
      </c>
      <c r="H21" s="139">
        <v>0</v>
      </c>
      <c r="I21" s="139">
        <v>0</v>
      </c>
      <c r="J21" s="140" t="s">
        <v>199</v>
      </c>
      <c r="K21" s="139">
        <v>0</v>
      </c>
      <c r="L21" s="139">
        <v>38948</v>
      </c>
      <c r="M21" s="139">
        <f t="shared" si="8"/>
        <v>3780</v>
      </c>
      <c r="N21" s="139">
        <f t="shared" si="9"/>
        <v>0</v>
      </c>
      <c r="O21" s="139">
        <v>0</v>
      </c>
      <c r="P21" s="139">
        <v>0</v>
      </c>
      <c r="Q21" s="139">
        <v>0</v>
      </c>
      <c r="R21" s="139">
        <v>0</v>
      </c>
      <c r="S21" s="140" t="s">
        <v>199</v>
      </c>
      <c r="T21" s="139">
        <v>0</v>
      </c>
      <c r="U21" s="139">
        <v>3780</v>
      </c>
      <c r="V21" s="139">
        <f t="shared" si="10"/>
        <v>42728</v>
      </c>
      <c r="W21" s="139">
        <f t="shared" si="11"/>
        <v>0</v>
      </c>
      <c r="X21" s="139">
        <f t="shared" si="12"/>
        <v>0</v>
      </c>
      <c r="Y21" s="139">
        <f t="shared" si="13"/>
        <v>0</v>
      </c>
      <c r="Z21" s="139">
        <f t="shared" si="14"/>
        <v>0</v>
      </c>
      <c r="AA21" s="139">
        <f t="shared" si="15"/>
        <v>0</v>
      </c>
      <c r="AB21" s="140" t="s">
        <v>199</v>
      </c>
      <c r="AC21" s="139">
        <f t="shared" si="16"/>
        <v>0</v>
      </c>
      <c r="AD21" s="139">
        <f t="shared" si="17"/>
        <v>42728</v>
      </c>
      <c r="AE21" s="139">
        <f t="shared" si="18"/>
        <v>0</v>
      </c>
      <c r="AF21" s="139">
        <f t="shared" si="19"/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f t="shared" si="20"/>
        <v>859</v>
      </c>
      <c r="AN21" s="139">
        <f t="shared" si="21"/>
        <v>0</v>
      </c>
      <c r="AO21" s="139">
        <v>0</v>
      </c>
      <c r="AP21" s="139">
        <v>0</v>
      </c>
      <c r="AQ21" s="139">
        <v>0</v>
      </c>
      <c r="AR21" s="139">
        <v>0</v>
      </c>
      <c r="AS21" s="139">
        <f t="shared" si="22"/>
        <v>0</v>
      </c>
      <c r="AT21" s="139">
        <v>0</v>
      </c>
      <c r="AU21" s="139">
        <v>0</v>
      </c>
      <c r="AV21" s="139">
        <v>0</v>
      </c>
      <c r="AW21" s="139">
        <v>0</v>
      </c>
      <c r="AX21" s="139">
        <f t="shared" si="23"/>
        <v>859</v>
      </c>
      <c r="AY21" s="139">
        <v>0</v>
      </c>
      <c r="AZ21" s="139">
        <v>0</v>
      </c>
      <c r="BA21" s="139">
        <v>859</v>
      </c>
      <c r="BB21" s="139">
        <v>0</v>
      </c>
      <c r="BC21" s="139">
        <v>38089</v>
      </c>
      <c r="BD21" s="139">
        <v>0</v>
      </c>
      <c r="BE21" s="139">
        <v>0</v>
      </c>
      <c r="BF21" s="139">
        <f t="shared" si="24"/>
        <v>859</v>
      </c>
      <c r="BG21" s="139">
        <f t="shared" si="25"/>
        <v>0</v>
      </c>
      <c r="BH21" s="139">
        <f t="shared" si="26"/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0</v>
      </c>
      <c r="BO21" s="139">
        <f t="shared" si="27"/>
        <v>3780</v>
      </c>
      <c r="BP21" s="139">
        <f t="shared" si="28"/>
        <v>0</v>
      </c>
      <c r="BQ21" s="139">
        <v>0</v>
      </c>
      <c r="BR21" s="139">
        <v>0</v>
      </c>
      <c r="BS21" s="139">
        <v>0</v>
      </c>
      <c r="BT21" s="139">
        <v>0</v>
      </c>
      <c r="BU21" s="139">
        <f t="shared" si="29"/>
        <v>0</v>
      </c>
      <c r="BV21" s="139">
        <v>0</v>
      </c>
      <c r="BW21" s="139">
        <v>0</v>
      </c>
      <c r="BX21" s="139">
        <v>0</v>
      </c>
      <c r="BY21" s="139">
        <v>0</v>
      </c>
      <c r="BZ21" s="139">
        <f t="shared" si="30"/>
        <v>3780</v>
      </c>
      <c r="CA21" s="139">
        <v>0</v>
      </c>
      <c r="CB21" s="139">
        <v>0</v>
      </c>
      <c r="CC21" s="139">
        <v>3780</v>
      </c>
      <c r="CD21" s="139">
        <v>0</v>
      </c>
      <c r="CE21" s="139">
        <v>0</v>
      </c>
      <c r="CF21" s="139">
        <v>0</v>
      </c>
      <c r="CG21" s="139">
        <v>0</v>
      </c>
      <c r="CH21" s="139">
        <f t="shared" si="31"/>
        <v>3780</v>
      </c>
      <c r="CI21" s="139">
        <f t="shared" si="32"/>
        <v>0</v>
      </c>
      <c r="CJ21" s="139">
        <f t="shared" si="33"/>
        <v>0</v>
      </c>
      <c r="CK21" s="139">
        <f t="shared" si="34"/>
        <v>0</v>
      </c>
      <c r="CL21" s="139">
        <f t="shared" si="35"/>
        <v>0</v>
      </c>
      <c r="CM21" s="139">
        <f t="shared" si="36"/>
        <v>0</v>
      </c>
      <c r="CN21" s="139">
        <f t="shared" si="37"/>
        <v>0</v>
      </c>
      <c r="CO21" s="139">
        <f t="shared" si="38"/>
        <v>0</v>
      </c>
      <c r="CP21" s="139">
        <f t="shared" si="39"/>
        <v>0</v>
      </c>
      <c r="CQ21" s="139">
        <f t="shared" si="40"/>
        <v>4639</v>
      </c>
      <c r="CR21" s="139">
        <f t="shared" si="41"/>
        <v>0</v>
      </c>
      <c r="CS21" s="139">
        <f t="shared" si="42"/>
        <v>0</v>
      </c>
      <c r="CT21" s="139">
        <f t="shared" si="43"/>
        <v>0</v>
      </c>
      <c r="CU21" s="139">
        <f t="shared" si="44"/>
        <v>0</v>
      </c>
      <c r="CV21" s="139">
        <f t="shared" si="45"/>
        <v>0</v>
      </c>
      <c r="CW21" s="139">
        <f t="shared" si="46"/>
        <v>0</v>
      </c>
      <c r="CX21" s="139">
        <f t="shared" si="47"/>
        <v>0</v>
      </c>
      <c r="CY21" s="139">
        <f t="shared" si="47"/>
        <v>0</v>
      </c>
      <c r="CZ21" s="139">
        <f t="shared" si="47"/>
        <v>0</v>
      </c>
      <c r="DA21" s="139">
        <f t="shared" si="47"/>
        <v>0</v>
      </c>
      <c r="DB21" s="139">
        <f t="shared" si="47"/>
        <v>4639</v>
      </c>
      <c r="DC21" s="139">
        <f t="shared" si="47"/>
        <v>0</v>
      </c>
      <c r="DD21" s="139">
        <f t="shared" si="47"/>
        <v>0</v>
      </c>
      <c r="DE21" s="139">
        <f t="shared" si="47"/>
        <v>4639</v>
      </c>
      <c r="DF21" s="139">
        <f t="shared" si="47"/>
        <v>0</v>
      </c>
      <c r="DG21" s="139">
        <f t="shared" si="47"/>
        <v>38089</v>
      </c>
      <c r="DH21" s="139">
        <f t="shared" si="47"/>
        <v>0</v>
      </c>
      <c r="DI21" s="139">
        <f t="shared" si="47"/>
        <v>0</v>
      </c>
      <c r="DJ21" s="139">
        <f t="shared" si="47"/>
        <v>4639</v>
      </c>
    </row>
    <row r="22" spans="1:114" s="123" customFormat="1" ht="12" customHeight="1">
      <c r="A22" s="124" t="s">
        <v>206</v>
      </c>
      <c r="B22" s="125" t="s">
        <v>236</v>
      </c>
      <c r="C22" s="124" t="s">
        <v>237</v>
      </c>
      <c r="D22" s="139">
        <f t="shared" si="6"/>
        <v>89962</v>
      </c>
      <c r="E22" s="139">
        <f t="shared" si="7"/>
        <v>0</v>
      </c>
      <c r="F22" s="139">
        <v>0</v>
      </c>
      <c r="G22" s="139">
        <v>0</v>
      </c>
      <c r="H22" s="139">
        <v>0</v>
      </c>
      <c r="I22" s="139">
        <v>0</v>
      </c>
      <c r="J22" s="140" t="s">
        <v>199</v>
      </c>
      <c r="K22" s="139">
        <v>0</v>
      </c>
      <c r="L22" s="139">
        <v>89962</v>
      </c>
      <c r="M22" s="139">
        <f t="shared" si="8"/>
        <v>21809</v>
      </c>
      <c r="N22" s="139">
        <f t="shared" si="9"/>
        <v>0</v>
      </c>
      <c r="O22" s="139">
        <v>0</v>
      </c>
      <c r="P22" s="139">
        <v>0</v>
      </c>
      <c r="Q22" s="139">
        <v>0</v>
      </c>
      <c r="R22" s="139">
        <v>0</v>
      </c>
      <c r="S22" s="140" t="s">
        <v>199</v>
      </c>
      <c r="T22" s="139">
        <v>0</v>
      </c>
      <c r="U22" s="139">
        <v>21809</v>
      </c>
      <c r="V22" s="139">
        <f t="shared" si="10"/>
        <v>111771</v>
      </c>
      <c r="W22" s="139">
        <f t="shared" si="11"/>
        <v>0</v>
      </c>
      <c r="X22" s="139">
        <f t="shared" si="12"/>
        <v>0</v>
      </c>
      <c r="Y22" s="139">
        <f t="shared" si="13"/>
        <v>0</v>
      </c>
      <c r="Z22" s="139">
        <f t="shared" si="14"/>
        <v>0</v>
      </c>
      <c r="AA22" s="139">
        <f t="shared" si="15"/>
        <v>0</v>
      </c>
      <c r="AB22" s="140" t="s">
        <v>199</v>
      </c>
      <c r="AC22" s="139">
        <f t="shared" si="16"/>
        <v>0</v>
      </c>
      <c r="AD22" s="139">
        <f t="shared" si="17"/>
        <v>111771</v>
      </c>
      <c r="AE22" s="139">
        <f t="shared" si="18"/>
        <v>0</v>
      </c>
      <c r="AF22" s="139">
        <f t="shared" si="19"/>
        <v>0</v>
      </c>
      <c r="AG22" s="139"/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f t="shared" si="20"/>
        <v>12852</v>
      </c>
      <c r="AN22" s="139">
        <f t="shared" si="21"/>
        <v>0</v>
      </c>
      <c r="AO22" s="139">
        <v>0</v>
      </c>
      <c r="AP22" s="139">
        <v>0</v>
      </c>
      <c r="AQ22" s="139">
        <v>0</v>
      </c>
      <c r="AR22" s="139">
        <v>0</v>
      </c>
      <c r="AS22" s="139">
        <f t="shared" si="22"/>
        <v>12852</v>
      </c>
      <c r="AT22" s="139">
        <v>12852</v>
      </c>
      <c r="AU22" s="139">
        <v>0</v>
      </c>
      <c r="AV22" s="139">
        <v>0</v>
      </c>
      <c r="AW22" s="139">
        <v>0</v>
      </c>
      <c r="AX22" s="139">
        <f t="shared" si="23"/>
        <v>0</v>
      </c>
      <c r="AY22" s="139">
        <v>0</v>
      </c>
      <c r="AZ22" s="139">
        <v>0</v>
      </c>
      <c r="BA22" s="139">
        <v>0</v>
      </c>
      <c r="BB22" s="139">
        <v>0</v>
      </c>
      <c r="BC22" s="139">
        <v>77110</v>
      </c>
      <c r="BD22" s="139">
        <v>0</v>
      </c>
      <c r="BE22" s="139">
        <v>0</v>
      </c>
      <c r="BF22" s="139">
        <f t="shared" si="24"/>
        <v>12852</v>
      </c>
      <c r="BG22" s="139">
        <f t="shared" si="25"/>
        <v>0</v>
      </c>
      <c r="BH22" s="139">
        <f t="shared" si="26"/>
        <v>0</v>
      </c>
      <c r="BI22" s="139"/>
      <c r="BJ22" s="139">
        <v>0</v>
      </c>
      <c r="BK22" s="139">
        <v>0</v>
      </c>
      <c r="BL22" s="139">
        <v>0</v>
      </c>
      <c r="BM22" s="139">
        <v>0</v>
      </c>
      <c r="BN22" s="139">
        <v>0</v>
      </c>
      <c r="BO22" s="139">
        <f t="shared" si="27"/>
        <v>0</v>
      </c>
      <c r="BP22" s="139">
        <f t="shared" si="28"/>
        <v>0</v>
      </c>
      <c r="BQ22" s="139">
        <v>0</v>
      </c>
      <c r="BR22" s="139">
        <v>0</v>
      </c>
      <c r="BS22" s="139">
        <v>0</v>
      </c>
      <c r="BT22" s="139">
        <v>0</v>
      </c>
      <c r="BU22" s="139">
        <f t="shared" si="29"/>
        <v>0</v>
      </c>
      <c r="BV22" s="139">
        <v>0</v>
      </c>
      <c r="BW22" s="139">
        <v>0</v>
      </c>
      <c r="BX22" s="139">
        <v>0</v>
      </c>
      <c r="BY22" s="139">
        <v>0</v>
      </c>
      <c r="BZ22" s="139">
        <f t="shared" si="30"/>
        <v>0</v>
      </c>
      <c r="CA22" s="139">
        <v>0</v>
      </c>
      <c r="CB22" s="139">
        <v>0</v>
      </c>
      <c r="CC22" s="139">
        <v>0</v>
      </c>
      <c r="CD22" s="139">
        <v>0</v>
      </c>
      <c r="CE22" s="139">
        <v>21809</v>
      </c>
      <c r="CF22" s="139">
        <v>0</v>
      </c>
      <c r="CG22" s="139">
        <v>0</v>
      </c>
      <c r="CH22" s="139">
        <f t="shared" si="31"/>
        <v>0</v>
      </c>
      <c r="CI22" s="139">
        <f t="shared" si="32"/>
        <v>0</v>
      </c>
      <c r="CJ22" s="139">
        <f t="shared" si="33"/>
        <v>0</v>
      </c>
      <c r="CK22" s="139">
        <f t="shared" si="34"/>
        <v>0</v>
      </c>
      <c r="CL22" s="139">
        <f t="shared" si="35"/>
        <v>0</v>
      </c>
      <c r="CM22" s="139">
        <f t="shared" si="36"/>
        <v>0</v>
      </c>
      <c r="CN22" s="139">
        <f t="shared" si="37"/>
        <v>0</v>
      </c>
      <c r="CO22" s="139">
        <f t="shared" si="38"/>
        <v>0</v>
      </c>
      <c r="CP22" s="139">
        <f t="shared" si="39"/>
        <v>0</v>
      </c>
      <c r="CQ22" s="139">
        <f t="shared" si="40"/>
        <v>12852</v>
      </c>
      <c r="CR22" s="139">
        <f t="shared" si="41"/>
        <v>0</v>
      </c>
      <c r="CS22" s="139">
        <f t="shared" si="42"/>
        <v>0</v>
      </c>
      <c r="CT22" s="139">
        <f t="shared" si="43"/>
        <v>0</v>
      </c>
      <c r="CU22" s="139">
        <f t="shared" si="44"/>
        <v>0</v>
      </c>
      <c r="CV22" s="139">
        <f t="shared" si="45"/>
        <v>0</v>
      </c>
      <c r="CW22" s="139">
        <f t="shared" si="46"/>
        <v>12852</v>
      </c>
      <c r="CX22" s="139">
        <f t="shared" si="47"/>
        <v>12852</v>
      </c>
      <c r="CY22" s="139">
        <f t="shared" si="47"/>
        <v>0</v>
      </c>
      <c r="CZ22" s="139">
        <f t="shared" si="47"/>
        <v>0</v>
      </c>
      <c r="DA22" s="139">
        <f t="shared" si="47"/>
        <v>0</v>
      </c>
      <c r="DB22" s="139">
        <f t="shared" si="47"/>
        <v>0</v>
      </c>
      <c r="DC22" s="139">
        <f t="shared" si="47"/>
        <v>0</v>
      </c>
      <c r="DD22" s="139">
        <f t="shared" si="47"/>
        <v>0</v>
      </c>
      <c r="DE22" s="139">
        <f t="shared" si="47"/>
        <v>0</v>
      </c>
      <c r="DF22" s="139">
        <f t="shared" si="47"/>
        <v>0</v>
      </c>
      <c r="DG22" s="139">
        <f t="shared" si="47"/>
        <v>98919</v>
      </c>
      <c r="DH22" s="139">
        <f t="shared" si="47"/>
        <v>0</v>
      </c>
      <c r="DI22" s="139">
        <f t="shared" si="47"/>
        <v>0</v>
      </c>
      <c r="DJ22" s="139">
        <f t="shared" si="47"/>
        <v>12852</v>
      </c>
    </row>
    <row r="23" spans="1:114" s="123" customFormat="1" ht="12" customHeight="1">
      <c r="A23" s="124" t="s">
        <v>206</v>
      </c>
      <c r="B23" s="125" t="s">
        <v>238</v>
      </c>
      <c r="C23" s="124" t="s">
        <v>239</v>
      </c>
      <c r="D23" s="139">
        <f t="shared" si="6"/>
        <v>103462</v>
      </c>
      <c r="E23" s="139">
        <f t="shared" si="7"/>
        <v>0</v>
      </c>
      <c r="F23" s="139">
        <v>0</v>
      </c>
      <c r="G23" s="139">
        <v>0</v>
      </c>
      <c r="H23" s="139">
        <v>0</v>
      </c>
      <c r="I23" s="139">
        <v>0</v>
      </c>
      <c r="J23" s="140" t="s">
        <v>199</v>
      </c>
      <c r="K23" s="139">
        <v>0</v>
      </c>
      <c r="L23" s="139">
        <v>103462</v>
      </c>
      <c r="M23" s="139">
        <f t="shared" si="8"/>
        <v>29264</v>
      </c>
      <c r="N23" s="139">
        <f t="shared" si="9"/>
        <v>0</v>
      </c>
      <c r="O23" s="139">
        <v>0</v>
      </c>
      <c r="P23" s="139">
        <v>0</v>
      </c>
      <c r="Q23" s="139">
        <v>0</v>
      </c>
      <c r="R23" s="139">
        <v>0</v>
      </c>
      <c r="S23" s="140" t="s">
        <v>199</v>
      </c>
      <c r="T23" s="139">
        <v>0</v>
      </c>
      <c r="U23" s="139">
        <v>29264</v>
      </c>
      <c r="V23" s="139">
        <f t="shared" si="10"/>
        <v>132726</v>
      </c>
      <c r="W23" s="139">
        <f t="shared" si="11"/>
        <v>0</v>
      </c>
      <c r="X23" s="139">
        <f t="shared" si="12"/>
        <v>0</v>
      </c>
      <c r="Y23" s="139">
        <f t="shared" si="13"/>
        <v>0</v>
      </c>
      <c r="Z23" s="139">
        <f t="shared" si="14"/>
        <v>0</v>
      </c>
      <c r="AA23" s="139">
        <f t="shared" si="15"/>
        <v>0</v>
      </c>
      <c r="AB23" s="140" t="s">
        <v>199</v>
      </c>
      <c r="AC23" s="139">
        <f t="shared" si="16"/>
        <v>0</v>
      </c>
      <c r="AD23" s="139">
        <f t="shared" si="17"/>
        <v>132726</v>
      </c>
      <c r="AE23" s="139">
        <f t="shared" si="18"/>
        <v>0</v>
      </c>
      <c r="AF23" s="139">
        <f t="shared" si="19"/>
        <v>0</v>
      </c>
      <c r="AG23" s="139"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39">
        <f t="shared" si="20"/>
        <v>0</v>
      </c>
      <c r="AN23" s="139">
        <f t="shared" si="21"/>
        <v>0</v>
      </c>
      <c r="AO23" s="139">
        <v>0</v>
      </c>
      <c r="AP23" s="139">
        <v>0</v>
      </c>
      <c r="AQ23" s="139">
        <v>0</v>
      </c>
      <c r="AR23" s="139">
        <v>0</v>
      </c>
      <c r="AS23" s="139">
        <f t="shared" si="22"/>
        <v>0</v>
      </c>
      <c r="AT23" s="139">
        <v>0</v>
      </c>
      <c r="AU23" s="139">
        <v>0</v>
      </c>
      <c r="AV23" s="139">
        <v>0</v>
      </c>
      <c r="AW23" s="139">
        <v>0</v>
      </c>
      <c r="AX23" s="139">
        <f t="shared" si="23"/>
        <v>0</v>
      </c>
      <c r="AY23" s="139">
        <v>0</v>
      </c>
      <c r="AZ23" s="139">
        <v>0</v>
      </c>
      <c r="BA23" s="139">
        <v>0</v>
      </c>
      <c r="BB23" s="139">
        <v>0</v>
      </c>
      <c r="BC23" s="139">
        <v>103462</v>
      </c>
      <c r="BD23" s="139">
        <v>0</v>
      </c>
      <c r="BE23" s="139">
        <v>0</v>
      </c>
      <c r="BF23" s="139">
        <f t="shared" si="24"/>
        <v>0</v>
      </c>
      <c r="BG23" s="139">
        <f t="shared" si="25"/>
        <v>0</v>
      </c>
      <c r="BH23" s="139">
        <f t="shared" si="26"/>
        <v>0</v>
      </c>
      <c r="BI23" s="139">
        <v>0</v>
      </c>
      <c r="BJ23" s="139">
        <v>0</v>
      </c>
      <c r="BK23" s="139">
        <v>0</v>
      </c>
      <c r="BL23" s="139">
        <v>0</v>
      </c>
      <c r="BM23" s="139">
        <v>0</v>
      </c>
      <c r="BN23" s="139">
        <v>0</v>
      </c>
      <c r="BO23" s="139">
        <f t="shared" si="27"/>
        <v>0</v>
      </c>
      <c r="BP23" s="139">
        <f t="shared" si="28"/>
        <v>0</v>
      </c>
      <c r="BQ23" s="139">
        <v>0</v>
      </c>
      <c r="BR23" s="139">
        <v>0</v>
      </c>
      <c r="BS23" s="139">
        <v>0</v>
      </c>
      <c r="BT23" s="139">
        <v>0</v>
      </c>
      <c r="BU23" s="139">
        <f t="shared" si="29"/>
        <v>0</v>
      </c>
      <c r="BV23" s="139">
        <v>0</v>
      </c>
      <c r="BW23" s="139">
        <v>0</v>
      </c>
      <c r="BX23" s="139">
        <v>0</v>
      </c>
      <c r="BY23" s="139">
        <v>0</v>
      </c>
      <c r="BZ23" s="139">
        <f t="shared" si="30"/>
        <v>0</v>
      </c>
      <c r="CA23" s="139">
        <v>0</v>
      </c>
      <c r="CB23" s="139">
        <v>0</v>
      </c>
      <c r="CC23" s="139">
        <v>0</v>
      </c>
      <c r="CD23" s="139">
        <v>0</v>
      </c>
      <c r="CE23" s="139">
        <v>29264</v>
      </c>
      <c r="CF23" s="139">
        <v>0</v>
      </c>
      <c r="CG23" s="139">
        <v>0</v>
      </c>
      <c r="CH23" s="139">
        <f t="shared" si="31"/>
        <v>0</v>
      </c>
      <c r="CI23" s="139">
        <f t="shared" si="32"/>
        <v>0</v>
      </c>
      <c r="CJ23" s="139">
        <f t="shared" si="33"/>
        <v>0</v>
      </c>
      <c r="CK23" s="139">
        <f t="shared" si="34"/>
        <v>0</v>
      </c>
      <c r="CL23" s="139">
        <f t="shared" si="35"/>
        <v>0</v>
      </c>
      <c r="CM23" s="139">
        <f t="shared" si="36"/>
        <v>0</v>
      </c>
      <c r="CN23" s="139">
        <f t="shared" si="37"/>
        <v>0</v>
      </c>
      <c r="CO23" s="139">
        <f t="shared" si="38"/>
        <v>0</v>
      </c>
      <c r="CP23" s="139">
        <f t="shared" si="39"/>
        <v>0</v>
      </c>
      <c r="CQ23" s="139">
        <f t="shared" si="40"/>
        <v>0</v>
      </c>
      <c r="CR23" s="139">
        <f t="shared" si="41"/>
        <v>0</v>
      </c>
      <c r="CS23" s="139">
        <f t="shared" si="42"/>
        <v>0</v>
      </c>
      <c r="CT23" s="139">
        <f t="shared" si="43"/>
        <v>0</v>
      </c>
      <c r="CU23" s="139">
        <f t="shared" si="44"/>
        <v>0</v>
      </c>
      <c r="CV23" s="139">
        <f t="shared" si="45"/>
        <v>0</v>
      </c>
      <c r="CW23" s="139">
        <f t="shared" si="46"/>
        <v>0</v>
      </c>
      <c r="CX23" s="139">
        <f t="shared" si="47"/>
        <v>0</v>
      </c>
      <c r="CY23" s="139">
        <f t="shared" si="47"/>
        <v>0</v>
      </c>
      <c r="CZ23" s="139">
        <f t="shared" si="47"/>
        <v>0</v>
      </c>
      <c r="DA23" s="139">
        <f t="shared" si="47"/>
        <v>0</v>
      </c>
      <c r="DB23" s="139">
        <f t="shared" si="47"/>
        <v>0</v>
      </c>
      <c r="DC23" s="139">
        <f t="shared" si="47"/>
        <v>0</v>
      </c>
      <c r="DD23" s="139">
        <f t="shared" si="47"/>
        <v>0</v>
      </c>
      <c r="DE23" s="139">
        <f t="shared" si="47"/>
        <v>0</v>
      </c>
      <c r="DF23" s="139">
        <f t="shared" si="47"/>
        <v>0</v>
      </c>
      <c r="DG23" s="139">
        <f t="shared" si="47"/>
        <v>132726</v>
      </c>
      <c r="DH23" s="139">
        <f t="shared" si="47"/>
        <v>0</v>
      </c>
      <c r="DI23" s="139">
        <f t="shared" si="47"/>
        <v>0</v>
      </c>
      <c r="DJ23" s="139">
        <f t="shared" si="47"/>
        <v>0</v>
      </c>
    </row>
    <row r="24" spans="1:114" s="123" customFormat="1" ht="12" customHeight="1">
      <c r="A24" s="124" t="s">
        <v>206</v>
      </c>
      <c r="B24" s="125" t="s">
        <v>240</v>
      </c>
      <c r="C24" s="124" t="s">
        <v>241</v>
      </c>
      <c r="D24" s="139">
        <f t="shared" si="6"/>
        <v>192669</v>
      </c>
      <c r="E24" s="139">
        <f t="shared" si="7"/>
        <v>60943</v>
      </c>
      <c r="F24" s="139">
        <v>0</v>
      </c>
      <c r="G24" s="139">
        <v>0</v>
      </c>
      <c r="H24" s="139">
        <v>0</v>
      </c>
      <c r="I24" s="139">
        <v>60243</v>
      </c>
      <c r="J24" s="140" t="s">
        <v>199</v>
      </c>
      <c r="K24" s="139">
        <v>700</v>
      </c>
      <c r="L24" s="139">
        <v>131726</v>
      </c>
      <c r="M24" s="139">
        <f t="shared" si="8"/>
        <v>47809</v>
      </c>
      <c r="N24" s="139">
        <f t="shared" si="9"/>
        <v>9158</v>
      </c>
      <c r="O24" s="139">
        <v>0</v>
      </c>
      <c r="P24" s="139">
        <v>0</v>
      </c>
      <c r="Q24" s="139">
        <v>0</v>
      </c>
      <c r="R24" s="139">
        <v>9158</v>
      </c>
      <c r="S24" s="140" t="s">
        <v>199</v>
      </c>
      <c r="T24" s="139">
        <v>0</v>
      </c>
      <c r="U24" s="139">
        <v>38651</v>
      </c>
      <c r="V24" s="139">
        <f t="shared" si="10"/>
        <v>240478</v>
      </c>
      <c r="W24" s="139">
        <f t="shared" si="11"/>
        <v>70101</v>
      </c>
      <c r="X24" s="139">
        <f t="shared" si="12"/>
        <v>0</v>
      </c>
      <c r="Y24" s="139">
        <f t="shared" si="13"/>
        <v>0</v>
      </c>
      <c r="Z24" s="139">
        <f t="shared" si="14"/>
        <v>0</v>
      </c>
      <c r="AA24" s="139">
        <f t="shared" si="15"/>
        <v>69401</v>
      </c>
      <c r="AB24" s="140" t="s">
        <v>199</v>
      </c>
      <c r="AC24" s="139">
        <f t="shared" si="16"/>
        <v>700</v>
      </c>
      <c r="AD24" s="139">
        <f t="shared" si="17"/>
        <v>170377</v>
      </c>
      <c r="AE24" s="139">
        <f t="shared" si="18"/>
        <v>0</v>
      </c>
      <c r="AF24" s="139">
        <f t="shared" si="19"/>
        <v>0</v>
      </c>
      <c r="AG24" s="139"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39">
        <f t="shared" si="20"/>
        <v>54609</v>
      </c>
      <c r="AN24" s="139">
        <f t="shared" si="21"/>
        <v>2837</v>
      </c>
      <c r="AO24" s="139">
        <v>2837</v>
      </c>
      <c r="AP24" s="139">
        <v>0</v>
      </c>
      <c r="AQ24" s="139">
        <v>0</v>
      </c>
      <c r="AR24" s="139">
        <v>0</v>
      </c>
      <c r="AS24" s="139">
        <f t="shared" si="22"/>
        <v>15935</v>
      </c>
      <c r="AT24" s="139">
        <v>1017</v>
      </c>
      <c r="AU24" s="139">
        <v>0</v>
      </c>
      <c r="AV24" s="139">
        <v>14918</v>
      </c>
      <c r="AW24" s="139">
        <v>0</v>
      </c>
      <c r="AX24" s="139">
        <f t="shared" si="23"/>
        <v>35837</v>
      </c>
      <c r="AY24" s="139">
        <v>25418</v>
      </c>
      <c r="AZ24" s="139">
        <v>0</v>
      </c>
      <c r="BA24" s="139">
        <v>10419</v>
      </c>
      <c r="BB24" s="139">
        <v>0</v>
      </c>
      <c r="BC24" s="139">
        <v>123448</v>
      </c>
      <c r="BD24" s="139">
        <v>0</v>
      </c>
      <c r="BE24" s="139">
        <v>14612</v>
      </c>
      <c r="BF24" s="139">
        <f t="shared" si="24"/>
        <v>69221</v>
      </c>
      <c r="BG24" s="139">
        <f t="shared" si="25"/>
        <v>0</v>
      </c>
      <c r="BH24" s="139">
        <f t="shared" si="26"/>
        <v>0</v>
      </c>
      <c r="BI24" s="139">
        <v>0</v>
      </c>
      <c r="BJ24" s="139">
        <v>0</v>
      </c>
      <c r="BK24" s="139">
        <v>0</v>
      </c>
      <c r="BL24" s="139">
        <v>0</v>
      </c>
      <c r="BM24" s="139">
        <v>0</v>
      </c>
      <c r="BN24" s="139">
        <v>0</v>
      </c>
      <c r="BO24" s="139">
        <f t="shared" si="27"/>
        <v>47051</v>
      </c>
      <c r="BP24" s="139">
        <f t="shared" si="28"/>
        <v>0</v>
      </c>
      <c r="BQ24" s="139">
        <v>0</v>
      </c>
      <c r="BR24" s="139">
        <v>0</v>
      </c>
      <c r="BS24" s="139">
        <v>0</v>
      </c>
      <c r="BT24" s="139">
        <v>0</v>
      </c>
      <c r="BU24" s="139">
        <f t="shared" si="29"/>
        <v>0</v>
      </c>
      <c r="BV24" s="139">
        <v>0</v>
      </c>
      <c r="BW24" s="139">
        <v>0</v>
      </c>
      <c r="BX24" s="139">
        <v>0</v>
      </c>
      <c r="BY24" s="139">
        <v>0</v>
      </c>
      <c r="BZ24" s="139">
        <f t="shared" si="30"/>
        <v>47051</v>
      </c>
      <c r="CA24" s="139">
        <v>0</v>
      </c>
      <c r="CB24" s="139">
        <v>47051</v>
      </c>
      <c r="CC24" s="139">
        <v>0</v>
      </c>
      <c r="CD24" s="139">
        <v>0</v>
      </c>
      <c r="CE24" s="139">
        <v>0</v>
      </c>
      <c r="CF24" s="139">
        <v>0</v>
      </c>
      <c r="CG24" s="139">
        <v>758</v>
      </c>
      <c r="CH24" s="139">
        <f t="shared" si="31"/>
        <v>47809</v>
      </c>
      <c r="CI24" s="139">
        <f t="shared" si="32"/>
        <v>0</v>
      </c>
      <c r="CJ24" s="139">
        <f aca="true" t="shared" si="48" ref="CJ24:CW24">SUM(AF24,+BH24)</f>
        <v>0</v>
      </c>
      <c r="CK24" s="139">
        <f t="shared" si="48"/>
        <v>0</v>
      </c>
      <c r="CL24" s="139">
        <f t="shared" si="48"/>
        <v>0</v>
      </c>
      <c r="CM24" s="139">
        <f t="shared" si="48"/>
        <v>0</v>
      </c>
      <c r="CN24" s="139">
        <f t="shared" si="48"/>
        <v>0</v>
      </c>
      <c r="CO24" s="139">
        <f t="shared" si="48"/>
        <v>0</v>
      </c>
      <c r="CP24" s="139">
        <f t="shared" si="48"/>
        <v>0</v>
      </c>
      <c r="CQ24" s="139">
        <f t="shared" si="48"/>
        <v>101660</v>
      </c>
      <c r="CR24" s="139">
        <f t="shared" si="48"/>
        <v>2837</v>
      </c>
      <c r="CS24" s="139">
        <f t="shared" si="48"/>
        <v>2837</v>
      </c>
      <c r="CT24" s="139">
        <f t="shared" si="48"/>
        <v>0</v>
      </c>
      <c r="CU24" s="139">
        <f t="shared" si="48"/>
        <v>0</v>
      </c>
      <c r="CV24" s="139">
        <f t="shared" si="48"/>
        <v>0</v>
      </c>
      <c r="CW24" s="139">
        <f t="shared" si="48"/>
        <v>15935</v>
      </c>
      <c r="CX24" s="139">
        <f aca="true" t="shared" si="49" ref="CX24:DJ43">SUM(AT24,+BV24)</f>
        <v>1017</v>
      </c>
      <c r="CY24" s="139">
        <f t="shared" si="49"/>
        <v>0</v>
      </c>
      <c r="CZ24" s="139">
        <f t="shared" si="49"/>
        <v>14918</v>
      </c>
      <c r="DA24" s="139">
        <f t="shared" si="49"/>
        <v>0</v>
      </c>
      <c r="DB24" s="139">
        <f t="shared" si="49"/>
        <v>82888</v>
      </c>
      <c r="DC24" s="139">
        <f t="shared" si="49"/>
        <v>25418</v>
      </c>
      <c r="DD24" s="139">
        <f t="shared" si="49"/>
        <v>47051</v>
      </c>
      <c r="DE24" s="139">
        <f t="shared" si="49"/>
        <v>10419</v>
      </c>
      <c r="DF24" s="139">
        <f t="shared" si="49"/>
        <v>0</v>
      </c>
      <c r="DG24" s="139">
        <f t="shared" si="49"/>
        <v>123448</v>
      </c>
      <c r="DH24" s="139">
        <f t="shared" si="49"/>
        <v>0</v>
      </c>
      <c r="DI24" s="139">
        <f t="shared" si="49"/>
        <v>15370</v>
      </c>
      <c r="DJ24" s="139">
        <f t="shared" si="49"/>
        <v>117030</v>
      </c>
    </row>
    <row r="25" spans="1:114" s="123" customFormat="1" ht="12" customHeight="1">
      <c r="A25" s="124" t="s">
        <v>206</v>
      </c>
      <c r="B25" s="125" t="s">
        <v>242</v>
      </c>
      <c r="C25" s="124" t="s">
        <v>243</v>
      </c>
      <c r="D25" s="139">
        <f t="shared" si="6"/>
        <v>75184</v>
      </c>
      <c r="E25" s="139">
        <f t="shared" si="7"/>
        <v>0</v>
      </c>
      <c r="F25" s="139">
        <v>0</v>
      </c>
      <c r="G25" s="139">
        <v>0</v>
      </c>
      <c r="H25" s="139">
        <v>0</v>
      </c>
      <c r="I25" s="139">
        <v>0</v>
      </c>
      <c r="J25" s="140" t="s">
        <v>199</v>
      </c>
      <c r="K25" s="139">
        <v>0</v>
      </c>
      <c r="L25" s="139">
        <v>75184</v>
      </c>
      <c r="M25" s="139">
        <f t="shared" si="8"/>
        <v>0</v>
      </c>
      <c r="N25" s="139">
        <f t="shared" si="9"/>
        <v>0</v>
      </c>
      <c r="O25" s="139">
        <v>0</v>
      </c>
      <c r="P25" s="139">
        <v>0</v>
      </c>
      <c r="Q25" s="139">
        <v>0</v>
      </c>
      <c r="R25" s="139">
        <v>0</v>
      </c>
      <c r="S25" s="140" t="s">
        <v>199</v>
      </c>
      <c r="T25" s="139">
        <v>0</v>
      </c>
      <c r="U25" s="139">
        <v>0</v>
      </c>
      <c r="V25" s="139">
        <f t="shared" si="10"/>
        <v>75184</v>
      </c>
      <c r="W25" s="139">
        <f t="shared" si="11"/>
        <v>0</v>
      </c>
      <c r="X25" s="139">
        <f t="shared" si="12"/>
        <v>0</v>
      </c>
      <c r="Y25" s="139">
        <f t="shared" si="13"/>
        <v>0</v>
      </c>
      <c r="Z25" s="139">
        <f t="shared" si="14"/>
        <v>0</v>
      </c>
      <c r="AA25" s="139">
        <f t="shared" si="15"/>
        <v>0</v>
      </c>
      <c r="AB25" s="140" t="s">
        <v>199</v>
      </c>
      <c r="AC25" s="139">
        <f t="shared" si="16"/>
        <v>0</v>
      </c>
      <c r="AD25" s="139">
        <f t="shared" si="17"/>
        <v>75184</v>
      </c>
      <c r="AE25" s="139">
        <f t="shared" si="18"/>
        <v>0</v>
      </c>
      <c r="AF25" s="139">
        <f t="shared" si="19"/>
        <v>0</v>
      </c>
      <c r="AG25" s="139"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19698</v>
      </c>
      <c r="AM25" s="139">
        <f t="shared" si="20"/>
        <v>0</v>
      </c>
      <c r="AN25" s="139">
        <f t="shared" si="21"/>
        <v>0</v>
      </c>
      <c r="AO25" s="139">
        <v>0</v>
      </c>
      <c r="AP25" s="139">
        <v>0</v>
      </c>
      <c r="AQ25" s="139">
        <v>0</v>
      </c>
      <c r="AR25" s="139">
        <v>0</v>
      </c>
      <c r="AS25" s="139">
        <f t="shared" si="22"/>
        <v>0</v>
      </c>
      <c r="AT25" s="139">
        <v>0</v>
      </c>
      <c r="AU25" s="139">
        <v>0</v>
      </c>
      <c r="AV25" s="139">
        <v>0</v>
      </c>
      <c r="AW25" s="139">
        <v>0</v>
      </c>
      <c r="AX25" s="139">
        <f t="shared" si="23"/>
        <v>0</v>
      </c>
      <c r="AY25" s="139">
        <v>0</v>
      </c>
      <c r="AZ25" s="139">
        <v>0</v>
      </c>
      <c r="BA25" s="139">
        <v>0</v>
      </c>
      <c r="BB25" s="139">
        <v>0</v>
      </c>
      <c r="BC25" s="139">
        <v>43522</v>
      </c>
      <c r="BD25" s="139">
        <v>0</v>
      </c>
      <c r="BE25" s="139">
        <v>0</v>
      </c>
      <c r="BF25" s="139">
        <f t="shared" si="24"/>
        <v>0</v>
      </c>
      <c r="BG25" s="139">
        <f t="shared" si="25"/>
        <v>0</v>
      </c>
      <c r="BH25" s="139">
        <f t="shared" si="26"/>
        <v>0</v>
      </c>
      <c r="BI25" s="139">
        <v>0</v>
      </c>
      <c r="BJ25" s="139">
        <v>0</v>
      </c>
      <c r="BK25" s="139">
        <v>0</v>
      </c>
      <c r="BL25" s="139">
        <v>0</v>
      </c>
      <c r="BM25" s="139">
        <v>0</v>
      </c>
      <c r="BN25" s="139">
        <v>0</v>
      </c>
      <c r="BO25" s="139">
        <f t="shared" si="27"/>
        <v>0</v>
      </c>
      <c r="BP25" s="139">
        <f t="shared" si="28"/>
        <v>0</v>
      </c>
      <c r="BQ25" s="139">
        <v>0</v>
      </c>
      <c r="BR25" s="139">
        <v>0</v>
      </c>
      <c r="BS25" s="139">
        <v>0</v>
      </c>
      <c r="BT25" s="139">
        <v>0</v>
      </c>
      <c r="BU25" s="139">
        <f t="shared" si="29"/>
        <v>0</v>
      </c>
      <c r="BV25" s="139">
        <v>0</v>
      </c>
      <c r="BW25" s="139">
        <v>0</v>
      </c>
      <c r="BX25" s="139">
        <v>0</v>
      </c>
      <c r="BY25" s="139">
        <v>0</v>
      </c>
      <c r="BZ25" s="139">
        <f t="shared" si="30"/>
        <v>0</v>
      </c>
      <c r="CA25" s="139">
        <v>0</v>
      </c>
      <c r="CB25" s="139">
        <v>0</v>
      </c>
      <c r="CC25" s="139">
        <v>0</v>
      </c>
      <c r="CD25" s="139">
        <v>0</v>
      </c>
      <c r="CE25" s="139">
        <v>0</v>
      </c>
      <c r="CF25" s="139">
        <v>0</v>
      </c>
      <c r="CG25" s="139">
        <v>0</v>
      </c>
      <c r="CH25" s="139">
        <f t="shared" si="31"/>
        <v>0</v>
      </c>
      <c r="CI25" s="139">
        <f aca="true" t="shared" si="50" ref="CI25:CW41">SUM(AE25,+BG25)</f>
        <v>0</v>
      </c>
      <c r="CJ25" s="139">
        <f t="shared" si="50"/>
        <v>0</v>
      </c>
      <c r="CK25" s="139">
        <f t="shared" si="50"/>
        <v>0</v>
      </c>
      <c r="CL25" s="139">
        <f t="shared" si="50"/>
        <v>0</v>
      </c>
      <c r="CM25" s="139">
        <f t="shared" si="50"/>
        <v>0</v>
      </c>
      <c r="CN25" s="139">
        <f t="shared" si="50"/>
        <v>0</v>
      </c>
      <c r="CO25" s="139">
        <f t="shared" si="50"/>
        <v>0</v>
      </c>
      <c r="CP25" s="139">
        <f t="shared" si="50"/>
        <v>19698</v>
      </c>
      <c r="CQ25" s="139">
        <f t="shared" si="50"/>
        <v>0</v>
      </c>
      <c r="CR25" s="139">
        <f t="shared" si="50"/>
        <v>0</v>
      </c>
      <c r="CS25" s="139">
        <f t="shared" si="50"/>
        <v>0</v>
      </c>
      <c r="CT25" s="139">
        <f t="shared" si="50"/>
        <v>0</v>
      </c>
      <c r="CU25" s="139">
        <f t="shared" si="50"/>
        <v>0</v>
      </c>
      <c r="CV25" s="139">
        <f t="shared" si="50"/>
        <v>0</v>
      </c>
      <c r="CW25" s="139">
        <f t="shared" si="50"/>
        <v>0</v>
      </c>
      <c r="CX25" s="139">
        <f t="shared" si="49"/>
        <v>0</v>
      </c>
      <c r="CY25" s="139">
        <f t="shared" si="49"/>
        <v>0</v>
      </c>
      <c r="CZ25" s="139">
        <f t="shared" si="49"/>
        <v>0</v>
      </c>
      <c r="DA25" s="139">
        <f t="shared" si="49"/>
        <v>0</v>
      </c>
      <c r="DB25" s="139">
        <f t="shared" si="49"/>
        <v>0</v>
      </c>
      <c r="DC25" s="139">
        <f t="shared" si="49"/>
        <v>0</v>
      </c>
      <c r="DD25" s="139">
        <f t="shared" si="49"/>
        <v>0</v>
      </c>
      <c r="DE25" s="139">
        <f t="shared" si="49"/>
        <v>0</v>
      </c>
      <c r="DF25" s="139">
        <f t="shared" si="49"/>
        <v>0</v>
      </c>
      <c r="DG25" s="139">
        <f t="shared" si="49"/>
        <v>43522</v>
      </c>
      <c r="DH25" s="139">
        <f t="shared" si="49"/>
        <v>0</v>
      </c>
      <c r="DI25" s="139">
        <f t="shared" si="49"/>
        <v>0</v>
      </c>
      <c r="DJ25" s="139">
        <f t="shared" si="49"/>
        <v>0</v>
      </c>
    </row>
    <row r="26" spans="1:114" s="123" customFormat="1" ht="12" customHeight="1">
      <c r="A26" s="124" t="s">
        <v>206</v>
      </c>
      <c r="B26" s="125" t="s">
        <v>244</v>
      </c>
      <c r="C26" s="124" t="s">
        <v>245</v>
      </c>
      <c r="D26" s="139">
        <f t="shared" si="6"/>
        <v>127008</v>
      </c>
      <c r="E26" s="139">
        <f t="shared" si="7"/>
        <v>0</v>
      </c>
      <c r="F26" s="139">
        <v>0</v>
      </c>
      <c r="G26" s="139">
        <v>0</v>
      </c>
      <c r="H26" s="139">
        <v>0</v>
      </c>
      <c r="I26" s="139">
        <v>0</v>
      </c>
      <c r="J26" s="140" t="s">
        <v>199</v>
      </c>
      <c r="K26" s="139">
        <v>0</v>
      </c>
      <c r="L26" s="139">
        <v>127008</v>
      </c>
      <c r="M26" s="139">
        <f t="shared" si="8"/>
        <v>38451</v>
      </c>
      <c r="N26" s="139">
        <f t="shared" si="9"/>
        <v>0</v>
      </c>
      <c r="O26" s="139">
        <v>0</v>
      </c>
      <c r="P26" s="139">
        <v>0</v>
      </c>
      <c r="Q26" s="139">
        <v>0</v>
      </c>
      <c r="R26" s="139">
        <v>0</v>
      </c>
      <c r="S26" s="140" t="s">
        <v>199</v>
      </c>
      <c r="T26" s="139">
        <v>0</v>
      </c>
      <c r="U26" s="139">
        <v>38451</v>
      </c>
      <c r="V26" s="139">
        <f t="shared" si="10"/>
        <v>165459</v>
      </c>
      <c r="W26" s="139">
        <f t="shared" si="11"/>
        <v>0</v>
      </c>
      <c r="X26" s="139">
        <f t="shared" si="12"/>
        <v>0</v>
      </c>
      <c r="Y26" s="139">
        <f t="shared" si="13"/>
        <v>0</v>
      </c>
      <c r="Z26" s="139">
        <f t="shared" si="14"/>
        <v>0</v>
      </c>
      <c r="AA26" s="139">
        <f t="shared" si="15"/>
        <v>0</v>
      </c>
      <c r="AB26" s="140" t="s">
        <v>199</v>
      </c>
      <c r="AC26" s="139">
        <f t="shared" si="16"/>
        <v>0</v>
      </c>
      <c r="AD26" s="139">
        <f t="shared" si="17"/>
        <v>165459</v>
      </c>
      <c r="AE26" s="139">
        <f t="shared" si="18"/>
        <v>2100</v>
      </c>
      <c r="AF26" s="139">
        <f t="shared" si="19"/>
        <v>0</v>
      </c>
      <c r="AG26" s="139">
        <v>0</v>
      </c>
      <c r="AH26" s="139">
        <v>0</v>
      </c>
      <c r="AI26" s="139">
        <v>0</v>
      </c>
      <c r="AJ26" s="139">
        <v>0</v>
      </c>
      <c r="AK26" s="139">
        <v>2100</v>
      </c>
      <c r="AL26" s="139">
        <v>25452</v>
      </c>
      <c r="AM26" s="139">
        <f t="shared" si="20"/>
        <v>43226</v>
      </c>
      <c r="AN26" s="139">
        <f t="shared" si="21"/>
        <v>18576</v>
      </c>
      <c r="AO26" s="139">
        <v>15425</v>
      </c>
      <c r="AP26" s="139">
        <v>854</v>
      </c>
      <c r="AQ26" s="139">
        <v>0</v>
      </c>
      <c r="AR26" s="139">
        <v>2297</v>
      </c>
      <c r="AS26" s="139">
        <f t="shared" si="22"/>
        <v>24650</v>
      </c>
      <c r="AT26" s="139">
        <v>24650</v>
      </c>
      <c r="AU26" s="139">
        <v>0</v>
      </c>
      <c r="AV26" s="139">
        <v>0</v>
      </c>
      <c r="AW26" s="139">
        <v>0</v>
      </c>
      <c r="AX26" s="139">
        <f t="shared" si="23"/>
        <v>0</v>
      </c>
      <c r="AY26" s="139">
        <v>0</v>
      </c>
      <c r="AZ26" s="139">
        <v>0</v>
      </c>
      <c r="BA26" s="139">
        <v>0</v>
      </c>
      <c r="BB26" s="139">
        <v>0</v>
      </c>
      <c r="BC26" s="139">
        <v>56230</v>
      </c>
      <c r="BD26" s="139">
        <v>0</v>
      </c>
      <c r="BE26" s="139">
        <v>0</v>
      </c>
      <c r="BF26" s="139">
        <f t="shared" si="24"/>
        <v>45326</v>
      </c>
      <c r="BG26" s="139">
        <f t="shared" si="25"/>
        <v>0</v>
      </c>
      <c r="BH26" s="139">
        <f t="shared" si="26"/>
        <v>0</v>
      </c>
      <c r="BI26" s="139">
        <v>0</v>
      </c>
      <c r="BJ26" s="139">
        <v>0</v>
      </c>
      <c r="BK26" s="139">
        <v>0</v>
      </c>
      <c r="BL26" s="139">
        <v>0</v>
      </c>
      <c r="BM26" s="139">
        <v>0</v>
      </c>
      <c r="BN26" s="139">
        <v>0</v>
      </c>
      <c r="BO26" s="139">
        <f t="shared" si="27"/>
        <v>38451</v>
      </c>
      <c r="BP26" s="139">
        <f t="shared" si="28"/>
        <v>0</v>
      </c>
      <c r="BQ26" s="139">
        <v>0</v>
      </c>
      <c r="BR26" s="139">
        <v>0</v>
      </c>
      <c r="BS26" s="139">
        <v>0</v>
      </c>
      <c r="BT26" s="139">
        <v>0</v>
      </c>
      <c r="BU26" s="139">
        <f t="shared" si="29"/>
        <v>0</v>
      </c>
      <c r="BV26" s="139">
        <v>0</v>
      </c>
      <c r="BW26" s="139">
        <v>0</v>
      </c>
      <c r="BX26" s="139">
        <v>0</v>
      </c>
      <c r="BY26" s="139">
        <v>0</v>
      </c>
      <c r="BZ26" s="139">
        <f t="shared" si="30"/>
        <v>38451</v>
      </c>
      <c r="CA26" s="139">
        <v>0</v>
      </c>
      <c r="CB26" s="139">
        <v>0</v>
      </c>
      <c r="CC26" s="139">
        <v>0</v>
      </c>
      <c r="CD26" s="139">
        <v>38451</v>
      </c>
      <c r="CE26" s="139">
        <v>0</v>
      </c>
      <c r="CF26" s="139">
        <v>0</v>
      </c>
      <c r="CG26" s="139">
        <v>0</v>
      </c>
      <c r="CH26" s="139">
        <f t="shared" si="31"/>
        <v>38451</v>
      </c>
      <c r="CI26" s="139">
        <f t="shared" si="50"/>
        <v>2100</v>
      </c>
      <c r="CJ26" s="139">
        <f t="shared" si="50"/>
        <v>0</v>
      </c>
      <c r="CK26" s="139">
        <f t="shared" si="50"/>
        <v>0</v>
      </c>
      <c r="CL26" s="139">
        <f t="shared" si="50"/>
        <v>0</v>
      </c>
      <c r="CM26" s="139">
        <f t="shared" si="50"/>
        <v>0</v>
      </c>
      <c r="CN26" s="139">
        <f t="shared" si="50"/>
        <v>0</v>
      </c>
      <c r="CO26" s="139">
        <f t="shared" si="50"/>
        <v>2100</v>
      </c>
      <c r="CP26" s="139">
        <f t="shared" si="50"/>
        <v>25452</v>
      </c>
      <c r="CQ26" s="139">
        <f t="shared" si="50"/>
        <v>81677</v>
      </c>
      <c r="CR26" s="139">
        <f t="shared" si="50"/>
        <v>18576</v>
      </c>
      <c r="CS26" s="139">
        <f t="shared" si="50"/>
        <v>15425</v>
      </c>
      <c r="CT26" s="139">
        <f t="shared" si="50"/>
        <v>854</v>
      </c>
      <c r="CU26" s="139">
        <f t="shared" si="50"/>
        <v>0</v>
      </c>
      <c r="CV26" s="139">
        <f t="shared" si="50"/>
        <v>2297</v>
      </c>
      <c r="CW26" s="139">
        <f t="shared" si="50"/>
        <v>24650</v>
      </c>
      <c r="CX26" s="139">
        <f t="shared" si="49"/>
        <v>24650</v>
      </c>
      <c r="CY26" s="139">
        <f t="shared" si="49"/>
        <v>0</v>
      </c>
      <c r="CZ26" s="139">
        <f t="shared" si="49"/>
        <v>0</v>
      </c>
      <c r="DA26" s="139">
        <f t="shared" si="49"/>
        <v>0</v>
      </c>
      <c r="DB26" s="139">
        <f t="shared" si="49"/>
        <v>38451</v>
      </c>
      <c r="DC26" s="139">
        <f t="shared" si="49"/>
        <v>0</v>
      </c>
      <c r="DD26" s="139">
        <f t="shared" si="49"/>
        <v>0</v>
      </c>
      <c r="DE26" s="139">
        <f t="shared" si="49"/>
        <v>0</v>
      </c>
      <c r="DF26" s="139">
        <f t="shared" si="49"/>
        <v>38451</v>
      </c>
      <c r="DG26" s="139">
        <f t="shared" si="49"/>
        <v>56230</v>
      </c>
      <c r="DH26" s="139">
        <f t="shared" si="49"/>
        <v>0</v>
      </c>
      <c r="DI26" s="139">
        <f t="shared" si="49"/>
        <v>0</v>
      </c>
      <c r="DJ26" s="139">
        <f t="shared" si="49"/>
        <v>83777</v>
      </c>
    </row>
    <row r="27" spans="1:114" s="123" customFormat="1" ht="12" customHeight="1">
      <c r="A27" s="124" t="s">
        <v>206</v>
      </c>
      <c r="B27" s="125" t="s">
        <v>246</v>
      </c>
      <c r="C27" s="124" t="s">
        <v>247</v>
      </c>
      <c r="D27" s="139">
        <f t="shared" si="6"/>
        <v>55127</v>
      </c>
      <c r="E27" s="139">
        <f t="shared" si="7"/>
        <v>0</v>
      </c>
      <c r="F27" s="139">
        <v>0</v>
      </c>
      <c r="G27" s="139">
        <v>0</v>
      </c>
      <c r="H27" s="139">
        <v>0</v>
      </c>
      <c r="I27" s="139">
        <v>0</v>
      </c>
      <c r="J27" s="140" t="s">
        <v>199</v>
      </c>
      <c r="K27" s="139">
        <v>0</v>
      </c>
      <c r="L27" s="139">
        <v>55127</v>
      </c>
      <c r="M27" s="139">
        <f t="shared" si="8"/>
        <v>0</v>
      </c>
      <c r="N27" s="139">
        <f t="shared" si="9"/>
        <v>0</v>
      </c>
      <c r="O27" s="139">
        <v>0</v>
      </c>
      <c r="P27" s="139">
        <v>0</v>
      </c>
      <c r="Q27" s="139">
        <v>0</v>
      </c>
      <c r="R27" s="139">
        <v>0</v>
      </c>
      <c r="S27" s="140" t="s">
        <v>199</v>
      </c>
      <c r="T27" s="139">
        <v>0</v>
      </c>
      <c r="U27" s="139">
        <v>0</v>
      </c>
      <c r="V27" s="139">
        <f t="shared" si="10"/>
        <v>55127</v>
      </c>
      <c r="W27" s="139">
        <f t="shared" si="11"/>
        <v>0</v>
      </c>
      <c r="X27" s="139">
        <f t="shared" si="12"/>
        <v>0</v>
      </c>
      <c r="Y27" s="139">
        <f t="shared" si="13"/>
        <v>0</v>
      </c>
      <c r="Z27" s="139">
        <f t="shared" si="14"/>
        <v>0</v>
      </c>
      <c r="AA27" s="139">
        <f t="shared" si="15"/>
        <v>0</v>
      </c>
      <c r="AB27" s="140" t="s">
        <v>199</v>
      </c>
      <c r="AC27" s="139">
        <f t="shared" si="16"/>
        <v>0</v>
      </c>
      <c r="AD27" s="139">
        <f t="shared" si="17"/>
        <v>55127</v>
      </c>
      <c r="AE27" s="139">
        <f t="shared" si="18"/>
        <v>0</v>
      </c>
      <c r="AF27" s="139">
        <f t="shared" si="19"/>
        <v>0</v>
      </c>
      <c r="AG27" s="139"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>
        <f t="shared" si="20"/>
        <v>27161</v>
      </c>
      <c r="AN27" s="139">
        <f t="shared" si="21"/>
        <v>21641</v>
      </c>
      <c r="AO27" s="139">
        <v>2602</v>
      </c>
      <c r="AP27" s="139">
        <v>0</v>
      </c>
      <c r="AQ27" s="139">
        <v>17620</v>
      </c>
      <c r="AR27" s="139">
        <v>1419</v>
      </c>
      <c r="AS27" s="139">
        <f t="shared" si="22"/>
        <v>0</v>
      </c>
      <c r="AT27" s="139">
        <v>0</v>
      </c>
      <c r="AU27" s="139">
        <v>0</v>
      </c>
      <c r="AV27" s="139">
        <v>0</v>
      </c>
      <c r="AW27" s="139">
        <v>0</v>
      </c>
      <c r="AX27" s="139">
        <f t="shared" si="23"/>
        <v>5520</v>
      </c>
      <c r="AY27" s="139">
        <v>5520</v>
      </c>
      <c r="AZ27" s="139">
        <v>0</v>
      </c>
      <c r="BA27" s="139">
        <v>0</v>
      </c>
      <c r="BB27" s="139">
        <v>0</v>
      </c>
      <c r="BC27" s="139">
        <v>0</v>
      </c>
      <c r="BD27" s="139">
        <v>0</v>
      </c>
      <c r="BE27" s="139">
        <v>27966</v>
      </c>
      <c r="BF27" s="139">
        <f t="shared" si="24"/>
        <v>55127</v>
      </c>
      <c r="BG27" s="139">
        <f t="shared" si="25"/>
        <v>0</v>
      </c>
      <c r="BH27" s="139">
        <f t="shared" si="26"/>
        <v>0</v>
      </c>
      <c r="BI27" s="139">
        <v>0</v>
      </c>
      <c r="BJ27" s="139">
        <v>0</v>
      </c>
      <c r="BK27" s="139">
        <v>0</v>
      </c>
      <c r="BL27" s="139">
        <v>0</v>
      </c>
      <c r="BM27" s="139">
        <v>0</v>
      </c>
      <c r="BN27" s="139">
        <v>0</v>
      </c>
      <c r="BO27" s="139">
        <f t="shared" si="27"/>
        <v>0</v>
      </c>
      <c r="BP27" s="139">
        <f t="shared" si="28"/>
        <v>0</v>
      </c>
      <c r="BQ27" s="139">
        <v>0</v>
      </c>
      <c r="BR27" s="139">
        <v>0</v>
      </c>
      <c r="BS27" s="139">
        <v>0</v>
      </c>
      <c r="BT27" s="139">
        <v>0</v>
      </c>
      <c r="BU27" s="139">
        <f t="shared" si="29"/>
        <v>0</v>
      </c>
      <c r="BV27" s="139">
        <v>0</v>
      </c>
      <c r="BW27" s="139">
        <v>0</v>
      </c>
      <c r="BX27" s="139">
        <v>0</v>
      </c>
      <c r="BY27" s="139">
        <v>0</v>
      </c>
      <c r="BZ27" s="139">
        <f t="shared" si="30"/>
        <v>0</v>
      </c>
      <c r="CA27" s="139">
        <v>0</v>
      </c>
      <c r="CB27" s="139">
        <v>0</v>
      </c>
      <c r="CC27" s="139">
        <v>0</v>
      </c>
      <c r="CD27" s="139">
        <v>0</v>
      </c>
      <c r="CE27" s="139">
        <v>0</v>
      </c>
      <c r="CF27" s="139">
        <v>0</v>
      </c>
      <c r="CG27" s="139">
        <v>0</v>
      </c>
      <c r="CH27" s="139">
        <f t="shared" si="31"/>
        <v>0</v>
      </c>
      <c r="CI27" s="139">
        <f t="shared" si="50"/>
        <v>0</v>
      </c>
      <c r="CJ27" s="139">
        <f t="shared" si="50"/>
        <v>0</v>
      </c>
      <c r="CK27" s="139">
        <f t="shared" si="50"/>
        <v>0</v>
      </c>
      <c r="CL27" s="139">
        <f t="shared" si="50"/>
        <v>0</v>
      </c>
      <c r="CM27" s="139">
        <f t="shared" si="50"/>
        <v>0</v>
      </c>
      <c r="CN27" s="139">
        <f t="shared" si="50"/>
        <v>0</v>
      </c>
      <c r="CO27" s="139">
        <f t="shared" si="50"/>
        <v>0</v>
      </c>
      <c r="CP27" s="139">
        <f t="shared" si="50"/>
        <v>0</v>
      </c>
      <c r="CQ27" s="139">
        <f t="shared" si="50"/>
        <v>27161</v>
      </c>
      <c r="CR27" s="139">
        <f t="shared" si="50"/>
        <v>21641</v>
      </c>
      <c r="CS27" s="139">
        <f t="shared" si="50"/>
        <v>2602</v>
      </c>
      <c r="CT27" s="139">
        <f t="shared" si="50"/>
        <v>0</v>
      </c>
      <c r="CU27" s="139">
        <f t="shared" si="50"/>
        <v>17620</v>
      </c>
      <c r="CV27" s="139">
        <f t="shared" si="50"/>
        <v>1419</v>
      </c>
      <c r="CW27" s="139">
        <f t="shared" si="50"/>
        <v>0</v>
      </c>
      <c r="CX27" s="139">
        <f t="shared" si="49"/>
        <v>0</v>
      </c>
      <c r="CY27" s="139">
        <f t="shared" si="49"/>
        <v>0</v>
      </c>
      <c r="CZ27" s="139">
        <f t="shared" si="49"/>
        <v>0</v>
      </c>
      <c r="DA27" s="139">
        <f t="shared" si="49"/>
        <v>0</v>
      </c>
      <c r="DB27" s="139">
        <f t="shared" si="49"/>
        <v>5520</v>
      </c>
      <c r="DC27" s="139">
        <f t="shared" si="49"/>
        <v>5520</v>
      </c>
      <c r="DD27" s="139">
        <f t="shared" si="49"/>
        <v>0</v>
      </c>
      <c r="DE27" s="139">
        <f t="shared" si="49"/>
        <v>0</v>
      </c>
      <c r="DF27" s="139">
        <f t="shared" si="49"/>
        <v>0</v>
      </c>
      <c r="DG27" s="139">
        <f t="shared" si="49"/>
        <v>0</v>
      </c>
      <c r="DH27" s="139">
        <f t="shared" si="49"/>
        <v>0</v>
      </c>
      <c r="DI27" s="139">
        <f t="shared" si="49"/>
        <v>27966</v>
      </c>
      <c r="DJ27" s="139">
        <f t="shared" si="49"/>
        <v>55127</v>
      </c>
    </row>
    <row r="28" spans="1:114" s="123" customFormat="1" ht="12" customHeight="1">
      <c r="A28" s="124" t="s">
        <v>206</v>
      </c>
      <c r="B28" s="125" t="s">
        <v>248</v>
      </c>
      <c r="C28" s="124" t="s">
        <v>249</v>
      </c>
      <c r="D28" s="139">
        <f t="shared" si="6"/>
        <v>374116</v>
      </c>
      <c r="E28" s="139">
        <f t="shared" si="7"/>
        <v>74258</v>
      </c>
      <c r="F28" s="139">
        <v>0</v>
      </c>
      <c r="G28" s="139">
        <v>0</v>
      </c>
      <c r="H28" s="139">
        <v>0</v>
      </c>
      <c r="I28" s="139">
        <v>74248</v>
      </c>
      <c r="J28" s="140" t="s">
        <v>199</v>
      </c>
      <c r="K28" s="139">
        <v>10</v>
      </c>
      <c r="L28" s="139">
        <v>299858</v>
      </c>
      <c r="M28" s="139">
        <f t="shared" si="8"/>
        <v>36894</v>
      </c>
      <c r="N28" s="139">
        <f t="shared" si="9"/>
        <v>12</v>
      </c>
      <c r="O28" s="139">
        <v>0</v>
      </c>
      <c r="P28" s="139">
        <v>0</v>
      </c>
      <c r="Q28" s="139">
        <v>0</v>
      </c>
      <c r="R28" s="139">
        <v>0</v>
      </c>
      <c r="S28" s="140" t="s">
        <v>199</v>
      </c>
      <c r="T28" s="139">
        <v>12</v>
      </c>
      <c r="U28" s="139">
        <v>36882</v>
      </c>
      <c r="V28" s="139">
        <f t="shared" si="10"/>
        <v>411010</v>
      </c>
      <c r="W28" s="139">
        <f t="shared" si="11"/>
        <v>74270</v>
      </c>
      <c r="X28" s="139">
        <f t="shared" si="12"/>
        <v>0</v>
      </c>
      <c r="Y28" s="139">
        <f t="shared" si="13"/>
        <v>0</v>
      </c>
      <c r="Z28" s="139">
        <f t="shared" si="14"/>
        <v>0</v>
      </c>
      <c r="AA28" s="139">
        <f t="shared" si="15"/>
        <v>74248</v>
      </c>
      <c r="AB28" s="140" t="s">
        <v>199</v>
      </c>
      <c r="AC28" s="139">
        <f t="shared" si="16"/>
        <v>22</v>
      </c>
      <c r="AD28" s="139">
        <f t="shared" si="17"/>
        <v>336740</v>
      </c>
      <c r="AE28" s="139">
        <f t="shared" si="18"/>
        <v>0</v>
      </c>
      <c r="AF28" s="139">
        <f t="shared" si="19"/>
        <v>0</v>
      </c>
      <c r="AG28" s="139"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23764</v>
      </c>
      <c r="AM28" s="139">
        <f t="shared" si="20"/>
        <v>139353</v>
      </c>
      <c r="AN28" s="139">
        <f t="shared" si="21"/>
        <v>10900</v>
      </c>
      <c r="AO28" s="139">
        <v>10900</v>
      </c>
      <c r="AP28" s="139">
        <v>0</v>
      </c>
      <c r="AQ28" s="139">
        <v>0</v>
      </c>
      <c r="AR28" s="139">
        <v>0</v>
      </c>
      <c r="AS28" s="139">
        <f t="shared" si="22"/>
        <v>4759</v>
      </c>
      <c r="AT28" s="139">
        <v>0</v>
      </c>
      <c r="AU28" s="139">
        <v>0</v>
      </c>
      <c r="AV28" s="139">
        <v>4759</v>
      </c>
      <c r="AW28" s="139">
        <v>0</v>
      </c>
      <c r="AX28" s="139">
        <f t="shared" si="23"/>
        <v>123694</v>
      </c>
      <c r="AY28" s="139">
        <v>95674</v>
      </c>
      <c r="AZ28" s="139">
        <v>0</v>
      </c>
      <c r="BA28" s="139">
        <v>0</v>
      </c>
      <c r="BB28" s="139">
        <v>28020</v>
      </c>
      <c r="BC28" s="139">
        <v>210999</v>
      </c>
      <c r="BD28" s="139">
        <v>0</v>
      </c>
      <c r="BE28" s="139">
        <v>0</v>
      </c>
      <c r="BF28" s="139">
        <f t="shared" si="24"/>
        <v>139353</v>
      </c>
      <c r="BG28" s="139">
        <f t="shared" si="25"/>
        <v>0</v>
      </c>
      <c r="BH28" s="139">
        <f t="shared" si="26"/>
        <v>0</v>
      </c>
      <c r="BI28" s="139">
        <v>0</v>
      </c>
      <c r="BJ28" s="139">
        <v>0</v>
      </c>
      <c r="BK28" s="139">
        <v>0</v>
      </c>
      <c r="BL28" s="139">
        <v>0</v>
      </c>
      <c r="BM28" s="139">
        <v>0</v>
      </c>
      <c r="BN28" s="139">
        <v>0</v>
      </c>
      <c r="BO28" s="139">
        <f t="shared" si="27"/>
        <v>0</v>
      </c>
      <c r="BP28" s="139">
        <f t="shared" si="28"/>
        <v>0</v>
      </c>
      <c r="BQ28" s="139">
        <v>0</v>
      </c>
      <c r="BR28" s="139">
        <v>0</v>
      </c>
      <c r="BS28" s="139">
        <v>0</v>
      </c>
      <c r="BT28" s="139">
        <v>0</v>
      </c>
      <c r="BU28" s="139">
        <f t="shared" si="29"/>
        <v>0</v>
      </c>
      <c r="BV28" s="139">
        <v>0</v>
      </c>
      <c r="BW28" s="139">
        <v>0</v>
      </c>
      <c r="BX28" s="139">
        <v>0</v>
      </c>
      <c r="BY28" s="139">
        <v>0</v>
      </c>
      <c r="BZ28" s="139">
        <f t="shared" si="30"/>
        <v>0</v>
      </c>
      <c r="CA28" s="139">
        <v>0</v>
      </c>
      <c r="CB28" s="139">
        <v>0</v>
      </c>
      <c r="CC28" s="139">
        <v>0</v>
      </c>
      <c r="CD28" s="139">
        <v>0</v>
      </c>
      <c r="CE28" s="139">
        <v>36894</v>
      </c>
      <c r="CF28" s="139">
        <v>0</v>
      </c>
      <c r="CG28" s="139">
        <v>0</v>
      </c>
      <c r="CH28" s="139">
        <f t="shared" si="31"/>
        <v>0</v>
      </c>
      <c r="CI28" s="139">
        <f t="shared" si="50"/>
        <v>0</v>
      </c>
      <c r="CJ28" s="139">
        <f t="shared" si="50"/>
        <v>0</v>
      </c>
      <c r="CK28" s="139">
        <f t="shared" si="50"/>
        <v>0</v>
      </c>
      <c r="CL28" s="139">
        <f t="shared" si="50"/>
        <v>0</v>
      </c>
      <c r="CM28" s="139">
        <f t="shared" si="50"/>
        <v>0</v>
      </c>
      <c r="CN28" s="139">
        <f t="shared" si="50"/>
        <v>0</v>
      </c>
      <c r="CO28" s="139">
        <f t="shared" si="50"/>
        <v>0</v>
      </c>
      <c r="CP28" s="139">
        <f t="shared" si="50"/>
        <v>23764</v>
      </c>
      <c r="CQ28" s="139">
        <f t="shared" si="50"/>
        <v>139353</v>
      </c>
      <c r="CR28" s="139">
        <f t="shared" si="50"/>
        <v>10900</v>
      </c>
      <c r="CS28" s="139">
        <f t="shared" si="50"/>
        <v>10900</v>
      </c>
      <c r="CT28" s="139">
        <f t="shared" si="50"/>
        <v>0</v>
      </c>
      <c r="CU28" s="139">
        <f t="shared" si="50"/>
        <v>0</v>
      </c>
      <c r="CV28" s="139">
        <f t="shared" si="50"/>
        <v>0</v>
      </c>
      <c r="CW28" s="139">
        <f t="shared" si="50"/>
        <v>4759</v>
      </c>
      <c r="CX28" s="139">
        <f t="shared" si="49"/>
        <v>0</v>
      </c>
      <c r="CY28" s="139">
        <f t="shared" si="49"/>
        <v>0</v>
      </c>
      <c r="CZ28" s="139">
        <f t="shared" si="49"/>
        <v>4759</v>
      </c>
      <c r="DA28" s="139">
        <f t="shared" si="49"/>
        <v>0</v>
      </c>
      <c r="DB28" s="139">
        <f t="shared" si="49"/>
        <v>123694</v>
      </c>
      <c r="DC28" s="139">
        <f t="shared" si="49"/>
        <v>95674</v>
      </c>
      <c r="DD28" s="139">
        <f t="shared" si="49"/>
        <v>0</v>
      </c>
      <c r="DE28" s="139">
        <f t="shared" si="49"/>
        <v>0</v>
      </c>
      <c r="DF28" s="139">
        <f t="shared" si="49"/>
        <v>28020</v>
      </c>
      <c r="DG28" s="139">
        <f t="shared" si="49"/>
        <v>247893</v>
      </c>
      <c r="DH28" s="139">
        <f t="shared" si="49"/>
        <v>0</v>
      </c>
      <c r="DI28" s="139">
        <f t="shared" si="49"/>
        <v>0</v>
      </c>
      <c r="DJ28" s="139">
        <f t="shared" si="49"/>
        <v>139353</v>
      </c>
    </row>
    <row r="29" spans="1:114" s="123" customFormat="1" ht="12" customHeight="1">
      <c r="A29" s="124" t="s">
        <v>206</v>
      </c>
      <c r="B29" s="125" t="s">
        <v>250</v>
      </c>
      <c r="C29" s="124" t="s">
        <v>251</v>
      </c>
      <c r="D29" s="139">
        <f t="shared" si="6"/>
        <v>124977</v>
      </c>
      <c r="E29" s="139">
        <f t="shared" si="7"/>
        <v>24940</v>
      </c>
      <c r="F29" s="139">
        <v>0</v>
      </c>
      <c r="G29" s="139">
        <v>0</v>
      </c>
      <c r="H29" s="139">
        <v>0</v>
      </c>
      <c r="I29" s="139">
        <v>24940</v>
      </c>
      <c r="J29" s="140" t="s">
        <v>199</v>
      </c>
      <c r="K29" s="139">
        <v>0</v>
      </c>
      <c r="L29" s="139">
        <v>100037</v>
      </c>
      <c r="M29" s="139">
        <f t="shared" si="8"/>
        <v>0</v>
      </c>
      <c r="N29" s="139">
        <f t="shared" si="9"/>
        <v>0</v>
      </c>
      <c r="O29" s="139">
        <v>0</v>
      </c>
      <c r="P29" s="139">
        <v>0</v>
      </c>
      <c r="Q29" s="139">
        <v>0</v>
      </c>
      <c r="R29" s="139">
        <v>0</v>
      </c>
      <c r="S29" s="140" t="s">
        <v>199</v>
      </c>
      <c r="T29" s="139">
        <v>0</v>
      </c>
      <c r="U29" s="139">
        <v>0</v>
      </c>
      <c r="V29" s="139">
        <f t="shared" si="10"/>
        <v>124977</v>
      </c>
      <c r="W29" s="139">
        <f t="shared" si="11"/>
        <v>24940</v>
      </c>
      <c r="X29" s="139">
        <f t="shared" si="12"/>
        <v>0</v>
      </c>
      <c r="Y29" s="139">
        <f t="shared" si="13"/>
        <v>0</v>
      </c>
      <c r="Z29" s="139">
        <f t="shared" si="14"/>
        <v>0</v>
      </c>
      <c r="AA29" s="139">
        <f t="shared" si="15"/>
        <v>24940</v>
      </c>
      <c r="AB29" s="140" t="s">
        <v>199</v>
      </c>
      <c r="AC29" s="139">
        <f t="shared" si="16"/>
        <v>0</v>
      </c>
      <c r="AD29" s="139">
        <f t="shared" si="17"/>
        <v>100037</v>
      </c>
      <c r="AE29" s="139">
        <f t="shared" si="18"/>
        <v>0</v>
      </c>
      <c r="AF29" s="139">
        <f t="shared" si="19"/>
        <v>0</v>
      </c>
      <c r="AG29" s="139"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4</v>
      </c>
      <c r="AM29" s="139">
        <f t="shared" si="20"/>
        <v>28410</v>
      </c>
      <c r="AN29" s="139">
        <f t="shared" si="21"/>
        <v>0</v>
      </c>
      <c r="AO29" s="139">
        <v>0</v>
      </c>
      <c r="AP29" s="139">
        <v>0</v>
      </c>
      <c r="AQ29" s="139">
        <v>0</v>
      </c>
      <c r="AR29" s="139">
        <v>0</v>
      </c>
      <c r="AS29" s="139">
        <f t="shared" si="22"/>
        <v>0</v>
      </c>
      <c r="AT29" s="139">
        <v>0</v>
      </c>
      <c r="AU29" s="139">
        <v>0</v>
      </c>
      <c r="AV29" s="139">
        <v>0</v>
      </c>
      <c r="AW29" s="139">
        <v>0</v>
      </c>
      <c r="AX29" s="139">
        <f t="shared" si="23"/>
        <v>28410</v>
      </c>
      <c r="AY29" s="139">
        <v>26866</v>
      </c>
      <c r="AZ29" s="139">
        <v>0</v>
      </c>
      <c r="BA29" s="139">
        <v>0</v>
      </c>
      <c r="BB29" s="139">
        <v>1544</v>
      </c>
      <c r="BC29" s="139">
        <v>96563</v>
      </c>
      <c r="BD29" s="139">
        <v>0</v>
      </c>
      <c r="BE29" s="139">
        <v>0</v>
      </c>
      <c r="BF29" s="139">
        <f t="shared" si="24"/>
        <v>28410</v>
      </c>
      <c r="BG29" s="139">
        <f t="shared" si="25"/>
        <v>0</v>
      </c>
      <c r="BH29" s="139">
        <f t="shared" si="26"/>
        <v>0</v>
      </c>
      <c r="BI29" s="139">
        <v>0</v>
      </c>
      <c r="BJ29" s="139">
        <v>0</v>
      </c>
      <c r="BK29" s="139">
        <v>0</v>
      </c>
      <c r="BL29" s="139">
        <v>0</v>
      </c>
      <c r="BM29" s="139">
        <v>0</v>
      </c>
      <c r="BN29" s="139">
        <v>0</v>
      </c>
      <c r="BO29" s="139">
        <f t="shared" si="27"/>
        <v>0</v>
      </c>
      <c r="BP29" s="139">
        <f t="shared" si="28"/>
        <v>0</v>
      </c>
      <c r="BQ29" s="139">
        <v>0</v>
      </c>
      <c r="BR29" s="139">
        <v>0</v>
      </c>
      <c r="BS29" s="139">
        <v>0</v>
      </c>
      <c r="BT29" s="139">
        <v>0</v>
      </c>
      <c r="BU29" s="139">
        <f t="shared" si="29"/>
        <v>0</v>
      </c>
      <c r="BV29" s="139">
        <v>0</v>
      </c>
      <c r="BW29" s="139">
        <v>0</v>
      </c>
      <c r="BX29" s="139">
        <v>0</v>
      </c>
      <c r="BY29" s="139">
        <v>0</v>
      </c>
      <c r="BZ29" s="139">
        <f t="shared" si="30"/>
        <v>0</v>
      </c>
      <c r="CA29" s="139">
        <v>0</v>
      </c>
      <c r="CB29" s="139">
        <v>0</v>
      </c>
      <c r="CC29" s="139">
        <v>0</v>
      </c>
      <c r="CD29" s="139">
        <v>0</v>
      </c>
      <c r="CE29" s="139">
        <v>2550</v>
      </c>
      <c r="CF29" s="139">
        <v>0</v>
      </c>
      <c r="CG29" s="139">
        <v>0</v>
      </c>
      <c r="CH29" s="139">
        <f t="shared" si="31"/>
        <v>0</v>
      </c>
      <c r="CI29" s="139">
        <f t="shared" si="50"/>
        <v>0</v>
      </c>
      <c r="CJ29" s="139">
        <f t="shared" si="50"/>
        <v>0</v>
      </c>
      <c r="CK29" s="139">
        <f t="shared" si="50"/>
        <v>0</v>
      </c>
      <c r="CL29" s="139">
        <f t="shared" si="50"/>
        <v>0</v>
      </c>
      <c r="CM29" s="139">
        <f t="shared" si="50"/>
        <v>0</v>
      </c>
      <c r="CN29" s="139">
        <f t="shared" si="50"/>
        <v>0</v>
      </c>
      <c r="CO29" s="139">
        <f t="shared" si="50"/>
        <v>0</v>
      </c>
      <c r="CP29" s="139">
        <f t="shared" si="50"/>
        <v>4</v>
      </c>
      <c r="CQ29" s="139">
        <f t="shared" si="50"/>
        <v>28410</v>
      </c>
      <c r="CR29" s="139">
        <f t="shared" si="50"/>
        <v>0</v>
      </c>
      <c r="CS29" s="139">
        <f t="shared" si="50"/>
        <v>0</v>
      </c>
      <c r="CT29" s="139">
        <f t="shared" si="50"/>
        <v>0</v>
      </c>
      <c r="CU29" s="139">
        <f t="shared" si="50"/>
        <v>0</v>
      </c>
      <c r="CV29" s="139">
        <f t="shared" si="50"/>
        <v>0</v>
      </c>
      <c r="CW29" s="139">
        <f t="shared" si="50"/>
        <v>0</v>
      </c>
      <c r="CX29" s="139">
        <f t="shared" si="49"/>
        <v>0</v>
      </c>
      <c r="CY29" s="139">
        <f t="shared" si="49"/>
        <v>0</v>
      </c>
      <c r="CZ29" s="139">
        <f t="shared" si="49"/>
        <v>0</v>
      </c>
      <c r="DA29" s="139">
        <f t="shared" si="49"/>
        <v>0</v>
      </c>
      <c r="DB29" s="139">
        <f t="shared" si="49"/>
        <v>28410</v>
      </c>
      <c r="DC29" s="139">
        <f t="shared" si="49"/>
        <v>26866</v>
      </c>
      <c r="DD29" s="139">
        <f t="shared" si="49"/>
        <v>0</v>
      </c>
      <c r="DE29" s="139">
        <f t="shared" si="49"/>
        <v>0</v>
      </c>
      <c r="DF29" s="139">
        <f t="shared" si="49"/>
        <v>1544</v>
      </c>
      <c r="DG29" s="139">
        <f t="shared" si="49"/>
        <v>99113</v>
      </c>
      <c r="DH29" s="139">
        <f t="shared" si="49"/>
        <v>0</v>
      </c>
      <c r="DI29" s="139">
        <f t="shared" si="49"/>
        <v>0</v>
      </c>
      <c r="DJ29" s="139">
        <f t="shared" si="49"/>
        <v>28410</v>
      </c>
    </row>
    <row r="30" spans="1:114" s="123" customFormat="1" ht="12" customHeight="1">
      <c r="A30" s="124" t="s">
        <v>206</v>
      </c>
      <c r="B30" s="125" t="s">
        <v>252</v>
      </c>
      <c r="C30" s="124" t="s">
        <v>253</v>
      </c>
      <c r="D30" s="139">
        <f t="shared" si="6"/>
        <v>302899</v>
      </c>
      <c r="E30" s="139">
        <f t="shared" si="7"/>
        <v>38640</v>
      </c>
      <c r="F30" s="139">
        <v>3200</v>
      </c>
      <c r="G30" s="139">
        <v>0</v>
      </c>
      <c r="H30" s="139">
        <v>0</v>
      </c>
      <c r="I30" s="139">
        <v>35440</v>
      </c>
      <c r="J30" s="140" t="s">
        <v>199</v>
      </c>
      <c r="K30" s="139">
        <v>0</v>
      </c>
      <c r="L30" s="139">
        <v>264259</v>
      </c>
      <c r="M30" s="139">
        <f t="shared" si="8"/>
        <v>20345</v>
      </c>
      <c r="N30" s="139">
        <f t="shared" si="9"/>
        <v>0</v>
      </c>
      <c r="O30" s="139">
        <v>0</v>
      </c>
      <c r="P30" s="139">
        <v>0</v>
      </c>
      <c r="Q30" s="139">
        <v>0</v>
      </c>
      <c r="R30" s="139">
        <v>0</v>
      </c>
      <c r="S30" s="140" t="s">
        <v>199</v>
      </c>
      <c r="T30" s="139">
        <v>0</v>
      </c>
      <c r="U30" s="139">
        <v>20345</v>
      </c>
      <c r="V30" s="139">
        <f t="shared" si="10"/>
        <v>323244</v>
      </c>
      <c r="W30" s="139">
        <f t="shared" si="11"/>
        <v>38640</v>
      </c>
      <c r="X30" s="139">
        <f t="shared" si="12"/>
        <v>3200</v>
      </c>
      <c r="Y30" s="139">
        <f t="shared" si="13"/>
        <v>0</v>
      </c>
      <c r="Z30" s="139">
        <f t="shared" si="14"/>
        <v>0</v>
      </c>
      <c r="AA30" s="139">
        <f t="shared" si="15"/>
        <v>35440</v>
      </c>
      <c r="AB30" s="140" t="s">
        <v>199</v>
      </c>
      <c r="AC30" s="139">
        <f t="shared" si="16"/>
        <v>0</v>
      </c>
      <c r="AD30" s="139">
        <f t="shared" si="17"/>
        <v>284604</v>
      </c>
      <c r="AE30" s="139">
        <f t="shared" si="18"/>
        <v>0</v>
      </c>
      <c r="AF30" s="139">
        <f t="shared" si="19"/>
        <v>0</v>
      </c>
      <c r="AG30" s="139"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39">
        <f t="shared" si="20"/>
        <v>126397</v>
      </c>
      <c r="AN30" s="139">
        <f t="shared" si="21"/>
        <v>7767</v>
      </c>
      <c r="AO30" s="139">
        <v>7767</v>
      </c>
      <c r="AP30" s="139">
        <v>0</v>
      </c>
      <c r="AQ30" s="139">
        <v>0</v>
      </c>
      <c r="AR30" s="139">
        <v>0</v>
      </c>
      <c r="AS30" s="139">
        <f t="shared" si="22"/>
        <v>0</v>
      </c>
      <c r="AT30" s="139">
        <v>0</v>
      </c>
      <c r="AU30" s="139">
        <v>0</v>
      </c>
      <c r="AV30" s="139">
        <v>0</v>
      </c>
      <c r="AW30" s="139">
        <v>3276</v>
      </c>
      <c r="AX30" s="139">
        <f t="shared" si="23"/>
        <v>115354</v>
      </c>
      <c r="AY30" s="139">
        <v>105749</v>
      </c>
      <c r="AZ30" s="139">
        <v>9605</v>
      </c>
      <c r="BA30" s="139">
        <v>0</v>
      </c>
      <c r="BB30" s="139">
        <v>0</v>
      </c>
      <c r="BC30" s="139">
        <v>176502</v>
      </c>
      <c r="BD30" s="139">
        <v>0</v>
      </c>
      <c r="BE30" s="139">
        <v>0</v>
      </c>
      <c r="BF30" s="139">
        <f t="shared" si="24"/>
        <v>126397</v>
      </c>
      <c r="BG30" s="139">
        <f t="shared" si="25"/>
        <v>0</v>
      </c>
      <c r="BH30" s="139">
        <f t="shared" si="26"/>
        <v>0</v>
      </c>
      <c r="BI30" s="139">
        <v>0</v>
      </c>
      <c r="BJ30" s="139">
        <v>0</v>
      </c>
      <c r="BK30" s="139">
        <v>0</v>
      </c>
      <c r="BL30" s="139">
        <v>0</v>
      </c>
      <c r="BM30" s="139">
        <v>0</v>
      </c>
      <c r="BN30" s="139">
        <v>0</v>
      </c>
      <c r="BO30" s="139">
        <f t="shared" si="27"/>
        <v>3048</v>
      </c>
      <c r="BP30" s="139">
        <f t="shared" si="28"/>
        <v>3048</v>
      </c>
      <c r="BQ30" s="139">
        <v>3048</v>
      </c>
      <c r="BR30" s="139">
        <v>0</v>
      </c>
      <c r="BS30" s="139">
        <v>0</v>
      </c>
      <c r="BT30" s="139">
        <v>0</v>
      </c>
      <c r="BU30" s="139">
        <f t="shared" si="29"/>
        <v>0</v>
      </c>
      <c r="BV30" s="139">
        <v>0</v>
      </c>
      <c r="BW30" s="139">
        <v>0</v>
      </c>
      <c r="BX30" s="139">
        <v>0</v>
      </c>
      <c r="BY30" s="139">
        <v>0</v>
      </c>
      <c r="BZ30" s="139">
        <f t="shared" si="30"/>
        <v>0</v>
      </c>
      <c r="CA30" s="139">
        <v>0</v>
      </c>
      <c r="CB30" s="139">
        <v>0</v>
      </c>
      <c r="CC30" s="139">
        <v>0</v>
      </c>
      <c r="CD30" s="139">
        <v>0</v>
      </c>
      <c r="CE30" s="139">
        <v>17297</v>
      </c>
      <c r="CF30" s="139">
        <v>0</v>
      </c>
      <c r="CG30" s="139">
        <v>0</v>
      </c>
      <c r="CH30" s="139">
        <f t="shared" si="31"/>
        <v>3048</v>
      </c>
      <c r="CI30" s="139">
        <f t="shared" si="50"/>
        <v>0</v>
      </c>
      <c r="CJ30" s="139">
        <f t="shared" si="50"/>
        <v>0</v>
      </c>
      <c r="CK30" s="139">
        <f t="shared" si="50"/>
        <v>0</v>
      </c>
      <c r="CL30" s="139">
        <f t="shared" si="50"/>
        <v>0</v>
      </c>
      <c r="CM30" s="139">
        <f t="shared" si="50"/>
        <v>0</v>
      </c>
      <c r="CN30" s="139">
        <f t="shared" si="50"/>
        <v>0</v>
      </c>
      <c r="CO30" s="139">
        <f t="shared" si="50"/>
        <v>0</v>
      </c>
      <c r="CP30" s="139">
        <f t="shared" si="50"/>
        <v>0</v>
      </c>
      <c r="CQ30" s="139">
        <f t="shared" si="50"/>
        <v>129445</v>
      </c>
      <c r="CR30" s="139">
        <f t="shared" si="50"/>
        <v>10815</v>
      </c>
      <c r="CS30" s="139">
        <f t="shared" si="50"/>
        <v>10815</v>
      </c>
      <c r="CT30" s="139">
        <f t="shared" si="50"/>
        <v>0</v>
      </c>
      <c r="CU30" s="139">
        <f t="shared" si="50"/>
        <v>0</v>
      </c>
      <c r="CV30" s="139">
        <f t="shared" si="50"/>
        <v>0</v>
      </c>
      <c r="CW30" s="139">
        <f t="shared" si="50"/>
        <v>0</v>
      </c>
      <c r="CX30" s="139">
        <f t="shared" si="49"/>
        <v>0</v>
      </c>
      <c r="CY30" s="139">
        <f t="shared" si="49"/>
        <v>0</v>
      </c>
      <c r="CZ30" s="139">
        <f t="shared" si="49"/>
        <v>0</v>
      </c>
      <c r="DA30" s="139">
        <f t="shared" si="49"/>
        <v>3276</v>
      </c>
      <c r="DB30" s="139">
        <f t="shared" si="49"/>
        <v>115354</v>
      </c>
      <c r="DC30" s="139">
        <f t="shared" si="49"/>
        <v>105749</v>
      </c>
      <c r="DD30" s="139">
        <f t="shared" si="49"/>
        <v>9605</v>
      </c>
      <c r="DE30" s="139">
        <f t="shared" si="49"/>
        <v>0</v>
      </c>
      <c r="DF30" s="139">
        <f t="shared" si="49"/>
        <v>0</v>
      </c>
      <c r="DG30" s="139">
        <f t="shared" si="49"/>
        <v>193799</v>
      </c>
      <c r="DH30" s="139">
        <f t="shared" si="49"/>
        <v>0</v>
      </c>
      <c r="DI30" s="139">
        <f t="shared" si="49"/>
        <v>0</v>
      </c>
      <c r="DJ30" s="139">
        <f t="shared" si="49"/>
        <v>129445</v>
      </c>
    </row>
    <row r="31" spans="1:114" s="123" customFormat="1" ht="12" customHeight="1">
      <c r="A31" s="124" t="s">
        <v>206</v>
      </c>
      <c r="B31" s="125" t="s">
        <v>254</v>
      </c>
      <c r="C31" s="124" t="s">
        <v>255</v>
      </c>
      <c r="D31" s="139">
        <f t="shared" si="6"/>
        <v>263921</v>
      </c>
      <c r="E31" s="139">
        <f t="shared" si="7"/>
        <v>15222</v>
      </c>
      <c r="F31" s="139">
        <v>0</v>
      </c>
      <c r="G31" s="139">
        <v>0</v>
      </c>
      <c r="H31" s="139">
        <v>0</v>
      </c>
      <c r="I31" s="139">
        <v>15220</v>
      </c>
      <c r="J31" s="140" t="s">
        <v>199</v>
      </c>
      <c r="K31" s="139">
        <v>2</v>
      </c>
      <c r="L31" s="139">
        <v>248699</v>
      </c>
      <c r="M31" s="139">
        <f t="shared" si="8"/>
        <v>36334</v>
      </c>
      <c r="N31" s="139">
        <f t="shared" si="9"/>
        <v>2</v>
      </c>
      <c r="O31" s="139">
        <v>0</v>
      </c>
      <c r="P31" s="139">
        <v>0</v>
      </c>
      <c r="Q31" s="139">
        <v>0</v>
      </c>
      <c r="R31" s="139">
        <v>2</v>
      </c>
      <c r="S31" s="140" t="s">
        <v>199</v>
      </c>
      <c r="T31" s="139">
        <v>0</v>
      </c>
      <c r="U31" s="139">
        <v>36332</v>
      </c>
      <c r="V31" s="139">
        <f t="shared" si="10"/>
        <v>300255</v>
      </c>
      <c r="W31" s="139">
        <f t="shared" si="11"/>
        <v>15224</v>
      </c>
      <c r="X31" s="139">
        <f t="shared" si="12"/>
        <v>0</v>
      </c>
      <c r="Y31" s="139">
        <f t="shared" si="13"/>
        <v>0</v>
      </c>
      <c r="Z31" s="139">
        <f t="shared" si="14"/>
        <v>0</v>
      </c>
      <c r="AA31" s="139">
        <f t="shared" si="15"/>
        <v>15222</v>
      </c>
      <c r="AB31" s="140" t="s">
        <v>199</v>
      </c>
      <c r="AC31" s="139">
        <f t="shared" si="16"/>
        <v>2</v>
      </c>
      <c r="AD31" s="139">
        <f t="shared" si="17"/>
        <v>285031</v>
      </c>
      <c r="AE31" s="139">
        <f t="shared" si="18"/>
        <v>0</v>
      </c>
      <c r="AF31" s="139">
        <f t="shared" si="19"/>
        <v>0</v>
      </c>
      <c r="AG31" s="139"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39">
        <f t="shared" si="20"/>
        <v>84346</v>
      </c>
      <c r="AN31" s="139">
        <f t="shared" si="21"/>
        <v>36334</v>
      </c>
      <c r="AO31" s="139">
        <v>36334</v>
      </c>
      <c r="AP31" s="139">
        <v>0</v>
      </c>
      <c r="AQ31" s="139">
        <v>0</v>
      </c>
      <c r="AR31" s="139">
        <v>0</v>
      </c>
      <c r="AS31" s="139">
        <f t="shared" si="22"/>
        <v>0</v>
      </c>
      <c r="AT31" s="139">
        <v>0</v>
      </c>
      <c r="AU31" s="139">
        <v>0</v>
      </c>
      <c r="AV31" s="139">
        <v>0</v>
      </c>
      <c r="AW31" s="139">
        <v>0</v>
      </c>
      <c r="AX31" s="139">
        <f t="shared" si="23"/>
        <v>48012</v>
      </c>
      <c r="AY31" s="139">
        <v>42824</v>
      </c>
      <c r="AZ31" s="139">
        <v>0</v>
      </c>
      <c r="BA31" s="139">
        <v>0</v>
      </c>
      <c r="BB31" s="139">
        <v>5188</v>
      </c>
      <c r="BC31" s="139">
        <v>179575</v>
      </c>
      <c r="BD31" s="139">
        <v>0</v>
      </c>
      <c r="BE31" s="139">
        <v>0</v>
      </c>
      <c r="BF31" s="139">
        <f t="shared" si="24"/>
        <v>84346</v>
      </c>
      <c r="BG31" s="139">
        <f t="shared" si="25"/>
        <v>0</v>
      </c>
      <c r="BH31" s="139">
        <f t="shared" si="26"/>
        <v>0</v>
      </c>
      <c r="BI31" s="139">
        <v>0</v>
      </c>
      <c r="BJ31" s="139">
        <v>0</v>
      </c>
      <c r="BK31" s="139">
        <v>0</v>
      </c>
      <c r="BL31" s="139">
        <v>0</v>
      </c>
      <c r="BM31" s="139">
        <v>0</v>
      </c>
      <c r="BN31" s="139">
        <v>2162</v>
      </c>
      <c r="BO31" s="139">
        <f t="shared" si="27"/>
        <v>0</v>
      </c>
      <c r="BP31" s="139">
        <f t="shared" si="28"/>
        <v>0</v>
      </c>
      <c r="BQ31" s="139">
        <v>0</v>
      </c>
      <c r="BR31" s="139">
        <v>0</v>
      </c>
      <c r="BS31" s="139">
        <v>0</v>
      </c>
      <c r="BT31" s="139">
        <v>0</v>
      </c>
      <c r="BU31" s="139">
        <f t="shared" si="29"/>
        <v>0</v>
      </c>
      <c r="BV31" s="139">
        <v>0</v>
      </c>
      <c r="BW31" s="139">
        <v>0</v>
      </c>
      <c r="BX31" s="139">
        <v>0</v>
      </c>
      <c r="BY31" s="139">
        <v>0</v>
      </c>
      <c r="BZ31" s="139">
        <f t="shared" si="30"/>
        <v>0</v>
      </c>
      <c r="CA31" s="139">
        <v>0</v>
      </c>
      <c r="CB31" s="139">
        <v>0</v>
      </c>
      <c r="CC31" s="139">
        <v>0</v>
      </c>
      <c r="CD31" s="139">
        <v>0</v>
      </c>
      <c r="CE31" s="139">
        <v>50959</v>
      </c>
      <c r="CF31" s="139">
        <v>0</v>
      </c>
      <c r="CG31" s="139">
        <v>0</v>
      </c>
      <c r="CH31" s="139">
        <f t="shared" si="31"/>
        <v>0</v>
      </c>
      <c r="CI31" s="139">
        <f t="shared" si="50"/>
        <v>0</v>
      </c>
      <c r="CJ31" s="139">
        <f t="shared" si="50"/>
        <v>0</v>
      </c>
      <c r="CK31" s="139">
        <f t="shared" si="50"/>
        <v>0</v>
      </c>
      <c r="CL31" s="139">
        <f t="shared" si="50"/>
        <v>0</v>
      </c>
      <c r="CM31" s="139">
        <f t="shared" si="50"/>
        <v>0</v>
      </c>
      <c r="CN31" s="139">
        <f t="shared" si="50"/>
        <v>0</v>
      </c>
      <c r="CO31" s="139">
        <f t="shared" si="50"/>
        <v>0</v>
      </c>
      <c r="CP31" s="139">
        <f t="shared" si="50"/>
        <v>2162</v>
      </c>
      <c r="CQ31" s="139">
        <f t="shared" si="50"/>
        <v>84346</v>
      </c>
      <c r="CR31" s="139">
        <f t="shared" si="50"/>
        <v>36334</v>
      </c>
      <c r="CS31" s="139">
        <f t="shared" si="50"/>
        <v>36334</v>
      </c>
      <c r="CT31" s="139">
        <f t="shared" si="50"/>
        <v>0</v>
      </c>
      <c r="CU31" s="139">
        <f t="shared" si="50"/>
        <v>0</v>
      </c>
      <c r="CV31" s="139">
        <f t="shared" si="50"/>
        <v>0</v>
      </c>
      <c r="CW31" s="139">
        <f t="shared" si="50"/>
        <v>0</v>
      </c>
      <c r="CX31" s="139">
        <f t="shared" si="49"/>
        <v>0</v>
      </c>
      <c r="CY31" s="139">
        <f t="shared" si="49"/>
        <v>0</v>
      </c>
      <c r="CZ31" s="139">
        <f t="shared" si="49"/>
        <v>0</v>
      </c>
      <c r="DA31" s="139">
        <f t="shared" si="49"/>
        <v>0</v>
      </c>
      <c r="DB31" s="139">
        <f t="shared" si="49"/>
        <v>48012</v>
      </c>
      <c r="DC31" s="139">
        <f t="shared" si="49"/>
        <v>42824</v>
      </c>
      <c r="DD31" s="139">
        <f t="shared" si="49"/>
        <v>0</v>
      </c>
      <c r="DE31" s="139">
        <f t="shared" si="49"/>
        <v>0</v>
      </c>
      <c r="DF31" s="139">
        <f t="shared" si="49"/>
        <v>5188</v>
      </c>
      <c r="DG31" s="139">
        <f t="shared" si="49"/>
        <v>230534</v>
      </c>
      <c r="DH31" s="139">
        <f t="shared" si="49"/>
        <v>0</v>
      </c>
      <c r="DI31" s="139">
        <f t="shared" si="49"/>
        <v>0</v>
      </c>
      <c r="DJ31" s="139">
        <f t="shared" si="49"/>
        <v>84346</v>
      </c>
    </row>
    <row r="32" spans="1:114" s="123" customFormat="1" ht="12" customHeight="1">
      <c r="A32" s="124" t="s">
        <v>206</v>
      </c>
      <c r="B32" s="125" t="s">
        <v>256</v>
      </c>
      <c r="C32" s="124" t="s">
        <v>257</v>
      </c>
      <c r="D32" s="139">
        <f t="shared" si="6"/>
        <v>239840</v>
      </c>
      <c r="E32" s="139">
        <f t="shared" si="7"/>
        <v>17638</v>
      </c>
      <c r="F32" s="139">
        <v>0</v>
      </c>
      <c r="G32" s="139">
        <v>0</v>
      </c>
      <c r="H32" s="139">
        <v>0</v>
      </c>
      <c r="I32" s="139">
        <v>17635</v>
      </c>
      <c r="J32" s="140" t="s">
        <v>199</v>
      </c>
      <c r="K32" s="139">
        <v>3</v>
      </c>
      <c r="L32" s="139">
        <v>222202</v>
      </c>
      <c r="M32" s="139">
        <f t="shared" si="8"/>
        <v>56656</v>
      </c>
      <c r="N32" s="139">
        <f t="shared" si="9"/>
        <v>7</v>
      </c>
      <c r="O32" s="139">
        <v>0</v>
      </c>
      <c r="P32" s="139">
        <v>0</v>
      </c>
      <c r="Q32" s="139">
        <v>0</v>
      </c>
      <c r="R32" s="139">
        <v>0</v>
      </c>
      <c r="S32" s="140" t="s">
        <v>199</v>
      </c>
      <c r="T32" s="139">
        <v>7</v>
      </c>
      <c r="U32" s="139">
        <v>56649</v>
      </c>
      <c r="V32" s="139">
        <f t="shared" si="10"/>
        <v>296496</v>
      </c>
      <c r="W32" s="139">
        <f t="shared" si="11"/>
        <v>17645</v>
      </c>
      <c r="X32" s="139">
        <f t="shared" si="12"/>
        <v>0</v>
      </c>
      <c r="Y32" s="139">
        <f t="shared" si="13"/>
        <v>0</v>
      </c>
      <c r="Z32" s="139">
        <f t="shared" si="14"/>
        <v>0</v>
      </c>
      <c r="AA32" s="139">
        <f t="shared" si="15"/>
        <v>17635</v>
      </c>
      <c r="AB32" s="140" t="s">
        <v>199</v>
      </c>
      <c r="AC32" s="139">
        <f t="shared" si="16"/>
        <v>10</v>
      </c>
      <c r="AD32" s="139">
        <f t="shared" si="17"/>
        <v>278851</v>
      </c>
      <c r="AE32" s="139">
        <f t="shared" si="18"/>
        <v>0</v>
      </c>
      <c r="AF32" s="139">
        <f t="shared" si="19"/>
        <v>0</v>
      </c>
      <c r="AG32" s="139"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39">
        <f t="shared" si="20"/>
        <v>42755</v>
      </c>
      <c r="AN32" s="139">
        <f t="shared" si="21"/>
        <v>11023</v>
      </c>
      <c r="AO32" s="139">
        <v>11023</v>
      </c>
      <c r="AP32" s="139">
        <v>0</v>
      </c>
      <c r="AQ32" s="139">
        <v>0</v>
      </c>
      <c r="AR32" s="139">
        <v>0</v>
      </c>
      <c r="AS32" s="139">
        <f t="shared" si="22"/>
        <v>0</v>
      </c>
      <c r="AT32" s="139">
        <v>0</v>
      </c>
      <c r="AU32" s="139">
        <v>0</v>
      </c>
      <c r="AV32" s="139">
        <v>0</v>
      </c>
      <c r="AW32" s="139">
        <v>0</v>
      </c>
      <c r="AX32" s="139">
        <f t="shared" si="23"/>
        <v>31732</v>
      </c>
      <c r="AY32" s="139">
        <v>31732</v>
      </c>
      <c r="AZ32" s="139">
        <v>0</v>
      </c>
      <c r="BA32" s="139">
        <v>0</v>
      </c>
      <c r="BB32" s="139">
        <v>0</v>
      </c>
      <c r="BC32" s="139">
        <v>197085</v>
      </c>
      <c r="BD32" s="139">
        <v>0</v>
      </c>
      <c r="BE32" s="139">
        <v>0</v>
      </c>
      <c r="BF32" s="139">
        <f t="shared" si="24"/>
        <v>42755</v>
      </c>
      <c r="BG32" s="139">
        <f t="shared" si="25"/>
        <v>0</v>
      </c>
      <c r="BH32" s="139">
        <f t="shared" si="26"/>
        <v>0</v>
      </c>
      <c r="BI32" s="139">
        <v>0</v>
      </c>
      <c r="BJ32" s="139">
        <v>0</v>
      </c>
      <c r="BK32" s="139">
        <v>0</v>
      </c>
      <c r="BL32" s="139">
        <v>0</v>
      </c>
      <c r="BM32" s="139">
        <v>0</v>
      </c>
      <c r="BN32" s="139">
        <v>2162</v>
      </c>
      <c r="BO32" s="139">
        <f t="shared" si="27"/>
        <v>0</v>
      </c>
      <c r="BP32" s="139">
        <f t="shared" si="28"/>
        <v>0</v>
      </c>
      <c r="BQ32" s="139">
        <v>0</v>
      </c>
      <c r="BR32" s="139">
        <v>0</v>
      </c>
      <c r="BS32" s="139">
        <v>0</v>
      </c>
      <c r="BT32" s="139">
        <v>0</v>
      </c>
      <c r="BU32" s="139">
        <f t="shared" si="29"/>
        <v>0</v>
      </c>
      <c r="BV32" s="139">
        <v>0</v>
      </c>
      <c r="BW32" s="139">
        <v>0</v>
      </c>
      <c r="BX32" s="139">
        <v>0</v>
      </c>
      <c r="BY32" s="139">
        <v>0</v>
      </c>
      <c r="BZ32" s="139">
        <f t="shared" si="30"/>
        <v>0</v>
      </c>
      <c r="CA32" s="139">
        <v>0</v>
      </c>
      <c r="CB32" s="139">
        <v>0</v>
      </c>
      <c r="CC32" s="139">
        <v>0</v>
      </c>
      <c r="CD32" s="139">
        <v>0</v>
      </c>
      <c r="CE32" s="139">
        <v>54494</v>
      </c>
      <c r="CF32" s="139">
        <v>0</v>
      </c>
      <c r="CG32" s="139">
        <v>0</v>
      </c>
      <c r="CH32" s="139">
        <f t="shared" si="31"/>
        <v>0</v>
      </c>
      <c r="CI32" s="139">
        <f t="shared" si="50"/>
        <v>0</v>
      </c>
      <c r="CJ32" s="139">
        <f t="shared" si="50"/>
        <v>0</v>
      </c>
      <c r="CK32" s="139">
        <f t="shared" si="50"/>
        <v>0</v>
      </c>
      <c r="CL32" s="139">
        <f t="shared" si="50"/>
        <v>0</v>
      </c>
      <c r="CM32" s="139">
        <f t="shared" si="50"/>
        <v>0</v>
      </c>
      <c r="CN32" s="139">
        <f t="shared" si="50"/>
        <v>0</v>
      </c>
      <c r="CO32" s="139">
        <f t="shared" si="50"/>
        <v>0</v>
      </c>
      <c r="CP32" s="139">
        <f t="shared" si="50"/>
        <v>2162</v>
      </c>
      <c r="CQ32" s="139">
        <f t="shared" si="50"/>
        <v>42755</v>
      </c>
      <c r="CR32" s="139">
        <f t="shared" si="50"/>
        <v>11023</v>
      </c>
      <c r="CS32" s="139">
        <f t="shared" si="50"/>
        <v>11023</v>
      </c>
      <c r="CT32" s="139">
        <f t="shared" si="50"/>
        <v>0</v>
      </c>
      <c r="CU32" s="139">
        <f t="shared" si="50"/>
        <v>0</v>
      </c>
      <c r="CV32" s="139">
        <f t="shared" si="50"/>
        <v>0</v>
      </c>
      <c r="CW32" s="139">
        <f t="shared" si="50"/>
        <v>0</v>
      </c>
      <c r="CX32" s="139">
        <f t="shared" si="49"/>
        <v>0</v>
      </c>
      <c r="CY32" s="139">
        <f t="shared" si="49"/>
        <v>0</v>
      </c>
      <c r="CZ32" s="139">
        <f t="shared" si="49"/>
        <v>0</v>
      </c>
      <c r="DA32" s="139">
        <f t="shared" si="49"/>
        <v>0</v>
      </c>
      <c r="DB32" s="139">
        <f t="shared" si="49"/>
        <v>31732</v>
      </c>
      <c r="DC32" s="139">
        <f t="shared" si="49"/>
        <v>31732</v>
      </c>
      <c r="DD32" s="139">
        <f t="shared" si="49"/>
        <v>0</v>
      </c>
      <c r="DE32" s="139">
        <f t="shared" si="49"/>
        <v>0</v>
      </c>
      <c r="DF32" s="139">
        <f t="shared" si="49"/>
        <v>0</v>
      </c>
      <c r="DG32" s="139">
        <f t="shared" si="49"/>
        <v>251579</v>
      </c>
      <c r="DH32" s="139">
        <f t="shared" si="49"/>
        <v>0</v>
      </c>
      <c r="DI32" s="139">
        <f t="shared" si="49"/>
        <v>0</v>
      </c>
      <c r="DJ32" s="139">
        <f t="shared" si="49"/>
        <v>42755</v>
      </c>
    </row>
    <row r="33" spans="1:114" s="123" customFormat="1" ht="12" customHeight="1">
      <c r="A33" s="124" t="s">
        <v>206</v>
      </c>
      <c r="B33" s="125" t="s">
        <v>258</v>
      </c>
      <c r="C33" s="124" t="s">
        <v>259</v>
      </c>
      <c r="D33" s="139">
        <f t="shared" si="6"/>
        <v>245912</v>
      </c>
      <c r="E33" s="139">
        <f t="shared" si="7"/>
        <v>39957</v>
      </c>
      <c r="F33" s="139">
        <v>0</v>
      </c>
      <c r="G33" s="139">
        <v>0</v>
      </c>
      <c r="H33" s="139">
        <v>0</v>
      </c>
      <c r="I33" s="139">
        <v>39936</v>
      </c>
      <c r="J33" s="140" t="s">
        <v>199</v>
      </c>
      <c r="K33" s="139">
        <v>21</v>
      </c>
      <c r="L33" s="139">
        <v>205955</v>
      </c>
      <c r="M33" s="139">
        <f t="shared" si="8"/>
        <v>34704</v>
      </c>
      <c r="N33" s="139">
        <f t="shared" si="9"/>
        <v>12</v>
      </c>
      <c r="O33" s="139">
        <v>0</v>
      </c>
      <c r="P33" s="139">
        <v>0</v>
      </c>
      <c r="Q33" s="139">
        <v>0</v>
      </c>
      <c r="R33" s="139">
        <v>0</v>
      </c>
      <c r="S33" s="140" t="s">
        <v>199</v>
      </c>
      <c r="T33" s="139">
        <v>12</v>
      </c>
      <c r="U33" s="139">
        <v>34692</v>
      </c>
      <c r="V33" s="139">
        <f t="shared" si="10"/>
        <v>280616</v>
      </c>
      <c r="W33" s="139">
        <f t="shared" si="11"/>
        <v>39969</v>
      </c>
      <c r="X33" s="139">
        <f t="shared" si="12"/>
        <v>0</v>
      </c>
      <c r="Y33" s="139">
        <f t="shared" si="13"/>
        <v>0</v>
      </c>
      <c r="Z33" s="139">
        <f t="shared" si="14"/>
        <v>0</v>
      </c>
      <c r="AA33" s="139">
        <f t="shared" si="15"/>
        <v>39936</v>
      </c>
      <c r="AB33" s="140" t="s">
        <v>199</v>
      </c>
      <c r="AC33" s="139">
        <f t="shared" si="16"/>
        <v>33</v>
      </c>
      <c r="AD33" s="139">
        <f t="shared" si="17"/>
        <v>240647</v>
      </c>
      <c r="AE33" s="139">
        <f t="shared" si="18"/>
        <v>0</v>
      </c>
      <c r="AF33" s="139">
        <f t="shared" si="19"/>
        <v>0</v>
      </c>
      <c r="AG33" s="139"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39">
        <f t="shared" si="20"/>
        <v>77621</v>
      </c>
      <c r="AN33" s="139">
        <f t="shared" si="21"/>
        <v>0</v>
      </c>
      <c r="AO33" s="139">
        <v>0</v>
      </c>
      <c r="AP33" s="139">
        <v>0</v>
      </c>
      <c r="AQ33" s="139">
        <v>0</v>
      </c>
      <c r="AR33" s="139">
        <v>0</v>
      </c>
      <c r="AS33" s="139">
        <f t="shared" si="22"/>
        <v>4724</v>
      </c>
      <c r="AT33" s="139">
        <v>0</v>
      </c>
      <c r="AU33" s="139">
        <v>4724</v>
      </c>
      <c r="AV33" s="139">
        <v>0</v>
      </c>
      <c r="AW33" s="139">
        <v>0</v>
      </c>
      <c r="AX33" s="139">
        <f t="shared" si="23"/>
        <v>72897</v>
      </c>
      <c r="AY33" s="139">
        <v>48900</v>
      </c>
      <c r="AZ33" s="139">
        <v>23276</v>
      </c>
      <c r="BA33" s="139">
        <v>0</v>
      </c>
      <c r="BB33" s="139">
        <v>721</v>
      </c>
      <c r="BC33" s="139">
        <v>138414</v>
      </c>
      <c r="BD33" s="139">
        <v>0</v>
      </c>
      <c r="BE33" s="139">
        <v>29877</v>
      </c>
      <c r="BF33" s="139">
        <f t="shared" si="24"/>
        <v>107498</v>
      </c>
      <c r="BG33" s="139">
        <f t="shared" si="25"/>
        <v>0</v>
      </c>
      <c r="BH33" s="139">
        <f t="shared" si="26"/>
        <v>0</v>
      </c>
      <c r="BI33" s="139">
        <v>0</v>
      </c>
      <c r="BJ33" s="139">
        <v>0</v>
      </c>
      <c r="BK33" s="139">
        <v>0</v>
      </c>
      <c r="BL33" s="139">
        <v>0</v>
      </c>
      <c r="BM33" s="139">
        <v>0</v>
      </c>
      <c r="BN33" s="139">
        <v>2162</v>
      </c>
      <c r="BO33" s="139">
        <f t="shared" si="27"/>
        <v>0</v>
      </c>
      <c r="BP33" s="139">
        <f t="shared" si="28"/>
        <v>0</v>
      </c>
      <c r="BQ33" s="139">
        <v>0</v>
      </c>
      <c r="BR33" s="139">
        <v>0</v>
      </c>
      <c r="BS33" s="139">
        <v>0</v>
      </c>
      <c r="BT33" s="139">
        <v>0</v>
      </c>
      <c r="BU33" s="139">
        <f t="shared" si="29"/>
        <v>0</v>
      </c>
      <c r="BV33" s="139">
        <v>0</v>
      </c>
      <c r="BW33" s="139">
        <v>0</v>
      </c>
      <c r="BX33" s="139">
        <v>0</v>
      </c>
      <c r="BY33" s="139">
        <v>0</v>
      </c>
      <c r="BZ33" s="139">
        <f t="shared" si="30"/>
        <v>0</v>
      </c>
      <c r="CA33" s="139">
        <v>0</v>
      </c>
      <c r="CB33" s="139">
        <v>0</v>
      </c>
      <c r="CC33" s="139">
        <v>0</v>
      </c>
      <c r="CD33" s="139">
        <v>0</v>
      </c>
      <c r="CE33" s="139">
        <v>32542</v>
      </c>
      <c r="CF33" s="139">
        <v>0</v>
      </c>
      <c r="CG33" s="139">
        <v>0</v>
      </c>
      <c r="CH33" s="139">
        <f t="shared" si="31"/>
        <v>0</v>
      </c>
      <c r="CI33" s="139">
        <f t="shared" si="50"/>
        <v>0</v>
      </c>
      <c r="CJ33" s="139">
        <f t="shared" si="50"/>
        <v>0</v>
      </c>
      <c r="CK33" s="139">
        <f t="shared" si="50"/>
        <v>0</v>
      </c>
      <c r="CL33" s="139">
        <f t="shared" si="50"/>
        <v>0</v>
      </c>
      <c r="CM33" s="139">
        <f t="shared" si="50"/>
        <v>0</v>
      </c>
      <c r="CN33" s="139">
        <f t="shared" si="50"/>
        <v>0</v>
      </c>
      <c r="CO33" s="139">
        <f t="shared" si="50"/>
        <v>0</v>
      </c>
      <c r="CP33" s="139">
        <f t="shared" si="50"/>
        <v>2162</v>
      </c>
      <c r="CQ33" s="139">
        <f t="shared" si="50"/>
        <v>77621</v>
      </c>
      <c r="CR33" s="139">
        <f t="shared" si="50"/>
        <v>0</v>
      </c>
      <c r="CS33" s="139">
        <f t="shared" si="50"/>
        <v>0</v>
      </c>
      <c r="CT33" s="139">
        <f t="shared" si="50"/>
        <v>0</v>
      </c>
      <c r="CU33" s="139">
        <f t="shared" si="50"/>
        <v>0</v>
      </c>
      <c r="CV33" s="139">
        <f t="shared" si="50"/>
        <v>0</v>
      </c>
      <c r="CW33" s="139">
        <f t="shared" si="50"/>
        <v>4724</v>
      </c>
      <c r="CX33" s="139">
        <f t="shared" si="49"/>
        <v>0</v>
      </c>
      <c r="CY33" s="139">
        <f t="shared" si="49"/>
        <v>4724</v>
      </c>
      <c r="CZ33" s="139">
        <f t="shared" si="49"/>
        <v>0</v>
      </c>
      <c r="DA33" s="139">
        <f t="shared" si="49"/>
        <v>0</v>
      </c>
      <c r="DB33" s="139">
        <f t="shared" si="49"/>
        <v>72897</v>
      </c>
      <c r="DC33" s="139">
        <f t="shared" si="49"/>
        <v>48900</v>
      </c>
      <c r="DD33" s="139">
        <f t="shared" si="49"/>
        <v>23276</v>
      </c>
      <c r="DE33" s="139">
        <f t="shared" si="49"/>
        <v>0</v>
      </c>
      <c r="DF33" s="139">
        <f t="shared" si="49"/>
        <v>721</v>
      </c>
      <c r="DG33" s="139">
        <f t="shared" si="49"/>
        <v>170956</v>
      </c>
      <c r="DH33" s="139">
        <f t="shared" si="49"/>
        <v>0</v>
      </c>
      <c r="DI33" s="139">
        <f t="shared" si="49"/>
        <v>29877</v>
      </c>
      <c r="DJ33" s="139">
        <f t="shared" si="49"/>
        <v>107498</v>
      </c>
    </row>
    <row r="34" spans="1:114" s="123" customFormat="1" ht="12" customHeight="1">
      <c r="A34" s="124" t="s">
        <v>206</v>
      </c>
      <c r="B34" s="125" t="s">
        <v>260</v>
      </c>
      <c r="C34" s="124" t="s">
        <v>261</v>
      </c>
      <c r="D34" s="139">
        <f t="shared" si="6"/>
        <v>121704</v>
      </c>
      <c r="E34" s="139">
        <f t="shared" si="7"/>
        <v>19242</v>
      </c>
      <c r="F34" s="139">
        <v>0</v>
      </c>
      <c r="G34" s="139">
        <v>0</v>
      </c>
      <c r="H34" s="139">
        <v>0</v>
      </c>
      <c r="I34" s="139">
        <v>17704</v>
      </c>
      <c r="J34" s="140" t="s">
        <v>199</v>
      </c>
      <c r="K34" s="139">
        <v>1538</v>
      </c>
      <c r="L34" s="139">
        <v>102462</v>
      </c>
      <c r="M34" s="139">
        <f t="shared" si="8"/>
        <v>15731</v>
      </c>
      <c r="N34" s="139">
        <f t="shared" si="9"/>
        <v>3</v>
      </c>
      <c r="O34" s="139">
        <v>0</v>
      </c>
      <c r="P34" s="139">
        <v>0</v>
      </c>
      <c r="Q34" s="139">
        <v>0</v>
      </c>
      <c r="R34" s="139">
        <v>0</v>
      </c>
      <c r="S34" s="140" t="s">
        <v>199</v>
      </c>
      <c r="T34" s="139">
        <v>3</v>
      </c>
      <c r="U34" s="139">
        <v>15728</v>
      </c>
      <c r="V34" s="139">
        <f t="shared" si="10"/>
        <v>137435</v>
      </c>
      <c r="W34" s="139">
        <f t="shared" si="11"/>
        <v>19245</v>
      </c>
      <c r="X34" s="139">
        <f t="shared" si="12"/>
        <v>0</v>
      </c>
      <c r="Y34" s="139">
        <f t="shared" si="13"/>
        <v>0</v>
      </c>
      <c r="Z34" s="139">
        <f t="shared" si="14"/>
        <v>0</v>
      </c>
      <c r="AA34" s="139">
        <f t="shared" si="15"/>
        <v>17704</v>
      </c>
      <c r="AB34" s="140" t="s">
        <v>199</v>
      </c>
      <c r="AC34" s="139">
        <f t="shared" si="16"/>
        <v>1541</v>
      </c>
      <c r="AD34" s="139">
        <f t="shared" si="17"/>
        <v>118190</v>
      </c>
      <c r="AE34" s="139">
        <f t="shared" si="18"/>
        <v>0</v>
      </c>
      <c r="AF34" s="139">
        <f t="shared" si="19"/>
        <v>0</v>
      </c>
      <c r="AG34" s="139"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39">
        <f t="shared" si="20"/>
        <v>55622</v>
      </c>
      <c r="AN34" s="139">
        <f t="shared" si="21"/>
        <v>0</v>
      </c>
      <c r="AO34" s="139">
        <v>0</v>
      </c>
      <c r="AP34" s="139">
        <v>0</v>
      </c>
      <c r="AQ34" s="139">
        <v>0</v>
      </c>
      <c r="AR34" s="139">
        <v>0</v>
      </c>
      <c r="AS34" s="139">
        <f t="shared" si="22"/>
        <v>0</v>
      </c>
      <c r="AT34" s="139">
        <v>0</v>
      </c>
      <c r="AU34" s="139">
        <v>0</v>
      </c>
      <c r="AV34" s="139">
        <v>0</v>
      </c>
      <c r="AW34" s="139">
        <v>0</v>
      </c>
      <c r="AX34" s="139">
        <f t="shared" si="23"/>
        <v>55622</v>
      </c>
      <c r="AY34" s="139">
        <v>44145</v>
      </c>
      <c r="AZ34" s="139">
        <v>151</v>
      </c>
      <c r="BA34" s="139">
        <v>0</v>
      </c>
      <c r="BB34" s="139">
        <v>11326</v>
      </c>
      <c r="BC34" s="139">
        <v>65992</v>
      </c>
      <c r="BD34" s="139">
        <v>0</v>
      </c>
      <c r="BE34" s="139">
        <v>90</v>
      </c>
      <c r="BF34" s="139">
        <f t="shared" si="24"/>
        <v>55712</v>
      </c>
      <c r="BG34" s="139">
        <f t="shared" si="25"/>
        <v>0</v>
      </c>
      <c r="BH34" s="139">
        <f t="shared" si="26"/>
        <v>0</v>
      </c>
      <c r="BI34" s="139">
        <v>0</v>
      </c>
      <c r="BJ34" s="139">
        <v>0</v>
      </c>
      <c r="BK34" s="139">
        <v>0</v>
      </c>
      <c r="BL34" s="139">
        <v>0</v>
      </c>
      <c r="BM34" s="139">
        <v>0</v>
      </c>
      <c r="BN34" s="139">
        <v>2162</v>
      </c>
      <c r="BO34" s="139">
        <f t="shared" si="27"/>
        <v>0</v>
      </c>
      <c r="BP34" s="139">
        <f t="shared" si="28"/>
        <v>0</v>
      </c>
      <c r="BQ34" s="139">
        <v>0</v>
      </c>
      <c r="BR34" s="139">
        <v>0</v>
      </c>
      <c r="BS34" s="139">
        <v>0</v>
      </c>
      <c r="BT34" s="139">
        <v>0</v>
      </c>
      <c r="BU34" s="139">
        <f t="shared" si="29"/>
        <v>0</v>
      </c>
      <c r="BV34" s="139">
        <v>0</v>
      </c>
      <c r="BW34" s="139">
        <v>0</v>
      </c>
      <c r="BX34" s="139">
        <v>0</v>
      </c>
      <c r="BY34" s="139">
        <v>0</v>
      </c>
      <c r="BZ34" s="139">
        <f t="shared" si="30"/>
        <v>0</v>
      </c>
      <c r="CA34" s="139">
        <v>0</v>
      </c>
      <c r="CB34" s="139">
        <v>0</v>
      </c>
      <c r="CC34" s="139">
        <v>0</v>
      </c>
      <c r="CD34" s="139">
        <v>0</v>
      </c>
      <c r="CE34" s="139">
        <v>13569</v>
      </c>
      <c r="CF34" s="139">
        <v>0</v>
      </c>
      <c r="CG34" s="139">
        <v>0</v>
      </c>
      <c r="CH34" s="139">
        <f t="shared" si="31"/>
        <v>0</v>
      </c>
      <c r="CI34" s="139">
        <f t="shared" si="50"/>
        <v>0</v>
      </c>
      <c r="CJ34" s="139">
        <f t="shared" si="50"/>
        <v>0</v>
      </c>
      <c r="CK34" s="139">
        <f t="shared" si="50"/>
        <v>0</v>
      </c>
      <c r="CL34" s="139">
        <f t="shared" si="50"/>
        <v>0</v>
      </c>
      <c r="CM34" s="139">
        <f t="shared" si="50"/>
        <v>0</v>
      </c>
      <c r="CN34" s="139">
        <f t="shared" si="50"/>
        <v>0</v>
      </c>
      <c r="CO34" s="139">
        <f t="shared" si="50"/>
        <v>0</v>
      </c>
      <c r="CP34" s="139">
        <f t="shared" si="50"/>
        <v>2162</v>
      </c>
      <c r="CQ34" s="139">
        <f t="shared" si="50"/>
        <v>55622</v>
      </c>
      <c r="CR34" s="139">
        <f t="shared" si="50"/>
        <v>0</v>
      </c>
      <c r="CS34" s="139">
        <f t="shared" si="50"/>
        <v>0</v>
      </c>
      <c r="CT34" s="139">
        <f t="shared" si="50"/>
        <v>0</v>
      </c>
      <c r="CU34" s="139">
        <f t="shared" si="50"/>
        <v>0</v>
      </c>
      <c r="CV34" s="139">
        <f t="shared" si="50"/>
        <v>0</v>
      </c>
      <c r="CW34" s="139">
        <f t="shared" si="50"/>
        <v>0</v>
      </c>
      <c r="CX34" s="139">
        <f t="shared" si="49"/>
        <v>0</v>
      </c>
      <c r="CY34" s="139">
        <f t="shared" si="49"/>
        <v>0</v>
      </c>
      <c r="CZ34" s="139">
        <f t="shared" si="49"/>
        <v>0</v>
      </c>
      <c r="DA34" s="139">
        <f t="shared" si="49"/>
        <v>0</v>
      </c>
      <c r="DB34" s="139">
        <f t="shared" si="49"/>
        <v>55622</v>
      </c>
      <c r="DC34" s="139">
        <f t="shared" si="49"/>
        <v>44145</v>
      </c>
      <c r="DD34" s="139">
        <f t="shared" si="49"/>
        <v>151</v>
      </c>
      <c r="DE34" s="139">
        <f t="shared" si="49"/>
        <v>0</v>
      </c>
      <c r="DF34" s="139">
        <f t="shared" si="49"/>
        <v>11326</v>
      </c>
      <c r="DG34" s="139">
        <f t="shared" si="49"/>
        <v>79561</v>
      </c>
      <c r="DH34" s="139">
        <f t="shared" si="49"/>
        <v>0</v>
      </c>
      <c r="DI34" s="139">
        <f t="shared" si="49"/>
        <v>90</v>
      </c>
      <c r="DJ34" s="139">
        <f t="shared" si="49"/>
        <v>55712</v>
      </c>
    </row>
    <row r="35" spans="1:114" s="123" customFormat="1" ht="12" customHeight="1">
      <c r="A35" s="124" t="s">
        <v>206</v>
      </c>
      <c r="B35" s="125" t="s">
        <v>262</v>
      </c>
      <c r="C35" s="124" t="s">
        <v>263</v>
      </c>
      <c r="D35" s="139">
        <f t="shared" si="6"/>
        <v>170137</v>
      </c>
      <c r="E35" s="139">
        <f t="shared" si="7"/>
        <v>50814</v>
      </c>
      <c r="F35" s="139">
        <v>15414</v>
      </c>
      <c r="G35" s="139">
        <v>0</v>
      </c>
      <c r="H35" s="139">
        <v>0</v>
      </c>
      <c r="I35" s="139">
        <v>31085</v>
      </c>
      <c r="J35" s="140" t="s">
        <v>199</v>
      </c>
      <c r="K35" s="139">
        <v>4315</v>
      </c>
      <c r="L35" s="139">
        <v>119323</v>
      </c>
      <c r="M35" s="139">
        <f t="shared" si="8"/>
        <v>32425</v>
      </c>
      <c r="N35" s="139">
        <f t="shared" si="9"/>
        <v>863</v>
      </c>
      <c r="O35" s="139">
        <v>0</v>
      </c>
      <c r="P35" s="139">
        <v>0</v>
      </c>
      <c r="Q35" s="139">
        <v>0</v>
      </c>
      <c r="R35" s="139">
        <v>863</v>
      </c>
      <c r="S35" s="140" t="s">
        <v>199</v>
      </c>
      <c r="T35" s="139">
        <v>0</v>
      </c>
      <c r="U35" s="139">
        <v>31562</v>
      </c>
      <c r="V35" s="139">
        <f t="shared" si="10"/>
        <v>202562</v>
      </c>
      <c r="W35" s="139">
        <f t="shared" si="11"/>
        <v>51677</v>
      </c>
      <c r="X35" s="139">
        <f t="shared" si="12"/>
        <v>15414</v>
      </c>
      <c r="Y35" s="139">
        <f t="shared" si="13"/>
        <v>0</v>
      </c>
      <c r="Z35" s="139">
        <f t="shared" si="14"/>
        <v>0</v>
      </c>
      <c r="AA35" s="139">
        <f t="shared" si="15"/>
        <v>31948</v>
      </c>
      <c r="AB35" s="140" t="s">
        <v>199</v>
      </c>
      <c r="AC35" s="139">
        <f t="shared" si="16"/>
        <v>4315</v>
      </c>
      <c r="AD35" s="139">
        <f t="shared" si="17"/>
        <v>150885</v>
      </c>
      <c r="AE35" s="139">
        <f t="shared" si="18"/>
        <v>0</v>
      </c>
      <c r="AF35" s="139">
        <f t="shared" si="19"/>
        <v>0</v>
      </c>
      <c r="AG35" s="139"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39">
        <f t="shared" si="20"/>
        <v>104728</v>
      </c>
      <c r="AN35" s="139">
        <f t="shared" si="21"/>
        <v>0</v>
      </c>
      <c r="AO35" s="139">
        <v>0</v>
      </c>
      <c r="AP35" s="139">
        <v>0</v>
      </c>
      <c r="AQ35" s="139">
        <v>0</v>
      </c>
      <c r="AR35" s="139">
        <v>0</v>
      </c>
      <c r="AS35" s="139">
        <f t="shared" si="22"/>
        <v>0</v>
      </c>
      <c r="AT35" s="139">
        <v>0</v>
      </c>
      <c r="AU35" s="139">
        <v>0</v>
      </c>
      <c r="AV35" s="139">
        <v>0</v>
      </c>
      <c r="AW35" s="139">
        <v>0</v>
      </c>
      <c r="AX35" s="139">
        <f t="shared" si="23"/>
        <v>104728</v>
      </c>
      <c r="AY35" s="139">
        <v>63957</v>
      </c>
      <c r="AZ35" s="139">
        <v>26571</v>
      </c>
      <c r="BA35" s="139">
        <v>0</v>
      </c>
      <c r="BB35" s="139">
        <v>14200</v>
      </c>
      <c r="BC35" s="139">
        <v>65409</v>
      </c>
      <c r="BD35" s="139">
        <v>0</v>
      </c>
      <c r="BE35" s="139">
        <v>0</v>
      </c>
      <c r="BF35" s="139">
        <f t="shared" si="24"/>
        <v>104728</v>
      </c>
      <c r="BG35" s="139">
        <f t="shared" si="25"/>
        <v>0</v>
      </c>
      <c r="BH35" s="139">
        <f t="shared" si="26"/>
        <v>0</v>
      </c>
      <c r="BI35" s="139">
        <v>0</v>
      </c>
      <c r="BJ35" s="139">
        <v>0</v>
      </c>
      <c r="BK35" s="139">
        <v>0</v>
      </c>
      <c r="BL35" s="139">
        <v>0</v>
      </c>
      <c r="BM35" s="139">
        <v>0</v>
      </c>
      <c r="BN35" s="139">
        <v>2162</v>
      </c>
      <c r="BO35" s="139">
        <f t="shared" si="27"/>
        <v>30252</v>
      </c>
      <c r="BP35" s="139">
        <f t="shared" si="28"/>
        <v>0</v>
      </c>
      <c r="BQ35" s="139">
        <v>0</v>
      </c>
      <c r="BR35" s="139">
        <v>0</v>
      </c>
      <c r="BS35" s="139">
        <v>0</v>
      </c>
      <c r="BT35" s="139">
        <v>0</v>
      </c>
      <c r="BU35" s="139">
        <f t="shared" si="29"/>
        <v>0</v>
      </c>
      <c r="BV35" s="139">
        <v>0</v>
      </c>
      <c r="BW35" s="139">
        <v>0</v>
      </c>
      <c r="BX35" s="139">
        <v>0</v>
      </c>
      <c r="BY35" s="139">
        <v>0</v>
      </c>
      <c r="BZ35" s="139">
        <f t="shared" si="30"/>
        <v>30252</v>
      </c>
      <c r="CA35" s="139">
        <v>0</v>
      </c>
      <c r="CB35" s="139">
        <v>0</v>
      </c>
      <c r="CC35" s="139">
        <v>30252</v>
      </c>
      <c r="CD35" s="139">
        <v>0</v>
      </c>
      <c r="CE35" s="139">
        <v>11</v>
      </c>
      <c r="CF35" s="139">
        <v>0</v>
      </c>
      <c r="CG35" s="139">
        <v>0</v>
      </c>
      <c r="CH35" s="139">
        <f t="shared" si="31"/>
        <v>30252</v>
      </c>
      <c r="CI35" s="139">
        <f t="shared" si="50"/>
        <v>0</v>
      </c>
      <c r="CJ35" s="139">
        <f t="shared" si="50"/>
        <v>0</v>
      </c>
      <c r="CK35" s="139">
        <f t="shared" si="50"/>
        <v>0</v>
      </c>
      <c r="CL35" s="139">
        <f t="shared" si="50"/>
        <v>0</v>
      </c>
      <c r="CM35" s="139">
        <f t="shared" si="50"/>
        <v>0</v>
      </c>
      <c r="CN35" s="139">
        <f t="shared" si="50"/>
        <v>0</v>
      </c>
      <c r="CO35" s="139">
        <f t="shared" si="50"/>
        <v>0</v>
      </c>
      <c r="CP35" s="139">
        <f t="shared" si="50"/>
        <v>2162</v>
      </c>
      <c r="CQ35" s="139">
        <f t="shared" si="50"/>
        <v>134980</v>
      </c>
      <c r="CR35" s="139">
        <f t="shared" si="50"/>
        <v>0</v>
      </c>
      <c r="CS35" s="139">
        <f t="shared" si="50"/>
        <v>0</v>
      </c>
      <c r="CT35" s="139">
        <f t="shared" si="50"/>
        <v>0</v>
      </c>
      <c r="CU35" s="139">
        <f t="shared" si="50"/>
        <v>0</v>
      </c>
      <c r="CV35" s="139">
        <f t="shared" si="50"/>
        <v>0</v>
      </c>
      <c r="CW35" s="139">
        <f t="shared" si="50"/>
        <v>0</v>
      </c>
      <c r="CX35" s="139">
        <f t="shared" si="49"/>
        <v>0</v>
      </c>
      <c r="CY35" s="139">
        <f t="shared" si="49"/>
        <v>0</v>
      </c>
      <c r="CZ35" s="139">
        <f t="shared" si="49"/>
        <v>0</v>
      </c>
      <c r="DA35" s="139">
        <f t="shared" si="49"/>
        <v>0</v>
      </c>
      <c r="DB35" s="139">
        <f t="shared" si="49"/>
        <v>134980</v>
      </c>
      <c r="DC35" s="139">
        <f t="shared" si="49"/>
        <v>63957</v>
      </c>
      <c r="DD35" s="139">
        <f t="shared" si="49"/>
        <v>26571</v>
      </c>
      <c r="DE35" s="139">
        <f t="shared" si="49"/>
        <v>30252</v>
      </c>
      <c r="DF35" s="139">
        <f t="shared" si="49"/>
        <v>14200</v>
      </c>
      <c r="DG35" s="139">
        <f t="shared" si="49"/>
        <v>65420</v>
      </c>
      <c r="DH35" s="139">
        <f t="shared" si="49"/>
        <v>0</v>
      </c>
      <c r="DI35" s="139">
        <f t="shared" si="49"/>
        <v>0</v>
      </c>
      <c r="DJ35" s="139">
        <f t="shared" si="49"/>
        <v>134980</v>
      </c>
    </row>
    <row r="36" spans="1:114" s="123" customFormat="1" ht="12" customHeight="1">
      <c r="A36" s="124" t="s">
        <v>206</v>
      </c>
      <c r="B36" s="125" t="s">
        <v>264</v>
      </c>
      <c r="C36" s="124" t="s">
        <v>265</v>
      </c>
      <c r="D36" s="139">
        <f t="shared" si="6"/>
        <v>34059</v>
      </c>
      <c r="E36" s="139">
        <f t="shared" si="7"/>
        <v>3644</v>
      </c>
      <c r="F36" s="139">
        <v>0</v>
      </c>
      <c r="G36" s="139">
        <v>0</v>
      </c>
      <c r="H36" s="139">
        <v>0</v>
      </c>
      <c r="I36" s="139">
        <v>3644</v>
      </c>
      <c r="J36" s="140" t="s">
        <v>199</v>
      </c>
      <c r="K36" s="139">
        <v>0</v>
      </c>
      <c r="L36" s="139">
        <v>30415</v>
      </c>
      <c r="M36" s="139">
        <f t="shared" si="8"/>
        <v>0</v>
      </c>
      <c r="N36" s="139">
        <f t="shared" si="9"/>
        <v>0</v>
      </c>
      <c r="O36" s="139">
        <v>0</v>
      </c>
      <c r="P36" s="139">
        <v>0</v>
      </c>
      <c r="Q36" s="139">
        <v>0</v>
      </c>
      <c r="R36" s="139">
        <v>0</v>
      </c>
      <c r="S36" s="140" t="s">
        <v>199</v>
      </c>
      <c r="T36" s="139">
        <v>0</v>
      </c>
      <c r="U36" s="139">
        <v>0</v>
      </c>
      <c r="V36" s="139">
        <f t="shared" si="10"/>
        <v>34059</v>
      </c>
      <c r="W36" s="139">
        <f t="shared" si="11"/>
        <v>3644</v>
      </c>
      <c r="X36" s="139">
        <f t="shared" si="12"/>
        <v>0</v>
      </c>
      <c r="Y36" s="139">
        <f t="shared" si="13"/>
        <v>0</v>
      </c>
      <c r="Z36" s="139">
        <f t="shared" si="14"/>
        <v>0</v>
      </c>
      <c r="AA36" s="139">
        <f t="shared" si="15"/>
        <v>3644</v>
      </c>
      <c r="AB36" s="140" t="s">
        <v>199</v>
      </c>
      <c r="AC36" s="139">
        <f t="shared" si="16"/>
        <v>0</v>
      </c>
      <c r="AD36" s="139">
        <f t="shared" si="17"/>
        <v>30415</v>
      </c>
      <c r="AE36" s="139">
        <f t="shared" si="18"/>
        <v>0</v>
      </c>
      <c r="AF36" s="139">
        <f t="shared" si="19"/>
        <v>0</v>
      </c>
      <c r="AG36" s="139"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39">
        <f t="shared" si="20"/>
        <v>34059</v>
      </c>
      <c r="AN36" s="139">
        <f t="shared" si="21"/>
        <v>8262</v>
      </c>
      <c r="AO36" s="139">
        <v>8262</v>
      </c>
      <c r="AP36" s="139">
        <v>0</v>
      </c>
      <c r="AQ36" s="139">
        <v>0</v>
      </c>
      <c r="AR36" s="139">
        <v>0</v>
      </c>
      <c r="AS36" s="139">
        <f t="shared" si="22"/>
        <v>25797</v>
      </c>
      <c r="AT36" s="139">
        <v>904</v>
      </c>
      <c r="AU36" s="139">
        <v>24312</v>
      </c>
      <c r="AV36" s="139">
        <v>581</v>
      </c>
      <c r="AW36" s="139">
        <v>0</v>
      </c>
      <c r="AX36" s="139">
        <f t="shared" si="23"/>
        <v>0</v>
      </c>
      <c r="AY36" s="139">
        <v>0</v>
      </c>
      <c r="AZ36" s="139">
        <v>0</v>
      </c>
      <c r="BA36" s="139">
        <v>0</v>
      </c>
      <c r="BB36" s="139">
        <v>0</v>
      </c>
      <c r="BC36" s="139">
        <v>0</v>
      </c>
      <c r="BD36" s="139">
        <v>0</v>
      </c>
      <c r="BE36" s="139">
        <v>0</v>
      </c>
      <c r="BF36" s="139">
        <f t="shared" si="24"/>
        <v>34059</v>
      </c>
      <c r="BG36" s="139">
        <f t="shared" si="25"/>
        <v>0</v>
      </c>
      <c r="BH36" s="139">
        <f t="shared" si="26"/>
        <v>0</v>
      </c>
      <c r="BI36" s="139">
        <v>0</v>
      </c>
      <c r="BJ36" s="139">
        <v>0</v>
      </c>
      <c r="BK36" s="139">
        <v>0</v>
      </c>
      <c r="BL36" s="139">
        <v>0</v>
      </c>
      <c r="BM36" s="139">
        <v>0</v>
      </c>
      <c r="BN36" s="139">
        <v>0</v>
      </c>
      <c r="BO36" s="139">
        <f t="shared" si="27"/>
        <v>0</v>
      </c>
      <c r="BP36" s="139">
        <f t="shared" si="28"/>
        <v>0</v>
      </c>
      <c r="BQ36" s="139">
        <v>0</v>
      </c>
      <c r="BR36" s="139">
        <v>0</v>
      </c>
      <c r="BS36" s="139">
        <v>0</v>
      </c>
      <c r="BT36" s="139">
        <v>0</v>
      </c>
      <c r="BU36" s="139">
        <f t="shared" si="29"/>
        <v>0</v>
      </c>
      <c r="BV36" s="139">
        <v>0</v>
      </c>
      <c r="BW36" s="139">
        <v>0</v>
      </c>
      <c r="BX36" s="139">
        <v>0</v>
      </c>
      <c r="BY36" s="139">
        <v>0</v>
      </c>
      <c r="BZ36" s="139">
        <f t="shared" si="30"/>
        <v>0</v>
      </c>
      <c r="CA36" s="139">
        <v>0</v>
      </c>
      <c r="CB36" s="139">
        <v>0</v>
      </c>
      <c r="CC36" s="139">
        <v>0</v>
      </c>
      <c r="CD36" s="139">
        <v>0</v>
      </c>
      <c r="CE36" s="139">
        <v>0</v>
      </c>
      <c r="CF36" s="139">
        <v>0</v>
      </c>
      <c r="CG36" s="139">
        <v>0</v>
      </c>
      <c r="CH36" s="139">
        <f t="shared" si="31"/>
        <v>0</v>
      </c>
      <c r="CI36" s="139">
        <f t="shared" si="50"/>
        <v>0</v>
      </c>
      <c r="CJ36" s="139">
        <f t="shared" si="50"/>
        <v>0</v>
      </c>
      <c r="CK36" s="139">
        <f t="shared" si="50"/>
        <v>0</v>
      </c>
      <c r="CL36" s="139">
        <f t="shared" si="50"/>
        <v>0</v>
      </c>
      <c r="CM36" s="139">
        <f t="shared" si="50"/>
        <v>0</v>
      </c>
      <c r="CN36" s="139">
        <f t="shared" si="50"/>
        <v>0</v>
      </c>
      <c r="CO36" s="139">
        <f t="shared" si="50"/>
        <v>0</v>
      </c>
      <c r="CP36" s="139">
        <f t="shared" si="50"/>
        <v>0</v>
      </c>
      <c r="CQ36" s="139">
        <f t="shared" si="50"/>
        <v>34059</v>
      </c>
      <c r="CR36" s="139">
        <f t="shared" si="50"/>
        <v>8262</v>
      </c>
      <c r="CS36" s="139">
        <f t="shared" si="50"/>
        <v>8262</v>
      </c>
      <c r="CT36" s="139">
        <f t="shared" si="50"/>
        <v>0</v>
      </c>
      <c r="CU36" s="139">
        <f t="shared" si="50"/>
        <v>0</v>
      </c>
      <c r="CV36" s="139">
        <f t="shared" si="50"/>
        <v>0</v>
      </c>
      <c r="CW36" s="139">
        <f t="shared" si="50"/>
        <v>25797</v>
      </c>
      <c r="CX36" s="139">
        <f t="shared" si="49"/>
        <v>904</v>
      </c>
      <c r="CY36" s="139">
        <f t="shared" si="49"/>
        <v>24312</v>
      </c>
      <c r="CZ36" s="139">
        <f t="shared" si="49"/>
        <v>581</v>
      </c>
      <c r="DA36" s="139">
        <f t="shared" si="49"/>
        <v>0</v>
      </c>
      <c r="DB36" s="139">
        <f t="shared" si="49"/>
        <v>0</v>
      </c>
      <c r="DC36" s="139">
        <f t="shared" si="49"/>
        <v>0</v>
      </c>
      <c r="DD36" s="139">
        <f t="shared" si="49"/>
        <v>0</v>
      </c>
      <c r="DE36" s="139">
        <f t="shared" si="49"/>
        <v>0</v>
      </c>
      <c r="DF36" s="139">
        <f t="shared" si="49"/>
        <v>0</v>
      </c>
      <c r="DG36" s="139">
        <f t="shared" si="49"/>
        <v>0</v>
      </c>
      <c r="DH36" s="139">
        <f t="shared" si="49"/>
        <v>0</v>
      </c>
      <c r="DI36" s="139">
        <f t="shared" si="49"/>
        <v>0</v>
      </c>
      <c r="DJ36" s="139">
        <f t="shared" si="49"/>
        <v>34059</v>
      </c>
    </row>
    <row r="37" spans="1:114" s="123" customFormat="1" ht="12" customHeight="1">
      <c r="A37" s="124" t="s">
        <v>206</v>
      </c>
      <c r="B37" s="125" t="s">
        <v>266</v>
      </c>
      <c r="C37" s="124" t="s">
        <v>267</v>
      </c>
      <c r="D37" s="139">
        <f t="shared" si="6"/>
        <v>37216</v>
      </c>
      <c r="E37" s="139">
        <f t="shared" si="7"/>
        <v>1812</v>
      </c>
      <c r="F37" s="139">
        <v>0</v>
      </c>
      <c r="G37" s="139">
        <v>0</v>
      </c>
      <c r="H37" s="139">
        <v>0</v>
      </c>
      <c r="I37" s="139">
        <v>1812</v>
      </c>
      <c r="J37" s="140" t="s">
        <v>199</v>
      </c>
      <c r="K37" s="139">
        <v>0</v>
      </c>
      <c r="L37" s="139">
        <v>35404</v>
      </c>
      <c r="M37" s="139">
        <f t="shared" si="8"/>
        <v>0</v>
      </c>
      <c r="N37" s="139">
        <f t="shared" si="9"/>
        <v>0</v>
      </c>
      <c r="O37" s="139">
        <v>0</v>
      </c>
      <c r="P37" s="139">
        <v>0</v>
      </c>
      <c r="Q37" s="139">
        <v>0</v>
      </c>
      <c r="R37" s="139">
        <v>0</v>
      </c>
      <c r="S37" s="140" t="s">
        <v>199</v>
      </c>
      <c r="T37" s="139">
        <v>0</v>
      </c>
      <c r="U37" s="139">
        <v>0</v>
      </c>
      <c r="V37" s="139">
        <f t="shared" si="10"/>
        <v>37216</v>
      </c>
      <c r="W37" s="139">
        <f t="shared" si="11"/>
        <v>1812</v>
      </c>
      <c r="X37" s="139">
        <f t="shared" si="12"/>
        <v>0</v>
      </c>
      <c r="Y37" s="139">
        <f t="shared" si="13"/>
        <v>0</v>
      </c>
      <c r="Z37" s="139">
        <f t="shared" si="14"/>
        <v>0</v>
      </c>
      <c r="AA37" s="139">
        <f t="shared" si="15"/>
        <v>1812</v>
      </c>
      <c r="AB37" s="140" t="s">
        <v>199</v>
      </c>
      <c r="AC37" s="139">
        <f t="shared" si="16"/>
        <v>0</v>
      </c>
      <c r="AD37" s="139">
        <f t="shared" si="17"/>
        <v>35404</v>
      </c>
      <c r="AE37" s="139">
        <f t="shared" si="18"/>
        <v>0</v>
      </c>
      <c r="AF37" s="139">
        <f t="shared" si="19"/>
        <v>0</v>
      </c>
      <c r="AG37" s="139"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39">
        <f t="shared" si="20"/>
        <v>37216</v>
      </c>
      <c r="AN37" s="139">
        <f t="shared" si="21"/>
        <v>5052</v>
      </c>
      <c r="AO37" s="139">
        <v>5052</v>
      </c>
      <c r="AP37" s="139">
        <v>0</v>
      </c>
      <c r="AQ37" s="139">
        <v>0</v>
      </c>
      <c r="AR37" s="139">
        <v>0</v>
      </c>
      <c r="AS37" s="139">
        <f t="shared" si="22"/>
        <v>8176</v>
      </c>
      <c r="AT37" s="139">
        <v>3491</v>
      </c>
      <c r="AU37" s="139">
        <v>4685</v>
      </c>
      <c r="AV37" s="139">
        <v>0</v>
      </c>
      <c r="AW37" s="139">
        <v>0</v>
      </c>
      <c r="AX37" s="139">
        <f t="shared" si="23"/>
        <v>23988</v>
      </c>
      <c r="AY37" s="139">
        <v>9129</v>
      </c>
      <c r="AZ37" s="139">
        <v>5016</v>
      </c>
      <c r="BA37" s="139">
        <v>9843</v>
      </c>
      <c r="BB37" s="139">
        <v>0</v>
      </c>
      <c r="BC37" s="139">
        <v>0</v>
      </c>
      <c r="BD37" s="139">
        <v>0</v>
      </c>
      <c r="BE37" s="139">
        <v>0</v>
      </c>
      <c r="BF37" s="139">
        <f t="shared" si="24"/>
        <v>37216</v>
      </c>
      <c r="BG37" s="139">
        <f t="shared" si="25"/>
        <v>0</v>
      </c>
      <c r="BH37" s="139">
        <f t="shared" si="26"/>
        <v>0</v>
      </c>
      <c r="BI37" s="139">
        <v>0</v>
      </c>
      <c r="BJ37" s="139">
        <v>0</v>
      </c>
      <c r="BK37" s="139">
        <v>0</v>
      </c>
      <c r="BL37" s="139">
        <v>0</v>
      </c>
      <c r="BM37" s="139">
        <v>0</v>
      </c>
      <c r="BN37" s="139">
        <v>0</v>
      </c>
      <c r="BO37" s="139">
        <f t="shared" si="27"/>
        <v>0</v>
      </c>
      <c r="BP37" s="139">
        <f t="shared" si="28"/>
        <v>0</v>
      </c>
      <c r="BQ37" s="139">
        <v>0</v>
      </c>
      <c r="BR37" s="139">
        <v>0</v>
      </c>
      <c r="BS37" s="139">
        <v>0</v>
      </c>
      <c r="BT37" s="139">
        <v>0</v>
      </c>
      <c r="BU37" s="139">
        <f t="shared" si="29"/>
        <v>0</v>
      </c>
      <c r="BV37" s="139">
        <v>0</v>
      </c>
      <c r="BW37" s="139">
        <v>0</v>
      </c>
      <c r="BX37" s="139">
        <v>0</v>
      </c>
      <c r="BY37" s="139">
        <v>0</v>
      </c>
      <c r="BZ37" s="139">
        <f t="shared" si="30"/>
        <v>0</v>
      </c>
      <c r="CA37" s="139">
        <v>0</v>
      </c>
      <c r="CB37" s="139">
        <v>0</v>
      </c>
      <c r="CC37" s="139">
        <v>0</v>
      </c>
      <c r="CD37" s="139">
        <v>0</v>
      </c>
      <c r="CE37" s="139">
        <v>0</v>
      </c>
      <c r="CF37" s="139">
        <v>0</v>
      </c>
      <c r="CG37" s="139">
        <v>0</v>
      </c>
      <c r="CH37" s="139">
        <f t="shared" si="31"/>
        <v>0</v>
      </c>
      <c r="CI37" s="139">
        <f t="shared" si="50"/>
        <v>0</v>
      </c>
      <c r="CJ37" s="139">
        <f t="shared" si="50"/>
        <v>0</v>
      </c>
      <c r="CK37" s="139">
        <f t="shared" si="50"/>
        <v>0</v>
      </c>
      <c r="CL37" s="139">
        <f t="shared" si="50"/>
        <v>0</v>
      </c>
      <c r="CM37" s="139">
        <f t="shared" si="50"/>
        <v>0</v>
      </c>
      <c r="CN37" s="139">
        <f t="shared" si="50"/>
        <v>0</v>
      </c>
      <c r="CO37" s="139">
        <f t="shared" si="50"/>
        <v>0</v>
      </c>
      <c r="CP37" s="139">
        <f t="shared" si="50"/>
        <v>0</v>
      </c>
      <c r="CQ37" s="139">
        <f t="shared" si="50"/>
        <v>37216</v>
      </c>
      <c r="CR37" s="139">
        <f t="shared" si="50"/>
        <v>5052</v>
      </c>
      <c r="CS37" s="139">
        <f t="shared" si="50"/>
        <v>5052</v>
      </c>
      <c r="CT37" s="139">
        <f t="shared" si="50"/>
        <v>0</v>
      </c>
      <c r="CU37" s="139">
        <f t="shared" si="50"/>
        <v>0</v>
      </c>
      <c r="CV37" s="139">
        <f t="shared" si="50"/>
        <v>0</v>
      </c>
      <c r="CW37" s="139">
        <f t="shared" si="50"/>
        <v>8176</v>
      </c>
      <c r="CX37" s="139">
        <f t="shared" si="49"/>
        <v>3491</v>
      </c>
      <c r="CY37" s="139">
        <f t="shared" si="49"/>
        <v>4685</v>
      </c>
      <c r="CZ37" s="139">
        <f t="shared" si="49"/>
        <v>0</v>
      </c>
      <c r="DA37" s="139">
        <f t="shared" si="49"/>
        <v>0</v>
      </c>
      <c r="DB37" s="139">
        <f t="shared" si="49"/>
        <v>23988</v>
      </c>
      <c r="DC37" s="139">
        <f t="shared" si="49"/>
        <v>9129</v>
      </c>
      <c r="DD37" s="139">
        <f t="shared" si="49"/>
        <v>5016</v>
      </c>
      <c r="DE37" s="139">
        <f t="shared" si="49"/>
        <v>9843</v>
      </c>
      <c r="DF37" s="139">
        <f t="shared" si="49"/>
        <v>0</v>
      </c>
      <c r="DG37" s="139">
        <f t="shared" si="49"/>
        <v>0</v>
      </c>
      <c r="DH37" s="139">
        <f t="shared" si="49"/>
        <v>0</v>
      </c>
      <c r="DI37" s="139">
        <f t="shared" si="49"/>
        <v>0</v>
      </c>
      <c r="DJ37" s="139">
        <f t="shared" si="49"/>
        <v>37216</v>
      </c>
    </row>
    <row r="38" spans="1:114" s="123" customFormat="1" ht="12" customHeight="1">
      <c r="A38" s="124" t="s">
        <v>206</v>
      </c>
      <c r="B38" s="125" t="s">
        <v>268</v>
      </c>
      <c r="C38" s="124" t="s">
        <v>269</v>
      </c>
      <c r="D38" s="139">
        <f t="shared" si="6"/>
        <v>35612</v>
      </c>
      <c r="E38" s="139">
        <f t="shared" si="7"/>
        <v>0</v>
      </c>
      <c r="F38" s="139">
        <v>0</v>
      </c>
      <c r="G38" s="139">
        <v>0</v>
      </c>
      <c r="H38" s="139">
        <v>0</v>
      </c>
      <c r="I38" s="139">
        <v>0</v>
      </c>
      <c r="J38" s="140" t="s">
        <v>199</v>
      </c>
      <c r="K38" s="139">
        <v>0</v>
      </c>
      <c r="L38" s="139">
        <v>35612</v>
      </c>
      <c r="M38" s="139">
        <f t="shared" si="8"/>
        <v>0</v>
      </c>
      <c r="N38" s="139">
        <f t="shared" si="9"/>
        <v>0</v>
      </c>
      <c r="O38" s="139">
        <v>0</v>
      </c>
      <c r="P38" s="139">
        <v>0</v>
      </c>
      <c r="Q38" s="139">
        <v>0</v>
      </c>
      <c r="R38" s="139">
        <v>0</v>
      </c>
      <c r="S38" s="140" t="s">
        <v>199</v>
      </c>
      <c r="T38" s="139">
        <v>0</v>
      </c>
      <c r="U38" s="139">
        <v>0</v>
      </c>
      <c r="V38" s="139">
        <f t="shared" si="10"/>
        <v>35612</v>
      </c>
      <c r="W38" s="139">
        <f t="shared" si="11"/>
        <v>0</v>
      </c>
      <c r="X38" s="139">
        <f t="shared" si="12"/>
        <v>0</v>
      </c>
      <c r="Y38" s="139">
        <f t="shared" si="13"/>
        <v>0</v>
      </c>
      <c r="Z38" s="139">
        <f t="shared" si="14"/>
        <v>0</v>
      </c>
      <c r="AA38" s="139">
        <f t="shared" si="15"/>
        <v>0</v>
      </c>
      <c r="AB38" s="140" t="s">
        <v>199</v>
      </c>
      <c r="AC38" s="139">
        <f t="shared" si="16"/>
        <v>0</v>
      </c>
      <c r="AD38" s="139">
        <f t="shared" si="17"/>
        <v>35612</v>
      </c>
      <c r="AE38" s="139">
        <f t="shared" si="18"/>
        <v>0</v>
      </c>
      <c r="AF38" s="139">
        <f t="shared" si="19"/>
        <v>0</v>
      </c>
      <c r="AG38" s="139"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0</v>
      </c>
      <c r="AM38" s="139">
        <f t="shared" si="20"/>
        <v>17209</v>
      </c>
      <c r="AN38" s="139">
        <f t="shared" si="21"/>
        <v>0</v>
      </c>
      <c r="AO38" s="139">
        <v>0</v>
      </c>
      <c r="AP38" s="139"/>
      <c r="AQ38" s="139">
        <v>0</v>
      </c>
      <c r="AR38" s="139">
        <v>0</v>
      </c>
      <c r="AS38" s="139">
        <f t="shared" si="22"/>
        <v>8547</v>
      </c>
      <c r="AT38" s="139">
        <v>8547</v>
      </c>
      <c r="AU38" s="139">
        <v>0</v>
      </c>
      <c r="AV38" s="139">
        <v>0</v>
      </c>
      <c r="AW38" s="139">
        <v>0</v>
      </c>
      <c r="AX38" s="139">
        <f t="shared" si="23"/>
        <v>8662</v>
      </c>
      <c r="AY38" s="139">
        <v>0</v>
      </c>
      <c r="AZ38" s="139">
        <v>0</v>
      </c>
      <c r="BA38" s="139">
        <v>0</v>
      </c>
      <c r="BB38" s="139">
        <v>8662</v>
      </c>
      <c r="BC38" s="139">
        <v>0</v>
      </c>
      <c r="BD38" s="139">
        <v>0</v>
      </c>
      <c r="BE38" s="139">
        <v>18403</v>
      </c>
      <c r="BF38" s="139">
        <f t="shared" si="24"/>
        <v>35612</v>
      </c>
      <c r="BG38" s="139">
        <f t="shared" si="25"/>
        <v>0</v>
      </c>
      <c r="BH38" s="139">
        <f t="shared" si="26"/>
        <v>0</v>
      </c>
      <c r="BI38" s="139">
        <v>0</v>
      </c>
      <c r="BJ38" s="139">
        <v>0</v>
      </c>
      <c r="BK38" s="139">
        <v>0</v>
      </c>
      <c r="BL38" s="139">
        <v>0</v>
      </c>
      <c r="BM38" s="139">
        <v>0</v>
      </c>
      <c r="BN38" s="139">
        <v>0</v>
      </c>
      <c r="BO38" s="139">
        <f t="shared" si="27"/>
        <v>0</v>
      </c>
      <c r="BP38" s="139">
        <f t="shared" si="28"/>
        <v>0</v>
      </c>
      <c r="BQ38" s="139">
        <v>0</v>
      </c>
      <c r="BR38" s="139">
        <v>0</v>
      </c>
      <c r="BS38" s="139">
        <v>0</v>
      </c>
      <c r="BT38" s="139">
        <v>0</v>
      </c>
      <c r="BU38" s="139">
        <f t="shared" si="29"/>
        <v>0</v>
      </c>
      <c r="BV38" s="139">
        <v>0</v>
      </c>
      <c r="BW38" s="139">
        <v>0</v>
      </c>
      <c r="BX38" s="139">
        <v>0</v>
      </c>
      <c r="BY38" s="139">
        <v>0</v>
      </c>
      <c r="BZ38" s="139">
        <f t="shared" si="30"/>
        <v>0</v>
      </c>
      <c r="CA38" s="139">
        <v>0</v>
      </c>
      <c r="CB38" s="139">
        <v>0</v>
      </c>
      <c r="CC38" s="139">
        <v>0</v>
      </c>
      <c r="CD38" s="139">
        <v>0</v>
      </c>
      <c r="CE38" s="139">
        <v>0</v>
      </c>
      <c r="CF38" s="139">
        <v>0</v>
      </c>
      <c r="CG38" s="139">
        <v>0</v>
      </c>
      <c r="CH38" s="139">
        <f t="shared" si="31"/>
        <v>0</v>
      </c>
      <c r="CI38" s="139">
        <f t="shared" si="50"/>
        <v>0</v>
      </c>
      <c r="CJ38" s="139">
        <f t="shared" si="50"/>
        <v>0</v>
      </c>
      <c r="CK38" s="139">
        <f t="shared" si="50"/>
        <v>0</v>
      </c>
      <c r="CL38" s="139">
        <f t="shared" si="50"/>
        <v>0</v>
      </c>
      <c r="CM38" s="139">
        <f t="shared" si="50"/>
        <v>0</v>
      </c>
      <c r="CN38" s="139">
        <f t="shared" si="50"/>
        <v>0</v>
      </c>
      <c r="CO38" s="139">
        <f t="shared" si="50"/>
        <v>0</v>
      </c>
      <c r="CP38" s="139">
        <f t="shared" si="50"/>
        <v>0</v>
      </c>
      <c r="CQ38" s="139">
        <f t="shared" si="50"/>
        <v>17209</v>
      </c>
      <c r="CR38" s="139">
        <f t="shared" si="50"/>
        <v>0</v>
      </c>
      <c r="CS38" s="139">
        <f t="shared" si="50"/>
        <v>0</v>
      </c>
      <c r="CT38" s="139">
        <f t="shared" si="50"/>
        <v>0</v>
      </c>
      <c r="CU38" s="139">
        <f t="shared" si="50"/>
        <v>0</v>
      </c>
      <c r="CV38" s="139">
        <f t="shared" si="50"/>
        <v>0</v>
      </c>
      <c r="CW38" s="139">
        <f t="shared" si="50"/>
        <v>8547</v>
      </c>
      <c r="CX38" s="139">
        <f t="shared" si="49"/>
        <v>8547</v>
      </c>
      <c r="CY38" s="139">
        <f t="shared" si="49"/>
        <v>0</v>
      </c>
      <c r="CZ38" s="139">
        <f t="shared" si="49"/>
        <v>0</v>
      </c>
      <c r="DA38" s="139">
        <f t="shared" si="49"/>
        <v>0</v>
      </c>
      <c r="DB38" s="139">
        <f t="shared" si="49"/>
        <v>8662</v>
      </c>
      <c r="DC38" s="139">
        <f t="shared" si="49"/>
        <v>0</v>
      </c>
      <c r="DD38" s="139">
        <f t="shared" si="49"/>
        <v>0</v>
      </c>
      <c r="DE38" s="139">
        <f t="shared" si="49"/>
        <v>0</v>
      </c>
      <c r="DF38" s="139">
        <f t="shared" si="49"/>
        <v>8662</v>
      </c>
      <c r="DG38" s="139">
        <f t="shared" si="49"/>
        <v>0</v>
      </c>
      <c r="DH38" s="139">
        <f t="shared" si="49"/>
        <v>0</v>
      </c>
      <c r="DI38" s="139">
        <f t="shared" si="49"/>
        <v>18403</v>
      </c>
      <c r="DJ38" s="139">
        <f t="shared" si="49"/>
        <v>35612</v>
      </c>
    </row>
    <row r="39" spans="1:114" s="123" customFormat="1" ht="12" customHeight="1">
      <c r="A39" s="124" t="s">
        <v>206</v>
      </c>
      <c r="B39" s="125" t="s">
        <v>270</v>
      </c>
      <c r="C39" s="124" t="s">
        <v>271</v>
      </c>
      <c r="D39" s="139">
        <f t="shared" si="6"/>
        <v>18348</v>
      </c>
      <c r="E39" s="139">
        <f t="shared" si="7"/>
        <v>0</v>
      </c>
      <c r="F39" s="139">
        <v>0</v>
      </c>
      <c r="G39" s="139">
        <v>0</v>
      </c>
      <c r="H39" s="139">
        <v>0</v>
      </c>
      <c r="I39" s="139">
        <v>0</v>
      </c>
      <c r="J39" s="140" t="s">
        <v>199</v>
      </c>
      <c r="K39" s="139">
        <v>0</v>
      </c>
      <c r="L39" s="139">
        <v>18348</v>
      </c>
      <c r="M39" s="139">
        <f t="shared" si="8"/>
        <v>44243</v>
      </c>
      <c r="N39" s="139">
        <f t="shared" si="9"/>
        <v>3777</v>
      </c>
      <c r="O39" s="139">
        <v>0</v>
      </c>
      <c r="P39" s="139">
        <v>0</v>
      </c>
      <c r="Q39" s="139">
        <v>0</v>
      </c>
      <c r="R39" s="139">
        <v>3676</v>
      </c>
      <c r="S39" s="140" t="s">
        <v>199</v>
      </c>
      <c r="T39" s="139">
        <v>101</v>
      </c>
      <c r="U39" s="139">
        <v>40466</v>
      </c>
      <c r="V39" s="139">
        <f t="shared" si="10"/>
        <v>62591</v>
      </c>
      <c r="W39" s="139">
        <f t="shared" si="11"/>
        <v>3777</v>
      </c>
      <c r="X39" s="139">
        <f t="shared" si="12"/>
        <v>0</v>
      </c>
      <c r="Y39" s="139">
        <f t="shared" si="13"/>
        <v>0</v>
      </c>
      <c r="Z39" s="139">
        <f t="shared" si="14"/>
        <v>0</v>
      </c>
      <c r="AA39" s="139">
        <f t="shared" si="15"/>
        <v>3676</v>
      </c>
      <c r="AB39" s="140" t="s">
        <v>199</v>
      </c>
      <c r="AC39" s="139">
        <f t="shared" si="16"/>
        <v>101</v>
      </c>
      <c r="AD39" s="139">
        <f t="shared" si="17"/>
        <v>58814</v>
      </c>
      <c r="AE39" s="139">
        <f t="shared" si="18"/>
        <v>1409</v>
      </c>
      <c r="AF39" s="139">
        <f t="shared" si="19"/>
        <v>1409</v>
      </c>
      <c r="AG39" s="139">
        <v>0</v>
      </c>
      <c r="AH39" s="139">
        <v>0</v>
      </c>
      <c r="AI39" s="139">
        <v>0</v>
      </c>
      <c r="AJ39" s="139">
        <v>1409</v>
      </c>
      <c r="AK39" s="139">
        <v>0</v>
      </c>
      <c r="AL39" s="139">
        <v>0</v>
      </c>
      <c r="AM39" s="139">
        <f t="shared" si="20"/>
        <v>12327</v>
      </c>
      <c r="AN39" s="139">
        <f t="shared" si="21"/>
        <v>1801</v>
      </c>
      <c r="AO39" s="139">
        <v>1801</v>
      </c>
      <c r="AP39" s="139">
        <v>0</v>
      </c>
      <c r="AQ39" s="139">
        <v>0</v>
      </c>
      <c r="AR39" s="139">
        <v>0</v>
      </c>
      <c r="AS39" s="139">
        <f t="shared" si="22"/>
        <v>0</v>
      </c>
      <c r="AT39" s="139">
        <v>0</v>
      </c>
      <c r="AU39" s="139">
        <v>0</v>
      </c>
      <c r="AV39" s="139">
        <v>0</v>
      </c>
      <c r="AW39" s="139">
        <v>0</v>
      </c>
      <c r="AX39" s="139">
        <f t="shared" si="23"/>
        <v>10526</v>
      </c>
      <c r="AY39" s="139">
        <v>5040</v>
      </c>
      <c r="AZ39" s="139">
        <v>5093</v>
      </c>
      <c r="BA39" s="139">
        <v>0</v>
      </c>
      <c r="BB39" s="139">
        <v>393</v>
      </c>
      <c r="BC39" s="139">
        <v>0</v>
      </c>
      <c r="BD39" s="139">
        <v>0</v>
      </c>
      <c r="BE39" s="139">
        <v>4612</v>
      </c>
      <c r="BF39" s="139">
        <f t="shared" si="24"/>
        <v>18348</v>
      </c>
      <c r="BG39" s="139">
        <f t="shared" si="25"/>
        <v>36705</v>
      </c>
      <c r="BH39" s="139">
        <f t="shared" si="26"/>
        <v>36705</v>
      </c>
      <c r="BI39" s="139">
        <v>0</v>
      </c>
      <c r="BJ39" s="139">
        <v>0</v>
      </c>
      <c r="BK39" s="139">
        <v>0</v>
      </c>
      <c r="BL39" s="139">
        <v>36705</v>
      </c>
      <c r="BM39" s="139">
        <v>0</v>
      </c>
      <c r="BN39" s="139">
        <v>0</v>
      </c>
      <c r="BO39" s="139">
        <f t="shared" si="27"/>
        <v>5088</v>
      </c>
      <c r="BP39" s="139">
        <f t="shared" si="28"/>
        <v>85</v>
      </c>
      <c r="BQ39" s="139">
        <v>85</v>
      </c>
      <c r="BR39" s="139">
        <v>0</v>
      </c>
      <c r="BS39" s="139">
        <v>0</v>
      </c>
      <c r="BT39" s="139">
        <v>0</v>
      </c>
      <c r="BU39" s="139">
        <f t="shared" si="29"/>
        <v>0</v>
      </c>
      <c r="BV39" s="139">
        <v>0</v>
      </c>
      <c r="BW39" s="139">
        <v>0</v>
      </c>
      <c r="BX39" s="139">
        <v>0</v>
      </c>
      <c r="BY39" s="139">
        <v>0</v>
      </c>
      <c r="BZ39" s="139">
        <f t="shared" si="30"/>
        <v>5003</v>
      </c>
      <c r="CA39" s="139">
        <v>0</v>
      </c>
      <c r="CB39" s="139">
        <v>0</v>
      </c>
      <c r="CC39" s="139">
        <v>0</v>
      </c>
      <c r="CD39" s="139">
        <v>5003</v>
      </c>
      <c r="CE39" s="139">
        <v>0</v>
      </c>
      <c r="CF39" s="139">
        <v>0</v>
      </c>
      <c r="CG39" s="139">
        <v>2450</v>
      </c>
      <c r="CH39" s="139">
        <f t="shared" si="31"/>
        <v>44243</v>
      </c>
      <c r="CI39" s="139">
        <f t="shared" si="50"/>
        <v>38114</v>
      </c>
      <c r="CJ39" s="139">
        <f t="shared" si="50"/>
        <v>38114</v>
      </c>
      <c r="CK39" s="139">
        <f t="shared" si="50"/>
        <v>0</v>
      </c>
      <c r="CL39" s="139">
        <f t="shared" si="50"/>
        <v>0</v>
      </c>
      <c r="CM39" s="139">
        <f t="shared" si="50"/>
        <v>0</v>
      </c>
      <c r="CN39" s="139">
        <f t="shared" si="50"/>
        <v>38114</v>
      </c>
      <c r="CO39" s="139">
        <f t="shared" si="50"/>
        <v>0</v>
      </c>
      <c r="CP39" s="139">
        <f t="shared" si="50"/>
        <v>0</v>
      </c>
      <c r="CQ39" s="139">
        <f t="shared" si="50"/>
        <v>17415</v>
      </c>
      <c r="CR39" s="139">
        <f t="shared" si="50"/>
        <v>1886</v>
      </c>
      <c r="CS39" s="139">
        <f t="shared" si="50"/>
        <v>1886</v>
      </c>
      <c r="CT39" s="139">
        <f t="shared" si="50"/>
        <v>0</v>
      </c>
      <c r="CU39" s="139">
        <f t="shared" si="50"/>
        <v>0</v>
      </c>
      <c r="CV39" s="139">
        <f t="shared" si="50"/>
        <v>0</v>
      </c>
      <c r="CW39" s="139">
        <f t="shared" si="50"/>
        <v>0</v>
      </c>
      <c r="CX39" s="139">
        <f t="shared" si="49"/>
        <v>0</v>
      </c>
      <c r="CY39" s="139">
        <f t="shared" si="49"/>
        <v>0</v>
      </c>
      <c r="CZ39" s="139">
        <f t="shared" si="49"/>
        <v>0</v>
      </c>
      <c r="DA39" s="139">
        <f t="shared" si="49"/>
        <v>0</v>
      </c>
      <c r="DB39" s="139">
        <f t="shared" si="49"/>
        <v>15529</v>
      </c>
      <c r="DC39" s="139">
        <f t="shared" si="49"/>
        <v>5040</v>
      </c>
      <c r="DD39" s="139">
        <f t="shared" si="49"/>
        <v>5093</v>
      </c>
      <c r="DE39" s="139">
        <f t="shared" si="49"/>
        <v>0</v>
      </c>
      <c r="DF39" s="139">
        <f t="shared" si="49"/>
        <v>5396</v>
      </c>
      <c r="DG39" s="139">
        <f t="shared" si="49"/>
        <v>0</v>
      </c>
      <c r="DH39" s="139">
        <f t="shared" si="49"/>
        <v>0</v>
      </c>
      <c r="DI39" s="139">
        <f t="shared" si="49"/>
        <v>7062</v>
      </c>
      <c r="DJ39" s="139">
        <f t="shared" si="49"/>
        <v>62591</v>
      </c>
    </row>
    <row r="40" spans="1:114" s="123" customFormat="1" ht="12" customHeight="1">
      <c r="A40" s="124" t="s">
        <v>206</v>
      </c>
      <c r="B40" s="125" t="s">
        <v>272</v>
      </c>
      <c r="C40" s="124" t="s">
        <v>273</v>
      </c>
      <c r="D40" s="139">
        <f t="shared" si="6"/>
        <v>33244</v>
      </c>
      <c r="E40" s="139">
        <f t="shared" si="7"/>
        <v>0</v>
      </c>
      <c r="F40" s="139">
        <v>0</v>
      </c>
      <c r="G40" s="139">
        <v>0</v>
      </c>
      <c r="H40" s="139">
        <v>0</v>
      </c>
      <c r="I40" s="139">
        <v>0</v>
      </c>
      <c r="J40" s="140" t="s">
        <v>199</v>
      </c>
      <c r="K40" s="139">
        <v>0</v>
      </c>
      <c r="L40" s="141">
        <v>33244</v>
      </c>
      <c r="M40" s="139">
        <f t="shared" si="8"/>
        <v>360</v>
      </c>
      <c r="N40" s="139">
        <f t="shared" si="9"/>
        <v>0</v>
      </c>
      <c r="O40" s="139">
        <v>0</v>
      </c>
      <c r="P40" s="139">
        <v>0</v>
      </c>
      <c r="Q40" s="139">
        <v>0</v>
      </c>
      <c r="R40" s="139">
        <v>0</v>
      </c>
      <c r="S40" s="140" t="s">
        <v>199</v>
      </c>
      <c r="T40" s="139">
        <v>0</v>
      </c>
      <c r="U40" s="139">
        <v>360</v>
      </c>
      <c r="V40" s="139">
        <f t="shared" si="10"/>
        <v>33604</v>
      </c>
      <c r="W40" s="139">
        <f t="shared" si="11"/>
        <v>0</v>
      </c>
      <c r="X40" s="139">
        <f t="shared" si="12"/>
        <v>0</v>
      </c>
      <c r="Y40" s="139">
        <f t="shared" si="13"/>
        <v>0</v>
      </c>
      <c r="Z40" s="139">
        <f t="shared" si="14"/>
        <v>0</v>
      </c>
      <c r="AA40" s="139">
        <f t="shared" si="15"/>
        <v>0</v>
      </c>
      <c r="AB40" s="140" t="s">
        <v>199</v>
      </c>
      <c r="AC40" s="139">
        <f t="shared" si="16"/>
        <v>0</v>
      </c>
      <c r="AD40" s="139">
        <f t="shared" si="17"/>
        <v>33604</v>
      </c>
      <c r="AE40" s="139">
        <f t="shared" si="18"/>
        <v>0</v>
      </c>
      <c r="AF40" s="139">
        <f t="shared" si="19"/>
        <v>0</v>
      </c>
      <c r="AG40" s="139"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39">
        <f t="shared" si="20"/>
        <v>19281</v>
      </c>
      <c r="AN40" s="139">
        <f t="shared" si="21"/>
        <v>0</v>
      </c>
      <c r="AO40" s="139">
        <v>0</v>
      </c>
      <c r="AP40" s="139">
        <v>0</v>
      </c>
      <c r="AQ40" s="139">
        <v>0</v>
      </c>
      <c r="AR40" s="139">
        <v>0</v>
      </c>
      <c r="AS40" s="139">
        <f t="shared" si="22"/>
        <v>0</v>
      </c>
      <c r="AT40" s="139">
        <v>0</v>
      </c>
      <c r="AU40" s="139">
        <v>0</v>
      </c>
      <c r="AV40" s="139">
        <v>0</v>
      </c>
      <c r="AW40" s="139">
        <v>0</v>
      </c>
      <c r="AX40" s="139">
        <f t="shared" si="23"/>
        <v>19281</v>
      </c>
      <c r="AY40" s="139">
        <v>4880</v>
      </c>
      <c r="AZ40" s="139">
        <v>4881</v>
      </c>
      <c r="BA40" s="139">
        <v>4881</v>
      </c>
      <c r="BB40" s="139">
        <v>4639</v>
      </c>
      <c r="BC40" s="139">
        <v>0</v>
      </c>
      <c r="BD40" s="139">
        <v>0</v>
      </c>
      <c r="BE40" s="141">
        <v>33225</v>
      </c>
      <c r="BF40" s="139">
        <f t="shared" si="24"/>
        <v>52506</v>
      </c>
      <c r="BG40" s="139">
        <f t="shared" si="25"/>
        <v>0</v>
      </c>
      <c r="BH40" s="139">
        <f t="shared" si="26"/>
        <v>0</v>
      </c>
      <c r="BI40" s="139">
        <v>0</v>
      </c>
      <c r="BJ40" s="139">
        <v>0</v>
      </c>
      <c r="BK40" s="139">
        <v>0</v>
      </c>
      <c r="BL40" s="139">
        <v>0</v>
      </c>
      <c r="BM40" s="139">
        <v>0</v>
      </c>
      <c r="BN40" s="139">
        <v>0</v>
      </c>
      <c r="BO40" s="139">
        <f t="shared" si="27"/>
        <v>360</v>
      </c>
      <c r="BP40" s="139">
        <f t="shared" si="28"/>
        <v>0</v>
      </c>
      <c r="BQ40" s="139">
        <v>0</v>
      </c>
      <c r="BR40" s="139">
        <v>0</v>
      </c>
      <c r="BS40" s="139">
        <v>0</v>
      </c>
      <c r="BT40" s="139">
        <v>0</v>
      </c>
      <c r="BU40" s="139">
        <f t="shared" si="29"/>
        <v>0</v>
      </c>
      <c r="BV40" s="139">
        <v>0</v>
      </c>
      <c r="BW40" s="139">
        <v>0</v>
      </c>
      <c r="BX40" s="139">
        <v>0</v>
      </c>
      <c r="BY40" s="139">
        <v>0</v>
      </c>
      <c r="BZ40" s="139">
        <f t="shared" si="30"/>
        <v>360</v>
      </c>
      <c r="CA40" s="139">
        <v>120</v>
      </c>
      <c r="CB40" s="139">
        <v>120</v>
      </c>
      <c r="CC40" s="139">
        <v>120</v>
      </c>
      <c r="CD40" s="139">
        <v>0</v>
      </c>
      <c r="CE40" s="139">
        <v>0</v>
      </c>
      <c r="CF40" s="139">
        <v>0</v>
      </c>
      <c r="CG40" s="141">
        <v>13963</v>
      </c>
      <c r="CH40" s="139">
        <f t="shared" si="31"/>
        <v>14323</v>
      </c>
      <c r="CI40" s="139">
        <f t="shared" si="50"/>
        <v>0</v>
      </c>
      <c r="CJ40" s="139">
        <f t="shared" si="50"/>
        <v>0</v>
      </c>
      <c r="CK40" s="139">
        <f t="shared" si="50"/>
        <v>0</v>
      </c>
      <c r="CL40" s="139">
        <f t="shared" si="50"/>
        <v>0</v>
      </c>
      <c r="CM40" s="139">
        <f t="shared" si="50"/>
        <v>0</v>
      </c>
      <c r="CN40" s="139">
        <f t="shared" si="50"/>
        <v>0</v>
      </c>
      <c r="CO40" s="139">
        <f t="shared" si="50"/>
        <v>0</v>
      </c>
      <c r="CP40" s="139">
        <f t="shared" si="50"/>
        <v>0</v>
      </c>
      <c r="CQ40" s="139">
        <f t="shared" si="50"/>
        <v>19641</v>
      </c>
      <c r="CR40" s="139">
        <f t="shared" si="50"/>
        <v>0</v>
      </c>
      <c r="CS40" s="139">
        <f t="shared" si="50"/>
        <v>0</v>
      </c>
      <c r="CT40" s="139">
        <f t="shared" si="50"/>
        <v>0</v>
      </c>
      <c r="CU40" s="139">
        <f t="shared" si="50"/>
        <v>0</v>
      </c>
      <c r="CV40" s="139">
        <f t="shared" si="50"/>
        <v>0</v>
      </c>
      <c r="CW40" s="139">
        <f t="shared" si="50"/>
        <v>0</v>
      </c>
      <c r="CX40" s="139">
        <f t="shared" si="49"/>
        <v>0</v>
      </c>
      <c r="CY40" s="139">
        <f t="shared" si="49"/>
        <v>0</v>
      </c>
      <c r="CZ40" s="139">
        <f t="shared" si="49"/>
        <v>0</v>
      </c>
      <c r="DA40" s="139">
        <f t="shared" si="49"/>
        <v>0</v>
      </c>
      <c r="DB40" s="139">
        <f t="shared" si="49"/>
        <v>19641</v>
      </c>
      <c r="DC40" s="139">
        <f t="shared" si="49"/>
        <v>5000</v>
      </c>
      <c r="DD40" s="139">
        <f t="shared" si="49"/>
        <v>5001</v>
      </c>
      <c r="DE40" s="139">
        <f t="shared" si="49"/>
        <v>5001</v>
      </c>
      <c r="DF40" s="139">
        <f t="shared" si="49"/>
        <v>4639</v>
      </c>
      <c r="DG40" s="139">
        <f t="shared" si="49"/>
        <v>0</v>
      </c>
      <c r="DH40" s="139">
        <f t="shared" si="49"/>
        <v>0</v>
      </c>
      <c r="DI40" s="139">
        <f t="shared" si="49"/>
        <v>47188</v>
      </c>
      <c r="DJ40" s="139">
        <f t="shared" si="49"/>
        <v>66829</v>
      </c>
    </row>
    <row r="41" spans="1:114" s="123" customFormat="1" ht="12" customHeight="1">
      <c r="A41" s="124" t="s">
        <v>206</v>
      </c>
      <c r="B41" s="125" t="s">
        <v>274</v>
      </c>
      <c r="C41" s="124" t="s">
        <v>275</v>
      </c>
      <c r="D41" s="139">
        <f t="shared" si="6"/>
        <v>20274</v>
      </c>
      <c r="E41" s="139">
        <f t="shared" si="7"/>
        <v>0</v>
      </c>
      <c r="F41" s="139">
        <v>0</v>
      </c>
      <c r="G41" s="139">
        <v>0</v>
      </c>
      <c r="H41" s="139">
        <v>0</v>
      </c>
      <c r="I41" s="139">
        <v>0</v>
      </c>
      <c r="J41" s="140" t="s">
        <v>199</v>
      </c>
      <c r="K41" s="139">
        <v>0</v>
      </c>
      <c r="L41" s="139">
        <v>20274</v>
      </c>
      <c r="M41" s="139">
        <f t="shared" si="8"/>
        <v>0</v>
      </c>
      <c r="N41" s="139">
        <f t="shared" si="9"/>
        <v>0</v>
      </c>
      <c r="O41" s="139">
        <v>0</v>
      </c>
      <c r="P41" s="139">
        <v>0</v>
      </c>
      <c r="Q41" s="139">
        <v>0</v>
      </c>
      <c r="R41" s="139">
        <v>0</v>
      </c>
      <c r="S41" s="140" t="s">
        <v>199</v>
      </c>
      <c r="T41" s="139">
        <v>0</v>
      </c>
      <c r="U41" s="139">
        <v>0</v>
      </c>
      <c r="V41" s="139">
        <f t="shared" si="10"/>
        <v>20274</v>
      </c>
      <c r="W41" s="139">
        <f t="shared" si="11"/>
        <v>0</v>
      </c>
      <c r="X41" s="139">
        <f t="shared" si="12"/>
        <v>0</v>
      </c>
      <c r="Y41" s="139">
        <f t="shared" si="13"/>
        <v>0</v>
      </c>
      <c r="Z41" s="139">
        <f t="shared" si="14"/>
        <v>0</v>
      </c>
      <c r="AA41" s="139">
        <f t="shared" si="15"/>
        <v>0</v>
      </c>
      <c r="AB41" s="140" t="s">
        <v>199</v>
      </c>
      <c r="AC41" s="139">
        <f t="shared" si="16"/>
        <v>0</v>
      </c>
      <c r="AD41" s="139">
        <f t="shared" si="17"/>
        <v>20274</v>
      </c>
      <c r="AE41" s="139">
        <f t="shared" si="18"/>
        <v>0</v>
      </c>
      <c r="AF41" s="139">
        <f t="shared" si="19"/>
        <v>0</v>
      </c>
      <c r="AG41" s="139"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39">
        <f t="shared" si="20"/>
        <v>12504</v>
      </c>
      <c r="AN41" s="139">
        <f t="shared" si="21"/>
        <v>969</v>
      </c>
      <c r="AO41" s="139">
        <v>0</v>
      </c>
      <c r="AP41" s="139">
        <v>0</v>
      </c>
      <c r="AQ41" s="139">
        <v>0</v>
      </c>
      <c r="AR41" s="139">
        <v>969</v>
      </c>
      <c r="AS41" s="139">
        <f t="shared" si="22"/>
        <v>0</v>
      </c>
      <c r="AT41" s="139">
        <v>0</v>
      </c>
      <c r="AU41" s="139">
        <v>0</v>
      </c>
      <c r="AV41" s="139">
        <v>0</v>
      </c>
      <c r="AW41" s="139">
        <v>1240</v>
      </c>
      <c r="AX41" s="139">
        <f t="shared" si="23"/>
        <v>10295</v>
      </c>
      <c r="AY41" s="139">
        <v>3000</v>
      </c>
      <c r="AZ41" s="139">
        <v>5825</v>
      </c>
      <c r="BA41" s="139">
        <v>1470</v>
      </c>
      <c r="BB41" s="139">
        <v>0</v>
      </c>
      <c r="BC41" s="139">
        <v>0</v>
      </c>
      <c r="BD41" s="139">
        <v>0</v>
      </c>
      <c r="BE41" s="139">
        <v>7770</v>
      </c>
      <c r="BF41" s="139">
        <f t="shared" si="24"/>
        <v>20274</v>
      </c>
      <c r="BG41" s="139">
        <f t="shared" si="25"/>
        <v>0</v>
      </c>
      <c r="BH41" s="139">
        <f t="shared" si="26"/>
        <v>0</v>
      </c>
      <c r="BI41" s="139">
        <v>0</v>
      </c>
      <c r="BJ41" s="139">
        <v>0</v>
      </c>
      <c r="BK41" s="139">
        <v>0</v>
      </c>
      <c r="BL41" s="139">
        <v>0</v>
      </c>
      <c r="BM41" s="139">
        <v>0</v>
      </c>
      <c r="BN41" s="139">
        <v>0</v>
      </c>
      <c r="BO41" s="139">
        <f t="shared" si="27"/>
        <v>0</v>
      </c>
      <c r="BP41" s="139">
        <f t="shared" si="28"/>
        <v>0</v>
      </c>
      <c r="BQ41" s="139">
        <v>0</v>
      </c>
      <c r="BR41" s="139">
        <v>0</v>
      </c>
      <c r="BS41" s="139">
        <v>0</v>
      </c>
      <c r="BT41" s="139">
        <v>0</v>
      </c>
      <c r="BU41" s="139">
        <f t="shared" si="29"/>
        <v>0</v>
      </c>
      <c r="BV41" s="139">
        <v>0</v>
      </c>
      <c r="BW41" s="139">
        <v>0</v>
      </c>
      <c r="BX41" s="139">
        <v>0</v>
      </c>
      <c r="BY41" s="139">
        <v>0</v>
      </c>
      <c r="BZ41" s="139">
        <f t="shared" si="30"/>
        <v>0</v>
      </c>
      <c r="CA41" s="139">
        <v>0</v>
      </c>
      <c r="CB41" s="139">
        <v>0</v>
      </c>
      <c r="CC41" s="139">
        <v>0</v>
      </c>
      <c r="CD41" s="139">
        <v>0</v>
      </c>
      <c r="CE41" s="139">
        <v>0</v>
      </c>
      <c r="CF41" s="139">
        <v>0</v>
      </c>
      <c r="CG41" s="139">
        <v>0</v>
      </c>
      <c r="CH41" s="139">
        <f t="shared" si="31"/>
        <v>0</v>
      </c>
      <c r="CI41" s="139">
        <f t="shared" si="50"/>
        <v>0</v>
      </c>
      <c r="CJ41" s="139">
        <f t="shared" si="50"/>
        <v>0</v>
      </c>
      <c r="CK41" s="139">
        <f t="shared" si="50"/>
        <v>0</v>
      </c>
      <c r="CL41" s="139">
        <f t="shared" si="50"/>
        <v>0</v>
      </c>
      <c r="CM41" s="139">
        <f t="shared" si="50"/>
        <v>0</v>
      </c>
      <c r="CN41" s="139">
        <f t="shared" si="50"/>
        <v>0</v>
      </c>
      <c r="CO41" s="139">
        <f t="shared" si="50"/>
        <v>0</v>
      </c>
      <c r="CP41" s="139">
        <f t="shared" si="50"/>
        <v>0</v>
      </c>
      <c r="CQ41" s="139">
        <f t="shared" si="50"/>
        <v>12504</v>
      </c>
      <c r="CR41" s="139">
        <f t="shared" si="50"/>
        <v>969</v>
      </c>
      <c r="CS41" s="139">
        <f t="shared" si="50"/>
        <v>0</v>
      </c>
      <c r="CT41" s="139">
        <f t="shared" si="50"/>
        <v>0</v>
      </c>
      <c r="CU41" s="139">
        <f t="shared" si="50"/>
        <v>0</v>
      </c>
      <c r="CV41" s="139">
        <f t="shared" si="50"/>
        <v>969</v>
      </c>
      <c r="CW41" s="139">
        <f t="shared" si="50"/>
        <v>0</v>
      </c>
      <c r="CX41" s="139">
        <f t="shared" si="49"/>
        <v>0</v>
      </c>
      <c r="CY41" s="139">
        <f t="shared" si="49"/>
        <v>0</v>
      </c>
      <c r="CZ41" s="139">
        <f t="shared" si="49"/>
        <v>0</v>
      </c>
      <c r="DA41" s="139">
        <f t="shared" si="49"/>
        <v>1240</v>
      </c>
      <c r="DB41" s="139">
        <f t="shared" si="49"/>
        <v>10295</v>
      </c>
      <c r="DC41" s="139">
        <f t="shared" si="49"/>
        <v>3000</v>
      </c>
      <c r="DD41" s="139">
        <f t="shared" si="49"/>
        <v>5825</v>
      </c>
      <c r="DE41" s="139">
        <f t="shared" si="49"/>
        <v>1470</v>
      </c>
      <c r="DF41" s="139">
        <f t="shared" si="49"/>
        <v>0</v>
      </c>
      <c r="DG41" s="139">
        <f t="shared" si="49"/>
        <v>0</v>
      </c>
      <c r="DH41" s="139">
        <f t="shared" si="49"/>
        <v>0</v>
      </c>
      <c r="DI41" s="139">
        <f t="shared" si="49"/>
        <v>7770</v>
      </c>
      <c r="DJ41" s="139">
        <f t="shared" si="49"/>
        <v>20274</v>
      </c>
    </row>
    <row r="42" spans="1:114" s="123" customFormat="1" ht="12" customHeight="1">
      <c r="A42" s="124" t="s">
        <v>206</v>
      </c>
      <c r="B42" s="125" t="s">
        <v>276</v>
      </c>
      <c r="C42" s="124" t="s">
        <v>277</v>
      </c>
      <c r="D42" s="139">
        <f t="shared" si="6"/>
        <v>45851</v>
      </c>
      <c r="E42" s="139">
        <f t="shared" si="7"/>
        <v>0</v>
      </c>
      <c r="F42" s="139">
        <v>0</v>
      </c>
      <c r="G42" s="139">
        <v>0</v>
      </c>
      <c r="H42" s="139">
        <v>0</v>
      </c>
      <c r="I42" s="139">
        <v>0</v>
      </c>
      <c r="J42" s="140" t="s">
        <v>199</v>
      </c>
      <c r="K42" s="139">
        <v>0</v>
      </c>
      <c r="L42" s="139">
        <v>45851</v>
      </c>
      <c r="M42" s="139">
        <f t="shared" si="8"/>
        <v>0</v>
      </c>
      <c r="N42" s="139">
        <f t="shared" si="9"/>
        <v>0</v>
      </c>
      <c r="O42" s="139">
        <v>0</v>
      </c>
      <c r="P42" s="139">
        <v>0</v>
      </c>
      <c r="Q42" s="139">
        <v>0</v>
      </c>
      <c r="R42" s="139">
        <v>0</v>
      </c>
      <c r="S42" s="140" t="s">
        <v>199</v>
      </c>
      <c r="T42" s="139">
        <v>0</v>
      </c>
      <c r="U42" s="139">
        <v>0</v>
      </c>
      <c r="V42" s="139">
        <f t="shared" si="10"/>
        <v>45851</v>
      </c>
      <c r="W42" s="139">
        <f t="shared" si="11"/>
        <v>0</v>
      </c>
      <c r="X42" s="139">
        <f t="shared" si="12"/>
        <v>0</v>
      </c>
      <c r="Y42" s="139">
        <f t="shared" si="13"/>
        <v>0</v>
      </c>
      <c r="Z42" s="139">
        <f t="shared" si="14"/>
        <v>0</v>
      </c>
      <c r="AA42" s="139">
        <f t="shared" si="15"/>
        <v>0</v>
      </c>
      <c r="AB42" s="140" t="s">
        <v>199</v>
      </c>
      <c r="AC42" s="139">
        <f t="shared" si="16"/>
        <v>0</v>
      </c>
      <c r="AD42" s="139">
        <f t="shared" si="17"/>
        <v>45851</v>
      </c>
      <c r="AE42" s="139">
        <f t="shared" si="18"/>
        <v>0</v>
      </c>
      <c r="AF42" s="139">
        <f t="shared" si="19"/>
        <v>0</v>
      </c>
      <c r="AG42" s="139">
        <v>0</v>
      </c>
      <c r="AH42" s="139">
        <v>0</v>
      </c>
      <c r="AI42" s="139">
        <v>0</v>
      </c>
      <c r="AJ42" s="139">
        <v>0</v>
      </c>
      <c r="AK42" s="139">
        <v>0</v>
      </c>
      <c r="AL42" s="139">
        <v>0</v>
      </c>
      <c r="AM42" s="139">
        <f t="shared" si="20"/>
        <v>45851</v>
      </c>
      <c r="AN42" s="139">
        <f t="shared" si="21"/>
        <v>43436</v>
      </c>
      <c r="AO42" s="139">
        <v>4876</v>
      </c>
      <c r="AP42" s="139">
        <v>0</v>
      </c>
      <c r="AQ42" s="139">
        <v>38560</v>
      </c>
      <c r="AR42" s="139">
        <v>0</v>
      </c>
      <c r="AS42" s="139">
        <f t="shared" si="22"/>
        <v>0</v>
      </c>
      <c r="AT42" s="139">
        <v>0</v>
      </c>
      <c r="AU42" s="139">
        <v>0</v>
      </c>
      <c r="AV42" s="139">
        <v>0</v>
      </c>
      <c r="AW42" s="139">
        <v>0</v>
      </c>
      <c r="AX42" s="139">
        <f t="shared" si="23"/>
        <v>0</v>
      </c>
      <c r="AY42" s="139">
        <v>0</v>
      </c>
      <c r="AZ42" s="139">
        <v>0</v>
      </c>
      <c r="BA42" s="139">
        <v>0</v>
      </c>
      <c r="BB42" s="139">
        <v>0</v>
      </c>
      <c r="BC42" s="139">
        <v>0</v>
      </c>
      <c r="BD42" s="139">
        <v>2415</v>
      </c>
      <c r="BE42" s="139">
        <v>0</v>
      </c>
      <c r="BF42" s="139">
        <f t="shared" si="24"/>
        <v>45851</v>
      </c>
      <c r="BG42" s="139">
        <f t="shared" si="25"/>
        <v>0</v>
      </c>
      <c r="BH42" s="139">
        <f t="shared" si="26"/>
        <v>0</v>
      </c>
      <c r="BI42" s="139">
        <v>0</v>
      </c>
      <c r="BJ42" s="139">
        <v>0</v>
      </c>
      <c r="BK42" s="139">
        <v>0</v>
      </c>
      <c r="BL42" s="139">
        <v>0</v>
      </c>
      <c r="BM42" s="139">
        <v>0</v>
      </c>
      <c r="BN42" s="139">
        <v>0</v>
      </c>
      <c r="BO42" s="139">
        <f t="shared" si="27"/>
        <v>0</v>
      </c>
      <c r="BP42" s="139">
        <f t="shared" si="28"/>
        <v>0</v>
      </c>
      <c r="BQ42" s="139">
        <v>0</v>
      </c>
      <c r="BR42" s="139">
        <v>0</v>
      </c>
      <c r="BS42" s="139">
        <v>0</v>
      </c>
      <c r="BT42" s="139">
        <v>0</v>
      </c>
      <c r="BU42" s="139">
        <f t="shared" si="29"/>
        <v>0</v>
      </c>
      <c r="BV42" s="139">
        <v>0</v>
      </c>
      <c r="BW42" s="139">
        <v>0</v>
      </c>
      <c r="BX42" s="139">
        <v>0</v>
      </c>
      <c r="BY42" s="139">
        <v>0</v>
      </c>
      <c r="BZ42" s="139">
        <f t="shared" si="30"/>
        <v>0</v>
      </c>
      <c r="CA42" s="139">
        <v>0</v>
      </c>
      <c r="CB42" s="139">
        <v>0</v>
      </c>
      <c r="CC42" s="139">
        <v>0</v>
      </c>
      <c r="CD42" s="139">
        <v>0</v>
      </c>
      <c r="CE42" s="139">
        <v>0</v>
      </c>
      <c r="CF42" s="139">
        <v>0</v>
      </c>
      <c r="CG42" s="139">
        <v>0</v>
      </c>
      <c r="CH42" s="139">
        <f t="shared" si="31"/>
        <v>0</v>
      </c>
      <c r="CI42" s="139">
        <f aca="true" t="shared" si="51" ref="CI42:CI48">SUM(AE42,+BG42)</f>
        <v>0</v>
      </c>
      <c r="CJ42" s="139">
        <f aca="true" t="shared" si="52" ref="CJ42:CJ48">SUM(AF42,+BH42)</f>
        <v>0</v>
      </c>
      <c r="CK42" s="139">
        <f aca="true" t="shared" si="53" ref="CK42:CK48">SUM(AG42,+BI42)</f>
        <v>0</v>
      </c>
      <c r="CL42" s="139">
        <f aca="true" t="shared" si="54" ref="CL42:CL48">SUM(AH42,+BJ42)</f>
        <v>0</v>
      </c>
      <c r="CM42" s="139">
        <f aca="true" t="shared" si="55" ref="CM42:CM48">SUM(AI42,+BK42)</f>
        <v>0</v>
      </c>
      <c r="CN42" s="139">
        <f aca="true" t="shared" si="56" ref="CN42:CN48">SUM(AJ42,+BL42)</f>
        <v>0</v>
      </c>
      <c r="CO42" s="139">
        <f aca="true" t="shared" si="57" ref="CO42:CO48">SUM(AK42,+BM42)</f>
        <v>0</v>
      </c>
      <c r="CP42" s="139">
        <f aca="true" t="shared" si="58" ref="CP42:CP48">SUM(AL42,+BN42)</f>
        <v>0</v>
      </c>
      <c r="CQ42" s="139">
        <f aca="true" t="shared" si="59" ref="CQ42:CQ48">SUM(AM42,+BO42)</f>
        <v>45851</v>
      </c>
      <c r="CR42" s="139">
        <f aca="true" t="shared" si="60" ref="CR42:CR48">SUM(AN42,+BP42)</f>
        <v>43436</v>
      </c>
      <c r="CS42" s="139">
        <f aca="true" t="shared" si="61" ref="CS42:CS48">SUM(AO42,+BQ42)</f>
        <v>4876</v>
      </c>
      <c r="CT42" s="139">
        <f aca="true" t="shared" si="62" ref="CT42:CT48">SUM(AP42,+BR42)</f>
        <v>0</v>
      </c>
      <c r="CU42" s="139">
        <f aca="true" t="shared" si="63" ref="CU42:CU48">SUM(AQ42,+BS42)</f>
        <v>38560</v>
      </c>
      <c r="CV42" s="139">
        <f aca="true" t="shared" si="64" ref="CV42:CV48">SUM(AR42,+BT42)</f>
        <v>0</v>
      </c>
      <c r="CW42" s="139">
        <f aca="true" t="shared" si="65" ref="CW42:CW48">SUM(AS42,+BU42)</f>
        <v>0</v>
      </c>
      <c r="CX42" s="139">
        <f t="shared" si="49"/>
        <v>0</v>
      </c>
      <c r="CY42" s="139">
        <f t="shared" si="49"/>
        <v>0</v>
      </c>
      <c r="CZ42" s="139">
        <f t="shared" si="49"/>
        <v>0</v>
      </c>
      <c r="DA42" s="139">
        <f t="shared" si="49"/>
        <v>0</v>
      </c>
      <c r="DB42" s="139">
        <f t="shared" si="49"/>
        <v>0</v>
      </c>
      <c r="DC42" s="139">
        <f t="shared" si="49"/>
        <v>0</v>
      </c>
      <c r="DD42" s="139">
        <f t="shared" si="49"/>
        <v>0</v>
      </c>
      <c r="DE42" s="139">
        <f t="shared" si="49"/>
        <v>0</v>
      </c>
      <c r="DF42" s="139">
        <f t="shared" si="49"/>
        <v>0</v>
      </c>
      <c r="DG42" s="139">
        <f t="shared" si="49"/>
        <v>0</v>
      </c>
      <c r="DH42" s="139">
        <f t="shared" si="49"/>
        <v>2415</v>
      </c>
      <c r="DI42" s="139">
        <f t="shared" si="49"/>
        <v>0</v>
      </c>
      <c r="DJ42" s="139">
        <f t="shared" si="49"/>
        <v>45851</v>
      </c>
    </row>
    <row r="43" spans="1:114" s="123" customFormat="1" ht="12" customHeight="1">
      <c r="A43" s="124" t="s">
        <v>206</v>
      </c>
      <c r="B43" s="125" t="s">
        <v>278</v>
      </c>
      <c r="C43" s="124" t="s">
        <v>279</v>
      </c>
      <c r="D43" s="139">
        <f t="shared" si="6"/>
        <v>27499</v>
      </c>
      <c r="E43" s="139">
        <f t="shared" si="7"/>
        <v>0</v>
      </c>
      <c r="F43" s="139">
        <v>0</v>
      </c>
      <c r="G43" s="139">
        <v>0</v>
      </c>
      <c r="H43" s="139">
        <v>0</v>
      </c>
      <c r="I43" s="139">
        <v>0</v>
      </c>
      <c r="J43" s="140" t="s">
        <v>199</v>
      </c>
      <c r="K43" s="139">
        <v>0</v>
      </c>
      <c r="L43" s="139">
        <v>27499</v>
      </c>
      <c r="M43" s="139">
        <f t="shared" si="8"/>
        <v>0</v>
      </c>
      <c r="N43" s="139">
        <f t="shared" si="9"/>
        <v>0</v>
      </c>
      <c r="O43" s="139">
        <v>0</v>
      </c>
      <c r="P43" s="139">
        <v>0</v>
      </c>
      <c r="Q43" s="139">
        <v>0</v>
      </c>
      <c r="R43" s="139">
        <v>0</v>
      </c>
      <c r="S43" s="140" t="s">
        <v>199</v>
      </c>
      <c r="T43" s="139">
        <v>0</v>
      </c>
      <c r="U43" s="139">
        <v>0</v>
      </c>
      <c r="V43" s="139">
        <f t="shared" si="10"/>
        <v>27499</v>
      </c>
      <c r="W43" s="139">
        <f t="shared" si="11"/>
        <v>0</v>
      </c>
      <c r="X43" s="139">
        <f t="shared" si="12"/>
        <v>0</v>
      </c>
      <c r="Y43" s="139">
        <f t="shared" si="13"/>
        <v>0</v>
      </c>
      <c r="Z43" s="139">
        <f t="shared" si="14"/>
        <v>0</v>
      </c>
      <c r="AA43" s="139">
        <f t="shared" si="15"/>
        <v>0</v>
      </c>
      <c r="AB43" s="140" t="s">
        <v>199</v>
      </c>
      <c r="AC43" s="139">
        <f t="shared" si="16"/>
        <v>0</v>
      </c>
      <c r="AD43" s="139">
        <f t="shared" si="17"/>
        <v>27499</v>
      </c>
      <c r="AE43" s="139">
        <f t="shared" si="18"/>
        <v>0</v>
      </c>
      <c r="AF43" s="139">
        <f t="shared" si="19"/>
        <v>0</v>
      </c>
      <c r="AG43" s="139">
        <v>0</v>
      </c>
      <c r="AH43" s="139">
        <v>0</v>
      </c>
      <c r="AI43" s="139">
        <v>0</v>
      </c>
      <c r="AJ43" s="139">
        <v>0</v>
      </c>
      <c r="AK43" s="139">
        <v>0</v>
      </c>
      <c r="AL43" s="139">
        <v>0</v>
      </c>
      <c r="AM43" s="139">
        <f t="shared" si="20"/>
        <v>12853</v>
      </c>
      <c r="AN43" s="139">
        <f t="shared" si="21"/>
        <v>0</v>
      </c>
      <c r="AO43" s="139">
        <v>0</v>
      </c>
      <c r="AP43" s="139">
        <v>0</v>
      </c>
      <c r="AQ43" s="139">
        <v>0</v>
      </c>
      <c r="AR43" s="139">
        <v>0</v>
      </c>
      <c r="AS43" s="139">
        <f t="shared" si="22"/>
        <v>2141</v>
      </c>
      <c r="AT43" s="139">
        <v>310</v>
      </c>
      <c r="AU43" s="139">
        <v>1685</v>
      </c>
      <c r="AV43" s="139">
        <v>146</v>
      </c>
      <c r="AW43" s="139">
        <v>0</v>
      </c>
      <c r="AX43" s="139">
        <f t="shared" si="23"/>
        <v>10712</v>
      </c>
      <c r="AY43" s="139">
        <v>2310</v>
      </c>
      <c r="AZ43" s="139">
        <v>8402</v>
      </c>
      <c r="BA43" s="139">
        <v>0</v>
      </c>
      <c r="BB43" s="139">
        <v>0</v>
      </c>
      <c r="BC43" s="139">
        <v>0</v>
      </c>
      <c r="BD43" s="139">
        <v>0</v>
      </c>
      <c r="BE43" s="139">
        <v>14646</v>
      </c>
      <c r="BF43" s="139">
        <f t="shared" si="24"/>
        <v>27499</v>
      </c>
      <c r="BG43" s="139">
        <f t="shared" si="25"/>
        <v>0</v>
      </c>
      <c r="BH43" s="139">
        <f t="shared" si="26"/>
        <v>0</v>
      </c>
      <c r="BI43" s="139">
        <v>0</v>
      </c>
      <c r="BJ43" s="139">
        <v>0</v>
      </c>
      <c r="BK43" s="139">
        <v>0</v>
      </c>
      <c r="BL43" s="139">
        <v>0</v>
      </c>
      <c r="BM43" s="139">
        <v>0</v>
      </c>
      <c r="BN43" s="139">
        <v>0</v>
      </c>
      <c r="BO43" s="139">
        <f t="shared" si="27"/>
        <v>0</v>
      </c>
      <c r="BP43" s="139">
        <f t="shared" si="28"/>
        <v>0</v>
      </c>
      <c r="BQ43" s="139">
        <v>0</v>
      </c>
      <c r="BR43" s="139">
        <v>0</v>
      </c>
      <c r="BS43" s="139">
        <v>0</v>
      </c>
      <c r="BT43" s="139">
        <v>0</v>
      </c>
      <c r="BU43" s="139">
        <f t="shared" si="29"/>
        <v>0</v>
      </c>
      <c r="BV43" s="139">
        <v>0</v>
      </c>
      <c r="BW43" s="139">
        <v>0</v>
      </c>
      <c r="BX43" s="139">
        <v>0</v>
      </c>
      <c r="BY43" s="139">
        <v>0</v>
      </c>
      <c r="BZ43" s="139">
        <f t="shared" si="30"/>
        <v>0</v>
      </c>
      <c r="CA43" s="139">
        <v>0</v>
      </c>
      <c r="CB43" s="139">
        <v>0</v>
      </c>
      <c r="CC43" s="139">
        <v>0</v>
      </c>
      <c r="CD43" s="139">
        <v>0</v>
      </c>
      <c r="CE43" s="139">
        <v>0</v>
      </c>
      <c r="CF43" s="139">
        <v>0</v>
      </c>
      <c r="CG43" s="139">
        <v>0</v>
      </c>
      <c r="CH43" s="139">
        <f t="shared" si="31"/>
        <v>0</v>
      </c>
      <c r="CI43" s="139">
        <f t="shared" si="51"/>
        <v>0</v>
      </c>
      <c r="CJ43" s="139">
        <f t="shared" si="52"/>
        <v>0</v>
      </c>
      <c r="CK43" s="139">
        <f t="shared" si="53"/>
        <v>0</v>
      </c>
      <c r="CL43" s="139">
        <f t="shared" si="54"/>
        <v>0</v>
      </c>
      <c r="CM43" s="139">
        <f t="shared" si="55"/>
        <v>0</v>
      </c>
      <c r="CN43" s="139">
        <f t="shared" si="56"/>
        <v>0</v>
      </c>
      <c r="CO43" s="139">
        <f t="shared" si="57"/>
        <v>0</v>
      </c>
      <c r="CP43" s="139">
        <f t="shared" si="58"/>
        <v>0</v>
      </c>
      <c r="CQ43" s="139">
        <f t="shared" si="59"/>
        <v>12853</v>
      </c>
      <c r="CR43" s="139">
        <f t="shared" si="60"/>
        <v>0</v>
      </c>
      <c r="CS43" s="139">
        <f t="shared" si="61"/>
        <v>0</v>
      </c>
      <c r="CT43" s="139">
        <f t="shared" si="62"/>
        <v>0</v>
      </c>
      <c r="CU43" s="139">
        <f t="shared" si="63"/>
        <v>0</v>
      </c>
      <c r="CV43" s="139">
        <f t="shared" si="64"/>
        <v>0</v>
      </c>
      <c r="CW43" s="139">
        <f t="shared" si="65"/>
        <v>2141</v>
      </c>
      <c r="CX43" s="139">
        <f t="shared" si="49"/>
        <v>310</v>
      </c>
      <c r="CY43" s="139">
        <f t="shared" si="49"/>
        <v>1685</v>
      </c>
      <c r="CZ43" s="139">
        <f t="shared" si="49"/>
        <v>146</v>
      </c>
      <c r="DA43" s="139">
        <f t="shared" si="49"/>
        <v>0</v>
      </c>
      <c r="DB43" s="139">
        <f t="shared" si="49"/>
        <v>10712</v>
      </c>
      <c r="DC43" s="139">
        <f t="shared" si="49"/>
        <v>2310</v>
      </c>
      <c r="DD43" s="139">
        <f t="shared" si="49"/>
        <v>8402</v>
      </c>
      <c r="DE43" s="139">
        <f t="shared" si="49"/>
        <v>0</v>
      </c>
      <c r="DF43" s="139">
        <f aca="true" t="shared" si="66" ref="DF43:DF48">SUM(BB43,+CD43)</f>
        <v>0</v>
      </c>
      <c r="DG43" s="139">
        <f aca="true" t="shared" si="67" ref="DG43:DG48">SUM(BC43,+CE43)</f>
        <v>0</v>
      </c>
      <c r="DH43" s="139">
        <f aca="true" t="shared" si="68" ref="DH43:DH48">SUM(BD43,+CF43)</f>
        <v>0</v>
      </c>
      <c r="DI43" s="139">
        <f aca="true" t="shared" si="69" ref="DI43:DI48">SUM(BE43,+CG43)</f>
        <v>14646</v>
      </c>
      <c r="DJ43" s="139">
        <f aca="true" t="shared" si="70" ref="DJ43:DJ48">SUM(BF43,+CH43)</f>
        <v>27499</v>
      </c>
    </row>
    <row r="44" spans="1:114" s="123" customFormat="1" ht="12" customHeight="1">
      <c r="A44" s="124" t="s">
        <v>206</v>
      </c>
      <c r="B44" s="125" t="s">
        <v>280</v>
      </c>
      <c r="C44" s="124" t="s">
        <v>281</v>
      </c>
      <c r="D44" s="139">
        <f t="shared" si="6"/>
        <v>136184</v>
      </c>
      <c r="E44" s="139">
        <f t="shared" si="7"/>
        <v>21262</v>
      </c>
      <c r="F44" s="139">
        <v>0</v>
      </c>
      <c r="G44" s="139">
        <v>0</v>
      </c>
      <c r="H44" s="139">
        <v>0</v>
      </c>
      <c r="I44" s="139">
        <v>4484</v>
      </c>
      <c r="J44" s="140" t="s">
        <v>199</v>
      </c>
      <c r="K44" s="139">
        <v>16778</v>
      </c>
      <c r="L44" s="139">
        <v>114922</v>
      </c>
      <c r="M44" s="139">
        <f t="shared" si="8"/>
        <v>0</v>
      </c>
      <c r="N44" s="139">
        <f t="shared" si="9"/>
        <v>0</v>
      </c>
      <c r="O44" s="139">
        <v>0</v>
      </c>
      <c r="P44" s="139">
        <v>0</v>
      </c>
      <c r="Q44" s="139">
        <v>0</v>
      </c>
      <c r="R44" s="139">
        <v>0</v>
      </c>
      <c r="S44" s="140" t="s">
        <v>199</v>
      </c>
      <c r="T44" s="139">
        <v>0</v>
      </c>
      <c r="U44" s="139">
        <v>0</v>
      </c>
      <c r="V44" s="139">
        <f t="shared" si="10"/>
        <v>136184</v>
      </c>
      <c r="W44" s="139">
        <f t="shared" si="11"/>
        <v>21262</v>
      </c>
      <c r="X44" s="139">
        <f t="shared" si="12"/>
        <v>0</v>
      </c>
      <c r="Y44" s="139">
        <f t="shared" si="13"/>
        <v>0</v>
      </c>
      <c r="Z44" s="139">
        <f t="shared" si="14"/>
        <v>0</v>
      </c>
      <c r="AA44" s="139">
        <f t="shared" si="15"/>
        <v>4484</v>
      </c>
      <c r="AB44" s="140" t="s">
        <v>199</v>
      </c>
      <c r="AC44" s="139">
        <f t="shared" si="16"/>
        <v>16778</v>
      </c>
      <c r="AD44" s="139">
        <f t="shared" si="17"/>
        <v>114922</v>
      </c>
      <c r="AE44" s="139">
        <f t="shared" si="18"/>
        <v>0</v>
      </c>
      <c r="AF44" s="139">
        <f t="shared" si="19"/>
        <v>0</v>
      </c>
      <c r="AG44" s="139">
        <v>0</v>
      </c>
      <c r="AH44" s="139">
        <v>0</v>
      </c>
      <c r="AI44" s="139">
        <v>0</v>
      </c>
      <c r="AJ44" s="139">
        <v>0</v>
      </c>
      <c r="AK44" s="139">
        <v>0</v>
      </c>
      <c r="AL44" s="139">
        <v>0</v>
      </c>
      <c r="AM44" s="139">
        <f t="shared" si="20"/>
        <v>136184</v>
      </c>
      <c r="AN44" s="139">
        <f t="shared" si="21"/>
        <v>48252</v>
      </c>
      <c r="AO44" s="139">
        <v>7921</v>
      </c>
      <c r="AP44" s="139">
        <v>0</v>
      </c>
      <c r="AQ44" s="139">
        <v>40331</v>
      </c>
      <c r="AR44" s="139">
        <v>0</v>
      </c>
      <c r="AS44" s="139">
        <f t="shared" si="22"/>
        <v>67808</v>
      </c>
      <c r="AT44" s="139">
        <v>6508</v>
      </c>
      <c r="AU44" s="139">
        <v>61300</v>
      </c>
      <c r="AV44" s="139">
        <v>0</v>
      </c>
      <c r="AW44" s="139">
        <v>0</v>
      </c>
      <c r="AX44" s="139">
        <f t="shared" si="23"/>
        <v>20124</v>
      </c>
      <c r="AY44" s="139">
        <v>17793</v>
      </c>
      <c r="AZ44" s="139">
        <v>210</v>
      </c>
      <c r="BA44" s="139">
        <v>2121</v>
      </c>
      <c r="BB44" s="139">
        <v>0</v>
      </c>
      <c r="BC44" s="139">
        <v>0</v>
      </c>
      <c r="BD44" s="139">
        <v>0</v>
      </c>
      <c r="BE44" s="139">
        <v>0</v>
      </c>
      <c r="BF44" s="139">
        <f t="shared" si="24"/>
        <v>136184</v>
      </c>
      <c r="BG44" s="139">
        <f t="shared" si="25"/>
        <v>0</v>
      </c>
      <c r="BH44" s="139">
        <f t="shared" si="26"/>
        <v>0</v>
      </c>
      <c r="BI44" s="139">
        <v>0</v>
      </c>
      <c r="BJ44" s="139">
        <v>0</v>
      </c>
      <c r="BK44" s="139">
        <v>0</v>
      </c>
      <c r="BL44" s="139">
        <v>0</v>
      </c>
      <c r="BM44" s="139">
        <v>0</v>
      </c>
      <c r="BN44" s="139">
        <v>0</v>
      </c>
      <c r="BO44" s="139">
        <f t="shared" si="27"/>
        <v>0</v>
      </c>
      <c r="BP44" s="139">
        <f t="shared" si="28"/>
        <v>0</v>
      </c>
      <c r="BQ44" s="139">
        <v>0</v>
      </c>
      <c r="BR44" s="139">
        <v>0</v>
      </c>
      <c r="BS44" s="139">
        <v>0</v>
      </c>
      <c r="BT44" s="139">
        <v>0</v>
      </c>
      <c r="BU44" s="139">
        <f t="shared" si="29"/>
        <v>0</v>
      </c>
      <c r="BV44" s="139">
        <v>0</v>
      </c>
      <c r="BW44" s="139">
        <v>0</v>
      </c>
      <c r="BX44" s="139">
        <v>0</v>
      </c>
      <c r="BY44" s="139">
        <v>0</v>
      </c>
      <c r="BZ44" s="139">
        <f t="shared" si="30"/>
        <v>0</v>
      </c>
      <c r="CA44" s="139">
        <v>0</v>
      </c>
      <c r="CB44" s="139">
        <v>0</v>
      </c>
      <c r="CC44" s="139">
        <v>0</v>
      </c>
      <c r="CD44" s="139">
        <v>0</v>
      </c>
      <c r="CE44" s="139">
        <v>0</v>
      </c>
      <c r="CF44" s="139">
        <v>0</v>
      </c>
      <c r="CG44" s="139">
        <v>0</v>
      </c>
      <c r="CH44" s="139">
        <f t="shared" si="31"/>
        <v>0</v>
      </c>
      <c r="CI44" s="139">
        <f t="shared" si="51"/>
        <v>0</v>
      </c>
      <c r="CJ44" s="139">
        <f t="shared" si="52"/>
        <v>0</v>
      </c>
      <c r="CK44" s="139">
        <f t="shared" si="53"/>
        <v>0</v>
      </c>
      <c r="CL44" s="139">
        <f t="shared" si="54"/>
        <v>0</v>
      </c>
      <c r="CM44" s="139">
        <f t="shared" si="55"/>
        <v>0</v>
      </c>
      <c r="CN44" s="139">
        <f t="shared" si="56"/>
        <v>0</v>
      </c>
      <c r="CO44" s="139">
        <f t="shared" si="57"/>
        <v>0</v>
      </c>
      <c r="CP44" s="139">
        <f t="shared" si="58"/>
        <v>0</v>
      </c>
      <c r="CQ44" s="139">
        <f t="shared" si="59"/>
        <v>136184</v>
      </c>
      <c r="CR44" s="139">
        <f t="shared" si="60"/>
        <v>48252</v>
      </c>
      <c r="CS44" s="139">
        <f t="shared" si="61"/>
        <v>7921</v>
      </c>
      <c r="CT44" s="139">
        <f t="shared" si="62"/>
        <v>0</v>
      </c>
      <c r="CU44" s="139">
        <f t="shared" si="63"/>
        <v>40331</v>
      </c>
      <c r="CV44" s="139">
        <f t="shared" si="64"/>
        <v>0</v>
      </c>
      <c r="CW44" s="139">
        <f t="shared" si="65"/>
        <v>67808</v>
      </c>
      <c r="CX44" s="139">
        <f aca="true" t="shared" si="71" ref="CX44:DE48">SUM(AT44,+BV44)</f>
        <v>6508</v>
      </c>
      <c r="CY44" s="139">
        <f t="shared" si="71"/>
        <v>61300</v>
      </c>
      <c r="CZ44" s="139">
        <f t="shared" si="71"/>
        <v>0</v>
      </c>
      <c r="DA44" s="139">
        <f t="shared" si="71"/>
        <v>0</v>
      </c>
      <c r="DB44" s="139">
        <f t="shared" si="71"/>
        <v>20124</v>
      </c>
      <c r="DC44" s="139">
        <f t="shared" si="71"/>
        <v>17793</v>
      </c>
      <c r="DD44" s="139">
        <f t="shared" si="71"/>
        <v>210</v>
      </c>
      <c r="DE44" s="139">
        <f t="shared" si="71"/>
        <v>2121</v>
      </c>
      <c r="DF44" s="139">
        <f t="shared" si="66"/>
        <v>0</v>
      </c>
      <c r="DG44" s="139">
        <f t="shared" si="67"/>
        <v>0</v>
      </c>
      <c r="DH44" s="139">
        <f t="shared" si="68"/>
        <v>0</v>
      </c>
      <c r="DI44" s="139">
        <f t="shared" si="69"/>
        <v>0</v>
      </c>
      <c r="DJ44" s="139">
        <f t="shared" si="70"/>
        <v>136184</v>
      </c>
    </row>
    <row r="45" spans="1:114" s="123" customFormat="1" ht="12" customHeight="1">
      <c r="A45" s="124" t="s">
        <v>206</v>
      </c>
      <c r="B45" s="125" t="s">
        <v>282</v>
      </c>
      <c r="C45" s="124" t="s">
        <v>283</v>
      </c>
      <c r="D45" s="139">
        <f t="shared" si="6"/>
        <v>193791</v>
      </c>
      <c r="E45" s="139">
        <f t="shared" si="7"/>
        <v>26144</v>
      </c>
      <c r="F45" s="139">
        <v>0</v>
      </c>
      <c r="G45" s="139">
        <v>0</v>
      </c>
      <c r="H45" s="139">
        <v>0</v>
      </c>
      <c r="I45" s="139">
        <v>26144</v>
      </c>
      <c r="J45" s="140" t="s">
        <v>199</v>
      </c>
      <c r="K45" s="139">
        <v>0</v>
      </c>
      <c r="L45" s="139">
        <v>167647</v>
      </c>
      <c r="M45" s="139">
        <f t="shared" si="8"/>
        <v>17710</v>
      </c>
      <c r="N45" s="139">
        <f t="shared" si="9"/>
        <v>0</v>
      </c>
      <c r="O45" s="139">
        <v>0</v>
      </c>
      <c r="P45" s="139">
        <v>0</v>
      </c>
      <c r="Q45" s="139">
        <v>0</v>
      </c>
      <c r="R45" s="139">
        <v>0</v>
      </c>
      <c r="S45" s="140" t="s">
        <v>199</v>
      </c>
      <c r="T45" s="139">
        <v>0</v>
      </c>
      <c r="U45" s="139">
        <v>17710</v>
      </c>
      <c r="V45" s="139">
        <f t="shared" si="10"/>
        <v>211501</v>
      </c>
      <c r="W45" s="139">
        <f t="shared" si="11"/>
        <v>26144</v>
      </c>
      <c r="X45" s="139">
        <f t="shared" si="12"/>
        <v>0</v>
      </c>
      <c r="Y45" s="139">
        <f t="shared" si="13"/>
        <v>0</v>
      </c>
      <c r="Z45" s="139">
        <f t="shared" si="14"/>
        <v>0</v>
      </c>
      <c r="AA45" s="139">
        <f t="shared" si="15"/>
        <v>26144</v>
      </c>
      <c r="AB45" s="140" t="s">
        <v>199</v>
      </c>
      <c r="AC45" s="139">
        <f t="shared" si="16"/>
        <v>0</v>
      </c>
      <c r="AD45" s="139">
        <f t="shared" si="17"/>
        <v>185357</v>
      </c>
      <c r="AE45" s="139">
        <f t="shared" si="18"/>
        <v>0</v>
      </c>
      <c r="AF45" s="139">
        <f t="shared" si="19"/>
        <v>0</v>
      </c>
      <c r="AG45" s="139">
        <v>0</v>
      </c>
      <c r="AH45" s="139">
        <v>0</v>
      </c>
      <c r="AI45" s="139">
        <v>0</v>
      </c>
      <c r="AJ45" s="139">
        <v>0</v>
      </c>
      <c r="AK45" s="139">
        <v>0</v>
      </c>
      <c r="AL45" s="139">
        <v>0</v>
      </c>
      <c r="AM45" s="139">
        <f t="shared" si="20"/>
        <v>73262</v>
      </c>
      <c r="AN45" s="139">
        <f t="shared" si="21"/>
        <v>1688</v>
      </c>
      <c r="AO45" s="139">
        <v>0</v>
      </c>
      <c r="AP45" s="139">
        <v>1688</v>
      </c>
      <c r="AQ45" s="139">
        <v>0</v>
      </c>
      <c r="AR45" s="139">
        <v>0</v>
      </c>
      <c r="AS45" s="139">
        <f t="shared" si="22"/>
        <v>408</v>
      </c>
      <c r="AT45" s="139">
        <v>0</v>
      </c>
      <c r="AU45" s="139">
        <v>0</v>
      </c>
      <c r="AV45" s="139">
        <v>408</v>
      </c>
      <c r="AW45" s="139">
        <v>0</v>
      </c>
      <c r="AX45" s="139">
        <f t="shared" si="23"/>
        <v>71166</v>
      </c>
      <c r="AY45" s="139">
        <v>59520</v>
      </c>
      <c r="AZ45" s="139">
        <v>0</v>
      </c>
      <c r="BA45" s="139">
        <v>0</v>
      </c>
      <c r="BB45" s="139">
        <v>11646</v>
      </c>
      <c r="BC45" s="139">
        <v>115457</v>
      </c>
      <c r="BD45" s="139">
        <v>0</v>
      </c>
      <c r="BE45" s="139">
        <v>5072</v>
      </c>
      <c r="BF45" s="139">
        <f t="shared" si="24"/>
        <v>78334</v>
      </c>
      <c r="BG45" s="139">
        <f t="shared" si="25"/>
        <v>0</v>
      </c>
      <c r="BH45" s="139">
        <f t="shared" si="26"/>
        <v>0</v>
      </c>
      <c r="BI45" s="139">
        <v>0</v>
      </c>
      <c r="BJ45" s="139">
        <v>0</v>
      </c>
      <c r="BK45" s="139">
        <v>0</v>
      </c>
      <c r="BL45" s="139">
        <v>0</v>
      </c>
      <c r="BM45" s="139">
        <v>0</v>
      </c>
      <c r="BN45" s="139">
        <v>0</v>
      </c>
      <c r="BO45" s="139">
        <f t="shared" si="27"/>
        <v>315</v>
      </c>
      <c r="BP45" s="139">
        <f t="shared" si="28"/>
        <v>0</v>
      </c>
      <c r="BQ45" s="139">
        <v>0</v>
      </c>
      <c r="BR45" s="139">
        <v>0</v>
      </c>
      <c r="BS45" s="139">
        <v>0</v>
      </c>
      <c r="BT45" s="139">
        <v>0</v>
      </c>
      <c r="BU45" s="139">
        <f t="shared" si="29"/>
        <v>0</v>
      </c>
      <c r="BV45" s="139">
        <v>0</v>
      </c>
      <c r="BW45" s="139">
        <v>0</v>
      </c>
      <c r="BX45" s="139">
        <v>0</v>
      </c>
      <c r="BY45" s="139">
        <v>0</v>
      </c>
      <c r="BZ45" s="139">
        <f t="shared" si="30"/>
        <v>315</v>
      </c>
      <c r="CA45" s="139">
        <v>315</v>
      </c>
      <c r="CB45" s="139">
        <v>0</v>
      </c>
      <c r="CC45" s="139">
        <v>0</v>
      </c>
      <c r="CD45" s="139">
        <v>0</v>
      </c>
      <c r="CE45" s="139">
        <v>17395</v>
      </c>
      <c r="CF45" s="139">
        <v>0</v>
      </c>
      <c r="CG45" s="139">
        <v>0</v>
      </c>
      <c r="CH45" s="139">
        <f t="shared" si="31"/>
        <v>315</v>
      </c>
      <c r="CI45" s="139">
        <f t="shared" si="51"/>
        <v>0</v>
      </c>
      <c r="CJ45" s="139">
        <f t="shared" si="52"/>
        <v>0</v>
      </c>
      <c r="CK45" s="139">
        <f t="shared" si="53"/>
        <v>0</v>
      </c>
      <c r="CL45" s="139">
        <f t="shared" si="54"/>
        <v>0</v>
      </c>
      <c r="CM45" s="139">
        <f t="shared" si="55"/>
        <v>0</v>
      </c>
      <c r="CN45" s="139">
        <f t="shared" si="56"/>
        <v>0</v>
      </c>
      <c r="CO45" s="139">
        <f t="shared" si="57"/>
        <v>0</v>
      </c>
      <c r="CP45" s="139">
        <f t="shared" si="58"/>
        <v>0</v>
      </c>
      <c r="CQ45" s="139">
        <f t="shared" si="59"/>
        <v>73577</v>
      </c>
      <c r="CR45" s="139">
        <f t="shared" si="60"/>
        <v>1688</v>
      </c>
      <c r="CS45" s="139">
        <f t="shared" si="61"/>
        <v>0</v>
      </c>
      <c r="CT45" s="139">
        <f t="shared" si="62"/>
        <v>1688</v>
      </c>
      <c r="CU45" s="139">
        <f t="shared" si="63"/>
        <v>0</v>
      </c>
      <c r="CV45" s="139">
        <f t="shared" si="64"/>
        <v>0</v>
      </c>
      <c r="CW45" s="139">
        <f t="shared" si="65"/>
        <v>408</v>
      </c>
      <c r="CX45" s="139">
        <f t="shared" si="71"/>
        <v>0</v>
      </c>
      <c r="CY45" s="139">
        <f t="shared" si="71"/>
        <v>0</v>
      </c>
      <c r="CZ45" s="139">
        <f t="shared" si="71"/>
        <v>408</v>
      </c>
      <c r="DA45" s="139">
        <f t="shared" si="71"/>
        <v>0</v>
      </c>
      <c r="DB45" s="139">
        <f t="shared" si="71"/>
        <v>71481</v>
      </c>
      <c r="DC45" s="139">
        <f t="shared" si="71"/>
        <v>59835</v>
      </c>
      <c r="DD45" s="139">
        <f t="shared" si="71"/>
        <v>0</v>
      </c>
      <c r="DE45" s="139">
        <f t="shared" si="71"/>
        <v>0</v>
      </c>
      <c r="DF45" s="139">
        <f t="shared" si="66"/>
        <v>11646</v>
      </c>
      <c r="DG45" s="139">
        <f t="shared" si="67"/>
        <v>132852</v>
      </c>
      <c r="DH45" s="139">
        <f t="shared" si="68"/>
        <v>0</v>
      </c>
      <c r="DI45" s="139">
        <f t="shared" si="69"/>
        <v>5072</v>
      </c>
      <c r="DJ45" s="139">
        <f t="shared" si="70"/>
        <v>78649</v>
      </c>
    </row>
    <row r="46" spans="1:114" s="123" customFormat="1" ht="12" customHeight="1">
      <c r="A46" s="124" t="s">
        <v>206</v>
      </c>
      <c r="B46" s="125" t="s">
        <v>284</v>
      </c>
      <c r="C46" s="124" t="s">
        <v>285</v>
      </c>
      <c r="D46" s="139">
        <f t="shared" si="6"/>
        <v>25963</v>
      </c>
      <c r="E46" s="139">
        <f t="shared" si="7"/>
        <v>0</v>
      </c>
      <c r="F46" s="139">
        <v>0</v>
      </c>
      <c r="G46" s="139">
        <v>0</v>
      </c>
      <c r="H46" s="139">
        <v>0</v>
      </c>
      <c r="I46" s="139">
        <v>0</v>
      </c>
      <c r="J46" s="140" t="s">
        <v>199</v>
      </c>
      <c r="K46" s="139">
        <v>0</v>
      </c>
      <c r="L46" s="139">
        <v>25963</v>
      </c>
      <c r="M46" s="139">
        <f t="shared" si="8"/>
        <v>2670</v>
      </c>
      <c r="N46" s="139">
        <f t="shared" si="9"/>
        <v>0</v>
      </c>
      <c r="O46" s="139">
        <v>0</v>
      </c>
      <c r="P46" s="139">
        <v>0</v>
      </c>
      <c r="Q46" s="139">
        <v>0</v>
      </c>
      <c r="R46" s="139">
        <v>0</v>
      </c>
      <c r="S46" s="140" t="s">
        <v>199</v>
      </c>
      <c r="T46" s="139">
        <v>0</v>
      </c>
      <c r="U46" s="139">
        <v>2670</v>
      </c>
      <c r="V46" s="139">
        <f t="shared" si="10"/>
        <v>28633</v>
      </c>
      <c r="W46" s="139">
        <f t="shared" si="11"/>
        <v>0</v>
      </c>
      <c r="X46" s="139">
        <f t="shared" si="12"/>
        <v>0</v>
      </c>
      <c r="Y46" s="139">
        <f t="shared" si="13"/>
        <v>0</v>
      </c>
      <c r="Z46" s="139">
        <f t="shared" si="14"/>
        <v>0</v>
      </c>
      <c r="AA46" s="139">
        <f t="shared" si="15"/>
        <v>0</v>
      </c>
      <c r="AB46" s="140" t="s">
        <v>199</v>
      </c>
      <c r="AC46" s="139">
        <f t="shared" si="16"/>
        <v>0</v>
      </c>
      <c r="AD46" s="139">
        <f t="shared" si="17"/>
        <v>28633</v>
      </c>
      <c r="AE46" s="139">
        <f t="shared" si="18"/>
        <v>0</v>
      </c>
      <c r="AF46" s="139">
        <f t="shared" si="19"/>
        <v>0</v>
      </c>
      <c r="AG46" s="139">
        <v>0</v>
      </c>
      <c r="AH46" s="139">
        <v>0</v>
      </c>
      <c r="AI46" s="139">
        <v>0</v>
      </c>
      <c r="AJ46" s="139">
        <v>0</v>
      </c>
      <c r="AK46" s="139">
        <v>0</v>
      </c>
      <c r="AL46" s="139">
        <v>0</v>
      </c>
      <c r="AM46" s="139">
        <f t="shared" si="20"/>
        <v>25963</v>
      </c>
      <c r="AN46" s="139">
        <f t="shared" si="21"/>
        <v>5364</v>
      </c>
      <c r="AO46" s="139">
        <v>0</v>
      </c>
      <c r="AP46" s="139">
        <v>0</v>
      </c>
      <c r="AQ46" s="139">
        <v>3759</v>
      </c>
      <c r="AR46" s="139">
        <v>1605</v>
      </c>
      <c r="AS46" s="139">
        <f t="shared" si="22"/>
        <v>10916</v>
      </c>
      <c r="AT46" s="139">
        <v>199</v>
      </c>
      <c r="AU46" s="139">
        <v>8693</v>
      </c>
      <c r="AV46" s="139">
        <v>2024</v>
      </c>
      <c r="AW46" s="139"/>
      <c r="AX46" s="139">
        <f t="shared" si="23"/>
        <v>9683</v>
      </c>
      <c r="AY46" s="139">
        <v>5160</v>
      </c>
      <c r="AZ46" s="139">
        <v>2082</v>
      </c>
      <c r="BA46" s="139">
        <v>2441</v>
      </c>
      <c r="BB46" s="139">
        <v>0</v>
      </c>
      <c r="BC46" s="139">
        <v>0</v>
      </c>
      <c r="BD46" s="139">
        <v>0</v>
      </c>
      <c r="BE46" s="139">
        <v>0</v>
      </c>
      <c r="BF46" s="139">
        <f t="shared" si="24"/>
        <v>25963</v>
      </c>
      <c r="BG46" s="139">
        <f t="shared" si="25"/>
        <v>0</v>
      </c>
      <c r="BH46" s="139">
        <f t="shared" si="26"/>
        <v>0</v>
      </c>
      <c r="BI46" s="139">
        <v>0</v>
      </c>
      <c r="BJ46" s="139">
        <v>0</v>
      </c>
      <c r="BK46" s="139">
        <v>0</v>
      </c>
      <c r="BL46" s="139">
        <v>0</v>
      </c>
      <c r="BM46" s="139">
        <v>0</v>
      </c>
      <c r="BN46" s="139">
        <v>0</v>
      </c>
      <c r="BO46" s="139">
        <f t="shared" si="27"/>
        <v>2670</v>
      </c>
      <c r="BP46" s="139">
        <f t="shared" si="28"/>
        <v>0</v>
      </c>
      <c r="BQ46" s="139">
        <v>0</v>
      </c>
      <c r="BR46" s="139">
        <v>0</v>
      </c>
      <c r="BS46" s="139">
        <v>0</v>
      </c>
      <c r="BT46" s="139">
        <v>0</v>
      </c>
      <c r="BU46" s="139">
        <f t="shared" si="29"/>
        <v>1806</v>
      </c>
      <c r="BV46" s="139">
        <v>0</v>
      </c>
      <c r="BW46" s="139">
        <v>1806</v>
      </c>
      <c r="BX46" s="139">
        <v>0</v>
      </c>
      <c r="BY46" s="139">
        <v>0</v>
      </c>
      <c r="BZ46" s="139">
        <f t="shared" si="30"/>
        <v>864</v>
      </c>
      <c r="CA46" s="139">
        <v>0</v>
      </c>
      <c r="CB46" s="139">
        <v>864</v>
      </c>
      <c r="CC46" s="139">
        <v>0</v>
      </c>
      <c r="CD46" s="139">
        <v>0</v>
      </c>
      <c r="CE46" s="139">
        <v>0</v>
      </c>
      <c r="CF46" s="139">
        <v>0</v>
      </c>
      <c r="CG46" s="139">
        <v>0</v>
      </c>
      <c r="CH46" s="139">
        <f t="shared" si="31"/>
        <v>2670</v>
      </c>
      <c r="CI46" s="139">
        <f t="shared" si="51"/>
        <v>0</v>
      </c>
      <c r="CJ46" s="139">
        <f t="shared" si="52"/>
        <v>0</v>
      </c>
      <c r="CK46" s="139">
        <f t="shared" si="53"/>
        <v>0</v>
      </c>
      <c r="CL46" s="139">
        <f t="shared" si="54"/>
        <v>0</v>
      </c>
      <c r="CM46" s="139">
        <f t="shared" si="55"/>
        <v>0</v>
      </c>
      <c r="CN46" s="139">
        <f t="shared" si="56"/>
        <v>0</v>
      </c>
      <c r="CO46" s="139">
        <f t="shared" si="57"/>
        <v>0</v>
      </c>
      <c r="CP46" s="139">
        <f t="shared" si="58"/>
        <v>0</v>
      </c>
      <c r="CQ46" s="139">
        <f t="shared" si="59"/>
        <v>28633</v>
      </c>
      <c r="CR46" s="139">
        <f t="shared" si="60"/>
        <v>5364</v>
      </c>
      <c r="CS46" s="139">
        <f t="shared" si="61"/>
        <v>0</v>
      </c>
      <c r="CT46" s="139">
        <f t="shared" si="62"/>
        <v>0</v>
      </c>
      <c r="CU46" s="139">
        <f t="shared" si="63"/>
        <v>3759</v>
      </c>
      <c r="CV46" s="139">
        <f t="shared" si="64"/>
        <v>1605</v>
      </c>
      <c r="CW46" s="139">
        <f t="shared" si="65"/>
        <v>12722</v>
      </c>
      <c r="CX46" s="139">
        <f t="shared" si="71"/>
        <v>199</v>
      </c>
      <c r="CY46" s="139">
        <f t="shared" si="71"/>
        <v>10499</v>
      </c>
      <c r="CZ46" s="139">
        <f t="shared" si="71"/>
        <v>2024</v>
      </c>
      <c r="DA46" s="139">
        <f t="shared" si="71"/>
        <v>0</v>
      </c>
      <c r="DB46" s="139">
        <f t="shared" si="71"/>
        <v>10547</v>
      </c>
      <c r="DC46" s="139">
        <f t="shared" si="71"/>
        <v>5160</v>
      </c>
      <c r="DD46" s="139">
        <f t="shared" si="71"/>
        <v>2946</v>
      </c>
      <c r="DE46" s="139">
        <f t="shared" si="71"/>
        <v>2441</v>
      </c>
      <c r="DF46" s="139">
        <f t="shared" si="66"/>
        <v>0</v>
      </c>
      <c r="DG46" s="139">
        <f t="shared" si="67"/>
        <v>0</v>
      </c>
      <c r="DH46" s="139">
        <f t="shared" si="68"/>
        <v>0</v>
      </c>
      <c r="DI46" s="139">
        <f t="shared" si="69"/>
        <v>0</v>
      </c>
      <c r="DJ46" s="139">
        <f t="shared" si="70"/>
        <v>28633</v>
      </c>
    </row>
    <row r="47" spans="1:114" s="123" customFormat="1" ht="12" customHeight="1">
      <c r="A47" s="124" t="s">
        <v>206</v>
      </c>
      <c r="B47" s="125" t="s">
        <v>286</v>
      </c>
      <c r="C47" s="124" t="s">
        <v>287</v>
      </c>
      <c r="D47" s="139">
        <f t="shared" si="6"/>
        <v>122993</v>
      </c>
      <c r="E47" s="139">
        <f t="shared" si="7"/>
        <v>13305</v>
      </c>
      <c r="F47" s="139">
        <v>0</v>
      </c>
      <c r="G47" s="139">
        <v>0</v>
      </c>
      <c r="H47" s="139">
        <v>0</v>
      </c>
      <c r="I47" s="139">
        <v>30</v>
      </c>
      <c r="J47" s="140" t="s">
        <v>199</v>
      </c>
      <c r="K47" s="139">
        <v>13275</v>
      </c>
      <c r="L47" s="139">
        <v>109688</v>
      </c>
      <c r="M47" s="139">
        <f t="shared" si="8"/>
        <v>12</v>
      </c>
      <c r="N47" s="139">
        <f t="shared" si="9"/>
        <v>12</v>
      </c>
      <c r="O47" s="139">
        <v>0</v>
      </c>
      <c r="P47" s="139">
        <v>0</v>
      </c>
      <c r="Q47" s="139">
        <v>0</v>
      </c>
      <c r="R47" s="139">
        <v>12</v>
      </c>
      <c r="S47" s="140" t="s">
        <v>199</v>
      </c>
      <c r="T47" s="139">
        <v>0</v>
      </c>
      <c r="U47" s="139">
        <v>0</v>
      </c>
      <c r="V47" s="139">
        <f t="shared" si="10"/>
        <v>123005</v>
      </c>
      <c r="W47" s="139">
        <f t="shared" si="11"/>
        <v>13317</v>
      </c>
      <c r="X47" s="139">
        <f t="shared" si="12"/>
        <v>0</v>
      </c>
      <c r="Y47" s="139">
        <f t="shared" si="13"/>
        <v>0</v>
      </c>
      <c r="Z47" s="139">
        <f t="shared" si="14"/>
        <v>0</v>
      </c>
      <c r="AA47" s="139">
        <f t="shared" si="15"/>
        <v>42</v>
      </c>
      <c r="AB47" s="140" t="s">
        <v>199</v>
      </c>
      <c r="AC47" s="139">
        <f t="shared" si="16"/>
        <v>13275</v>
      </c>
      <c r="AD47" s="139">
        <f t="shared" si="17"/>
        <v>109688</v>
      </c>
      <c r="AE47" s="139">
        <f t="shared" si="18"/>
        <v>0</v>
      </c>
      <c r="AF47" s="139">
        <f t="shared" si="19"/>
        <v>0</v>
      </c>
      <c r="AG47" s="139">
        <v>0</v>
      </c>
      <c r="AH47" s="139">
        <v>0</v>
      </c>
      <c r="AI47" s="139">
        <v>0</v>
      </c>
      <c r="AJ47" s="139">
        <v>0</v>
      </c>
      <c r="AK47" s="139">
        <v>0</v>
      </c>
      <c r="AL47" s="139">
        <v>0</v>
      </c>
      <c r="AM47" s="139">
        <f t="shared" si="20"/>
        <v>70534</v>
      </c>
      <c r="AN47" s="139">
        <f t="shared" si="21"/>
        <v>12678</v>
      </c>
      <c r="AO47" s="139">
        <v>12678</v>
      </c>
      <c r="AP47" s="139">
        <v>0</v>
      </c>
      <c r="AQ47" s="139">
        <v>0</v>
      </c>
      <c r="AR47" s="139">
        <v>0</v>
      </c>
      <c r="AS47" s="139">
        <f t="shared" si="22"/>
        <v>4627</v>
      </c>
      <c r="AT47" s="139">
        <v>3548</v>
      </c>
      <c r="AU47" s="139">
        <v>1079</v>
      </c>
      <c r="AV47" s="139">
        <v>0</v>
      </c>
      <c r="AW47" s="139">
        <v>0</v>
      </c>
      <c r="AX47" s="139">
        <f t="shared" si="23"/>
        <v>53229</v>
      </c>
      <c r="AY47" s="139">
        <v>27117</v>
      </c>
      <c r="AZ47" s="139">
        <v>23650</v>
      </c>
      <c r="BA47" s="139">
        <v>1670</v>
      </c>
      <c r="BB47" s="139">
        <v>792</v>
      </c>
      <c r="BC47" s="139">
        <v>0</v>
      </c>
      <c r="BD47" s="139">
        <v>0</v>
      </c>
      <c r="BE47" s="139">
        <v>52459</v>
      </c>
      <c r="BF47" s="139">
        <f t="shared" si="24"/>
        <v>122993</v>
      </c>
      <c r="BG47" s="139">
        <f t="shared" si="25"/>
        <v>0</v>
      </c>
      <c r="BH47" s="139">
        <f t="shared" si="26"/>
        <v>0</v>
      </c>
      <c r="BI47" s="139">
        <v>0</v>
      </c>
      <c r="BJ47" s="139">
        <v>0</v>
      </c>
      <c r="BK47" s="139">
        <v>0</v>
      </c>
      <c r="BL47" s="139">
        <v>0</v>
      </c>
      <c r="BM47" s="139">
        <v>0</v>
      </c>
      <c r="BN47" s="139">
        <v>0</v>
      </c>
      <c r="BO47" s="139">
        <f t="shared" si="27"/>
        <v>12</v>
      </c>
      <c r="BP47" s="139">
        <f t="shared" si="28"/>
        <v>12</v>
      </c>
      <c r="BQ47" s="139">
        <v>0</v>
      </c>
      <c r="BR47" s="139">
        <v>12</v>
      </c>
      <c r="BS47" s="139">
        <v>0</v>
      </c>
      <c r="BT47" s="139">
        <v>0</v>
      </c>
      <c r="BU47" s="139">
        <f t="shared" si="29"/>
        <v>0</v>
      </c>
      <c r="BV47" s="139">
        <v>0</v>
      </c>
      <c r="BW47" s="139">
        <v>0</v>
      </c>
      <c r="BX47" s="139">
        <v>0</v>
      </c>
      <c r="BY47" s="139">
        <v>0</v>
      </c>
      <c r="BZ47" s="139">
        <f t="shared" si="30"/>
        <v>0</v>
      </c>
      <c r="CA47" s="139">
        <v>0</v>
      </c>
      <c r="CB47" s="139">
        <v>0</v>
      </c>
      <c r="CC47" s="139">
        <v>0</v>
      </c>
      <c r="CD47" s="139">
        <v>0</v>
      </c>
      <c r="CE47" s="139">
        <v>0</v>
      </c>
      <c r="CF47" s="139">
        <v>0</v>
      </c>
      <c r="CG47" s="139">
        <v>0</v>
      </c>
      <c r="CH47" s="139">
        <f t="shared" si="31"/>
        <v>12</v>
      </c>
      <c r="CI47" s="139">
        <f t="shared" si="51"/>
        <v>0</v>
      </c>
      <c r="CJ47" s="139">
        <f t="shared" si="52"/>
        <v>0</v>
      </c>
      <c r="CK47" s="139">
        <f t="shared" si="53"/>
        <v>0</v>
      </c>
      <c r="CL47" s="139">
        <f t="shared" si="54"/>
        <v>0</v>
      </c>
      <c r="CM47" s="139">
        <f t="shared" si="55"/>
        <v>0</v>
      </c>
      <c r="CN47" s="139">
        <f t="shared" si="56"/>
        <v>0</v>
      </c>
      <c r="CO47" s="139">
        <f t="shared" si="57"/>
        <v>0</v>
      </c>
      <c r="CP47" s="139">
        <f t="shared" si="58"/>
        <v>0</v>
      </c>
      <c r="CQ47" s="139">
        <f t="shared" si="59"/>
        <v>70546</v>
      </c>
      <c r="CR47" s="139">
        <f t="shared" si="60"/>
        <v>12690</v>
      </c>
      <c r="CS47" s="139">
        <f t="shared" si="61"/>
        <v>12678</v>
      </c>
      <c r="CT47" s="139">
        <f t="shared" si="62"/>
        <v>12</v>
      </c>
      <c r="CU47" s="139">
        <f t="shared" si="63"/>
        <v>0</v>
      </c>
      <c r="CV47" s="139">
        <f t="shared" si="64"/>
        <v>0</v>
      </c>
      <c r="CW47" s="139">
        <f t="shared" si="65"/>
        <v>4627</v>
      </c>
      <c r="CX47" s="139">
        <f t="shared" si="71"/>
        <v>3548</v>
      </c>
      <c r="CY47" s="139">
        <f t="shared" si="71"/>
        <v>1079</v>
      </c>
      <c r="CZ47" s="139">
        <f t="shared" si="71"/>
        <v>0</v>
      </c>
      <c r="DA47" s="139">
        <f t="shared" si="71"/>
        <v>0</v>
      </c>
      <c r="DB47" s="139">
        <f t="shared" si="71"/>
        <v>53229</v>
      </c>
      <c r="DC47" s="139">
        <f t="shared" si="71"/>
        <v>27117</v>
      </c>
      <c r="DD47" s="139">
        <f t="shared" si="71"/>
        <v>23650</v>
      </c>
      <c r="DE47" s="139">
        <f t="shared" si="71"/>
        <v>1670</v>
      </c>
      <c r="DF47" s="139">
        <f t="shared" si="66"/>
        <v>792</v>
      </c>
      <c r="DG47" s="139">
        <f t="shared" si="67"/>
        <v>0</v>
      </c>
      <c r="DH47" s="139">
        <f t="shared" si="68"/>
        <v>0</v>
      </c>
      <c r="DI47" s="139">
        <f t="shared" si="69"/>
        <v>52459</v>
      </c>
      <c r="DJ47" s="139">
        <f t="shared" si="70"/>
        <v>123005</v>
      </c>
    </row>
    <row r="48" spans="1:114" s="123" customFormat="1" ht="12" customHeight="1">
      <c r="A48" s="124" t="s">
        <v>206</v>
      </c>
      <c r="B48" s="125" t="s">
        <v>288</v>
      </c>
      <c r="C48" s="124" t="s">
        <v>289</v>
      </c>
      <c r="D48" s="139">
        <f t="shared" si="6"/>
        <v>33045</v>
      </c>
      <c r="E48" s="139">
        <f t="shared" si="7"/>
        <v>33045</v>
      </c>
      <c r="F48" s="139">
        <v>0</v>
      </c>
      <c r="G48" s="139">
        <v>0</v>
      </c>
      <c r="H48" s="139">
        <v>0</v>
      </c>
      <c r="I48" s="139">
        <v>33045</v>
      </c>
      <c r="J48" s="140" t="s">
        <v>199</v>
      </c>
      <c r="K48" s="139"/>
      <c r="L48" s="139">
        <v>0</v>
      </c>
      <c r="M48" s="139">
        <f t="shared" si="8"/>
        <v>0</v>
      </c>
      <c r="N48" s="139">
        <f t="shared" si="9"/>
        <v>0</v>
      </c>
      <c r="O48" s="139">
        <v>0</v>
      </c>
      <c r="P48" s="139">
        <v>0</v>
      </c>
      <c r="Q48" s="139">
        <v>0</v>
      </c>
      <c r="R48" s="139">
        <v>0</v>
      </c>
      <c r="S48" s="140" t="s">
        <v>199</v>
      </c>
      <c r="T48" s="139">
        <v>0</v>
      </c>
      <c r="U48" s="139">
        <v>0</v>
      </c>
      <c r="V48" s="139">
        <f t="shared" si="10"/>
        <v>33045</v>
      </c>
      <c r="W48" s="139">
        <f t="shared" si="11"/>
        <v>33045</v>
      </c>
      <c r="X48" s="139">
        <f t="shared" si="12"/>
        <v>0</v>
      </c>
      <c r="Y48" s="139">
        <f t="shared" si="13"/>
        <v>0</v>
      </c>
      <c r="Z48" s="139">
        <f t="shared" si="14"/>
        <v>0</v>
      </c>
      <c r="AA48" s="139">
        <f t="shared" si="15"/>
        <v>33045</v>
      </c>
      <c r="AB48" s="140" t="s">
        <v>199</v>
      </c>
      <c r="AC48" s="139">
        <f t="shared" si="16"/>
        <v>0</v>
      </c>
      <c r="AD48" s="139">
        <f t="shared" si="17"/>
        <v>0</v>
      </c>
      <c r="AE48" s="139">
        <f t="shared" si="18"/>
        <v>0</v>
      </c>
      <c r="AF48" s="139">
        <f t="shared" si="19"/>
        <v>0</v>
      </c>
      <c r="AG48" s="139">
        <v>0</v>
      </c>
      <c r="AH48" s="139">
        <v>0</v>
      </c>
      <c r="AI48" s="139">
        <v>0</v>
      </c>
      <c r="AJ48" s="139">
        <v>0</v>
      </c>
      <c r="AK48" s="139">
        <v>0</v>
      </c>
      <c r="AL48" s="139">
        <v>0</v>
      </c>
      <c r="AM48" s="139">
        <f t="shared" si="20"/>
        <v>33045</v>
      </c>
      <c r="AN48" s="139">
        <f t="shared" si="21"/>
        <v>33045</v>
      </c>
      <c r="AO48" s="139">
        <v>0</v>
      </c>
      <c r="AP48" s="139">
        <v>7770</v>
      </c>
      <c r="AQ48" s="139">
        <v>25275</v>
      </c>
      <c r="AR48" s="139">
        <v>0</v>
      </c>
      <c r="AS48" s="139">
        <f t="shared" si="22"/>
        <v>0</v>
      </c>
      <c r="AT48" s="139">
        <v>0</v>
      </c>
      <c r="AU48" s="139">
        <v>0</v>
      </c>
      <c r="AV48" s="139">
        <v>0</v>
      </c>
      <c r="AW48" s="139">
        <v>0</v>
      </c>
      <c r="AX48" s="139">
        <f t="shared" si="23"/>
        <v>0</v>
      </c>
      <c r="AY48" s="139">
        <v>0</v>
      </c>
      <c r="AZ48" s="139">
        <v>0</v>
      </c>
      <c r="BA48" s="139">
        <v>0</v>
      </c>
      <c r="BB48" s="139">
        <v>0</v>
      </c>
      <c r="BC48" s="139">
        <v>0</v>
      </c>
      <c r="BD48" s="139">
        <v>0</v>
      </c>
      <c r="BE48" s="139">
        <v>0</v>
      </c>
      <c r="BF48" s="139">
        <f t="shared" si="24"/>
        <v>33045</v>
      </c>
      <c r="BG48" s="139">
        <f t="shared" si="25"/>
        <v>0</v>
      </c>
      <c r="BH48" s="139">
        <f t="shared" si="26"/>
        <v>0</v>
      </c>
      <c r="BI48" s="139">
        <v>0</v>
      </c>
      <c r="BJ48" s="139">
        <v>0</v>
      </c>
      <c r="BK48" s="139">
        <v>0</v>
      </c>
      <c r="BL48" s="139">
        <v>0</v>
      </c>
      <c r="BM48" s="139">
        <v>0</v>
      </c>
      <c r="BN48" s="139">
        <v>0</v>
      </c>
      <c r="BO48" s="139">
        <f t="shared" si="27"/>
        <v>0</v>
      </c>
      <c r="BP48" s="139">
        <f t="shared" si="28"/>
        <v>0</v>
      </c>
      <c r="BQ48" s="139">
        <v>0</v>
      </c>
      <c r="BR48" s="139">
        <v>0</v>
      </c>
      <c r="BS48" s="139">
        <v>0</v>
      </c>
      <c r="BT48" s="139">
        <v>0</v>
      </c>
      <c r="BU48" s="139">
        <f t="shared" si="29"/>
        <v>0</v>
      </c>
      <c r="BV48" s="139">
        <v>0</v>
      </c>
      <c r="BW48" s="139">
        <v>0</v>
      </c>
      <c r="BX48" s="139">
        <v>0</v>
      </c>
      <c r="BY48" s="139">
        <v>0</v>
      </c>
      <c r="BZ48" s="139">
        <f t="shared" si="30"/>
        <v>0</v>
      </c>
      <c r="CA48" s="139">
        <v>0</v>
      </c>
      <c r="CB48" s="139">
        <v>0</v>
      </c>
      <c r="CC48" s="139">
        <v>0</v>
      </c>
      <c r="CD48" s="139">
        <v>0</v>
      </c>
      <c r="CE48" s="139">
        <v>0</v>
      </c>
      <c r="CF48" s="139">
        <v>0</v>
      </c>
      <c r="CG48" s="139">
        <v>0</v>
      </c>
      <c r="CH48" s="139">
        <f t="shared" si="31"/>
        <v>0</v>
      </c>
      <c r="CI48" s="139">
        <f t="shared" si="51"/>
        <v>0</v>
      </c>
      <c r="CJ48" s="139">
        <f t="shared" si="52"/>
        <v>0</v>
      </c>
      <c r="CK48" s="139">
        <f t="shared" si="53"/>
        <v>0</v>
      </c>
      <c r="CL48" s="139">
        <f t="shared" si="54"/>
        <v>0</v>
      </c>
      <c r="CM48" s="139">
        <f t="shared" si="55"/>
        <v>0</v>
      </c>
      <c r="CN48" s="139">
        <f t="shared" si="56"/>
        <v>0</v>
      </c>
      <c r="CO48" s="139">
        <f t="shared" si="57"/>
        <v>0</v>
      </c>
      <c r="CP48" s="139">
        <f t="shared" si="58"/>
        <v>0</v>
      </c>
      <c r="CQ48" s="139">
        <f t="shared" si="59"/>
        <v>33045</v>
      </c>
      <c r="CR48" s="139">
        <f t="shared" si="60"/>
        <v>33045</v>
      </c>
      <c r="CS48" s="139">
        <f t="shared" si="61"/>
        <v>0</v>
      </c>
      <c r="CT48" s="139">
        <f t="shared" si="62"/>
        <v>7770</v>
      </c>
      <c r="CU48" s="139">
        <f t="shared" si="63"/>
        <v>25275</v>
      </c>
      <c r="CV48" s="139">
        <f t="shared" si="64"/>
        <v>0</v>
      </c>
      <c r="CW48" s="139">
        <f t="shared" si="65"/>
        <v>0</v>
      </c>
      <c r="CX48" s="139">
        <f t="shared" si="71"/>
        <v>0</v>
      </c>
      <c r="CY48" s="139">
        <f t="shared" si="71"/>
        <v>0</v>
      </c>
      <c r="CZ48" s="139">
        <f t="shared" si="71"/>
        <v>0</v>
      </c>
      <c r="DA48" s="139">
        <f t="shared" si="71"/>
        <v>0</v>
      </c>
      <c r="DB48" s="139">
        <f t="shared" si="71"/>
        <v>0</v>
      </c>
      <c r="DC48" s="139">
        <f t="shared" si="71"/>
        <v>0</v>
      </c>
      <c r="DD48" s="139">
        <f t="shared" si="71"/>
        <v>0</v>
      </c>
      <c r="DE48" s="139">
        <f t="shared" si="71"/>
        <v>0</v>
      </c>
      <c r="DF48" s="139">
        <f t="shared" si="66"/>
        <v>0</v>
      </c>
      <c r="DG48" s="139">
        <f t="shared" si="67"/>
        <v>0</v>
      </c>
      <c r="DH48" s="139">
        <f t="shared" si="68"/>
        <v>0</v>
      </c>
      <c r="DI48" s="139">
        <f t="shared" si="69"/>
        <v>0</v>
      </c>
      <c r="DJ48" s="139">
        <f t="shared" si="70"/>
        <v>33045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5.3984375" style="136" customWidth="1"/>
    <col min="4" max="114" width="14.69921875" style="138" customWidth="1"/>
    <col min="115" max="16384" width="9" style="136" customWidth="1"/>
  </cols>
  <sheetData>
    <row r="1" spans="1:114" s="46" customFormat="1" ht="17.25">
      <c r="A1" s="106" t="s">
        <v>201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4" t="s">
        <v>78</v>
      </c>
      <c r="B2" s="144" t="s">
        <v>79</v>
      </c>
      <c r="C2" s="147" t="s">
        <v>80</v>
      </c>
      <c r="D2" s="107" t="s">
        <v>81</v>
      </c>
      <c r="E2" s="58"/>
      <c r="F2" s="58"/>
      <c r="G2" s="58"/>
      <c r="H2" s="58"/>
      <c r="I2" s="58"/>
      <c r="J2" s="58"/>
      <c r="K2" s="58"/>
      <c r="L2" s="59"/>
      <c r="M2" s="107" t="s">
        <v>82</v>
      </c>
      <c r="N2" s="58"/>
      <c r="O2" s="58"/>
      <c r="P2" s="58"/>
      <c r="Q2" s="58"/>
      <c r="R2" s="58"/>
      <c r="S2" s="58"/>
      <c r="T2" s="58"/>
      <c r="U2" s="59"/>
      <c r="V2" s="107" t="s">
        <v>83</v>
      </c>
      <c r="W2" s="58"/>
      <c r="X2" s="58"/>
      <c r="Y2" s="58"/>
      <c r="Z2" s="58"/>
      <c r="AA2" s="58"/>
      <c r="AB2" s="58"/>
      <c r="AC2" s="58"/>
      <c r="AD2" s="59"/>
      <c r="AE2" s="108" t="s">
        <v>84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85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86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5"/>
      <c r="B3" s="145"/>
      <c r="C3" s="148"/>
      <c r="D3" s="109" t="s">
        <v>87</v>
      </c>
      <c r="E3" s="63"/>
      <c r="F3" s="63"/>
      <c r="G3" s="63"/>
      <c r="H3" s="63"/>
      <c r="I3" s="63"/>
      <c r="J3" s="63"/>
      <c r="K3" s="63"/>
      <c r="L3" s="64"/>
      <c r="M3" s="109" t="s">
        <v>87</v>
      </c>
      <c r="N3" s="63"/>
      <c r="O3" s="63"/>
      <c r="P3" s="63"/>
      <c r="Q3" s="63"/>
      <c r="R3" s="63"/>
      <c r="S3" s="63"/>
      <c r="T3" s="63"/>
      <c r="U3" s="64"/>
      <c r="V3" s="109" t="s">
        <v>87</v>
      </c>
      <c r="W3" s="63"/>
      <c r="X3" s="63"/>
      <c r="Y3" s="63"/>
      <c r="Z3" s="63"/>
      <c r="AA3" s="63"/>
      <c r="AB3" s="63"/>
      <c r="AC3" s="63"/>
      <c r="AD3" s="64"/>
      <c r="AE3" s="110" t="s">
        <v>88</v>
      </c>
      <c r="AF3" s="60"/>
      <c r="AG3" s="60"/>
      <c r="AH3" s="60"/>
      <c r="AI3" s="60"/>
      <c r="AJ3" s="60"/>
      <c r="AK3" s="60"/>
      <c r="AL3" s="65"/>
      <c r="AM3" s="61" t="s">
        <v>89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90</v>
      </c>
      <c r="BF3" s="70" t="s">
        <v>83</v>
      </c>
      <c r="BG3" s="110" t="s">
        <v>88</v>
      </c>
      <c r="BH3" s="60"/>
      <c r="BI3" s="60"/>
      <c r="BJ3" s="60"/>
      <c r="BK3" s="60"/>
      <c r="BL3" s="60"/>
      <c r="BM3" s="60"/>
      <c r="BN3" s="65"/>
      <c r="BO3" s="61" t="s">
        <v>89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90</v>
      </c>
      <c r="CH3" s="70" t="s">
        <v>83</v>
      </c>
      <c r="CI3" s="110" t="s">
        <v>88</v>
      </c>
      <c r="CJ3" s="60"/>
      <c r="CK3" s="60"/>
      <c r="CL3" s="60"/>
      <c r="CM3" s="60"/>
      <c r="CN3" s="60"/>
      <c r="CO3" s="60"/>
      <c r="CP3" s="65"/>
      <c r="CQ3" s="61" t="s">
        <v>89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90</v>
      </c>
      <c r="DJ3" s="70" t="s">
        <v>83</v>
      </c>
    </row>
    <row r="4" spans="1:114" s="46" customFormat="1" ht="13.5" customHeight="1">
      <c r="A4" s="145"/>
      <c r="B4" s="145"/>
      <c r="C4" s="148"/>
      <c r="D4" s="54"/>
      <c r="E4" s="109" t="s">
        <v>91</v>
      </c>
      <c r="F4" s="71"/>
      <c r="G4" s="71"/>
      <c r="H4" s="71"/>
      <c r="I4" s="71"/>
      <c r="J4" s="71"/>
      <c r="K4" s="72"/>
      <c r="L4" s="53" t="s">
        <v>92</v>
      </c>
      <c r="M4" s="54"/>
      <c r="N4" s="109" t="s">
        <v>91</v>
      </c>
      <c r="O4" s="71"/>
      <c r="P4" s="71"/>
      <c r="Q4" s="71"/>
      <c r="R4" s="71"/>
      <c r="S4" s="71"/>
      <c r="T4" s="72"/>
      <c r="U4" s="53" t="s">
        <v>92</v>
      </c>
      <c r="V4" s="54"/>
      <c r="W4" s="109" t="s">
        <v>91</v>
      </c>
      <c r="X4" s="71"/>
      <c r="Y4" s="71"/>
      <c r="Z4" s="71"/>
      <c r="AA4" s="71"/>
      <c r="AB4" s="71"/>
      <c r="AC4" s="72"/>
      <c r="AD4" s="53" t="s">
        <v>92</v>
      </c>
      <c r="AE4" s="70" t="s">
        <v>83</v>
      </c>
      <c r="AF4" s="75" t="s">
        <v>93</v>
      </c>
      <c r="AG4" s="69"/>
      <c r="AH4" s="73"/>
      <c r="AI4" s="60"/>
      <c r="AJ4" s="74"/>
      <c r="AK4" s="111" t="s">
        <v>94</v>
      </c>
      <c r="AL4" s="142" t="s">
        <v>95</v>
      </c>
      <c r="AM4" s="70" t="s">
        <v>83</v>
      </c>
      <c r="AN4" s="110" t="s">
        <v>96</v>
      </c>
      <c r="AO4" s="67"/>
      <c r="AP4" s="67"/>
      <c r="AQ4" s="67"/>
      <c r="AR4" s="68"/>
      <c r="AS4" s="110" t="s">
        <v>97</v>
      </c>
      <c r="AT4" s="60"/>
      <c r="AU4" s="60"/>
      <c r="AV4" s="74"/>
      <c r="AW4" s="75" t="s">
        <v>98</v>
      </c>
      <c r="AX4" s="110" t="s">
        <v>99</v>
      </c>
      <c r="AY4" s="66"/>
      <c r="AZ4" s="67"/>
      <c r="BA4" s="67"/>
      <c r="BB4" s="68"/>
      <c r="BC4" s="75" t="s">
        <v>100</v>
      </c>
      <c r="BD4" s="75" t="s">
        <v>101</v>
      </c>
      <c r="BE4" s="70"/>
      <c r="BF4" s="70"/>
      <c r="BG4" s="70" t="s">
        <v>83</v>
      </c>
      <c r="BH4" s="75" t="s">
        <v>93</v>
      </c>
      <c r="BI4" s="69"/>
      <c r="BJ4" s="73"/>
      <c r="BK4" s="60"/>
      <c r="BL4" s="74"/>
      <c r="BM4" s="111" t="s">
        <v>94</v>
      </c>
      <c r="BN4" s="142" t="s">
        <v>95</v>
      </c>
      <c r="BO4" s="70" t="s">
        <v>83</v>
      </c>
      <c r="BP4" s="110" t="s">
        <v>96</v>
      </c>
      <c r="BQ4" s="67"/>
      <c r="BR4" s="67"/>
      <c r="BS4" s="67"/>
      <c r="BT4" s="68"/>
      <c r="BU4" s="110" t="s">
        <v>97</v>
      </c>
      <c r="BV4" s="60"/>
      <c r="BW4" s="60"/>
      <c r="BX4" s="74"/>
      <c r="BY4" s="75" t="s">
        <v>98</v>
      </c>
      <c r="BZ4" s="110" t="s">
        <v>99</v>
      </c>
      <c r="CA4" s="76"/>
      <c r="CB4" s="76"/>
      <c r="CC4" s="77"/>
      <c r="CD4" s="68"/>
      <c r="CE4" s="75" t="s">
        <v>100</v>
      </c>
      <c r="CF4" s="75" t="s">
        <v>101</v>
      </c>
      <c r="CG4" s="70"/>
      <c r="CH4" s="70"/>
      <c r="CI4" s="70" t="s">
        <v>83</v>
      </c>
      <c r="CJ4" s="75" t="s">
        <v>93</v>
      </c>
      <c r="CK4" s="69"/>
      <c r="CL4" s="73"/>
      <c r="CM4" s="60"/>
      <c r="CN4" s="74"/>
      <c r="CO4" s="111" t="s">
        <v>94</v>
      </c>
      <c r="CP4" s="142" t="s">
        <v>95</v>
      </c>
      <c r="CQ4" s="70" t="s">
        <v>83</v>
      </c>
      <c r="CR4" s="110" t="s">
        <v>96</v>
      </c>
      <c r="CS4" s="67"/>
      <c r="CT4" s="67"/>
      <c r="CU4" s="67"/>
      <c r="CV4" s="68"/>
      <c r="CW4" s="110" t="s">
        <v>97</v>
      </c>
      <c r="CX4" s="60"/>
      <c r="CY4" s="60"/>
      <c r="CZ4" s="74"/>
      <c r="DA4" s="75" t="s">
        <v>98</v>
      </c>
      <c r="DB4" s="110" t="s">
        <v>99</v>
      </c>
      <c r="DC4" s="67"/>
      <c r="DD4" s="67"/>
      <c r="DE4" s="67"/>
      <c r="DF4" s="68"/>
      <c r="DG4" s="75" t="s">
        <v>100</v>
      </c>
      <c r="DH4" s="75" t="s">
        <v>101</v>
      </c>
      <c r="DI4" s="70"/>
      <c r="DJ4" s="70"/>
    </row>
    <row r="5" spans="1:114" s="46" customFormat="1" ht="22.5">
      <c r="A5" s="145"/>
      <c r="B5" s="145"/>
      <c r="C5" s="148"/>
      <c r="D5" s="54"/>
      <c r="E5" s="54" t="s">
        <v>83</v>
      </c>
      <c r="F5" s="103" t="s">
        <v>102</v>
      </c>
      <c r="G5" s="103" t="s">
        <v>103</v>
      </c>
      <c r="H5" s="103" t="s">
        <v>104</v>
      </c>
      <c r="I5" s="103" t="s">
        <v>105</v>
      </c>
      <c r="J5" s="103" t="s">
        <v>106</v>
      </c>
      <c r="K5" s="103" t="s">
        <v>90</v>
      </c>
      <c r="L5" s="53"/>
      <c r="M5" s="54"/>
      <c r="N5" s="54" t="s">
        <v>83</v>
      </c>
      <c r="O5" s="103" t="s">
        <v>102</v>
      </c>
      <c r="P5" s="103" t="s">
        <v>103</v>
      </c>
      <c r="Q5" s="103" t="s">
        <v>104</v>
      </c>
      <c r="R5" s="103" t="s">
        <v>105</v>
      </c>
      <c r="S5" s="103" t="s">
        <v>106</v>
      </c>
      <c r="T5" s="103" t="s">
        <v>90</v>
      </c>
      <c r="U5" s="53"/>
      <c r="V5" s="54"/>
      <c r="W5" s="54" t="s">
        <v>83</v>
      </c>
      <c r="X5" s="103" t="s">
        <v>102</v>
      </c>
      <c r="Y5" s="103" t="s">
        <v>103</v>
      </c>
      <c r="Z5" s="103" t="s">
        <v>104</v>
      </c>
      <c r="AA5" s="103" t="s">
        <v>105</v>
      </c>
      <c r="AB5" s="103" t="s">
        <v>106</v>
      </c>
      <c r="AC5" s="103" t="s">
        <v>90</v>
      </c>
      <c r="AD5" s="53"/>
      <c r="AE5" s="70"/>
      <c r="AF5" s="70" t="s">
        <v>83</v>
      </c>
      <c r="AG5" s="111" t="s">
        <v>107</v>
      </c>
      <c r="AH5" s="111" t="s">
        <v>108</v>
      </c>
      <c r="AI5" s="111" t="s">
        <v>109</v>
      </c>
      <c r="AJ5" s="111" t="s">
        <v>90</v>
      </c>
      <c r="AK5" s="78"/>
      <c r="AL5" s="143"/>
      <c r="AM5" s="70"/>
      <c r="AN5" s="70" t="s">
        <v>83</v>
      </c>
      <c r="AO5" s="70" t="s">
        <v>110</v>
      </c>
      <c r="AP5" s="70" t="s">
        <v>111</v>
      </c>
      <c r="AQ5" s="70" t="s">
        <v>112</v>
      </c>
      <c r="AR5" s="70" t="s">
        <v>113</v>
      </c>
      <c r="AS5" s="70" t="s">
        <v>83</v>
      </c>
      <c r="AT5" s="75" t="s">
        <v>114</v>
      </c>
      <c r="AU5" s="75" t="s">
        <v>115</v>
      </c>
      <c r="AV5" s="75" t="s">
        <v>116</v>
      </c>
      <c r="AW5" s="70"/>
      <c r="AX5" s="70" t="s">
        <v>83</v>
      </c>
      <c r="AY5" s="75" t="s">
        <v>114</v>
      </c>
      <c r="AZ5" s="75" t="s">
        <v>115</v>
      </c>
      <c r="BA5" s="75" t="s">
        <v>116</v>
      </c>
      <c r="BB5" s="75" t="s">
        <v>90</v>
      </c>
      <c r="BC5" s="70"/>
      <c r="BD5" s="70"/>
      <c r="BE5" s="70"/>
      <c r="BF5" s="70"/>
      <c r="BG5" s="70"/>
      <c r="BH5" s="70" t="s">
        <v>83</v>
      </c>
      <c r="BI5" s="111" t="s">
        <v>107</v>
      </c>
      <c r="BJ5" s="111" t="s">
        <v>108</v>
      </c>
      <c r="BK5" s="111" t="s">
        <v>109</v>
      </c>
      <c r="BL5" s="111" t="s">
        <v>90</v>
      </c>
      <c r="BM5" s="78"/>
      <c r="BN5" s="143"/>
      <c r="BO5" s="70"/>
      <c r="BP5" s="70" t="s">
        <v>83</v>
      </c>
      <c r="BQ5" s="70" t="s">
        <v>110</v>
      </c>
      <c r="BR5" s="70" t="s">
        <v>111</v>
      </c>
      <c r="BS5" s="70" t="s">
        <v>112</v>
      </c>
      <c r="BT5" s="70" t="s">
        <v>113</v>
      </c>
      <c r="BU5" s="70" t="s">
        <v>83</v>
      </c>
      <c r="BV5" s="75" t="s">
        <v>114</v>
      </c>
      <c r="BW5" s="75" t="s">
        <v>115</v>
      </c>
      <c r="BX5" s="75" t="s">
        <v>116</v>
      </c>
      <c r="BY5" s="70"/>
      <c r="BZ5" s="70" t="s">
        <v>83</v>
      </c>
      <c r="CA5" s="75" t="s">
        <v>114</v>
      </c>
      <c r="CB5" s="75" t="s">
        <v>115</v>
      </c>
      <c r="CC5" s="75" t="s">
        <v>116</v>
      </c>
      <c r="CD5" s="75" t="s">
        <v>90</v>
      </c>
      <c r="CE5" s="70"/>
      <c r="CF5" s="70"/>
      <c r="CG5" s="70"/>
      <c r="CH5" s="70"/>
      <c r="CI5" s="70"/>
      <c r="CJ5" s="70" t="s">
        <v>83</v>
      </c>
      <c r="CK5" s="111" t="s">
        <v>107</v>
      </c>
      <c r="CL5" s="111" t="s">
        <v>108</v>
      </c>
      <c r="CM5" s="111" t="s">
        <v>109</v>
      </c>
      <c r="CN5" s="111" t="s">
        <v>90</v>
      </c>
      <c r="CO5" s="78"/>
      <c r="CP5" s="143"/>
      <c r="CQ5" s="70"/>
      <c r="CR5" s="70" t="s">
        <v>83</v>
      </c>
      <c r="CS5" s="70" t="s">
        <v>110</v>
      </c>
      <c r="CT5" s="70" t="s">
        <v>111</v>
      </c>
      <c r="CU5" s="70" t="s">
        <v>112</v>
      </c>
      <c r="CV5" s="70" t="s">
        <v>113</v>
      </c>
      <c r="CW5" s="70" t="s">
        <v>83</v>
      </c>
      <c r="CX5" s="75" t="s">
        <v>114</v>
      </c>
      <c r="CY5" s="75" t="s">
        <v>115</v>
      </c>
      <c r="CZ5" s="75" t="s">
        <v>116</v>
      </c>
      <c r="DA5" s="70"/>
      <c r="DB5" s="70" t="s">
        <v>83</v>
      </c>
      <c r="DC5" s="75" t="s">
        <v>114</v>
      </c>
      <c r="DD5" s="75" t="s">
        <v>115</v>
      </c>
      <c r="DE5" s="75" t="s">
        <v>116</v>
      </c>
      <c r="DF5" s="75" t="s">
        <v>90</v>
      </c>
      <c r="DG5" s="70"/>
      <c r="DH5" s="70"/>
      <c r="DI5" s="70"/>
      <c r="DJ5" s="70"/>
    </row>
    <row r="6" spans="1:114" s="47" customFormat="1" ht="13.5">
      <c r="A6" s="146"/>
      <c r="B6" s="146"/>
      <c r="C6" s="149"/>
      <c r="D6" s="79" t="s">
        <v>117</v>
      </c>
      <c r="E6" s="79" t="s">
        <v>117</v>
      </c>
      <c r="F6" s="80" t="s">
        <v>117</v>
      </c>
      <c r="G6" s="80" t="s">
        <v>117</v>
      </c>
      <c r="H6" s="80" t="s">
        <v>117</v>
      </c>
      <c r="I6" s="80" t="s">
        <v>117</v>
      </c>
      <c r="J6" s="80" t="s">
        <v>117</v>
      </c>
      <c r="K6" s="80" t="s">
        <v>117</v>
      </c>
      <c r="L6" s="80" t="s">
        <v>117</v>
      </c>
      <c r="M6" s="79" t="s">
        <v>117</v>
      </c>
      <c r="N6" s="79" t="s">
        <v>117</v>
      </c>
      <c r="O6" s="80" t="s">
        <v>117</v>
      </c>
      <c r="P6" s="80" t="s">
        <v>117</v>
      </c>
      <c r="Q6" s="80" t="s">
        <v>117</v>
      </c>
      <c r="R6" s="80" t="s">
        <v>117</v>
      </c>
      <c r="S6" s="80" t="s">
        <v>117</v>
      </c>
      <c r="T6" s="80" t="s">
        <v>117</v>
      </c>
      <c r="U6" s="80" t="s">
        <v>117</v>
      </c>
      <c r="V6" s="79" t="s">
        <v>117</v>
      </c>
      <c r="W6" s="79" t="s">
        <v>117</v>
      </c>
      <c r="X6" s="80" t="s">
        <v>117</v>
      </c>
      <c r="Y6" s="80" t="s">
        <v>117</v>
      </c>
      <c r="Z6" s="80" t="s">
        <v>117</v>
      </c>
      <c r="AA6" s="80" t="s">
        <v>117</v>
      </c>
      <c r="AB6" s="80" t="s">
        <v>117</v>
      </c>
      <c r="AC6" s="80" t="s">
        <v>117</v>
      </c>
      <c r="AD6" s="80" t="s">
        <v>117</v>
      </c>
      <c r="AE6" s="81" t="s">
        <v>117</v>
      </c>
      <c r="AF6" s="81" t="s">
        <v>117</v>
      </c>
      <c r="AG6" s="82" t="s">
        <v>117</v>
      </c>
      <c r="AH6" s="82" t="s">
        <v>117</v>
      </c>
      <c r="AI6" s="82" t="s">
        <v>117</v>
      </c>
      <c r="AJ6" s="82" t="s">
        <v>117</v>
      </c>
      <c r="AK6" s="82" t="s">
        <v>117</v>
      </c>
      <c r="AL6" s="82" t="s">
        <v>117</v>
      </c>
      <c r="AM6" s="81" t="s">
        <v>117</v>
      </c>
      <c r="AN6" s="81" t="s">
        <v>117</v>
      </c>
      <c r="AO6" s="81" t="s">
        <v>117</v>
      </c>
      <c r="AP6" s="81" t="s">
        <v>117</v>
      </c>
      <c r="AQ6" s="81" t="s">
        <v>117</v>
      </c>
      <c r="AR6" s="81" t="s">
        <v>117</v>
      </c>
      <c r="AS6" s="81" t="s">
        <v>117</v>
      </c>
      <c r="AT6" s="81" t="s">
        <v>117</v>
      </c>
      <c r="AU6" s="81" t="s">
        <v>117</v>
      </c>
      <c r="AV6" s="81" t="s">
        <v>117</v>
      </c>
      <c r="AW6" s="81" t="s">
        <v>117</v>
      </c>
      <c r="AX6" s="81" t="s">
        <v>117</v>
      </c>
      <c r="AY6" s="81" t="s">
        <v>117</v>
      </c>
      <c r="AZ6" s="81" t="s">
        <v>117</v>
      </c>
      <c r="BA6" s="81" t="s">
        <v>117</v>
      </c>
      <c r="BB6" s="81" t="s">
        <v>117</v>
      </c>
      <c r="BC6" s="81" t="s">
        <v>117</v>
      </c>
      <c r="BD6" s="81" t="s">
        <v>117</v>
      </c>
      <c r="BE6" s="81" t="s">
        <v>117</v>
      </c>
      <c r="BF6" s="81" t="s">
        <v>117</v>
      </c>
      <c r="BG6" s="81" t="s">
        <v>117</v>
      </c>
      <c r="BH6" s="81" t="s">
        <v>117</v>
      </c>
      <c r="BI6" s="82" t="s">
        <v>117</v>
      </c>
      <c r="BJ6" s="82" t="s">
        <v>117</v>
      </c>
      <c r="BK6" s="82" t="s">
        <v>117</v>
      </c>
      <c r="BL6" s="82" t="s">
        <v>117</v>
      </c>
      <c r="BM6" s="82" t="s">
        <v>117</v>
      </c>
      <c r="BN6" s="82" t="s">
        <v>117</v>
      </c>
      <c r="BO6" s="81" t="s">
        <v>117</v>
      </c>
      <c r="BP6" s="81" t="s">
        <v>117</v>
      </c>
      <c r="BQ6" s="81" t="s">
        <v>117</v>
      </c>
      <c r="BR6" s="81" t="s">
        <v>117</v>
      </c>
      <c r="BS6" s="81" t="s">
        <v>117</v>
      </c>
      <c r="BT6" s="81" t="s">
        <v>117</v>
      </c>
      <c r="BU6" s="81" t="s">
        <v>117</v>
      </c>
      <c r="BV6" s="81" t="s">
        <v>117</v>
      </c>
      <c r="BW6" s="81" t="s">
        <v>117</v>
      </c>
      <c r="BX6" s="81" t="s">
        <v>117</v>
      </c>
      <c r="BY6" s="81" t="s">
        <v>117</v>
      </c>
      <c r="BZ6" s="81" t="s">
        <v>117</v>
      </c>
      <c r="CA6" s="81" t="s">
        <v>117</v>
      </c>
      <c r="CB6" s="81" t="s">
        <v>117</v>
      </c>
      <c r="CC6" s="81" t="s">
        <v>117</v>
      </c>
      <c r="CD6" s="81" t="s">
        <v>117</v>
      </c>
      <c r="CE6" s="81" t="s">
        <v>117</v>
      </c>
      <c r="CF6" s="81" t="s">
        <v>117</v>
      </c>
      <c r="CG6" s="81" t="s">
        <v>117</v>
      </c>
      <c r="CH6" s="81" t="s">
        <v>117</v>
      </c>
      <c r="CI6" s="81" t="s">
        <v>117</v>
      </c>
      <c r="CJ6" s="81" t="s">
        <v>117</v>
      </c>
      <c r="CK6" s="82" t="s">
        <v>117</v>
      </c>
      <c r="CL6" s="82" t="s">
        <v>117</v>
      </c>
      <c r="CM6" s="82" t="s">
        <v>117</v>
      </c>
      <c r="CN6" s="82" t="s">
        <v>117</v>
      </c>
      <c r="CO6" s="82" t="s">
        <v>117</v>
      </c>
      <c r="CP6" s="82" t="s">
        <v>117</v>
      </c>
      <c r="CQ6" s="81" t="s">
        <v>117</v>
      </c>
      <c r="CR6" s="81" t="s">
        <v>117</v>
      </c>
      <c r="CS6" s="82" t="s">
        <v>117</v>
      </c>
      <c r="CT6" s="82" t="s">
        <v>117</v>
      </c>
      <c r="CU6" s="82" t="s">
        <v>117</v>
      </c>
      <c r="CV6" s="82" t="s">
        <v>117</v>
      </c>
      <c r="CW6" s="81" t="s">
        <v>117</v>
      </c>
      <c r="CX6" s="81" t="s">
        <v>117</v>
      </c>
      <c r="CY6" s="81" t="s">
        <v>117</v>
      </c>
      <c r="CZ6" s="81" t="s">
        <v>117</v>
      </c>
      <c r="DA6" s="81" t="s">
        <v>117</v>
      </c>
      <c r="DB6" s="81" t="s">
        <v>117</v>
      </c>
      <c r="DC6" s="81" t="s">
        <v>117</v>
      </c>
      <c r="DD6" s="81" t="s">
        <v>117</v>
      </c>
      <c r="DE6" s="81" t="s">
        <v>117</v>
      </c>
      <c r="DF6" s="81" t="s">
        <v>117</v>
      </c>
      <c r="DG6" s="81" t="s">
        <v>117</v>
      </c>
      <c r="DH6" s="81" t="s">
        <v>117</v>
      </c>
      <c r="DI6" s="81" t="s">
        <v>117</v>
      </c>
      <c r="DJ6" s="81" t="s">
        <v>117</v>
      </c>
    </row>
    <row r="7" spans="1:114" s="123" customFormat="1" ht="12" customHeight="1">
      <c r="A7" s="120" t="s">
        <v>206</v>
      </c>
      <c r="B7" s="121" t="s">
        <v>207</v>
      </c>
      <c r="C7" s="120" t="s">
        <v>46</v>
      </c>
      <c r="D7" s="122">
        <f aca="true" t="shared" si="0" ref="D7:AK7">SUM(D8:D19)</f>
        <v>1749844</v>
      </c>
      <c r="E7" s="122">
        <f t="shared" si="0"/>
        <v>733336</v>
      </c>
      <c r="F7" s="122">
        <f t="shared" si="0"/>
        <v>18278</v>
      </c>
      <c r="G7" s="122">
        <f t="shared" si="0"/>
        <v>0</v>
      </c>
      <c r="H7" s="122">
        <f t="shared" si="0"/>
        <v>0</v>
      </c>
      <c r="I7" s="122">
        <f t="shared" si="0"/>
        <v>594823</v>
      </c>
      <c r="J7" s="122">
        <f t="shared" si="0"/>
        <v>4951425</v>
      </c>
      <c r="K7" s="122">
        <f t="shared" si="0"/>
        <v>120235</v>
      </c>
      <c r="L7" s="122">
        <f t="shared" si="0"/>
        <v>1016508</v>
      </c>
      <c r="M7" s="122">
        <f t="shared" si="0"/>
        <v>221161</v>
      </c>
      <c r="N7" s="122">
        <f t="shared" si="0"/>
        <v>196868</v>
      </c>
      <c r="O7" s="122">
        <f t="shared" si="0"/>
        <v>0</v>
      </c>
      <c r="P7" s="122">
        <f t="shared" si="0"/>
        <v>0</v>
      </c>
      <c r="Q7" s="122">
        <f t="shared" si="0"/>
        <v>90000</v>
      </c>
      <c r="R7" s="122">
        <f t="shared" si="0"/>
        <v>66990</v>
      </c>
      <c r="S7" s="122">
        <f t="shared" si="0"/>
        <v>588999</v>
      </c>
      <c r="T7" s="122">
        <f t="shared" si="0"/>
        <v>39878</v>
      </c>
      <c r="U7" s="122">
        <f t="shared" si="0"/>
        <v>24293</v>
      </c>
      <c r="V7" s="122">
        <f t="shared" si="0"/>
        <v>1971005</v>
      </c>
      <c r="W7" s="122">
        <f t="shared" si="0"/>
        <v>930204</v>
      </c>
      <c r="X7" s="122">
        <f t="shared" si="0"/>
        <v>18278</v>
      </c>
      <c r="Y7" s="122">
        <f t="shared" si="0"/>
        <v>0</v>
      </c>
      <c r="Z7" s="122">
        <f t="shared" si="0"/>
        <v>90000</v>
      </c>
      <c r="AA7" s="122">
        <f t="shared" si="0"/>
        <v>661813</v>
      </c>
      <c r="AB7" s="122">
        <f t="shared" si="0"/>
        <v>5540424</v>
      </c>
      <c r="AC7" s="122">
        <f t="shared" si="0"/>
        <v>160113</v>
      </c>
      <c r="AD7" s="122">
        <f t="shared" si="0"/>
        <v>1040801</v>
      </c>
      <c r="AE7" s="122">
        <f t="shared" si="0"/>
        <v>94836</v>
      </c>
      <c r="AF7" s="122">
        <f t="shared" si="0"/>
        <v>52757</v>
      </c>
      <c r="AG7" s="122">
        <f t="shared" si="0"/>
        <v>0</v>
      </c>
      <c r="AH7" s="122">
        <f t="shared" si="0"/>
        <v>50384</v>
      </c>
      <c r="AI7" s="122">
        <f t="shared" si="0"/>
        <v>2373</v>
      </c>
      <c r="AJ7" s="122">
        <f t="shared" si="0"/>
        <v>0</v>
      </c>
      <c r="AK7" s="122">
        <f t="shared" si="0"/>
        <v>42079</v>
      </c>
      <c r="AL7" s="122" t="s">
        <v>199</v>
      </c>
      <c r="AM7" s="122">
        <f aca="true" t="shared" si="1" ref="AM7:BB7">SUM(AM8:AM19)</f>
        <v>6072544</v>
      </c>
      <c r="AN7" s="122">
        <f t="shared" si="1"/>
        <v>1157493</v>
      </c>
      <c r="AO7" s="122">
        <f t="shared" si="1"/>
        <v>718262</v>
      </c>
      <c r="AP7" s="122">
        <f t="shared" si="1"/>
        <v>0</v>
      </c>
      <c r="AQ7" s="122">
        <f t="shared" si="1"/>
        <v>411563</v>
      </c>
      <c r="AR7" s="122">
        <f t="shared" si="1"/>
        <v>27668</v>
      </c>
      <c r="AS7" s="122">
        <f t="shared" si="1"/>
        <v>3438846</v>
      </c>
      <c r="AT7" s="122">
        <f t="shared" si="1"/>
        <v>6801</v>
      </c>
      <c r="AU7" s="122">
        <f t="shared" si="1"/>
        <v>3320786</v>
      </c>
      <c r="AV7" s="122">
        <f t="shared" si="1"/>
        <v>111259</v>
      </c>
      <c r="AW7" s="122">
        <f t="shared" si="1"/>
        <v>0</v>
      </c>
      <c r="AX7" s="122">
        <f t="shared" si="1"/>
        <v>1476205</v>
      </c>
      <c r="AY7" s="122">
        <f t="shared" si="1"/>
        <v>18437</v>
      </c>
      <c r="AZ7" s="122">
        <f t="shared" si="1"/>
        <v>1300240</v>
      </c>
      <c r="BA7" s="122">
        <f t="shared" si="1"/>
        <v>130330</v>
      </c>
      <c r="BB7" s="122">
        <f t="shared" si="1"/>
        <v>27198</v>
      </c>
      <c r="BC7" s="122" t="s">
        <v>199</v>
      </c>
      <c r="BD7" s="122">
        <f aca="true" t="shared" si="2" ref="BD7:BM7">SUM(BD8:BD19)</f>
        <v>0</v>
      </c>
      <c r="BE7" s="122">
        <f t="shared" si="2"/>
        <v>533889</v>
      </c>
      <c r="BF7" s="122">
        <f t="shared" si="2"/>
        <v>6701269</v>
      </c>
      <c r="BG7" s="122">
        <f t="shared" si="2"/>
        <v>102983</v>
      </c>
      <c r="BH7" s="122">
        <f t="shared" si="2"/>
        <v>102983</v>
      </c>
      <c r="BI7" s="122">
        <f t="shared" si="2"/>
        <v>0</v>
      </c>
      <c r="BJ7" s="122">
        <f t="shared" si="2"/>
        <v>102983</v>
      </c>
      <c r="BK7" s="122">
        <f t="shared" si="2"/>
        <v>0</v>
      </c>
      <c r="BL7" s="122">
        <f t="shared" si="2"/>
        <v>0</v>
      </c>
      <c r="BM7" s="122">
        <f t="shared" si="2"/>
        <v>0</v>
      </c>
      <c r="BN7" s="122" t="s">
        <v>199</v>
      </c>
      <c r="BO7" s="122">
        <f aca="true" t="shared" si="3" ref="BO7:CD7">SUM(BO8:BO19)</f>
        <v>639954</v>
      </c>
      <c r="BP7" s="122">
        <f t="shared" si="3"/>
        <v>153920</v>
      </c>
      <c r="BQ7" s="122">
        <f t="shared" si="3"/>
        <v>130376</v>
      </c>
      <c r="BR7" s="122">
        <f t="shared" si="3"/>
        <v>0</v>
      </c>
      <c r="BS7" s="122">
        <f t="shared" si="3"/>
        <v>23544</v>
      </c>
      <c r="BT7" s="122">
        <f t="shared" si="3"/>
        <v>0</v>
      </c>
      <c r="BU7" s="122">
        <f t="shared" si="3"/>
        <v>224376</v>
      </c>
      <c r="BV7" s="122">
        <f t="shared" si="3"/>
        <v>0</v>
      </c>
      <c r="BW7" s="122">
        <f t="shared" si="3"/>
        <v>224376</v>
      </c>
      <c r="BX7" s="122">
        <f t="shared" si="3"/>
        <v>0</v>
      </c>
      <c r="BY7" s="122">
        <f t="shared" si="3"/>
        <v>0</v>
      </c>
      <c r="BZ7" s="122">
        <f t="shared" si="3"/>
        <v>261658</v>
      </c>
      <c r="CA7" s="122">
        <f t="shared" si="3"/>
        <v>0</v>
      </c>
      <c r="CB7" s="122">
        <f t="shared" si="3"/>
        <v>260755</v>
      </c>
      <c r="CC7" s="122">
        <f t="shared" si="3"/>
        <v>521</v>
      </c>
      <c r="CD7" s="122">
        <f t="shared" si="3"/>
        <v>382</v>
      </c>
      <c r="CE7" s="122" t="s">
        <v>199</v>
      </c>
      <c r="CF7" s="122">
        <f aca="true" t="shared" si="4" ref="CF7:CO7">SUM(CF8:CF19)</f>
        <v>0</v>
      </c>
      <c r="CG7" s="122">
        <f t="shared" si="4"/>
        <v>67223</v>
      </c>
      <c r="CH7" s="122">
        <f t="shared" si="4"/>
        <v>810160</v>
      </c>
      <c r="CI7" s="122">
        <f t="shared" si="4"/>
        <v>197819</v>
      </c>
      <c r="CJ7" s="122">
        <f t="shared" si="4"/>
        <v>155740</v>
      </c>
      <c r="CK7" s="122">
        <f t="shared" si="4"/>
        <v>0</v>
      </c>
      <c r="CL7" s="122">
        <f t="shared" si="4"/>
        <v>153367</v>
      </c>
      <c r="CM7" s="122">
        <f t="shared" si="4"/>
        <v>2373</v>
      </c>
      <c r="CN7" s="122">
        <f t="shared" si="4"/>
        <v>0</v>
      </c>
      <c r="CO7" s="122">
        <f t="shared" si="4"/>
        <v>42079</v>
      </c>
      <c r="CP7" s="122" t="s">
        <v>199</v>
      </c>
      <c r="CQ7" s="122">
        <f aca="true" t="shared" si="5" ref="CQ7:DF7">SUM(CQ8:CQ19)</f>
        <v>6712498</v>
      </c>
      <c r="CR7" s="122">
        <f t="shared" si="5"/>
        <v>1311413</v>
      </c>
      <c r="CS7" s="122">
        <f t="shared" si="5"/>
        <v>848638</v>
      </c>
      <c r="CT7" s="122">
        <f t="shared" si="5"/>
        <v>0</v>
      </c>
      <c r="CU7" s="122">
        <f t="shared" si="5"/>
        <v>435107</v>
      </c>
      <c r="CV7" s="122">
        <f t="shared" si="5"/>
        <v>27668</v>
      </c>
      <c r="CW7" s="122">
        <f t="shared" si="5"/>
        <v>3663222</v>
      </c>
      <c r="CX7" s="122">
        <f t="shared" si="5"/>
        <v>6801</v>
      </c>
      <c r="CY7" s="122">
        <f t="shared" si="5"/>
        <v>3545162</v>
      </c>
      <c r="CZ7" s="122">
        <f t="shared" si="5"/>
        <v>111259</v>
      </c>
      <c r="DA7" s="122">
        <f t="shared" si="5"/>
        <v>0</v>
      </c>
      <c r="DB7" s="122">
        <f t="shared" si="5"/>
        <v>1737863</v>
      </c>
      <c r="DC7" s="122">
        <f t="shared" si="5"/>
        <v>18437</v>
      </c>
      <c r="DD7" s="122">
        <f t="shared" si="5"/>
        <v>1560995</v>
      </c>
      <c r="DE7" s="122">
        <f t="shared" si="5"/>
        <v>130851</v>
      </c>
      <c r="DF7" s="122">
        <f t="shared" si="5"/>
        <v>27580</v>
      </c>
      <c r="DG7" s="122" t="s">
        <v>199</v>
      </c>
      <c r="DH7" s="122">
        <f>SUM(DH8:DH19)</f>
        <v>0</v>
      </c>
      <c r="DI7" s="122">
        <f>SUM(DI8:DI19)</f>
        <v>601112</v>
      </c>
      <c r="DJ7" s="122">
        <f>SUM(DJ8:DJ19)</f>
        <v>7511429</v>
      </c>
    </row>
    <row r="8" spans="1:114" s="123" customFormat="1" ht="12" customHeight="1">
      <c r="A8" s="124" t="s">
        <v>206</v>
      </c>
      <c r="B8" s="125" t="s">
        <v>290</v>
      </c>
      <c r="C8" s="124" t="s">
        <v>291</v>
      </c>
      <c r="D8" s="126">
        <f aca="true" t="shared" si="6" ref="D8:D19">SUM(E8,+L8)</f>
        <v>367798</v>
      </c>
      <c r="E8" s="126">
        <f aca="true" t="shared" si="7" ref="E8:E19">SUM(F8:I8)+K8</f>
        <v>103856</v>
      </c>
      <c r="F8" s="126">
        <v>0</v>
      </c>
      <c r="G8" s="126">
        <v>0</v>
      </c>
      <c r="H8" s="126">
        <v>0</v>
      </c>
      <c r="I8" s="126">
        <v>103856</v>
      </c>
      <c r="J8" s="126">
        <v>938689</v>
      </c>
      <c r="K8" s="126">
        <v>0</v>
      </c>
      <c r="L8" s="126">
        <v>263942</v>
      </c>
      <c r="M8" s="126">
        <f aca="true" t="shared" si="8" ref="M8:M19">SUM(N8,+U8)</f>
        <v>7824</v>
      </c>
      <c r="N8" s="126">
        <f aca="true" t="shared" si="9" ref="N8:N19">SUM(O8:R8)+T8</f>
        <v>1545</v>
      </c>
      <c r="O8" s="126">
        <v>0</v>
      </c>
      <c r="P8" s="126">
        <v>0</v>
      </c>
      <c r="Q8" s="126">
        <v>0</v>
      </c>
      <c r="R8" s="126">
        <v>1545</v>
      </c>
      <c r="S8" s="126">
        <v>121869</v>
      </c>
      <c r="T8" s="126">
        <v>0</v>
      </c>
      <c r="U8" s="126">
        <v>6279</v>
      </c>
      <c r="V8" s="126">
        <f aca="true" t="shared" si="10" ref="V8:V19">+SUM(D8,M8)</f>
        <v>375622</v>
      </c>
      <c r="W8" s="126">
        <f aca="true" t="shared" si="11" ref="W8:W19">+SUM(E8,N8)</f>
        <v>105401</v>
      </c>
      <c r="X8" s="126">
        <f aca="true" t="shared" si="12" ref="X8:X19">+SUM(F8,O8)</f>
        <v>0</v>
      </c>
      <c r="Y8" s="126">
        <f aca="true" t="shared" si="13" ref="Y8:Y19">+SUM(G8,P8)</f>
        <v>0</v>
      </c>
      <c r="Z8" s="126">
        <f aca="true" t="shared" si="14" ref="Z8:Z19">+SUM(H8,Q8)</f>
        <v>0</v>
      </c>
      <c r="AA8" s="126">
        <f aca="true" t="shared" si="15" ref="AA8:AA19">+SUM(I8,R8)</f>
        <v>105401</v>
      </c>
      <c r="AB8" s="126">
        <f aca="true" t="shared" si="16" ref="AB8:AB19">+SUM(J8,S8)</f>
        <v>1060558</v>
      </c>
      <c r="AC8" s="126">
        <f aca="true" t="shared" si="17" ref="AC8:AC19">+SUM(K8,T8)</f>
        <v>0</v>
      </c>
      <c r="AD8" s="126">
        <f aca="true" t="shared" si="18" ref="AD8:AD19">+SUM(L8,U8)</f>
        <v>270221</v>
      </c>
      <c r="AE8" s="126">
        <f aca="true" t="shared" si="19" ref="AE8:AE19">SUM(AF8,+AK8)</f>
        <v>22268</v>
      </c>
      <c r="AF8" s="126">
        <f aca="true" t="shared" si="20" ref="AF8:AF19">SUM(AG8:AJ8)</f>
        <v>7607</v>
      </c>
      <c r="AG8" s="126">
        <v>0</v>
      </c>
      <c r="AH8" s="126">
        <v>5234</v>
      </c>
      <c r="AI8" s="126">
        <v>2373</v>
      </c>
      <c r="AJ8" s="126">
        <v>0</v>
      </c>
      <c r="AK8" s="126">
        <v>14661</v>
      </c>
      <c r="AL8" s="127" t="s">
        <v>199</v>
      </c>
      <c r="AM8" s="126">
        <f aca="true" t="shared" si="21" ref="AM8:AM19">SUM(AN8,AS8,AW8,AX8,BD8)</f>
        <v>1284219</v>
      </c>
      <c r="AN8" s="126">
        <f aca="true" t="shared" si="22" ref="AN8:AN19">SUM(AO8:AR8)</f>
        <v>437919</v>
      </c>
      <c r="AO8" s="126">
        <v>215204</v>
      </c>
      <c r="AP8" s="126">
        <v>0</v>
      </c>
      <c r="AQ8" s="126">
        <v>200881</v>
      </c>
      <c r="AR8" s="126">
        <v>21834</v>
      </c>
      <c r="AS8" s="126">
        <f aca="true" t="shared" si="23" ref="AS8:AS19">SUM(AT8:AV8)</f>
        <v>530808</v>
      </c>
      <c r="AT8" s="126">
        <v>0</v>
      </c>
      <c r="AU8" s="126">
        <v>496264</v>
      </c>
      <c r="AV8" s="126">
        <v>34544</v>
      </c>
      <c r="AW8" s="126">
        <v>0</v>
      </c>
      <c r="AX8" s="126">
        <f aca="true" t="shared" si="24" ref="AX8:AX19">SUM(AY8:BB8)</f>
        <v>315492</v>
      </c>
      <c r="AY8" s="126">
        <v>0</v>
      </c>
      <c r="AZ8" s="126">
        <v>296760</v>
      </c>
      <c r="BA8" s="126">
        <v>18732</v>
      </c>
      <c r="BB8" s="126">
        <v>0</v>
      </c>
      <c r="BC8" s="127" t="s">
        <v>199</v>
      </c>
      <c r="BD8" s="126">
        <v>0</v>
      </c>
      <c r="BE8" s="126">
        <v>0</v>
      </c>
      <c r="BF8" s="126">
        <f aca="true" t="shared" si="25" ref="BF8:BF19">SUM(AE8,+AM8,+BE8)</f>
        <v>1306487</v>
      </c>
      <c r="BG8" s="126">
        <f aca="true" t="shared" si="26" ref="BG8:BG19">SUM(BH8,+BM8)</f>
        <v>2173</v>
      </c>
      <c r="BH8" s="126">
        <f aca="true" t="shared" si="27" ref="BH8:BH19">SUM(BI8:BL8)</f>
        <v>2173</v>
      </c>
      <c r="BI8" s="126">
        <v>0</v>
      </c>
      <c r="BJ8" s="126">
        <v>2173</v>
      </c>
      <c r="BK8" s="126">
        <v>0</v>
      </c>
      <c r="BL8" s="126">
        <v>0</v>
      </c>
      <c r="BM8" s="126">
        <v>0</v>
      </c>
      <c r="BN8" s="127" t="s">
        <v>199</v>
      </c>
      <c r="BO8" s="126">
        <f aca="true" t="shared" si="28" ref="BO8:BO19">SUM(BP8,BU8,BY8,BZ8,CF8)</f>
        <v>127520</v>
      </c>
      <c r="BP8" s="126">
        <f aca="true" t="shared" si="29" ref="BP8:BP19">SUM(BQ8:BT8)</f>
        <v>28748</v>
      </c>
      <c r="BQ8" s="126">
        <v>28748</v>
      </c>
      <c r="BR8" s="126">
        <v>0</v>
      </c>
      <c r="BS8" s="126">
        <v>0</v>
      </c>
      <c r="BT8" s="126">
        <v>0</v>
      </c>
      <c r="BU8" s="126">
        <f aca="true" t="shared" si="30" ref="BU8:BU19">SUM(BV8:BX8)</f>
        <v>41846</v>
      </c>
      <c r="BV8" s="126">
        <v>0</v>
      </c>
      <c r="BW8" s="126">
        <v>41846</v>
      </c>
      <c r="BX8" s="126">
        <v>0</v>
      </c>
      <c r="BY8" s="126">
        <v>0</v>
      </c>
      <c r="BZ8" s="126">
        <f aca="true" t="shared" si="31" ref="BZ8:BZ19">SUM(CA8:CD8)</f>
        <v>56926</v>
      </c>
      <c r="CA8" s="126">
        <v>0</v>
      </c>
      <c r="CB8" s="126">
        <v>56926</v>
      </c>
      <c r="CC8" s="126">
        <v>0</v>
      </c>
      <c r="CD8" s="126">
        <v>0</v>
      </c>
      <c r="CE8" s="127" t="s">
        <v>199</v>
      </c>
      <c r="CF8" s="126">
        <v>0</v>
      </c>
      <c r="CG8" s="126">
        <v>0</v>
      </c>
      <c r="CH8" s="126">
        <f aca="true" t="shared" si="32" ref="CH8:CH19">SUM(BG8,+BO8,+CG8)</f>
        <v>129693</v>
      </c>
      <c r="CI8" s="126">
        <f aca="true" t="shared" si="33" ref="CI8:CI19">SUM(AE8,+BG8)</f>
        <v>24441</v>
      </c>
      <c r="CJ8" s="126">
        <f aca="true" t="shared" si="34" ref="CJ8:CJ19">SUM(AF8,+BH8)</f>
        <v>9780</v>
      </c>
      <c r="CK8" s="126">
        <f aca="true" t="shared" si="35" ref="CK8:CK19">SUM(AG8,+BI8)</f>
        <v>0</v>
      </c>
      <c r="CL8" s="126">
        <f aca="true" t="shared" si="36" ref="CL8:CL19">SUM(AH8,+BJ8)</f>
        <v>7407</v>
      </c>
      <c r="CM8" s="126">
        <f aca="true" t="shared" si="37" ref="CM8:CM19">SUM(AI8,+BK8)</f>
        <v>2373</v>
      </c>
      <c r="CN8" s="126">
        <f aca="true" t="shared" si="38" ref="CN8:CN19">SUM(AJ8,+BL8)</f>
        <v>0</v>
      </c>
      <c r="CO8" s="126">
        <f aca="true" t="shared" si="39" ref="CO8:CO19">SUM(AK8,+BM8)</f>
        <v>14661</v>
      </c>
      <c r="CP8" s="127" t="s">
        <v>199</v>
      </c>
      <c r="CQ8" s="126">
        <f aca="true" t="shared" si="40" ref="CQ8:CQ19">SUM(AM8,+BO8)</f>
        <v>1411739</v>
      </c>
      <c r="CR8" s="126">
        <f aca="true" t="shared" si="41" ref="CR8:CR19">SUM(AN8,+BP8)</f>
        <v>466667</v>
      </c>
      <c r="CS8" s="126">
        <f aca="true" t="shared" si="42" ref="CS8:CS19">SUM(AO8,+BQ8)</f>
        <v>243952</v>
      </c>
      <c r="CT8" s="126">
        <f aca="true" t="shared" si="43" ref="CT8:CT19">SUM(AP8,+BR8)</f>
        <v>0</v>
      </c>
      <c r="CU8" s="126">
        <f aca="true" t="shared" si="44" ref="CU8:CU19">SUM(AQ8,+BS8)</f>
        <v>200881</v>
      </c>
      <c r="CV8" s="126">
        <f aca="true" t="shared" si="45" ref="CV8:CV19">SUM(AR8,+BT8)</f>
        <v>21834</v>
      </c>
      <c r="CW8" s="126">
        <f aca="true" t="shared" si="46" ref="CW8:CW19">SUM(AS8,+BU8)</f>
        <v>572654</v>
      </c>
      <c r="CX8" s="126">
        <f aca="true" t="shared" si="47" ref="CX8:CX19">SUM(AT8,+BV8)</f>
        <v>0</v>
      </c>
      <c r="CY8" s="126">
        <f aca="true" t="shared" si="48" ref="CY8:CY19">SUM(AU8,+BW8)</f>
        <v>538110</v>
      </c>
      <c r="CZ8" s="126">
        <f aca="true" t="shared" si="49" ref="CZ8:CZ19">SUM(AV8,+BX8)</f>
        <v>34544</v>
      </c>
      <c r="DA8" s="126">
        <f aca="true" t="shared" si="50" ref="DA8:DA19">SUM(AW8,+BY8)</f>
        <v>0</v>
      </c>
      <c r="DB8" s="126">
        <f aca="true" t="shared" si="51" ref="DB8:DB19">SUM(AX8,+BZ8)</f>
        <v>372418</v>
      </c>
      <c r="DC8" s="126">
        <f aca="true" t="shared" si="52" ref="DC8:DC19">SUM(AY8,+CA8)</f>
        <v>0</v>
      </c>
      <c r="DD8" s="126">
        <f aca="true" t="shared" si="53" ref="DD8:DD19">SUM(AZ8,+CB8)</f>
        <v>353686</v>
      </c>
      <c r="DE8" s="126">
        <f aca="true" t="shared" si="54" ref="DE8:DE19">SUM(BA8,+CC8)</f>
        <v>18732</v>
      </c>
      <c r="DF8" s="126">
        <f aca="true" t="shared" si="55" ref="DF8:DF19">SUM(BB8,+CD8)</f>
        <v>0</v>
      </c>
      <c r="DG8" s="127" t="s">
        <v>199</v>
      </c>
      <c r="DH8" s="126">
        <f aca="true" t="shared" si="56" ref="DH8:DH19">SUM(BD8,+CF8)</f>
        <v>0</v>
      </c>
      <c r="DI8" s="126">
        <f aca="true" t="shared" si="57" ref="DI8:DI19">SUM(BE8,+CG8)</f>
        <v>0</v>
      </c>
      <c r="DJ8" s="126">
        <f aca="true" t="shared" si="58" ref="DJ8:DJ19">SUM(BF8,+CH8)</f>
        <v>1436180</v>
      </c>
    </row>
    <row r="9" spans="1:114" s="123" customFormat="1" ht="12" customHeight="1">
      <c r="A9" s="124" t="s">
        <v>206</v>
      </c>
      <c r="B9" s="125" t="s">
        <v>292</v>
      </c>
      <c r="C9" s="124" t="s">
        <v>293</v>
      </c>
      <c r="D9" s="126">
        <f t="shared" si="6"/>
        <v>33675</v>
      </c>
      <c r="E9" s="126">
        <f t="shared" si="7"/>
        <v>33675</v>
      </c>
      <c r="F9" s="126">
        <v>0</v>
      </c>
      <c r="G9" s="126">
        <v>0</v>
      </c>
      <c r="H9" s="126">
        <v>0</v>
      </c>
      <c r="I9" s="126">
        <v>33675</v>
      </c>
      <c r="J9" s="126">
        <v>242192</v>
      </c>
      <c r="K9" s="126">
        <v>0</v>
      </c>
      <c r="L9" s="126">
        <v>0</v>
      </c>
      <c r="M9" s="126">
        <f t="shared" si="8"/>
        <v>93735</v>
      </c>
      <c r="N9" s="126">
        <f t="shared" si="9"/>
        <v>93735</v>
      </c>
      <c r="O9" s="126">
        <v>0</v>
      </c>
      <c r="P9" s="126">
        <v>0</v>
      </c>
      <c r="Q9" s="126">
        <v>90000</v>
      </c>
      <c r="R9" s="126">
        <v>3735</v>
      </c>
      <c r="S9" s="126">
        <v>98488</v>
      </c>
      <c r="T9" s="126">
        <v>0</v>
      </c>
      <c r="U9" s="126">
        <v>0</v>
      </c>
      <c r="V9" s="126">
        <f t="shared" si="10"/>
        <v>127410</v>
      </c>
      <c r="W9" s="126">
        <f t="shared" si="11"/>
        <v>127410</v>
      </c>
      <c r="X9" s="126">
        <f t="shared" si="12"/>
        <v>0</v>
      </c>
      <c r="Y9" s="126">
        <f t="shared" si="13"/>
        <v>0</v>
      </c>
      <c r="Z9" s="126">
        <f t="shared" si="14"/>
        <v>90000</v>
      </c>
      <c r="AA9" s="126">
        <f t="shared" si="15"/>
        <v>37410</v>
      </c>
      <c r="AB9" s="126">
        <f t="shared" si="16"/>
        <v>340680</v>
      </c>
      <c r="AC9" s="126">
        <f t="shared" si="17"/>
        <v>0</v>
      </c>
      <c r="AD9" s="126">
        <f t="shared" si="18"/>
        <v>0</v>
      </c>
      <c r="AE9" s="126">
        <f t="shared" si="19"/>
        <v>0</v>
      </c>
      <c r="AF9" s="126">
        <f t="shared" si="20"/>
        <v>0</v>
      </c>
      <c r="AG9" s="126">
        <v>0</v>
      </c>
      <c r="AH9" s="126">
        <v>0</v>
      </c>
      <c r="AI9" s="126">
        <v>0</v>
      </c>
      <c r="AJ9" s="126">
        <v>0</v>
      </c>
      <c r="AK9" s="126">
        <v>0</v>
      </c>
      <c r="AL9" s="127" t="s">
        <v>199</v>
      </c>
      <c r="AM9" s="126">
        <f t="shared" si="21"/>
        <v>275867</v>
      </c>
      <c r="AN9" s="126">
        <f t="shared" si="22"/>
        <v>57096</v>
      </c>
      <c r="AO9" s="126">
        <v>22893</v>
      </c>
      <c r="AP9" s="126">
        <v>0</v>
      </c>
      <c r="AQ9" s="126">
        <v>34203</v>
      </c>
      <c r="AR9" s="126">
        <v>0</v>
      </c>
      <c r="AS9" s="126">
        <f t="shared" si="23"/>
        <v>75761</v>
      </c>
      <c r="AT9" s="126">
        <v>0</v>
      </c>
      <c r="AU9" s="126">
        <v>75761</v>
      </c>
      <c r="AV9" s="126">
        <v>0</v>
      </c>
      <c r="AW9" s="126">
        <v>0</v>
      </c>
      <c r="AX9" s="126">
        <f t="shared" si="24"/>
        <v>143010</v>
      </c>
      <c r="AY9" s="126">
        <v>0</v>
      </c>
      <c r="AZ9" s="126">
        <v>97006</v>
      </c>
      <c r="BA9" s="126">
        <v>46004</v>
      </c>
      <c r="BB9" s="126">
        <v>0</v>
      </c>
      <c r="BC9" s="127" t="s">
        <v>199</v>
      </c>
      <c r="BD9" s="126">
        <v>0</v>
      </c>
      <c r="BE9" s="126">
        <v>0</v>
      </c>
      <c r="BF9" s="126">
        <f t="shared" si="25"/>
        <v>275867</v>
      </c>
      <c r="BG9" s="126">
        <f t="shared" si="26"/>
        <v>100810</v>
      </c>
      <c r="BH9" s="126">
        <f t="shared" si="27"/>
        <v>100810</v>
      </c>
      <c r="BI9" s="126">
        <v>0</v>
      </c>
      <c r="BJ9" s="126">
        <v>100810</v>
      </c>
      <c r="BK9" s="126">
        <v>0</v>
      </c>
      <c r="BL9" s="126">
        <v>0</v>
      </c>
      <c r="BM9" s="126">
        <v>0</v>
      </c>
      <c r="BN9" s="127" t="s">
        <v>199</v>
      </c>
      <c r="BO9" s="126">
        <f t="shared" si="28"/>
        <v>91413</v>
      </c>
      <c r="BP9" s="126">
        <f t="shared" si="29"/>
        <v>34200</v>
      </c>
      <c r="BQ9" s="126">
        <v>22892</v>
      </c>
      <c r="BR9" s="126">
        <v>0</v>
      </c>
      <c r="BS9" s="126">
        <v>11308</v>
      </c>
      <c r="BT9" s="126">
        <v>0</v>
      </c>
      <c r="BU9" s="126">
        <f t="shared" si="30"/>
        <v>31693</v>
      </c>
      <c r="BV9" s="126">
        <v>0</v>
      </c>
      <c r="BW9" s="126">
        <v>31693</v>
      </c>
      <c r="BX9" s="126">
        <v>0</v>
      </c>
      <c r="BY9" s="126">
        <v>0</v>
      </c>
      <c r="BZ9" s="126">
        <f t="shared" si="31"/>
        <v>25520</v>
      </c>
      <c r="CA9" s="126">
        <v>0</v>
      </c>
      <c r="CB9" s="126">
        <v>25520</v>
      </c>
      <c r="CC9" s="126">
        <v>0</v>
      </c>
      <c r="CD9" s="126">
        <v>0</v>
      </c>
      <c r="CE9" s="127" t="s">
        <v>199</v>
      </c>
      <c r="CF9" s="126">
        <v>0</v>
      </c>
      <c r="CG9" s="126">
        <v>0</v>
      </c>
      <c r="CH9" s="126">
        <f t="shared" si="32"/>
        <v>192223</v>
      </c>
      <c r="CI9" s="126">
        <f t="shared" si="33"/>
        <v>100810</v>
      </c>
      <c r="CJ9" s="126">
        <f t="shared" si="34"/>
        <v>100810</v>
      </c>
      <c r="CK9" s="126">
        <f t="shared" si="35"/>
        <v>0</v>
      </c>
      <c r="CL9" s="126">
        <f t="shared" si="36"/>
        <v>100810</v>
      </c>
      <c r="CM9" s="126">
        <f t="shared" si="37"/>
        <v>0</v>
      </c>
      <c r="CN9" s="126">
        <f t="shared" si="38"/>
        <v>0</v>
      </c>
      <c r="CO9" s="126">
        <f t="shared" si="39"/>
        <v>0</v>
      </c>
      <c r="CP9" s="127" t="s">
        <v>199</v>
      </c>
      <c r="CQ9" s="126">
        <f t="shared" si="40"/>
        <v>367280</v>
      </c>
      <c r="CR9" s="126">
        <f t="shared" si="41"/>
        <v>91296</v>
      </c>
      <c r="CS9" s="126">
        <f t="shared" si="42"/>
        <v>45785</v>
      </c>
      <c r="CT9" s="126">
        <f t="shared" si="43"/>
        <v>0</v>
      </c>
      <c r="CU9" s="126">
        <f t="shared" si="44"/>
        <v>45511</v>
      </c>
      <c r="CV9" s="126">
        <f t="shared" si="45"/>
        <v>0</v>
      </c>
      <c r="CW9" s="126">
        <f t="shared" si="46"/>
        <v>107454</v>
      </c>
      <c r="CX9" s="126">
        <f t="shared" si="47"/>
        <v>0</v>
      </c>
      <c r="CY9" s="126">
        <f t="shared" si="48"/>
        <v>107454</v>
      </c>
      <c r="CZ9" s="126">
        <f t="shared" si="49"/>
        <v>0</v>
      </c>
      <c r="DA9" s="126">
        <f t="shared" si="50"/>
        <v>0</v>
      </c>
      <c r="DB9" s="126">
        <f t="shared" si="51"/>
        <v>168530</v>
      </c>
      <c r="DC9" s="126">
        <f t="shared" si="52"/>
        <v>0</v>
      </c>
      <c r="DD9" s="126">
        <f t="shared" si="53"/>
        <v>122526</v>
      </c>
      <c r="DE9" s="126">
        <f t="shared" si="54"/>
        <v>46004</v>
      </c>
      <c r="DF9" s="126">
        <f t="shared" si="55"/>
        <v>0</v>
      </c>
      <c r="DG9" s="127" t="s">
        <v>199</v>
      </c>
      <c r="DH9" s="126">
        <f t="shared" si="56"/>
        <v>0</v>
      </c>
      <c r="DI9" s="126">
        <f t="shared" si="57"/>
        <v>0</v>
      </c>
      <c r="DJ9" s="126">
        <f t="shared" si="58"/>
        <v>468090</v>
      </c>
    </row>
    <row r="10" spans="1:114" s="123" customFormat="1" ht="12" customHeight="1">
      <c r="A10" s="124" t="s">
        <v>206</v>
      </c>
      <c r="B10" s="125" t="s">
        <v>294</v>
      </c>
      <c r="C10" s="124" t="s">
        <v>295</v>
      </c>
      <c r="D10" s="126">
        <f t="shared" si="6"/>
        <v>167877</v>
      </c>
      <c r="E10" s="126">
        <f t="shared" si="7"/>
        <v>167877</v>
      </c>
      <c r="F10" s="126">
        <v>0</v>
      </c>
      <c r="G10" s="126">
        <v>0</v>
      </c>
      <c r="H10" s="126">
        <v>0</v>
      </c>
      <c r="I10" s="126">
        <v>77323</v>
      </c>
      <c r="J10" s="126">
        <v>616113</v>
      </c>
      <c r="K10" s="126">
        <v>90554</v>
      </c>
      <c r="L10" s="126">
        <v>0</v>
      </c>
      <c r="M10" s="126">
        <f t="shared" si="8"/>
        <v>0</v>
      </c>
      <c r="N10" s="126">
        <f t="shared" si="9"/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88954</v>
      </c>
      <c r="T10" s="126">
        <v>0</v>
      </c>
      <c r="U10" s="126">
        <v>0</v>
      </c>
      <c r="V10" s="126">
        <f t="shared" si="10"/>
        <v>167877</v>
      </c>
      <c r="W10" s="126">
        <f t="shared" si="11"/>
        <v>167877</v>
      </c>
      <c r="X10" s="126">
        <f t="shared" si="12"/>
        <v>0</v>
      </c>
      <c r="Y10" s="126">
        <f t="shared" si="13"/>
        <v>0</v>
      </c>
      <c r="Z10" s="126">
        <f t="shared" si="14"/>
        <v>0</v>
      </c>
      <c r="AA10" s="126">
        <f t="shared" si="15"/>
        <v>77323</v>
      </c>
      <c r="AB10" s="126">
        <f t="shared" si="16"/>
        <v>705067</v>
      </c>
      <c r="AC10" s="126">
        <f t="shared" si="17"/>
        <v>90554</v>
      </c>
      <c r="AD10" s="126">
        <f t="shared" si="18"/>
        <v>0</v>
      </c>
      <c r="AE10" s="126">
        <f t="shared" si="19"/>
        <v>0</v>
      </c>
      <c r="AF10" s="126">
        <f t="shared" si="20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7" t="s">
        <v>199</v>
      </c>
      <c r="AM10" s="126">
        <f t="shared" si="21"/>
        <v>757657</v>
      </c>
      <c r="AN10" s="126">
        <f t="shared" si="22"/>
        <v>87379</v>
      </c>
      <c r="AO10" s="126">
        <v>54612</v>
      </c>
      <c r="AP10" s="126">
        <v>0</v>
      </c>
      <c r="AQ10" s="126">
        <v>32767</v>
      </c>
      <c r="AR10" s="126">
        <v>0</v>
      </c>
      <c r="AS10" s="126">
        <f t="shared" si="23"/>
        <v>543975</v>
      </c>
      <c r="AT10" s="126">
        <v>0</v>
      </c>
      <c r="AU10" s="126">
        <v>543975</v>
      </c>
      <c r="AV10" s="126">
        <v>0</v>
      </c>
      <c r="AW10" s="126">
        <v>0</v>
      </c>
      <c r="AX10" s="126">
        <f t="shared" si="24"/>
        <v>126303</v>
      </c>
      <c r="AY10" s="126">
        <v>0</v>
      </c>
      <c r="AZ10" s="126">
        <v>126303</v>
      </c>
      <c r="BA10" s="126">
        <v>0</v>
      </c>
      <c r="BB10" s="126">
        <v>0</v>
      </c>
      <c r="BC10" s="127" t="s">
        <v>199</v>
      </c>
      <c r="BD10" s="126">
        <v>0</v>
      </c>
      <c r="BE10" s="126">
        <v>26333</v>
      </c>
      <c r="BF10" s="126">
        <f t="shared" si="25"/>
        <v>783990</v>
      </c>
      <c r="BG10" s="126">
        <f t="shared" si="26"/>
        <v>0</v>
      </c>
      <c r="BH10" s="126">
        <f t="shared" si="27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7" t="s">
        <v>199</v>
      </c>
      <c r="BO10" s="126">
        <f t="shared" si="28"/>
        <v>86285</v>
      </c>
      <c r="BP10" s="126">
        <f t="shared" si="29"/>
        <v>14078</v>
      </c>
      <c r="BQ10" s="126">
        <v>14078</v>
      </c>
      <c r="BR10" s="126">
        <v>0</v>
      </c>
      <c r="BS10" s="126">
        <v>0</v>
      </c>
      <c r="BT10" s="126">
        <v>0</v>
      </c>
      <c r="BU10" s="126">
        <f t="shared" si="30"/>
        <v>26595</v>
      </c>
      <c r="BV10" s="126">
        <v>0</v>
      </c>
      <c r="BW10" s="126">
        <v>26595</v>
      </c>
      <c r="BX10" s="126">
        <v>0</v>
      </c>
      <c r="BY10" s="126">
        <v>0</v>
      </c>
      <c r="BZ10" s="126">
        <f t="shared" si="31"/>
        <v>45612</v>
      </c>
      <c r="CA10" s="126">
        <v>0</v>
      </c>
      <c r="CB10" s="126">
        <v>45612</v>
      </c>
      <c r="CC10" s="126">
        <v>0</v>
      </c>
      <c r="CD10" s="126">
        <v>0</v>
      </c>
      <c r="CE10" s="127" t="s">
        <v>199</v>
      </c>
      <c r="CF10" s="126">
        <v>0</v>
      </c>
      <c r="CG10" s="126">
        <v>2669</v>
      </c>
      <c r="CH10" s="126">
        <f t="shared" si="32"/>
        <v>88954</v>
      </c>
      <c r="CI10" s="126">
        <f t="shared" si="33"/>
        <v>0</v>
      </c>
      <c r="CJ10" s="126">
        <f t="shared" si="34"/>
        <v>0</v>
      </c>
      <c r="CK10" s="126">
        <f t="shared" si="35"/>
        <v>0</v>
      </c>
      <c r="CL10" s="126">
        <f t="shared" si="36"/>
        <v>0</v>
      </c>
      <c r="CM10" s="126">
        <f t="shared" si="37"/>
        <v>0</v>
      </c>
      <c r="CN10" s="126">
        <f t="shared" si="38"/>
        <v>0</v>
      </c>
      <c r="CO10" s="126">
        <f t="shared" si="39"/>
        <v>0</v>
      </c>
      <c r="CP10" s="127" t="s">
        <v>199</v>
      </c>
      <c r="CQ10" s="126">
        <f t="shared" si="40"/>
        <v>843942</v>
      </c>
      <c r="CR10" s="126">
        <f t="shared" si="41"/>
        <v>101457</v>
      </c>
      <c r="CS10" s="126">
        <f t="shared" si="42"/>
        <v>68690</v>
      </c>
      <c r="CT10" s="126">
        <f t="shared" si="43"/>
        <v>0</v>
      </c>
      <c r="CU10" s="126">
        <f t="shared" si="44"/>
        <v>32767</v>
      </c>
      <c r="CV10" s="126">
        <f t="shared" si="45"/>
        <v>0</v>
      </c>
      <c r="CW10" s="126">
        <f t="shared" si="46"/>
        <v>570570</v>
      </c>
      <c r="CX10" s="126">
        <f t="shared" si="47"/>
        <v>0</v>
      </c>
      <c r="CY10" s="126">
        <f t="shared" si="48"/>
        <v>570570</v>
      </c>
      <c r="CZ10" s="126">
        <f t="shared" si="49"/>
        <v>0</v>
      </c>
      <c r="DA10" s="126">
        <f t="shared" si="50"/>
        <v>0</v>
      </c>
      <c r="DB10" s="126">
        <f t="shared" si="51"/>
        <v>171915</v>
      </c>
      <c r="DC10" s="126">
        <f t="shared" si="52"/>
        <v>0</v>
      </c>
      <c r="DD10" s="126">
        <f t="shared" si="53"/>
        <v>171915</v>
      </c>
      <c r="DE10" s="126">
        <f t="shared" si="54"/>
        <v>0</v>
      </c>
      <c r="DF10" s="126">
        <f t="shared" si="55"/>
        <v>0</v>
      </c>
      <c r="DG10" s="127" t="s">
        <v>199</v>
      </c>
      <c r="DH10" s="126">
        <f t="shared" si="56"/>
        <v>0</v>
      </c>
      <c r="DI10" s="126">
        <f t="shared" si="57"/>
        <v>29002</v>
      </c>
      <c r="DJ10" s="126">
        <f t="shared" si="58"/>
        <v>872944</v>
      </c>
    </row>
    <row r="11" spans="1:114" s="123" customFormat="1" ht="12" customHeight="1">
      <c r="A11" s="124" t="s">
        <v>206</v>
      </c>
      <c r="B11" s="125" t="s">
        <v>296</v>
      </c>
      <c r="C11" s="124" t="s">
        <v>297</v>
      </c>
      <c r="D11" s="126">
        <f t="shared" si="6"/>
        <v>19476</v>
      </c>
      <c r="E11" s="126">
        <f t="shared" si="7"/>
        <v>3583</v>
      </c>
      <c r="F11" s="126">
        <v>0</v>
      </c>
      <c r="G11" s="126">
        <v>0</v>
      </c>
      <c r="H11" s="126">
        <v>0</v>
      </c>
      <c r="I11" s="126">
        <v>3583</v>
      </c>
      <c r="J11" s="126">
        <v>180572</v>
      </c>
      <c r="K11" s="126">
        <v>0</v>
      </c>
      <c r="L11" s="126">
        <v>15893</v>
      </c>
      <c r="M11" s="126">
        <f t="shared" si="8"/>
        <v>5509</v>
      </c>
      <c r="N11" s="126">
        <f t="shared" si="9"/>
        <v>1100</v>
      </c>
      <c r="O11" s="126">
        <v>0</v>
      </c>
      <c r="P11" s="126">
        <v>0</v>
      </c>
      <c r="Q11" s="126">
        <v>0</v>
      </c>
      <c r="R11" s="126">
        <v>1100</v>
      </c>
      <c r="S11" s="126">
        <v>51073</v>
      </c>
      <c r="T11" s="126">
        <v>0</v>
      </c>
      <c r="U11" s="126">
        <v>4409</v>
      </c>
      <c r="V11" s="126">
        <f t="shared" si="10"/>
        <v>24985</v>
      </c>
      <c r="W11" s="126">
        <f t="shared" si="11"/>
        <v>4683</v>
      </c>
      <c r="X11" s="126">
        <f t="shared" si="12"/>
        <v>0</v>
      </c>
      <c r="Y11" s="126">
        <f t="shared" si="13"/>
        <v>0</v>
      </c>
      <c r="Z11" s="126">
        <f t="shared" si="14"/>
        <v>0</v>
      </c>
      <c r="AA11" s="126">
        <f t="shared" si="15"/>
        <v>4683</v>
      </c>
      <c r="AB11" s="126">
        <f t="shared" si="16"/>
        <v>231645</v>
      </c>
      <c r="AC11" s="126">
        <f t="shared" si="17"/>
        <v>0</v>
      </c>
      <c r="AD11" s="126">
        <f t="shared" si="18"/>
        <v>20302</v>
      </c>
      <c r="AE11" s="126">
        <f t="shared" si="19"/>
        <v>0</v>
      </c>
      <c r="AF11" s="126">
        <f t="shared" si="20"/>
        <v>0</v>
      </c>
      <c r="AG11" s="126">
        <v>0</v>
      </c>
      <c r="AH11" s="126">
        <v>0</v>
      </c>
      <c r="AI11" s="126">
        <v>0</v>
      </c>
      <c r="AJ11" s="126">
        <v>0</v>
      </c>
      <c r="AK11" s="126">
        <v>0</v>
      </c>
      <c r="AL11" s="127" t="s">
        <v>199</v>
      </c>
      <c r="AM11" s="126">
        <f t="shared" si="21"/>
        <v>200048</v>
      </c>
      <c r="AN11" s="126">
        <f t="shared" si="22"/>
        <v>66876</v>
      </c>
      <c r="AO11" s="126">
        <v>37183</v>
      </c>
      <c r="AP11" s="126">
        <v>0</v>
      </c>
      <c r="AQ11" s="126">
        <v>29693</v>
      </c>
      <c r="AR11" s="126">
        <v>0</v>
      </c>
      <c r="AS11" s="126">
        <f t="shared" si="23"/>
        <v>91354</v>
      </c>
      <c r="AT11" s="126">
        <v>0</v>
      </c>
      <c r="AU11" s="126">
        <v>57892</v>
      </c>
      <c r="AV11" s="126">
        <v>33462</v>
      </c>
      <c r="AW11" s="126">
        <v>0</v>
      </c>
      <c r="AX11" s="126">
        <f t="shared" si="24"/>
        <v>41818</v>
      </c>
      <c r="AY11" s="126">
        <v>0</v>
      </c>
      <c r="AZ11" s="126">
        <v>41818</v>
      </c>
      <c r="BA11" s="126">
        <v>0</v>
      </c>
      <c r="BB11" s="126">
        <v>0</v>
      </c>
      <c r="BC11" s="127" t="s">
        <v>199</v>
      </c>
      <c r="BD11" s="126">
        <v>0</v>
      </c>
      <c r="BE11" s="126">
        <v>0</v>
      </c>
      <c r="BF11" s="126">
        <f t="shared" si="25"/>
        <v>200048</v>
      </c>
      <c r="BG11" s="126">
        <f t="shared" si="26"/>
        <v>0</v>
      </c>
      <c r="BH11" s="126">
        <f t="shared" si="27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7" t="s">
        <v>199</v>
      </c>
      <c r="BO11" s="126">
        <f t="shared" si="28"/>
        <v>56582</v>
      </c>
      <c r="BP11" s="126">
        <f t="shared" si="29"/>
        <v>31327</v>
      </c>
      <c r="BQ11" s="126">
        <v>19091</v>
      </c>
      <c r="BR11" s="126">
        <v>0</v>
      </c>
      <c r="BS11" s="126">
        <v>12236</v>
      </c>
      <c r="BT11" s="126">
        <v>0</v>
      </c>
      <c r="BU11" s="126">
        <f t="shared" si="30"/>
        <v>17794</v>
      </c>
      <c r="BV11" s="126">
        <v>0</v>
      </c>
      <c r="BW11" s="126">
        <v>17794</v>
      </c>
      <c r="BX11" s="126">
        <v>0</v>
      </c>
      <c r="BY11" s="126">
        <v>0</v>
      </c>
      <c r="BZ11" s="126">
        <f t="shared" si="31"/>
        <v>7461</v>
      </c>
      <c r="CA11" s="126">
        <v>0</v>
      </c>
      <c r="CB11" s="126">
        <v>7461</v>
      </c>
      <c r="CC11" s="126">
        <v>0</v>
      </c>
      <c r="CD11" s="126">
        <v>0</v>
      </c>
      <c r="CE11" s="127" t="s">
        <v>199</v>
      </c>
      <c r="CF11" s="126">
        <v>0</v>
      </c>
      <c r="CG11" s="126">
        <v>0</v>
      </c>
      <c r="CH11" s="126">
        <f t="shared" si="32"/>
        <v>56582</v>
      </c>
      <c r="CI11" s="126">
        <f t="shared" si="33"/>
        <v>0</v>
      </c>
      <c r="CJ11" s="126">
        <f t="shared" si="34"/>
        <v>0</v>
      </c>
      <c r="CK11" s="126">
        <f t="shared" si="35"/>
        <v>0</v>
      </c>
      <c r="CL11" s="126">
        <f t="shared" si="36"/>
        <v>0</v>
      </c>
      <c r="CM11" s="126">
        <f t="shared" si="37"/>
        <v>0</v>
      </c>
      <c r="CN11" s="126">
        <f t="shared" si="38"/>
        <v>0</v>
      </c>
      <c r="CO11" s="126">
        <f t="shared" si="39"/>
        <v>0</v>
      </c>
      <c r="CP11" s="127" t="s">
        <v>199</v>
      </c>
      <c r="CQ11" s="126">
        <f t="shared" si="40"/>
        <v>256630</v>
      </c>
      <c r="CR11" s="126">
        <f t="shared" si="41"/>
        <v>98203</v>
      </c>
      <c r="CS11" s="126">
        <f t="shared" si="42"/>
        <v>56274</v>
      </c>
      <c r="CT11" s="126">
        <f t="shared" si="43"/>
        <v>0</v>
      </c>
      <c r="CU11" s="126">
        <f t="shared" si="44"/>
        <v>41929</v>
      </c>
      <c r="CV11" s="126">
        <f t="shared" si="45"/>
        <v>0</v>
      </c>
      <c r="CW11" s="126">
        <f t="shared" si="46"/>
        <v>109148</v>
      </c>
      <c r="CX11" s="126">
        <f t="shared" si="47"/>
        <v>0</v>
      </c>
      <c r="CY11" s="126">
        <f t="shared" si="48"/>
        <v>75686</v>
      </c>
      <c r="CZ11" s="126">
        <f t="shared" si="49"/>
        <v>33462</v>
      </c>
      <c r="DA11" s="126">
        <f t="shared" si="50"/>
        <v>0</v>
      </c>
      <c r="DB11" s="126">
        <f t="shared" si="51"/>
        <v>49279</v>
      </c>
      <c r="DC11" s="126">
        <f t="shared" si="52"/>
        <v>0</v>
      </c>
      <c r="DD11" s="126">
        <f t="shared" si="53"/>
        <v>49279</v>
      </c>
      <c r="DE11" s="126">
        <f t="shared" si="54"/>
        <v>0</v>
      </c>
      <c r="DF11" s="126">
        <f t="shared" si="55"/>
        <v>0</v>
      </c>
      <c r="DG11" s="127" t="s">
        <v>199</v>
      </c>
      <c r="DH11" s="126">
        <f t="shared" si="56"/>
        <v>0</v>
      </c>
      <c r="DI11" s="126">
        <f t="shared" si="57"/>
        <v>0</v>
      </c>
      <c r="DJ11" s="126">
        <f t="shared" si="58"/>
        <v>256630</v>
      </c>
    </row>
    <row r="12" spans="1:114" s="123" customFormat="1" ht="12" customHeight="1">
      <c r="A12" s="124" t="s">
        <v>206</v>
      </c>
      <c r="B12" s="125" t="s">
        <v>298</v>
      </c>
      <c r="C12" s="124" t="s">
        <v>299</v>
      </c>
      <c r="D12" s="139">
        <f t="shared" si="6"/>
        <v>14701</v>
      </c>
      <c r="E12" s="139">
        <f t="shared" si="7"/>
        <v>14701</v>
      </c>
      <c r="F12" s="139">
        <v>0</v>
      </c>
      <c r="G12" s="139">
        <v>0</v>
      </c>
      <c r="H12" s="139">
        <v>0</v>
      </c>
      <c r="I12" s="139">
        <v>14701</v>
      </c>
      <c r="J12" s="139">
        <v>240882</v>
      </c>
      <c r="K12" s="139">
        <v>0</v>
      </c>
      <c r="L12" s="139">
        <v>0</v>
      </c>
      <c r="M12" s="139">
        <f t="shared" si="8"/>
        <v>32612</v>
      </c>
      <c r="N12" s="139">
        <f t="shared" si="9"/>
        <v>32612</v>
      </c>
      <c r="O12" s="139">
        <v>0</v>
      </c>
      <c r="P12" s="139">
        <v>0</v>
      </c>
      <c r="Q12" s="139">
        <v>0</v>
      </c>
      <c r="R12" s="139">
        <v>32612</v>
      </c>
      <c r="S12" s="139">
        <v>37994</v>
      </c>
      <c r="T12" s="139">
        <v>0</v>
      </c>
      <c r="U12" s="139">
        <v>0</v>
      </c>
      <c r="V12" s="139">
        <f t="shared" si="10"/>
        <v>47313</v>
      </c>
      <c r="W12" s="139">
        <f t="shared" si="11"/>
        <v>47313</v>
      </c>
      <c r="X12" s="139">
        <f t="shared" si="12"/>
        <v>0</v>
      </c>
      <c r="Y12" s="139">
        <f t="shared" si="13"/>
        <v>0</v>
      </c>
      <c r="Z12" s="139">
        <f t="shared" si="14"/>
        <v>0</v>
      </c>
      <c r="AA12" s="139">
        <f t="shared" si="15"/>
        <v>47313</v>
      </c>
      <c r="AB12" s="139">
        <f t="shared" si="16"/>
        <v>278876</v>
      </c>
      <c r="AC12" s="139">
        <f t="shared" si="17"/>
        <v>0</v>
      </c>
      <c r="AD12" s="139">
        <f t="shared" si="18"/>
        <v>0</v>
      </c>
      <c r="AE12" s="139">
        <f t="shared" si="19"/>
        <v>0</v>
      </c>
      <c r="AF12" s="139">
        <f t="shared" si="20"/>
        <v>0</v>
      </c>
      <c r="AG12" s="139">
        <v>0</v>
      </c>
      <c r="AH12" s="139">
        <v>0</v>
      </c>
      <c r="AI12" s="139">
        <v>0</v>
      </c>
      <c r="AJ12" s="139">
        <v>0</v>
      </c>
      <c r="AK12" s="139">
        <v>0</v>
      </c>
      <c r="AL12" s="140" t="s">
        <v>199</v>
      </c>
      <c r="AM12" s="139">
        <f t="shared" si="21"/>
        <v>255583</v>
      </c>
      <c r="AN12" s="139">
        <f t="shared" si="22"/>
        <v>12977</v>
      </c>
      <c r="AO12" s="139">
        <v>12977</v>
      </c>
      <c r="AP12" s="139">
        <v>0</v>
      </c>
      <c r="AQ12" s="139">
        <v>0</v>
      </c>
      <c r="AR12" s="139">
        <v>0</v>
      </c>
      <c r="AS12" s="139">
        <f t="shared" si="23"/>
        <v>68479</v>
      </c>
      <c r="AT12" s="139">
        <v>0</v>
      </c>
      <c r="AU12" s="139">
        <v>68479</v>
      </c>
      <c r="AV12" s="139">
        <v>0</v>
      </c>
      <c r="AW12" s="139">
        <v>0</v>
      </c>
      <c r="AX12" s="139">
        <f t="shared" si="24"/>
        <v>174127</v>
      </c>
      <c r="AY12" s="139">
        <v>0</v>
      </c>
      <c r="AZ12" s="139">
        <v>174127</v>
      </c>
      <c r="BA12" s="139">
        <v>0</v>
      </c>
      <c r="BB12" s="139">
        <v>0</v>
      </c>
      <c r="BC12" s="140" t="s">
        <v>199</v>
      </c>
      <c r="BD12" s="139">
        <v>0</v>
      </c>
      <c r="BE12" s="139">
        <v>0</v>
      </c>
      <c r="BF12" s="139">
        <f t="shared" si="25"/>
        <v>255583</v>
      </c>
      <c r="BG12" s="139">
        <f t="shared" si="26"/>
        <v>0</v>
      </c>
      <c r="BH12" s="139">
        <f t="shared" si="27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40" t="s">
        <v>199</v>
      </c>
      <c r="BO12" s="139">
        <f t="shared" si="28"/>
        <v>70606</v>
      </c>
      <c r="BP12" s="139">
        <f t="shared" si="29"/>
        <v>9311</v>
      </c>
      <c r="BQ12" s="139">
        <v>9311</v>
      </c>
      <c r="BR12" s="139">
        <v>0</v>
      </c>
      <c r="BS12" s="139">
        <v>0</v>
      </c>
      <c r="BT12" s="139">
        <v>0</v>
      </c>
      <c r="BU12" s="139">
        <f t="shared" si="30"/>
        <v>13503</v>
      </c>
      <c r="BV12" s="139">
        <v>0</v>
      </c>
      <c r="BW12" s="139">
        <v>13503</v>
      </c>
      <c r="BX12" s="139">
        <v>0</v>
      </c>
      <c r="BY12" s="139">
        <v>0</v>
      </c>
      <c r="BZ12" s="139">
        <f t="shared" si="31"/>
        <v>47792</v>
      </c>
      <c r="CA12" s="139">
        <v>0</v>
      </c>
      <c r="CB12" s="139">
        <v>47792</v>
      </c>
      <c r="CC12" s="139">
        <v>0</v>
      </c>
      <c r="CD12" s="139">
        <v>0</v>
      </c>
      <c r="CE12" s="140" t="s">
        <v>199</v>
      </c>
      <c r="CF12" s="139">
        <v>0</v>
      </c>
      <c r="CG12" s="139">
        <v>0</v>
      </c>
      <c r="CH12" s="139">
        <f t="shared" si="32"/>
        <v>70606</v>
      </c>
      <c r="CI12" s="139">
        <f t="shared" si="33"/>
        <v>0</v>
      </c>
      <c r="CJ12" s="139">
        <f t="shared" si="34"/>
        <v>0</v>
      </c>
      <c r="CK12" s="139">
        <f t="shared" si="35"/>
        <v>0</v>
      </c>
      <c r="CL12" s="139">
        <f t="shared" si="36"/>
        <v>0</v>
      </c>
      <c r="CM12" s="139">
        <f t="shared" si="37"/>
        <v>0</v>
      </c>
      <c r="CN12" s="139">
        <f t="shared" si="38"/>
        <v>0</v>
      </c>
      <c r="CO12" s="139">
        <f t="shared" si="39"/>
        <v>0</v>
      </c>
      <c r="CP12" s="140" t="s">
        <v>199</v>
      </c>
      <c r="CQ12" s="139">
        <f t="shared" si="40"/>
        <v>326189</v>
      </c>
      <c r="CR12" s="139">
        <f t="shared" si="41"/>
        <v>22288</v>
      </c>
      <c r="CS12" s="139">
        <f t="shared" si="42"/>
        <v>22288</v>
      </c>
      <c r="CT12" s="139">
        <f t="shared" si="43"/>
        <v>0</v>
      </c>
      <c r="CU12" s="139">
        <f t="shared" si="44"/>
        <v>0</v>
      </c>
      <c r="CV12" s="139">
        <f t="shared" si="45"/>
        <v>0</v>
      </c>
      <c r="CW12" s="139">
        <f t="shared" si="46"/>
        <v>81982</v>
      </c>
      <c r="CX12" s="139">
        <f t="shared" si="47"/>
        <v>0</v>
      </c>
      <c r="CY12" s="139">
        <f t="shared" si="48"/>
        <v>81982</v>
      </c>
      <c r="CZ12" s="139">
        <f t="shared" si="49"/>
        <v>0</v>
      </c>
      <c r="DA12" s="139">
        <f t="shared" si="50"/>
        <v>0</v>
      </c>
      <c r="DB12" s="139">
        <f t="shared" si="51"/>
        <v>221919</v>
      </c>
      <c r="DC12" s="139">
        <f t="shared" si="52"/>
        <v>0</v>
      </c>
      <c r="DD12" s="139">
        <f t="shared" si="53"/>
        <v>221919</v>
      </c>
      <c r="DE12" s="139">
        <f t="shared" si="54"/>
        <v>0</v>
      </c>
      <c r="DF12" s="139">
        <f t="shared" si="55"/>
        <v>0</v>
      </c>
      <c r="DG12" s="140" t="s">
        <v>199</v>
      </c>
      <c r="DH12" s="139">
        <f t="shared" si="56"/>
        <v>0</v>
      </c>
      <c r="DI12" s="139">
        <f t="shared" si="57"/>
        <v>0</v>
      </c>
      <c r="DJ12" s="139">
        <f t="shared" si="58"/>
        <v>326189</v>
      </c>
    </row>
    <row r="13" spans="1:114" s="123" customFormat="1" ht="12" customHeight="1">
      <c r="A13" s="124" t="s">
        <v>206</v>
      </c>
      <c r="B13" s="125" t="s">
        <v>300</v>
      </c>
      <c r="C13" s="124" t="s">
        <v>301</v>
      </c>
      <c r="D13" s="139">
        <f t="shared" si="6"/>
        <v>73050</v>
      </c>
      <c r="E13" s="139">
        <f t="shared" si="7"/>
        <v>5809</v>
      </c>
      <c r="F13" s="139">
        <v>0</v>
      </c>
      <c r="G13" s="139">
        <v>0</v>
      </c>
      <c r="H13" s="139">
        <v>0</v>
      </c>
      <c r="I13" s="139">
        <v>1359</v>
      </c>
      <c r="J13" s="139">
        <v>376660</v>
      </c>
      <c r="K13" s="139">
        <v>4450</v>
      </c>
      <c r="L13" s="139">
        <v>67241</v>
      </c>
      <c r="M13" s="139">
        <f t="shared" si="8"/>
        <v>33232</v>
      </c>
      <c r="N13" s="139">
        <f t="shared" si="9"/>
        <v>19627</v>
      </c>
      <c r="O13" s="139">
        <v>0</v>
      </c>
      <c r="P13" s="139">
        <v>0</v>
      </c>
      <c r="Q13" s="139">
        <v>0</v>
      </c>
      <c r="R13" s="139">
        <v>19627</v>
      </c>
      <c r="S13" s="139">
        <v>76212</v>
      </c>
      <c r="T13" s="139">
        <v>0</v>
      </c>
      <c r="U13" s="139">
        <v>13605</v>
      </c>
      <c r="V13" s="139">
        <f t="shared" si="10"/>
        <v>106282</v>
      </c>
      <c r="W13" s="139">
        <f t="shared" si="11"/>
        <v>25436</v>
      </c>
      <c r="X13" s="139">
        <f t="shared" si="12"/>
        <v>0</v>
      </c>
      <c r="Y13" s="139">
        <f t="shared" si="13"/>
        <v>0</v>
      </c>
      <c r="Z13" s="139">
        <f t="shared" si="14"/>
        <v>0</v>
      </c>
      <c r="AA13" s="139">
        <f t="shared" si="15"/>
        <v>20986</v>
      </c>
      <c r="AB13" s="139">
        <f t="shared" si="16"/>
        <v>452872</v>
      </c>
      <c r="AC13" s="139">
        <f t="shared" si="17"/>
        <v>4450</v>
      </c>
      <c r="AD13" s="139">
        <f t="shared" si="18"/>
        <v>80846</v>
      </c>
      <c r="AE13" s="139">
        <f t="shared" si="19"/>
        <v>0</v>
      </c>
      <c r="AF13" s="139">
        <f t="shared" si="20"/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40" t="s">
        <v>199</v>
      </c>
      <c r="AM13" s="139">
        <f t="shared" si="21"/>
        <v>326027</v>
      </c>
      <c r="AN13" s="139">
        <f t="shared" si="22"/>
        <v>24215</v>
      </c>
      <c r="AO13" s="139">
        <v>24215</v>
      </c>
      <c r="AP13" s="139">
        <v>0</v>
      </c>
      <c r="AQ13" s="139">
        <v>0</v>
      </c>
      <c r="AR13" s="139">
        <v>0</v>
      </c>
      <c r="AS13" s="139">
        <f t="shared" si="23"/>
        <v>137226</v>
      </c>
      <c r="AT13" s="139">
        <v>0</v>
      </c>
      <c r="AU13" s="139">
        <v>137226</v>
      </c>
      <c r="AV13" s="139">
        <v>0</v>
      </c>
      <c r="AW13" s="139">
        <v>0</v>
      </c>
      <c r="AX13" s="139">
        <f t="shared" si="24"/>
        <v>164586</v>
      </c>
      <c r="AY13" s="139">
        <v>0</v>
      </c>
      <c r="AZ13" s="139">
        <v>126000</v>
      </c>
      <c r="BA13" s="139">
        <v>37254</v>
      </c>
      <c r="BB13" s="139">
        <v>1332</v>
      </c>
      <c r="BC13" s="140" t="s">
        <v>199</v>
      </c>
      <c r="BD13" s="139">
        <v>0</v>
      </c>
      <c r="BE13" s="139">
        <v>123683</v>
      </c>
      <c r="BF13" s="139">
        <f t="shared" si="25"/>
        <v>449710</v>
      </c>
      <c r="BG13" s="139">
        <f t="shared" si="26"/>
        <v>0</v>
      </c>
      <c r="BH13" s="139">
        <f t="shared" si="27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40" t="s">
        <v>199</v>
      </c>
      <c r="BO13" s="139">
        <f t="shared" si="28"/>
        <v>65966</v>
      </c>
      <c r="BP13" s="139">
        <f t="shared" si="29"/>
        <v>8720</v>
      </c>
      <c r="BQ13" s="139">
        <v>8720</v>
      </c>
      <c r="BR13" s="139">
        <v>0</v>
      </c>
      <c r="BS13" s="139">
        <v>0</v>
      </c>
      <c r="BT13" s="139">
        <v>0</v>
      </c>
      <c r="BU13" s="139">
        <f t="shared" si="30"/>
        <v>34709</v>
      </c>
      <c r="BV13" s="139">
        <v>0</v>
      </c>
      <c r="BW13" s="139">
        <v>34709</v>
      </c>
      <c r="BX13" s="139">
        <v>0</v>
      </c>
      <c r="BY13" s="139">
        <v>0</v>
      </c>
      <c r="BZ13" s="139">
        <f t="shared" si="31"/>
        <v>22537</v>
      </c>
      <c r="CA13" s="139">
        <v>0</v>
      </c>
      <c r="CB13" s="139">
        <v>22155</v>
      </c>
      <c r="CC13" s="139">
        <v>0</v>
      </c>
      <c r="CD13" s="139">
        <v>382</v>
      </c>
      <c r="CE13" s="140" t="s">
        <v>199</v>
      </c>
      <c r="CF13" s="139">
        <v>0</v>
      </c>
      <c r="CG13" s="139">
        <v>43478</v>
      </c>
      <c r="CH13" s="139">
        <f t="shared" si="32"/>
        <v>109444</v>
      </c>
      <c r="CI13" s="139">
        <f t="shared" si="33"/>
        <v>0</v>
      </c>
      <c r="CJ13" s="139">
        <f t="shared" si="34"/>
        <v>0</v>
      </c>
      <c r="CK13" s="139">
        <f t="shared" si="35"/>
        <v>0</v>
      </c>
      <c r="CL13" s="139">
        <f t="shared" si="36"/>
        <v>0</v>
      </c>
      <c r="CM13" s="139">
        <f t="shared" si="37"/>
        <v>0</v>
      </c>
      <c r="CN13" s="139">
        <f t="shared" si="38"/>
        <v>0</v>
      </c>
      <c r="CO13" s="139">
        <f t="shared" si="39"/>
        <v>0</v>
      </c>
      <c r="CP13" s="140" t="s">
        <v>199</v>
      </c>
      <c r="CQ13" s="139">
        <f t="shared" si="40"/>
        <v>391993</v>
      </c>
      <c r="CR13" s="139">
        <f t="shared" si="41"/>
        <v>32935</v>
      </c>
      <c r="CS13" s="139">
        <f t="shared" si="42"/>
        <v>32935</v>
      </c>
      <c r="CT13" s="139">
        <f t="shared" si="43"/>
        <v>0</v>
      </c>
      <c r="CU13" s="139">
        <f t="shared" si="44"/>
        <v>0</v>
      </c>
      <c r="CV13" s="139">
        <f t="shared" si="45"/>
        <v>0</v>
      </c>
      <c r="CW13" s="139">
        <f t="shared" si="46"/>
        <v>171935</v>
      </c>
      <c r="CX13" s="139">
        <f t="shared" si="47"/>
        <v>0</v>
      </c>
      <c r="CY13" s="139">
        <f t="shared" si="48"/>
        <v>171935</v>
      </c>
      <c r="CZ13" s="139">
        <f t="shared" si="49"/>
        <v>0</v>
      </c>
      <c r="DA13" s="139">
        <f t="shared" si="50"/>
        <v>0</v>
      </c>
      <c r="DB13" s="139">
        <f t="shared" si="51"/>
        <v>187123</v>
      </c>
      <c r="DC13" s="139">
        <f t="shared" si="52"/>
        <v>0</v>
      </c>
      <c r="DD13" s="139">
        <f t="shared" si="53"/>
        <v>148155</v>
      </c>
      <c r="DE13" s="139">
        <f t="shared" si="54"/>
        <v>37254</v>
      </c>
      <c r="DF13" s="139">
        <f t="shared" si="55"/>
        <v>1714</v>
      </c>
      <c r="DG13" s="140" t="s">
        <v>199</v>
      </c>
      <c r="DH13" s="139">
        <f t="shared" si="56"/>
        <v>0</v>
      </c>
      <c r="DI13" s="139">
        <f t="shared" si="57"/>
        <v>167161</v>
      </c>
      <c r="DJ13" s="139">
        <f t="shared" si="58"/>
        <v>559154</v>
      </c>
    </row>
    <row r="14" spans="1:114" s="123" customFormat="1" ht="12" customHeight="1">
      <c r="A14" s="124" t="s">
        <v>206</v>
      </c>
      <c r="B14" s="125" t="s">
        <v>302</v>
      </c>
      <c r="C14" s="124" t="s">
        <v>303</v>
      </c>
      <c r="D14" s="139">
        <f t="shared" si="6"/>
        <v>0</v>
      </c>
      <c r="E14" s="139">
        <f t="shared" si="7"/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f t="shared" si="8"/>
        <v>48249</v>
      </c>
      <c r="N14" s="139">
        <f t="shared" si="9"/>
        <v>48249</v>
      </c>
      <c r="O14" s="139">
        <v>0</v>
      </c>
      <c r="P14" s="139">
        <v>0</v>
      </c>
      <c r="Q14" s="139">
        <v>0</v>
      </c>
      <c r="R14" s="139">
        <v>8371</v>
      </c>
      <c r="S14" s="139">
        <v>114409</v>
      </c>
      <c r="T14" s="139">
        <v>39878</v>
      </c>
      <c r="U14" s="139">
        <v>0</v>
      </c>
      <c r="V14" s="139">
        <f t="shared" si="10"/>
        <v>48249</v>
      </c>
      <c r="W14" s="139">
        <f t="shared" si="11"/>
        <v>48249</v>
      </c>
      <c r="X14" s="139">
        <f t="shared" si="12"/>
        <v>0</v>
      </c>
      <c r="Y14" s="139">
        <f t="shared" si="13"/>
        <v>0</v>
      </c>
      <c r="Z14" s="139">
        <f t="shared" si="14"/>
        <v>0</v>
      </c>
      <c r="AA14" s="139">
        <f t="shared" si="15"/>
        <v>8371</v>
      </c>
      <c r="AB14" s="139">
        <f t="shared" si="16"/>
        <v>114409</v>
      </c>
      <c r="AC14" s="139">
        <f t="shared" si="17"/>
        <v>39878</v>
      </c>
      <c r="AD14" s="139">
        <f t="shared" si="18"/>
        <v>0</v>
      </c>
      <c r="AE14" s="139">
        <f t="shared" si="19"/>
        <v>0</v>
      </c>
      <c r="AF14" s="139">
        <f t="shared" si="20"/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40" t="s">
        <v>199</v>
      </c>
      <c r="AM14" s="139">
        <f t="shared" si="21"/>
        <v>0</v>
      </c>
      <c r="AN14" s="139">
        <f t="shared" si="22"/>
        <v>0</v>
      </c>
      <c r="AO14" s="139">
        <v>0</v>
      </c>
      <c r="AP14" s="139">
        <v>0</v>
      </c>
      <c r="AQ14" s="139">
        <v>0</v>
      </c>
      <c r="AR14" s="139">
        <v>0</v>
      </c>
      <c r="AS14" s="139">
        <f t="shared" si="23"/>
        <v>0</v>
      </c>
      <c r="AT14" s="139">
        <v>0</v>
      </c>
      <c r="AU14" s="139">
        <v>0</v>
      </c>
      <c r="AV14" s="139">
        <v>0</v>
      </c>
      <c r="AW14" s="139">
        <v>0</v>
      </c>
      <c r="AX14" s="139">
        <f t="shared" si="24"/>
        <v>0</v>
      </c>
      <c r="AY14" s="139">
        <v>0</v>
      </c>
      <c r="AZ14" s="139">
        <v>0</v>
      </c>
      <c r="BA14" s="139">
        <v>0</v>
      </c>
      <c r="BB14" s="139">
        <v>0</v>
      </c>
      <c r="BC14" s="140" t="s">
        <v>199</v>
      </c>
      <c r="BD14" s="139">
        <v>0</v>
      </c>
      <c r="BE14" s="139">
        <v>0</v>
      </c>
      <c r="BF14" s="139">
        <f t="shared" si="25"/>
        <v>0</v>
      </c>
      <c r="BG14" s="139">
        <f t="shared" si="26"/>
        <v>0</v>
      </c>
      <c r="BH14" s="139">
        <f t="shared" si="27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40" t="s">
        <v>199</v>
      </c>
      <c r="BO14" s="139">
        <f t="shared" si="28"/>
        <v>141582</v>
      </c>
      <c r="BP14" s="139">
        <f t="shared" si="29"/>
        <v>27536</v>
      </c>
      <c r="BQ14" s="139">
        <v>27536</v>
      </c>
      <c r="BR14" s="139">
        <v>0</v>
      </c>
      <c r="BS14" s="139">
        <v>0</v>
      </c>
      <c r="BT14" s="139">
        <v>0</v>
      </c>
      <c r="BU14" s="139">
        <f t="shared" si="30"/>
        <v>58236</v>
      </c>
      <c r="BV14" s="139">
        <v>0</v>
      </c>
      <c r="BW14" s="139">
        <v>58236</v>
      </c>
      <c r="BX14" s="139">
        <v>0</v>
      </c>
      <c r="BY14" s="139">
        <v>0</v>
      </c>
      <c r="BZ14" s="139">
        <f t="shared" si="31"/>
        <v>55810</v>
      </c>
      <c r="CA14" s="139">
        <v>0</v>
      </c>
      <c r="CB14" s="139">
        <v>55289</v>
      </c>
      <c r="CC14" s="139">
        <v>521</v>
      </c>
      <c r="CD14" s="139">
        <v>0</v>
      </c>
      <c r="CE14" s="140" t="s">
        <v>199</v>
      </c>
      <c r="CF14" s="139">
        <v>0</v>
      </c>
      <c r="CG14" s="139">
        <v>21076</v>
      </c>
      <c r="CH14" s="139">
        <f t="shared" si="32"/>
        <v>162658</v>
      </c>
      <c r="CI14" s="139">
        <f t="shared" si="33"/>
        <v>0</v>
      </c>
      <c r="CJ14" s="139">
        <f t="shared" si="34"/>
        <v>0</v>
      </c>
      <c r="CK14" s="139">
        <f t="shared" si="35"/>
        <v>0</v>
      </c>
      <c r="CL14" s="139">
        <f t="shared" si="36"/>
        <v>0</v>
      </c>
      <c r="CM14" s="139">
        <f t="shared" si="37"/>
        <v>0</v>
      </c>
      <c r="CN14" s="139">
        <f t="shared" si="38"/>
        <v>0</v>
      </c>
      <c r="CO14" s="139">
        <f t="shared" si="39"/>
        <v>0</v>
      </c>
      <c r="CP14" s="140" t="s">
        <v>199</v>
      </c>
      <c r="CQ14" s="139">
        <f t="shared" si="40"/>
        <v>141582</v>
      </c>
      <c r="CR14" s="139">
        <f t="shared" si="41"/>
        <v>27536</v>
      </c>
      <c r="CS14" s="139">
        <f t="shared" si="42"/>
        <v>27536</v>
      </c>
      <c r="CT14" s="139">
        <f t="shared" si="43"/>
        <v>0</v>
      </c>
      <c r="CU14" s="139">
        <f t="shared" si="44"/>
        <v>0</v>
      </c>
      <c r="CV14" s="139">
        <f t="shared" si="45"/>
        <v>0</v>
      </c>
      <c r="CW14" s="139">
        <f t="shared" si="46"/>
        <v>58236</v>
      </c>
      <c r="CX14" s="139">
        <f t="shared" si="47"/>
        <v>0</v>
      </c>
      <c r="CY14" s="139">
        <f t="shared" si="48"/>
        <v>58236</v>
      </c>
      <c r="CZ14" s="139">
        <f t="shared" si="49"/>
        <v>0</v>
      </c>
      <c r="DA14" s="139">
        <f t="shared" si="50"/>
        <v>0</v>
      </c>
      <c r="DB14" s="139">
        <f t="shared" si="51"/>
        <v>55810</v>
      </c>
      <c r="DC14" s="139">
        <f t="shared" si="52"/>
        <v>0</v>
      </c>
      <c r="DD14" s="139">
        <f t="shared" si="53"/>
        <v>55289</v>
      </c>
      <c r="DE14" s="139">
        <f t="shared" si="54"/>
        <v>521</v>
      </c>
      <c r="DF14" s="139">
        <f t="shared" si="55"/>
        <v>0</v>
      </c>
      <c r="DG14" s="140" t="s">
        <v>199</v>
      </c>
      <c r="DH14" s="139">
        <f t="shared" si="56"/>
        <v>0</v>
      </c>
      <c r="DI14" s="139">
        <f t="shared" si="57"/>
        <v>21076</v>
      </c>
      <c r="DJ14" s="139">
        <f t="shared" si="58"/>
        <v>162658</v>
      </c>
    </row>
    <row r="15" spans="1:114" s="123" customFormat="1" ht="12" customHeight="1">
      <c r="A15" s="124" t="s">
        <v>206</v>
      </c>
      <c r="B15" s="125" t="s">
        <v>304</v>
      </c>
      <c r="C15" s="124" t="s">
        <v>305</v>
      </c>
      <c r="D15" s="139">
        <f t="shared" si="6"/>
        <v>27418</v>
      </c>
      <c r="E15" s="139">
        <f t="shared" si="7"/>
        <v>27418</v>
      </c>
      <c r="F15" s="139">
        <v>18278</v>
      </c>
      <c r="G15" s="139">
        <v>0</v>
      </c>
      <c r="H15" s="139">
        <v>0</v>
      </c>
      <c r="I15" s="139">
        <v>0</v>
      </c>
      <c r="J15" s="139">
        <v>144902</v>
      </c>
      <c r="K15" s="139">
        <v>9140</v>
      </c>
      <c r="L15" s="139">
        <v>0</v>
      </c>
      <c r="M15" s="139">
        <f t="shared" si="8"/>
        <v>0</v>
      </c>
      <c r="N15" s="139">
        <f t="shared" si="9"/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f t="shared" si="10"/>
        <v>27418</v>
      </c>
      <c r="W15" s="139">
        <f t="shared" si="11"/>
        <v>27418</v>
      </c>
      <c r="X15" s="139">
        <f t="shared" si="12"/>
        <v>18278</v>
      </c>
      <c r="Y15" s="139">
        <f t="shared" si="13"/>
        <v>0</v>
      </c>
      <c r="Z15" s="139">
        <f t="shared" si="14"/>
        <v>0</v>
      </c>
      <c r="AA15" s="139">
        <f t="shared" si="15"/>
        <v>0</v>
      </c>
      <c r="AB15" s="139">
        <f t="shared" si="16"/>
        <v>144902</v>
      </c>
      <c r="AC15" s="139">
        <f t="shared" si="17"/>
        <v>9140</v>
      </c>
      <c r="AD15" s="139">
        <f t="shared" si="18"/>
        <v>0</v>
      </c>
      <c r="AE15" s="139">
        <f t="shared" si="19"/>
        <v>72568</v>
      </c>
      <c r="AF15" s="139">
        <f t="shared" si="20"/>
        <v>45150</v>
      </c>
      <c r="AG15" s="139">
        <v>0</v>
      </c>
      <c r="AH15" s="139">
        <v>45150</v>
      </c>
      <c r="AI15" s="139">
        <v>0</v>
      </c>
      <c r="AJ15" s="139">
        <v>0</v>
      </c>
      <c r="AK15" s="139">
        <v>27418</v>
      </c>
      <c r="AL15" s="140" t="s">
        <v>199</v>
      </c>
      <c r="AM15" s="139">
        <f t="shared" si="21"/>
        <v>99752</v>
      </c>
      <c r="AN15" s="139">
        <f t="shared" si="22"/>
        <v>20385</v>
      </c>
      <c r="AO15" s="139">
        <v>20385</v>
      </c>
      <c r="AP15" s="139">
        <v>0</v>
      </c>
      <c r="AQ15" s="139">
        <v>0</v>
      </c>
      <c r="AR15" s="139">
        <v>0</v>
      </c>
      <c r="AS15" s="139">
        <f t="shared" si="23"/>
        <v>38122</v>
      </c>
      <c r="AT15" s="139">
        <v>0</v>
      </c>
      <c r="AU15" s="139">
        <v>38122</v>
      </c>
      <c r="AV15" s="139">
        <v>0</v>
      </c>
      <c r="AW15" s="139">
        <v>0</v>
      </c>
      <c r="AX15" s="139">
        <f t="shared" si="24"/>
        <v>41245</v>
      </c>
      <c r="AY15" s="139">
        <v>0</v>
      </c>
      <c r="AZ15" s="139">
        <v>24394</v>
      </c>
      <c r="BA15" s="139">
        <v>16851</v>
      </c>
      <c r="BB15" s="139">
        <v>0</v>
      </c>
      <c r="BC15" s="140" t="s">
        <v>199</v>
      </c>
      <c r="BD15" s="139">
        <v>0</v>
      </c>
      <c r="BE15" s="139">
        <v>0</v>
      </c>
      <c r="BF15" s="139">
        <f t="shared" si="25"/>
        <v>172320</v>
      </c>
      <c r="BG15" s="139">
        <f t="shared" si="26"/>
        <v>0</v>
      </c>
      <c r="BH15" s="139">
        <f t="shared" si="27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40" t="s">
        <v>199</v>
      </c>
      <c r="BO15" s="139">
        <f t="shared" si="28"/>
        <v>0</v>
      </c>
      <c r="BP15" s="139">
        <f t="shared" si="29"/>
        <v>0</v>
      </c>
      <c r="BQ15" s="139">
        <v>0</v>
      </c>
      <c r="BR15" s="139">
        <v>0</v>
      </c>
      <c r="BS15" s="139">
        <v>0</v>
      </c>
      <c r="BT15" s="139">
        <v>0</v>
      </c>
      <c r="BU15" s="139">
        <f t="shared" si="30"/>
        <v>0</v>
      </c>
      <c r="BV15" s="139">
        <v>0</v>
      </c>
      <c r="BW15" s="139">
        <v>0</v>
      </c>
      <c r="BX15" s="139">
        <v>0</v>
      </c>
      <c r="BY15" s="139">
        <v>0</v>
      </c>
      <c r="BZ15" s="139">
        <f t="shared" si="31"/>
        <v>0</v>
      </c>
      <c r="CA15" s="139">
        <v>0</v>
      </c>
      <c r="CB15" s="139">
        <v>0</v>
      </c>
      <c r="CC15" s="139">
        <v>0</v>
      </c>
      <c r="CD15" s="139">
        <v>0</v>
      </c>
      <c r="CE15" s="140" t="s">
        <v>199</v>
      </c>
      <c r="CF15" s="139">
        <v>0</v>
      </c>
      <c r="CG15" s="139">
        <v>0</v>
      </c>
      <c r="CH15" s="139">
        <f t="shared" si="32"/>
        <v>0</v>
      </c>
      <c r="CI15" s="139">
        <f t="shared" si="33"/>
        <v>72568</v>
      </c>
      <c r="CJ15" s="139">
        <f t="shared" si="34"/>
        <v>45150</v>
      </c>
      <c r="CK15" s="139">
        <f t="shared" si="35"/>
        <v>0</v>
      </c>
      <c r="CL15" s="139">
        <f t="shared" si="36"/>
        <v>45150</v>
      </c>
      <c r="CM15" s="139">
        <f t="shared" si="37"/>
        <v>0</v>
      </c>
      <c r="CN15" s="139">
        <f t="shared" si="38"/>
        <v>0</v>
      </c>
      <c r="CO15" s="139">
        <f t="shared" si="39"/>
        <v>27418</v>
      </c>
      <c r="CP15" s="140" t="s">
        <v>199</v>
      </c>
      <c r="CQ15" s="139">
        <f t="shared" si="40"/>
        <v>99752</v>
      </c>
      <c r="CR15" s="139">
        <f t="shared" si="41"/>
        <v>20385</v>
      </c>
      <c r="CS15" s="139">
        <f t="shared" si="42"/>
        <v>20385</v>
      </c>
      <c r="CT15" s="139">
        <f t="shared" si="43"/>
        <v>0</v>
      </c>
      <c r="CU15" s="139">
        <f t="shared" si="44"/>
        <v>0</v>
      </c>
      <c r="CV15" s="139">
        <f t="shared" si="45"/>
        <v>0</v>
      </c>
      <c r="CW15" s="139">
        <f t="shared" si="46"/>
        <v>38122</v>
      </c>
      <c r="CX15" s="139">
        <f t="shared" si="47"/>
        <v>0</v>
      </c>
      <c r="CY15" s="139">
        <f t="shared" si="48"/>
        <v>38122</v>
      </c>
      <c r="CZ15" s="139">
        <f t="shared" si="49"/>
        <v>0</v>
      </c>
      <c r="DA15" s="139">
        <f t="shared" si="50"/>
        <v>0</v>
      </c>
      <c r="DB15" s="139">
        <f t="shared" si="51"/>
        <v>41245</v>
      </c>
      <c r="DC15" s="139">
        <f t="shared" si="52"/>
        <v>0</v>
      </c>
      <c r="DD15" s="139">
        <f t="shared" si="53"/>
        <v>24394</v>
      </c>
      <c r="DE15" s="139">
        <f t="shared" si="54"/>
        <v>16851</v>
      </c>
      <c r="DF15" s="139">
        <f t="shared" si="55"/>
        <v>0</v>
      </c>
      <c r="DG15" s="140" t="s">
        <v>199</v>
      </c>
      <c r="DH15" s="139">
        <f t="shared" si="56"/>
        <v>0</v>
      </c>
      <c r="DI15" s="139">
        <f t="shared" si="57"/>
        <v>0</v>
      </c>
      <c r="DJ15" s="139">
        <f t="shared" si="58"/>
        <v>172320</v>
      </c>
    </row>
    <row r="16" spans="1:114" s="123" customFormat="1" ht="12" customHeight="1">
      <c r="A16" s="124" t="s">
        <v>206</v>
      </c>
      <c r="B16" s="125" t="s">
        <v>306</v>
      </c>
      <c r="C16" s="124" t="s">
        <v>307</v>
      </c>
      <c r="D16" s="139">
        <f t="shared" si="6"/>
        <v>11668</v>
      </c>
      <c r="E16" s="139">
        <f t="shared" si="7"/>
        <v>11668</v>
      </c>
      <c r="F16" s="139">
        <v>0</v>
      </c>
      <c r="G16" s="139">
        <v>0</v>
      </c>
      <c r="H16" s="139">
        <v>0</v>
      </c>
      <c r="I16" s="139">
        <v>0</v>
      </c>
      <c r="J16" s="139">
        <v>170807</v>
      </c>
      <c r="K16" s="139">
        <v>11668</v>
      </c>
      <c r="L16" s="139">
        <v>0</v>
      </c>
      <c r="M16" s="139">
        <f t="shared" si="8"/>
        <v>0</v>
      </c>
      <c r="N16" s="139">
        <f t="shared" si="9"/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f t="shared" si="10"/>
        <v>11668</v>
      </c>
      <c r="W16" s="139">
        <f t="shared" si="11"/>
        <v>11668</v>
      </c>
      <c r="X16" s="139">
        <f t="shared" si="12"/>
        <v>0</v>
      </c>
      <c r="Y16" s="139">
        <f t="shared" si="13"/>
        <v>0</v>
      </c>
      <c r="Z16" s="139">
        <f t="shared" si="14"/>
        <v>0</v>
      </c>
      <c r="AA16" s="139">
        <f t="shared" si="15"/>
        <v>0</v>
      </c>
      <c r="AB16" s="139">
        <f t="shared" si="16"/>
        <v>170807</v>
      </c>
      <c r="AC16" s="139">
        <f t="shared" si="17"/>
        <v>11668</v>
      </c>
      <c r="AD16" s="139">
        <f t="shared" si="18"/>
        <v>0</v>
      </c>
      <c r="AE16" s="139">
        <f t="shared" si="19"/>
        <v>0</v>
      </c>
      <c r="AF16" s="139">
        <f t="shared" si="20"/>
        <v>0</v>
      </c>
      <c r="AG16" s="139">
        <v>0</v>
      </c>
      <c r="AH16" s="139">
        <v>0</v>
      </c>
      <c r="AI16" s="139">
        <v>0</v>
      </c>
      <c r="AJ16" s="139">
        <v>0</v>
      </c>
      <c r="AK16" s="139">
        <v>0</v>
      </c>
      <c r="AL16" s="140" t="s">
        <v>199</v>
      </c>
      <c r="AM16" s="139">
        <f t="shared" si="21"/>
        <v>166813</v>
      </c>
      <c r="AN16" s="139">
        <f t="shared" si="22"/>
        <v>50897</v>
      </c>
      <c r="AO16" s="139">
        <v>18638</v>
      </c>
      <c r="AP16" s="139">
        <v>0</v>
      </c>
      <c r="AQ16" s="139">
        <v>26425</v>
      </c>
      <c r="AR16" s="139">
        <v>5834</v>
      </c>
      <c r="AS16" s="139">
        <f t="shared" si="23"/>
        <v>63770</v>
      </c>
      <c r="AT16" s="139">
        <v>6801</v>
      </c>
      <c r="AU16" s="139">
        <v>51073</v>
      </c>
      <c r="AV16" s="139">
        <v>5896</v>
      </c>
      <c r="AW16" s="139">
        <v>0</v>
      </c>
      <c r="AX16" s="139">
        <f t="shared" si="24"/>
        <v>52146</v>
      </c>
      <c r="AY16" s="139">
        <v>18437</v>
      </c>
      <c r="AZ16" s="139">
        <v>7549</v>
      </c>
      <c r="BA16" s="139">
        <v>294</v>
      </c>
      <c r="BB16" s="139">
        <v>25866</v>
      </c>
      <c r="BC16" s="140" t="s">
        <v>199</v>
      </c>
      <c r="BD16" s="139">
        <v>0</v>
      </c>
      <c r="BE16" s="139">
        <v>15662</v>
      </c>
      <c r="BF16" s="139">
        <f t="shared" si="25"/>
        <v>182475</v>
      </c>
      <c r="BG16" s="139">
        <f t="shared" si="26"/>
        <v>0</v>
      </c>
      <c r="BH16" s="139">
        <f t="shared" si="27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40" t="s">
        <v>199</v>
      </c>
      <c r="BO16" s="139">
        <f t="shared" si="28"/>
        <v>0</v>
      </c>
      <c r="BP16" s="139">
        <f t="shared" si="29"/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f t="shared" si="30"/>
        <v>0</v>
      </c>
      <c r="BV16" s="139">
        <v>0</v>
      </c>
      <c r="BW16" s="139">
        <v>0</v>
      </c>
      <c r="BX16" s="139">
        <v>0</v>
      </c>
      <c r="BY16" s="139">
        <v>0</v>
      </c>
      <c r="BZ16" s="139">
        <f t="shared" si="31"/>
        <v>0</v>
      </c>
      <c r="CA16" s="139">
        <v>0</v>
      </c>
      <c r="CB16" s="139">
        <v>0</v>
      </c>
      <c r="CC16" s="139">
        <v>0</v>
      </c>
      <c r="CD16" s="139">
        <v>0</v>
      </c>
      <c r="CE16" s="140" t="s">
        <v>199</v>
      </c>
      <c r="CF16" s="139">
        <v>0</v>
      </c>
      <c r="CG16" s="139">
        <v>0</v>
      </c>
      <c r="CH16" s="139">
        <f t="shared" si="32"/>
        <v>0</v>
      </c>
      <c r="CI16" s="139">
        <f t="shared" si="33"/>
        <v>0</v>
      </c>
      <c r="CJ16" s="139">
        <f t="shared" si="34"/>
        <v>0</v>
      </c>
      <c r="CK16" s="139">
        <f t="shared" si="35"/>
        <v>0</v>
      </c>
      <c r="CL16" s="139">
        <f t="shared" si="36"/>
        <v>0</v>
      </c>
      <c r="CM16" s="139">
        <f t="shared" si="37"/>
        <v>0</v>
      </c>
      <c r="CN16" s="139">
        <f t="shared" si="38"/>
        <v>0</v>
      </c>
      <c r="CO16" s="139">
        <f t="shared" si="39"/>
        <v>0</v>
      </c>
      <c r="CP16" s="140" t="s">
        <v>199</v>
      </c>
      <c r="CQ16" s="139">
        <f t="shared" si="40"/>
        <v>166813</v>
      </c>
      <c r="CR16" s="139">
        <f t="shared" si="41"/>
        <v>50897</v>
      </c>
      <c r="CS16" s="139">
        <f t="shared" si="42"/>
        <v>18638</v>
      </c>
      <c r="CT16" s="139">
        <f t="shared" si="43"/>
        <v>0</v>
      </c>
      <c r="CU16" s="139">
        <f t="shared" si="44"/>
        <v>26425</v>
      </c>
      <c r="CV16" s="139">
        <f t="shared" si="45"/>
        <v>5834</v>
      </c>
      <c r="CW16" s="139">
        <f t="shared" si="46"/>
        <v>63770</v>
      </c>
      <c r="CX16" s="139">
        <f t="shared" si="47"/>
        <v>6801</v>
      </c>
      <c r="CY16" s="139">
        <f t="shared" si="48"/>
        <v>51073</v>
      </c>
      <c r="CZ16" s="139">
        <f t="shared" si="49"/>
        <v>5896</v>
      </c>
      <c r="DA16" s="139">
        <f t="shared" si="50"/>
        <v>0</v>
      </c>
      <c r="DB16" s="139">
        <f t="shared" si="51"/>
        <v>52146</v>
      </c>
      <c r="DC16" s="139">
        <f t="shared" si="52"/>
        <v>18437</v>
      </c>
      <c r="DD16" s="139">
        <f t="shared" si="53"/>
        <v>7549</v>
      </c>
      <c r="DE16" s="139">
        <f t="shared" si="54"/>
        <v>294</v>
      </c>
      <c r="DF16" s="139">
        <f t="shared" si="55"/>
        <v>25866</v>
      </c>
      <c r="DG16" s="140" t="s">
        <v>199</v>
      </c>
      <c r="DH16" s="139">
        <f t="shared" si="56"/>
        <v>0</v>
      </c>
      <c r="DI16" s="139">
        <f t="shared" si="57"/>
        <v>15662</v>
      </c>
      <c r="DJ16" s="139">
        <f t="shared" si="58"/>
        <v>182475</v>
      </c>
    </row>
    <row r="17" spans="1:114" s="123" customFormat="1" ht="12" customHeight="1">
      <c r="A17" s="124" t="s">
        <v>206</v>
      </c>
      <c r="B17" s="125" t="s">
        <v>308</v>
      </c>
      <c r="C17" s="124" t="s">
        <v>309</v>
      </c>
      <c r="D17" s="139">
        <f t="shared" si="6"/>
        <v>23179</v>
      </c>
      <c r="E17" s="139">
        <f t="shared" si="7"/>
        <v>8088</v>
      </c>
      <c r="F17" s="139">
        <v>0</v>
      </c>
      <c r="G17" s="139">
        <v>0</v>
      </c>
      <c r="H17" s="139">
        <v>0</v>
      </c>
      <c r="I17" s="139">
        <v>8088</v>
      </c>
      <c r="J17" s="139">
        <v>307562</v>
      </c>
      <c r="K17" s="139">
        <v>0</v>
      </c>
      <c r="L17" s="139">
        <v>15091</v>
      </c>
      <c r="M17" s="139">
        <f t="shared" si="8"/>
        <v>0</v>
      </c>
      <c r="N17" s="139">
        <f t="shared" si="9"/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f t="shared" si="10"/>
        <v>23179</v>
      </c>
      <c r="W17" s="139">
        <f t="shared" si="11"/>
        <v>8088</v>
      </c>
      <c r="X17" s="139">
        <f t="shared" si="12"/>
        <v>0</v>
      </c>
      <c r="Y17" s="139">
        <f t="shared" si="13"/>
        <v>0</v>
      </c>
      <c r="Z17" s="139">
        <f t="shared" si="14"/>
        <v>0</v>
      </c>
      <c r="AA17" s="139">
        <f t="shared" si="15"/>
        <v>8088</v>
      </c>
      <c r="AB17" s="139">
        <f t="shared" si="16"/>
        <v>307562</v>
      </c>
      <c r="AC17" s="139">
        <f t="shared" si="17"/>
        <v>0</v>
      </c>
      <c r="AD17" s="139">
        <f t="shared" si="18"/>
        <v>15091</v>
      </c>
      <c r="AE17" s="139">
        <f t="shared" si="19"/>
        <v>0</v>
      </c>
      <c r="AF17" s="139">
        <f t="shared" si="20"/>
        <v>0</v>
      </c>
      <c r="AG17" s="139">
        <v>0</v>
      </c>
      <c r="AH17" s="139">
        <v>0</v>
      </c>
      <c r="AI17" s="139">
        <v>0</v>
      </c>
      <c r="AJ17" s="139">
        <v>0</v>
      </c>
      <c r="AK17" s="139">
        <v>0</v>
      </c>
      <c r="AL17" s="140" t="s">
        <v>199</v>
      </c>
      <c r="AM17" s="139">
        <f t="shared" si="21"/>
        <v>330741</v>
      </c>
      <c r="AN17" s="139">
        <f t="shared" si="22"/>
        <v>110902</v>
      </c>
      <c r="AO17" s="139">
        <v>110902</v>
      </c>
      <c r="AP17" s="139"/>
      <c r="AQ17" s="139">
        <v>0</v>
      </c>
      <c r="AR17" s="139">
        <v>0</v>
      </c>
      <c r="AS17" s="139">
        <f t="shared" si="23"/>
        <v>188369</v>
      </c>
      <c r="AT17" s="139">
        <v>0</v>
      </c>
      <c r="AU17" s="139">
        <v>176240</v>
      </c>
      <c r="AV17" s="139">
        <v>12129</v>
      </c>
      <c r="AW17" s="139">
        <v>0</v>
      </c>
      <c r="AX17" s="139">
        <f t="shared" si="24"/>
        <v>31470</v>
      </c>
      <c r="AY17" s="139">
        <v>0</v>
      </c>
      <c r="AZ17" s="139">
        <v>20275</v>
      </c>
      <c r="BA17" s="139">
        <v>11195</v>
      </c>
      <c r="BB17" s="139">
        <v>0</v>
      </c>
      <c r="BC17" s="140" t="s">
        <v>199</v>
      </c>
      <c r="BD17" s="139">
        <v>0</v>
      </c>
      <c r="BE17" s="139">
        <v>0</v>
      </c>
      <c r="BF17" s="139">
        <f t="shared" si="25"/>
        <v>330741</v>
      </c>
      <c r="BG17" s="139">
        <f t="shared" si="26"/>
        <v>0</v>
      </c>
      <c r="BH17" s="139">
        <f t="shared" si="27"/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40" t="s">
        <v>199</v>
      </c>
      <c r="BO17" s="139">
        <f t="shared" si="28"/>
        <v>0</v>
      </c>
      <c r="BP17" s="139">
        <f t="shared" si="29"/>
        <v>0</v>
      </c>
      <c r="BQ17" s="139">
        <v>0</v>
      </c>
      <c r="BR17" s="139">
        <v>0</v>
      </c>
      <c r="BS17" s="139">
        <v>0</v>
      </c>
      <c r="BT17" s="139">
        <v>0</v>
      </c>
      <c r="BU17" s="139">
        <f t="shared" si="30"/>
        <v>0</v>
      </c>
      <c r="BV17" s="139">
        <v>0</v>
      </c>
      <c r="BW17" s="139">
        <v>0</v>
      </c>
      <c r="BX17" s="139">
        <v>0</v>
      </c>
      <c r="BY17" s="139">
        <v>0</v>
      </c>
      <c r="BZ17" s="139">
        <f t="shared" si="31"/>
        <v>0</v>
      </c>
      <c r="CA17" s="139">
        <v>0</v>
      </c>
      <c r="CB17" s="139">
        <v>0</v>
      </c>
      <c r="CC17" s="139">
        <v>0</v>
      </c>
      <c r="CD17" s="139">
        <v>0</v>
      </c>
      <c r="CE17" s="140" t="s">
        <v>199</v>
      </c>
      <c r="CF17" s="139">
        <v>0</v>
      </c>
      <c r="CG17" s="139">
        <v>0</v>
      </c>
      <c r="CH17" s="139">
        <f t="shared" si="32"/>
        <v>0</v>
      </c>
      <c r="CI17" s="139">
        <f t="shared" si="33"/>
        <v>0</v>
      </c>
      <c r="CJ17" s="139">
        <f t="shared" si="34"/>
        <v>0</v>
      </c>
      <c r="CK17" s="139">
        <f t="shared" si="35"/>
        <v>0</v>
      </c>
      <c r="CL17" s="139">
        <f t="shared" si="36"/>
        <v>0</v>
      </c>
      <c r="CM17" s="139">
        <f t="shared" si="37"/>
        <v>0</v>
      </c>
      <c r="CN17" s="139">
        <f t="shared" si="38"/>
        <v>0</v>
      </c>
      <c r="CO17" s="139">
        <f t="shared" si="39"/>
        <v>0</v>
      </c>
      <c r="CP17" s="140" t="s">
        <v>199</v>
      </c>
      <c r="CQ17" s="139">
        <f t="shared" si="40"/>
        <v>330741</v>
      </c>
      <c r="CR17" s="139">
        <f t="shared" si="41"/>
        <v>110902</v>
      </c>
      <c r="CS17" s="139">
        <f t="shared" si="42"/>
        <v>110902</v>
      </c>
      <c r="CT17" s="139">
        <f t="shared" si="43"/>
        <v>0</v>
      </c>
      <c r="CU17" s="139">
        <f t="shared" si="44"/>
        <v>0</v>
      </c>
      <c r="CV17" s="139">
        <f t="shared" si="45"/>
        <v>0</v>
      </c>
      <c r="CW17" s="139">
        <f t="shared" si="46"/>
        <v>188369</v>
      </c>
      <c r="CX17" s="139">
        <f t="shared" si="47"/>
        <v>0</v>
      </c>
      <c r="CY17" s="139">
        <f t="shared" si="48"/>
        <v>176240</v>
      </c>
      <c r="CZ17" s="139">
        <f t="shared" si="49"/>
        <v>12129</v>
      </c>
      <c r="DA17" s="139">
        <f t="shared" si="50"/>
        <v>0</v>
      </c>
      <c r="DB17" s="139">
        <f t="shared" si="51"/>
        <v>31470</v>
      </c>
      <c r="DC17" s="139">
        <f t="shared" si="52"/>
        <v>0</v>
      </c>
      <c r="DD17" s="139">
        <f t="shared" si="53"/>
        <v>20275</v>
      </c>
      <c r="DE17" s="139">
        <f t="shared" si="54"/>
        <v>11195</v>
      </c>
      <c r="DF17" s="139">
        <f t="shared" si="55"/>
        <v>0</v>
      </c>
      <c r="DG17" s="140" t="s">
        <v>199</v>
      </c>
      <c r="DH17" s="139">
        <f t="shared" si="56"/>
        <v>0</v>
      </c>
      <c r="DI17" s="139">
        <f t="shared" si="57"/>
        <v>0</v>
      </c>
      <c r="DJ17" s="139">
        <f t="shared" si="58"/>
        <v>330741</v>
      </c>
    </row>
    <row r="18" spans="1:114" s="123" customFormat="1" ht="12" customHeight="1">
      <c r="A18" s="124" t="s">
        <v>206</v>
      </c>
      <c r="B18" s="125" t="s">
        <v>310</v>
      </c>
      <c r="C18" s="124" t="s">
        <v>311</v>
      </c>
      <c r="D18" s="139">
        <f t="shared" si="6"/>
        <v>127091</v>
      </c>
      <c r="E18" s="139">
        <f t="shared" si="7"/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948402</v>
      </c>
      <c r="K18" s="139">
        <v>0</v>
      </c>
      <c r="L18" s="139">
        <v>127091</v>
      </c>
      <c r="M18" s="139">
        <f t="shared" si="8"/>
        <v>0</v>
      </c>
      <c r="N18" s="139">
        <f t="shared" si="9"/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f t="shared" si="10"/>
        <v>127091</v>
      </c>
      <c r="W18" s="139">
        <f t="shared" si="11"/>
        <v>0</v>
      </c>
      <c r="X18" s="139">
        <f t="shared" si="12"/>
        <v>0</v>
      </c>
      <c r="Y18" s="139">
        <f t="shared" si="13"/>
        <v>0</v>
      </c>
      <c r="Z18" s="139">
        <f t="shared" si="14"/>
        <v>0</v>
      </c>
      <c r="AA18" s="139">
        <f t="shared" si="15"/>
        <v>0</v>
      </c>
      <c r="AB18" s="139">
        <f t="shared" si="16"/>
        <v>948402</v>
      </c>
      <c r="AC18" s="139">
        <f t="shared" si="17"/>
        <v>0</v>
      </c>
      <c r="AD18" s="139">
        <f t="shared" si="18"/>
        <v>127091</v>
      </c>
      <c r="AE18" s="139">
        <f t="shared" si="19"/>
        <v>0</v>
      </c>
      <c r="AF18" s="139">
        <f t="shared" si="20"/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40" t="s">
        <v>199</v>
      </c>
      <c r="AM18" s="139">
        <f t="shared" si="21"/>
        <v>1075493</v>
      </c>
      <c r="AN18" s="139">
        <f t="shared" si="22"/>
        <v>69829</v>
      </c>
      <c r="AO18" s="139">
        <v>69829</v>
      </c>
      <c r="AP18" s="139">
        <v>0</v>
      </c>
      <c r="AQ18" s="139">
        <v>0</v>
      </c>
      <c r="AR18" s="139">
        <v>0</v>
      </c>
      <c r="AS18" s="139">
        <f t="shared" si="23"/>
        <v>630721</v>
      </c>
      <c r="AT18" s="139">
        <v>0</v>
      </c>
      <c r="AU18" s="139">
        <v>630721</v>
      </c>
      <c r="AV18" s="139">
        <v>0</v>
      </c>
      <c r="AW18" s="139">
        <v>0</v>
      </c>
      <c r="AX18" s="139">
        <f t="shared" si="24"/>
        <v>374943</v>
      </c>
      <c r="AY18" s="139">
        <v>0</v>
      </c>
      <c r="AZ18" s="139">
        <v>374943</v>
      </c>
      <c r="BA18" s="139">
        <v>0</v>
      </c>
      <c r="BB18" s="139">
        <v>0</v>
      </c>
      <c r="BC18" s="140" t="s">
        <v>199</v>
      </c>
      <c r="BD18" s="139">
        <v>0</v>
      </c>
      <c r="BE18" s="139">
        <v>0</v>
      </c>
      <c r="BF18" s="139">
        <f t="shared" si="25"/>
        <v>1075493</v>
      </c>
      <c r="BG18" s="139">
        <f t="shared" si="26"/>
        <v>0</v>
      </c>
      <c r="BH18" s="139">
        <f t="shared" si="27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40" t="s">
        <v>199</v>
      </c>
      <c r="BO18" s="139">
        <f t="shared" si="28"/>
        <v>0</v>
      </c>
      <c r="BP18" s="139">
        <f t="shared" si="29"/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f t="shared" si="30"/>
        <v>0</v>
      </c>
      <c r="BV18" s="139">
        <v>0</v>
      </c>
      <c r="BW18" s="139">
        <v>0</v>
      </c>
      <c r="BX18" s="139">
        <v>0</v>
      </c>
      <c r="BY18" s="139">
        <v>0</v>
      </c>
      <c r="BZ18" s="139">
        <f t="shared" si="31"/>
        <v>0</v>
      </c>
      <c r="CA18" s="139">
        <v>0</v>
      </c>
      <c r="CB18" s="139">
        <v>0</v>
      </c>
      <c r="CC18" s="139">
        <v>0</v>
      </c>
      <c r="CD18" s="139">
        <v>0</v>
      </c>
      <c r="CE18" s="140" t="s">
        <v>199</v>
      </c>
      <c r="CF18" s="139">
        <v>0</v>
      </c>
      <c r="CG18" s="139">
        <v>0</v>
      </c>
      <c r="CH18" s="139">
        <f t="shared" si="32"/>
        <v>0</v>
      </c>
      <c r="CI18" s="139">
        <f t="shared" si="33"/>
        <v>0</v>
      </c>
      <c r="CJ18" s="139">
        <f t="shared" si="34"/>
        <v>0</v>
      </c>
      <c r="CK18" s="139">
        <f t="shared" si="35"/>
        <v>0</v>
      </c>
      <c r="CL18" s="139">
        <f t="shared" si="36"/>
        <v>0</v>
      </c>
      <c r="CM18" s="139">
        <f t="shared" si="37"/>
        <v>0</v>
      </c>
      <c r="CN18" s="139">
        <f t="shared" si="38"/>
        <v>0</v>
      </c>
      <c r="CO18" s="139">
        <f t="shared" si="39"/>
        <v>0</v>
      </c>
      <c r="CP18" s="140" t="s">
        <v>199</v>
      </c>
      <c r="CQ18" s="139">
        <f t="shared" si="40"/>
        <v>1075493</v>
      </c>
      <c r="CR18" s="139">
        <f t="shared" si="41"/>
        <v>69829</v>
      </c>
      <c r="CS18" s="139">
        <f t="shared" si="42"/>
        <v>69829</v>
      </c>
      <c r="CT18" s="139">
        <f t="shared" si="43"/>
        <v>0</v>
      </c>
      <c r="CU18" s="139">
        <f t="shared" si="44"/>
        <v>0</v>
      </c>
      <c r="CV18" s="139">
        <f t="shared" si="45"/>
        <v>0</v>
      </c>
      <c r="CW18" s="139">
        <f t="shared" si="46"/>
        <v>630721</v>
      </c>
      <c r="CX18" s="139">
        <f t="shared" si="47"/>
        <v>0</v>
      </c>
      <c r="CY18" s="139">
        <f t="shared" si="48"/>
        <v>630721</v>
      </c>
      <c r="CZ18" s="139">
        <f t="shared" si="49"/>
        <v>0</v>
      </c>
      <c r="DA18" s="139">
        <f t="shared" si="50"/>
        <v>0</v>
      </c>
      <c r="DB18" s="139">
        <f t="shared" si="51"/>
        <v>374943</v>
      </c>
      <c r="DC18" s="139">
        <f t="shared" si="52"/>
        <v>0</v>
      </c>
      <c r="DD18" s="139">
        <f t="shared" si="53"/>
        <v>374943</v>
      </c>
      <c r="DE18" s="139">
        <f t="shared" si="54"/>
        <v>0</v>
      </c>
      <c r="DF18" s="139">
        <f t="shared" si="55"/>
        <v>0</v>
      </c>
      <c r="DG18" s="140" t="s">
        <v>199</v>
      </c>
      <c r="DH18" s="139">
        <f t="shared" si="56"/>
        <v>0</v>
      </c>
      <c r="DI18" s="139">
        <f t="shared" si="57"/>
        <v>0</v>
      </c>
      <c r="DJ18" s="139">
        <f t="shared" si="58"/>
        <v>1075493</v>
      </c>
    </row>
    <row r="19" spans="1:114" s="123" customFormat="1" ht="12" customHeight="1">
      <c r="A19" s="124" t="s">
        <v>206</v>
      </c>
      <c r="B19" s="125" t="s">
        <v>312</v>
      </c>
      <c r="C19" s="124" t="s">
        <v>313</v>
      </c>
      <c r="D19" s="139">
        <f t="shared" si="6"/>
        <v>883911</v>
      </c>
      <c r="E19" s="139">
        <f t="shared" si="7"/>
        <v>356661</v>
      </c>
      <c r="F19" s="139">
        <v>0</v>
      </c>
      <c r="G19" s="139">
        <v>0</v>
      </c>
      <c r="H19" s="139">
        <v>0</v>
      </c>
      <c r="I19" s="139">
        <v>352238</v>
      </c>
      <c r="J19" s="139">
        <v>784644</v>
      </c>
      <c r="K19" s="139">
        <v>4423</v>
      </c>
      <c r="L19" s="139">
        <v>527250</v>
      </c>
      <c r="M19" s="139">
        <f t="shared" si="8"/>
        <v>0</v>
      </c>
      <c r="N19" s="139">
        <f t="shared" si="9"/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f t="shared" si="10"/>
        <v>883911</v>
      </c>
      <c r="W19" s="139">
        <f t="shared" si="11"/>
        <v>356661</v>
      </c>
      <c r="X19" s="139">
        <f t="shared" si="12"/>
        <v>0</v>
      </c>
      <c r="Y19" s="139">
        <f t="shared" si="13"/>
        <v>0</v>
      </c>
      <c r="Z19" s="139">
        <f t="shared" si="14"/>
        <v>0</v>
      </c>
      <c r="AA19" s="139">
        <f t="shared" si="15"/>
        <v>352238</v>
      </c>
      <c r="AB19" s="139">
        <f t="shared" si="16"/>
        <v>784644</v>
      </c>
      <c r="AC19" s="139">
        <f t="shared" si="17"/>
        <v>4423</v>
      </c>
      <c r="AD19" s="139">
        <f t="shared" si="18"/>
        <v>527250</v>
      </c>
      <c r="AE19" s="139">
        <f t="shared" si="19"/>
        <v>0</v>
      </c>
      <c r="AF19" s="139">
        <f t="shared" si="20"/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40" t="s">
        <v>199</v>
      </c>
      <c r="AM19" s="139">
        <f t="shared" si="21"/>
        <v>1300344</v>
      </c>
      <c r="AN19" s="139">
        <f t="shared" si="22"/>
        <v>219018</v>
      </c>
      <c r="AO19" s="139">
        <v>131424</v>
      </c>
      <c r="AP19" s="139">
        <v>0</v>
      </c>
      <c r="AQ19" s="139">
        <v>87594</v>
      </c>
      <c r="AR19" s="139">
        <v>0</v>
      </c>
      <c r="AS19" s="139">
        <f t="shared" si="23"/>
        <v>1070261</v>
      </c>
      <c r="AT19" s="139">
        <v>0</v>
      </c>
      <c r="AU19" s="139">
        <v>1045033</v>
      </c>
      <c r="AV19" s="139">
        <v>25228</v>
      </c>
      <c r="AW19" s="139">
        <v>0</v>
      </c>
      <c r="AX19" s="139">
        <f t="shared" si="24"/>
        <v>11065</v>
      </c>
      <c r="AY19" s="139">
        <v>0</v>
      </c>
      <c r="AZ19" s="139">
        <v>11065</v>
      </c>
      <c r="BA19" s="139">
        <v>0</v>
      </c>
      <c r="BB19" s="139">
        <v>0</v>
      </c>
      <c r="BC19" s="140" t="s">
        <v>199</v>
      </c>
      <c r="BD19" s="139">
        <v>0</v>
      </c>
      <c r="BE19" s="139">
        <v>368211</v>
      </c>
      <c r="BF19" s="139">
        <f t="shared" si="25"/>
        <v>1668555</v>
      </c>
      <c r="BG19" s="139">
        <f t="shared" si="26"/>
        <v>0</v>
      </c>
      <c r="BH19" s="139">
        <f t="shared" si="27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40" t="s">
        <v>199</v>
      </c>
      <c r="BO19" s="139">
        <f t="shared" si="28"/>
        <v>0</v>
      </c>
      <c r="BP19" s="139">
        <f t="shared" si="29"/>
        <v>0</v>
      </c>
      <c r="BQ19" s="139">
        <v>0</v>
      </c>
      <c r="BR19" s="139">
        <v>0</v>
      </c>
      <c r="BS19" s="139">
        <v>0</v>
      </c>
      <c r="BT19" s="139">
        <v>0</v>
      </c>
      <c r="BU19" s="139">
        <f t="shared" si="30"/>
        <v>0</v>
      </c>
      <c r="BV19" s="139">
        <v>0</v>
      </c>
      <c r="BW19" s="139">
        <v>0</v>
      </c>
      <c r="BX19" s="139">
        <v>0</v>
      </c>
      <c r="BY19" s="139">
        <v>0</v>
      </c>
      <c r="BZ19" s="139">
        <f t="shared" si="31"/>
        <v>0</v>
      </c>
      <c r="CA19" s="139">
        <v>0</v>
      </c>
      <c r="CB19" s="139">
        <v>0</v>
      </c>
      <c r="CC19" s="139">
        <v>0</v>
      </c>
      <c r="CD19" s="139">
        <v>0</v>
      </c>
      <c r="CE19" s="140" t="s">
        <v>199</v>
      </c>
      <c r="CF19" s="139">
        <v>0</v>
      </c>
      <c r="CG19" s="139">
        <v>0</v>
      </c>
      <c r="CH19" s="139">
        <f t="shared" si="32"/>
        <v>0</v>
      </c>
      <c r="CI19" s="139">
        <f t="shared" si="33"/>
        <v>0</v>
      </c>
      <c r="CJ19" s="139">
        <f t="shared" si="34"/>
        <v>0</v>
      </c>
      <c r="CK19" s="139">
        <f t="shared" si="35"/>
        <v>0</v>
      </c>
      <c r="CL19" s="139">
        <f t="shared" si="36"/>
        <v>0</v>
      </c>
      <c r="CM19" s="139">
        <f t="shared" si="37"/>
        <v>0</v>
      </c>
      <c r="CN19" s="139">
        <f t="shared" si="38"/>
        <v>0</v>
      </c>
      <c r="CO19" s="139">
        <f t="shared" si="39"/>
        <v>0</v>
      </c>
      <c r="CP19" s="140" t="s">
        <v>199</v>
      </c>
      <c r="CQ19" s="139">
        <f t="shared" si="40"/>
        <v>1300344</v>
      </c>
      <c r="CR19" s="139">
        <f t="shared" si="41"/>
        <v>219018</v>
      </c>
      <c r="CS19" s="139">
        <f t="shared" si="42"/>
        <v>131424</v>
      </c>
      <c r="CT19" s="139">
        <f t="shared" si="43"/>
        <v>0</v>
      </c>
      <c r="CU19" s="139">
        <f t="shared" si="44"/>
        <v>87594</v>
      </c>
      <c r="CV19" s="139">
        <f t="shared" si="45"/>
        <v>0</v>
      </c>
      <c r="CW19" s="139">
        <f t="shared" si="46"/>
        <v>1070261</v>
      </c>
      <c r="CX19" s="139">
        <f t="shared" si="47"/>
        <v>0</v>
      </c>
      <c r="CY19" s="139">
        <f t="shared" si="48"/>
        <v>1045033</v>
      </c>
      <c r="CZ19" s="139">
        <f t="shared" si="49"/>
        <v>25228</v>
      </c>
      <c r="DA19" s="139">
        <f t="shared" si="50"/>
        <v>0</v>
      </c>
      <c r="DB19" s="139">
        <f t="shared" si="51"/>
        <v>11065</v>
      </c>
      <c r="DC19" s="139">
        <f t="shared" si="52"/>
        <v>0</v>
      </c>
      <c r="DD19" s="139">
        <f t="shared" si="53"/>
        <v>11065</v>
      </c>
      <c r="DE19" s="139">
        <f t="shared" si="54"/>
        <v>0</v>
      </c>
      <c r="DF19" s="139">
        <f t="shared" si="55"/>
        <v>0</v>
      </c>
      <c r="DG19" s="140" t="s">
        <v>199</v>
      </c>
      <c r="DH19" s="139">
        <f t="shared" si="56"/>
        <v>0</v>
      </c>
      <c r="DI19" s="139">
        <f t="shared" si="57"/>
        <v>368211</v>
      </c>
      <c r="DJ19" s="139">
        <f t="shared" si="58"/>
        <v>1668555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30" width="14.69921875" style="138" customWidth="1"/>
    <col min="31" max="16384" width="9" style="136" customWidth="1"/>
  </cols>
  <sheetData>
    <row r="1" spans="1:30" s="44" customFormat="1" ht="17.25">
      <c r="A1" s="106" t="s">
        <v>202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50" t="s">
        <v>41</v>
      </c>
      <c r="B2" s="144" t="s">
        <v>42</v>
      </c>
      <c r="C2" s="150" t="s">
        <v>118</v>
      </c>
      <c r="D2" s="112" t="s">
        <v>44</v>
      </c>
      <c r="E2" s="83"/>
      <c r="F2" s="83"/>
      <c r="G2" s="83"/>
      <c r="H2" s="83"/>
      <c r="I2" s="83"/>
      <c r="J2" s="83"/>
      <c r="K2" s="83"/>
      <c r="L2" s="84"/>
      <c r="M2" s="112" t="s">
        <v>45</v>
      </c>
      <c r="N2" s="83"/>
      <c r="O2" s="83"/>
      <c r="P2" s="83"/>
      <c r="Q2" s="83"/>
      <c r="R2" s="83"/>
      <c r="S2" s="83"/>
      <c r="T2" s="83"/>
      <c r="U2" s="84"/>
      <c r="V2" s="112" t="s">
        <v>46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1"/>
      <c r="B3" s="145"/>
      <c r="C3" s="151"/>
      <c r="D3" s="113" t="s">
        <v>50</v>
      </c>
      <c r="E3" s="85"/>
      <c r="F3" s="85"/>
      <c r="G3" s="85"/>
      <c r="H3" s="85"/>
      <c r="I3" s="85"/>
      <c r="J3" s="85"/>
      <c r="K3" s="85"/>
      <c r="L3" s="86"/>
      <c r="M3" s="113" t="s">
        <v>50</v>
      </c>
      <c r="N3" s="85"/>
      <c r="O3" s="85"/>
      <c r="P3" s="85"/>
      <c r="Q3" s="85"/>
      <c r="R3" s="85"/>
      <c r="S3" s="85"/>
      <c r="T3" s="85"/>
      <c r="U3" s="86"/>
      <c r="V3" s="113" t="s">
        <v>50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1"/>
      <c r="B4" s="145"/>
      <c r="C4" s="151"/>
      <c r="D4" s="87"/>
      <c r="E4" s="113" t="s">
        <v>53</v>
      </c>
      <c r="F4" s="88"/>
      <c r="G4" s="88"/>
      <c r="H4" s="88"/>
      <c r="I4" s="88"/>
      <c r="J4" s="88"/>
      <c r="K4" s="89"/>
      <c r="L4" s="55" t="s">
        <v>54</v>
      </c>
      <c r="M4" s="87"/>
      <c r="N4" s="113" t="s">
        <v>53</v>
      </c>
      <c r="O4" s="88"/>
      <c r="P4" s="88"/>
      <c r="Q4" s="88"/>
      <c r="R4" s="88"/>
      <c r="S4" s="88"/>
      <c r="T4" s="89"/>
      <c r="U4" s="55" t="s">
        <v>54</v>
      </c>
      <c r="V4" s="87"/>
      <c r="W4" s="113" t="s">
        <v>53</v>
      </c>
      <c r="X4" s="88"/>
      <c r="Y4" s="88"/>
      <c r="Z4" s="88"/>
      <c r="AA4" s="88"/>
      <c r="AB4" s="88"/>
      <c r="AC4" s="89"/>
      <c r="AD4" s="55" t="s">
        <v>54</v>
      </c>
    </row>
    <row r="5" spans="1:30" s="44" customFormat="1" ht="23.25" customHeight="1">
      <c r="A5" s="151"/>
      <c r="B5" s="145"/>
      <c r="C5" s="151"/>
      <c r="D5" s="87"/>
      <c r="E5" s="87" t="s">
        <v>46</v>
      </c>
      <c r="F5" s="104" t="s">
        <v>63</v>
      </c>
      <c r="G5" s="104" t="s">
        <v>64</v>
      </c>
      <c r="H5" s="104" t="s">
        <v>65</v>
      </c>
      <c r="I5" s="104" t="s">
        <v>66</v>
      </c>
      <c r="J5" s="104" t="s">
        <v>2</v>
      </c>
      <c r="K5" s="104" t="s">
        <v>3</v>
      </c>
      <c r="L5" s="55"/>
      <c r="M5" s="87"/>
      <c r="N5" s="87" t="s">
        <v>46</v>
      </c>
      <c r="O5" s="104" t="s">
        <v>63</v>
      </c>
      <c r="P5" s="104" t="s">
        <v>64</v>
      </c>
      <c r="Q5" s="104" t="s">
        <v>65</v>
      </c>
      <c r="R5" s="104" t="s">
        <v>66</v>
      </c>
      <c r="S5" s="104" t="s">
        <v>2</v>
      </c>
      <c r="T5" s="104" t="s">
        <v>3</v>
      </c>
      <c r="U5" s="55"/>
      <c r="V5" s="87"/>
      <c r="W5" s="87" t="s">
        <v>46</v>
      </c>
      <c r="X5" s="104" t="s">
        <v>63</v>
      </c>
      <c r="Y5" s="104" t="s">
        <v>64</v>
      </c>
      <c r="Z5" s="104" t="s">
        <v>65</v>
      </c>
      <c r="AA5" s="104" t="s">
        <v>66</v>
      </c>
      <c r="AB5" s="104" t="s">
        <v>2</v>
      </c>
      <c r="AC5" s="104" t="s">
        <v>3</v>
      </c>
      <c r="AD5" s="55"/>
    </row>
    <row r="6" spans="1:30" s="45" customFormat="1" ht="13.5">
      <c r="A6" s="152"/>
      <c r="B6" s="146"/>
      <c r="C6" s="152"/>
      <c r="D6" s="90" t="s">
        <v>77</v>
      </c>
      <c r="E6" s="90" t="s">
        <v>77</v>
      </c>
      <c r="F6" s="91" t="s">
        <v>77</v>
      </c>
      <c r="G6" s="91" t="s">
        <v>77</v>
      </c>
      <c r="H6" s="91" t="s">
        <v>77</v>
      </c>
      <c r="I6" s="91" t="s">
        <v>77</v>
      </c>
      <c r="J6" s="91" t="s">
        <v>77</v>
      </c>
      <c r="K6" s="91" t="s">
        <v>77</v>
      </c>
      <c r="L6" s="91" t="s">
        <v>77</v>
      </c>
      <c r="M6" s="90" t="s">
        <v>77</v>
      </c>
      <c r="N6" s="90" t="s">
        <v>77</v>
      </c>
      <c r="O6" s="91" t="s">
        <v>77</v>
      </c>
      <c r="P6" s="91" t="s">
        <v>77</v>
      </c>
      <c r="Q6" s="91" t="s">
        <v>77</v>
      </c>
      <c r="R6" s="91" t="s">
        <v>77</v>
      </c>
      <c r="S6" s="91" t="s">
        <v>77</v>
      </c>
      <c r="T6" s="91" t="s">
        <v>77</v>
      </c>
      <c r="U6" s="91" t="s">
        <v>77</v>
      </c>
      <c r="V6" s="90" t="s">
        <v>77</v>
      </c>
      <c r="W6" s="90" t="s">
        <v>77</v>
      </c>
      <c r="X6" s="91" t="s">
        <v>77</v>
      </c>
      <c r="Y6" s="91" t="s">
        <v>77</v>
      </c>
      <c r="Z6" s="91" t="s">
        <v>77</v>
      </c>
      <c r="AA6" s="91" t="s">
        <v>77</v>
      </c>
      <c r="AB6" s="91" t="s">
        <v>77</v>
      </c>
      <c r="AC6" s="91" t="s">
        <v>77</v>
      </c>
      <c r="AD6" s="91" t="s">
        <v>77</v>
      </c>
    </row>
    <row r="7" spans="1:30" s="123" customFormat="1" ht="12" customHeight="1">
      <c r="A7" s="120" t="s">
        <v>206</v>
      </c>
      <c r="B7" s="121" t="s">
        <v>207</v>
      </c>
      <c r="C7" s="120" t="s">
        <v>46</v>
      </c>
      <c r="D7" s="122">
        <f aca="true" t="shared" si="0" ref="D7:AD7">SUM(D8:D60)</f>
        <v>15329713</v>
      </c>
      <c r="E7" s="122">
        <f t="shared" si="0"/>
        <v>3743691</v>
      </c>
      <c r="F7" s="122">
        <f t="shared" si="0"/>
        <v>573685</v>
      </c>
      <c r="G7" s="122">
        <f t="shared" si="0"/>
        <v>30165</v>
      </c>
      <c r="H7" s="122">
        <f t="shared" si="0"/>
        <v>482900</v>
      </c>
      <c r="I7" s="122">
        <f t="shared" si="0"/>
        <v>2335293</v>
      </c>
      <c r="J7" s="122">
        <f t="shared" si="0"/>
        <v>4951425</v>
      </c>
      <c r="K7" s="122">
        <f t="shared" si="0"/>
        <v>321648</v>
      </c>
      <c r="L7" s="122">
        <f t="shared" si="0"/>
        <v>11586022</v>
      </c>
      <c r="M7" s="122">
        <f t="shared" si="0"/>
        <v>1150539</v>
      </c>
      <c r="N7" s="122">
        <f t="shared" si="0"/>
        <v>271390</v>
      </c>
      <c r="O7" s="122">
        <f t="shared" si="0"/>
        <v>2786</v>
      </c>
      <c r="P7" s="122">
        <f t="shared" si="0"/>
        <v>0</v>
      </c>
      <c r="Q7" s="122">
        <f t="shared" si="0"/>
        <v>90000</v>
      </c>
      <c r="R7" s="122">
        <f t="shared" si="0"/>
        <v>119964</v>
      </c>
      <c r="S7" s="122">
        <f t="shared" si="0"/>
        <v>588999</v>
      </c>
      <c r="T7" s="122">
        <f t="shared" si="0"/>
        <v>58640</v>
      </c>
      <c r="U7" s="122">
        <f t="shared" si="0"/>
        <v>879149</v>
      </c>
      <c r="V7" s="122">
        <f t="shared" si="0"/>
        <v>16480252</v>
      </c>
      <c r="W7" s="122">
        <f t="shared" si="0"/>
        <v>4015081</v>
      </c>
      <c r="X7" s="122">
        <f t="shared" si="0"/>
        <v>576471</v>
      </c>
      <c r="Y7" s="122">
        <f t="shared" si="0"/>
        <v>30165</v>
      </c>
      <c r="Z7" s="122">
        <f t="shared" si="0"/>
        <v>572900</v>
      </c>
      <c r="AA7" s="122">
        <f t="shared" si="0"/>
        <v>2455257</v>
      </c>
      <c r="AB7" s="122">
        <f t="shared" si="0"/>
        <v>5540424</v>
      </c>
      <c r="AC7" s="122">
        <f t="shared" si="0"/>
        <v>380288</v>
      </c>
      <c r="AD7" s="122">
        <f t="shared" si="0"/>
        <v>12465171</v>
      </c>
    </row>
    <row r="8" spans="1:30" s="123" customFormat="1" ht="12" customHeight="1">
      <c r="A8" s="124" t="s">
        <v>206</v>
      </c>
      <c r="B8" s="125" t="s">
        <v>208</v>
      </c>
      <c r="C8" s="124" t="s">
        <v>209</v>
      </c>
      <c r="D8" s="126">
        <f aca="true" t="shared" si="1" ref="D8:D60">SUM(E8,+L8)</f>
        <v>2728347</v>
      </c>
      <c r="E8" s="126">
        <f aca="true" t="shared" si="2" ref="E8:E60">+SUM(F8:I8,K8)</f>
        <v>401249</v>
      </c>
      <c r="F8" s="126">
        <v>200</v>
      </c>
      <c r="G8" s="126">
        <v>0</v>
      </c>
      <c r="H8" s="126"/>
      <c r="I8" s="126">
        <v>355226</v>
      </c>
      <c r="J8" s="127">
        <v>0</v>
      </c>
      <c r="K8" s="126">
        <v>45823</v>
      </c>
      <c r="L8" s="126">
        <v>2327098</v>
      </c>
      <c r="M8" s="126">
        <f aca="true" t="shared" si="3" ref="M8:M60">SUM(N8,+U8)</f>
        <v>49549</v>
      </c>
      <c r="N8" s="126">
        <f aca="true" t="shared" si="4" ref="N8:N60">+SUM(O8:R8,T8)</f>
        <v>23086</v>
      </c>
      <c r="O8" s="126">
        <v>0</v>
      </c>
      <c r="P8" s="126">
        <v>0</v>
      </c>
      <c r="Q8" s="126">
        <v>0</v>
      </c>
      <c r="R8" s="126">
        <v>17727</v>
      </c>
      <c r="S8" s="127">
        <v>0</v>
      </c>
      <c r="T8" s="126">
        <v>5359</v>
      </c>
      <c r="U8" s="126">
        <v>26463</v>
      </c>
      <c r="V8" s="126">
        <f aca="true" t="shared" si="5" ref="V8:V60">+SUM(D8,M8)</f>
        <v>2777896</v>
      </c>
      <c r="W8" s="126">
        <f aca="true" t="shared" si="6" ref="W8:W60">+SUM(E8,N8)</f>
        <v>424335</v>
      </c>
      <c r="X8" s="126">
        <f aca="true" t="shared" si="7" ref="X8:X60">+SUM(F8,O8)</f>
        <v>200</v>
      </c>
      <c r="Y8" s="126">
        <f aca="true" t="shared" si="8" ref="Y8:Y60">+SUM(G8,P8)</f>
        <v>0</v>
      </c>
      <c r="Z8" s="126">
        <f aca="true" t="shared" si="9" ref="Z8:Z60">+SUM(H8,Q8)</f>
        <v>0</v>
      </c>
      <c r="AA8" s="126">
        <f aca="true" t="shared" si="10" ref="AA8:AA60">+SUM(I8,R8)</f>
        <v>372953</v>
      </c>
      <c r="AB8" s="127">
        <v>0</v>
      </c>
      <c r="AC8" s="126">
        <f aca="true" t="shared" si="11" ref="AC8:AC60">+SUM(K8,T8)</f>
        <v>51182</v>
      </c>
      <c r="AD8" s="126">
        <f aca="true" t="shared" si="12" ref="AD8:AD60">+SUM(L8,U8)</f>
        <v>2353561</v>
      </c>
    </row>
    <row r="9" spans="1:30" s="123" customFormat="1" ht="12" customHeight="1">
      <c r="A9" s="124" t="s">
        <v>206</v>
      </c>
      <c r="B9" s="125" t="s">
        <v>210</v>
      </c>
      <c r="C9" s="124" t="s">
        <v>211</v>
      </c>
      <c r="D9" s="126">
        <f t="shared" si="1"/>
        <v>545859</v>
      </c>
      <c r="E9" s="126">
        <f t="shared" si="2"/>
        <v>118976</v>
      </c>
      <c r="F9" s="126">
        <v>0</v>
      </c>
      <c r="G9" s="126">
        <v>0</v>
      </c>
      <c r="H9" s="126">
        <v>0</v>
      </c>
      <c r="I9" s="126">
        <v>118976</v>
      </c>
      <c r="J9" s="127">
        <v>0</v>
      </c>
      <c r="K9" s="126">
        <v>0</v>
      </c>
      <c r="L9" s="126">
        <v>426883</v>
      </c>
      <c r="M9" s="126">
        <f t="shared" si="3"/>
        <v>52172</v>
      </c>
      <c r="N9" s="126">
        <f t="shared" si="4"/>
        <v>10</v>
      </c>
      <c r="O9" s="126">
        <v>0</v>
      </c>
      <c r="P9" s="126">
        <v>0</v>
      </c>
      <c r="Q9" s="126">
        <v>0</v>
      </c>
      <c r="R9" s="126">
        <v>10</v>
      </c>
      <c r="S9" s="127">
        <v>0</v>
      </c>
      <c r="T9" s="126">
        <v>0</v>
      </c>
      <c r="U9" s="126">
        <v>52162</v>
      </c>
      <c r="V9" s="126">
        <f t="shared" si="5"/>
        <v>598031</v>
      </c>
      <c r="W9" s="126">
        <f t="shared" si="6"/>
        <v>118986</v>
      </c>
      <c r="X9" s="126">
        <f t="shared" si="7"/>
        <v>0</v>
      </c>
      <c r="Y9" s="126">
        <f t="shared" si="8"/>
        <v>0</v>
      </c>
      <c r="Z9" s="126">
        <f t="shared" si="9"/>
        <v>0</v>
      </c>
      <c r="AA9" s="126">
        <f t="shared" si="10"/>
        <v>118986</v>
      </c>
      <c r="AB9" s="127">
        <v>0</v>
      </c>
      <c r="AC9" s="126">
        <f t="shared" si="11"/>
        <v>0</v>
      </c>
      <c r="AD9" s="126">
        <f t="shared" si="12"/>
        <v>479045</v>
      </c>
    </row>
    <row r="10" spans="1:30" s="123" customFormat="1" ht="12" customHeight="1">
      <c r="A10" s="124" t="s">
        <v>206</v>
      </c>
      <c r="B10" s="125" t="s">
        <v>212</v>
      </c>
      <c r="C10" s="124" t="s">
        <v>213</v>
      </c>
      <c r="D10" s="126">
        <f t="shared" si="1"/>
        <v>563388</v>
      </c>
      <c r="E10" s="126">
        <f t="shared" si="2"/>
        <v>90986</v>
      </c>
      <c r="F10" s="126">
        <v>0</v>
      </c>
      <c r="G10" s="126">
        <v>0</v>
      </c>
      <c r="H10" s="126">
        <v>0</v>
      </c>
      <c r="I10" s="126">
        <v>72268</v>
      </c>
      <c r="J10" s="127">
        <v>0</v>
      </c>
      <c r="K10" s="126">
        <v>18718</v>
      </c>
      <c r="L10" s="126">
        <v>472402</v>
      </c>
      <c r="M10" s="126">
        <f t="shared" si="3"/>
        <v>25197</v>
      </c>
      <c r="N10" s="126">
        <f t="shared" si="4"/>
        <v>4173</v>
      </c>
      <c r="O10" s="126">
        <v>0</v>
      </c>
      <c r="P10" s="126">
        <v>0</v>
      </c>
      <c r="Q10" s="126">
        <v>0</v>
      </c>
      <c r="R10" s="126">
        <v>4173</v>
      </c>
      <c r="S10" s="127">
        <v>0</v>
      </c>
      <c r="T10" s="126">
        <v>0</v>
      </c>
      <c r="U10" s="126">
        <v>21024</v>
      </c>
      <c r="V10" s="126">
        <f t="shared" si="5"/>
        <v>588585</v>
      </c>
      <c r="W10" s="126">
        <f t="shared" si="6"/>
        <v>95159</v>
      </c>
      <c r="X10" s="126">
        <f t="shared" si="7"/>
        <v>0</v>
      </c>
      <c r="Y10" s="126">
        <f t="shared" si="8"/>
        <v>0</v>
      </c>
      <c r="Z10" s="126">
        <f t="shared" si="9"/>
        <v>0</v>
      </c>
      <c r="AA10" s="126">
        <f t="shared" si="10"/>
        <v>76441</v>
      </c>
      <c r="AB10" s="127">
        <v>0</v>
      </c>
      <c r="AC10" s="126">
        <f t="shared" si="11"/>
        <v>18718</v>
      </c>
      <c r="AD10" s="126">
        <f t="shared" si="12"/>
        <v>493426</v>
      </c>
    </row>
    <row r="11" spans="1:30" s="123" customFormat="1" ht="12" customHeight="1">
      <c r="A11" s="124" t="s">
        <v>206</v>
      </c>
      <c r="B11" s="125" t="s">
        <v>214</v>
      </c>
      <c r="C11" s="124" t="s">
        <v>215</v>
      </c>
      <c r="D11" s="126">
        <f t="shared" si="1"/>
        <v>1997419</v>
      </c>
      <c r="E11" s="126">
        <f t="shared" si="2"/>
        <v>1230175</v>
      </c>
      <c r="F11" s="126">
        <v>536593</v>
      </c>
      <c r="G11" s="126">
        <v>0</v>
      </c>
      <c r="H11" s="126">
        <v>482900</v>
      </c>
      <c r="I11" s="126">
        <v>183918</v>
      </c>
      <c r="J11" s="127">
        <v>0</v>
      </c>
      <c r="K11" s="126">
        <v>26764</v>
      </c>
      <c r="L11" s="126">
        <v>767244</v>
      </c>
      <c r="M11" s="126">
        <f t="shared" si="3"/>
        <v>8301</v>
      </c>
      <c r="N11" s="126">
        <f t="shared" si="4"/>
        <v>5925</v>
      </c>
      <c r="O11" s="126">
        <v>0</v>
      </c>
      <c r="P11" s="126">
        <v>0</v>
      </c>
      <c r="Q11" s="126">
        <v>0</v>
      </c>
      <c r="R11" s="126">
        <v>5925</v>
      </c>
      <c r="S11" s="127">
        <v>0</v>
      </c>
      <c r="T11" s="126">
        <v>0</v>
      </c>
      <c r="U11" s="126">
        <v>2376</v>
      </c>
      <c r="V11" s="126">
        <f t="shared" si="5"/>
        <v>2005720</v>
      </c>
      <c r="W11" s="126">
        <f t="shared" si="6"/>
        <v>1236100</v>
      </c>
      <c r="X11" s="126">
        <f t="shared" si="7"/>
        <v>536593</v>
      </c>
      <c r="Y11" s="126">
        <f t="shared" si="8"/>
        <v>0</v>
      </c>
      <c r="Z11" s="126">
        <f t="shared" si="9"/>
        <v>482900</v>
      </c>
      <c r="AA11" s="126">
        <f t="shared" si="10"/>
        <v>189843</v>
      </c>
      <c r="AB11" s="127">
        <v>0</v>
      </c>
      <c r="AC11" s="126">
        <f t="shared" si="11"/>
        <v>26764</v>
      </c>
      <c r="AD11" s="126">
        <f t="shared" si="12"/>
        <v>769620</v>
      </c>
    </row>
    <row r="12" spans="1:30" s="123" customFormat="1" ht="12" customHeight="1">
      <c r="A12" s="124" t="s">
        <v>206</v>
      </c>
      <c r="B12" s="125" t="s">
        <v>216</v>
      </c>
      <c r="C12" s="124" t="s">
        <v>217</v>
      </c>
      <c r="D12" s="139">
        <f t="shared" si="1"/>
        <v>652597</v>
      </c>
      <c r="E12" s="139">
        <f t="shared" si="2"/>
        <v>98450</v>
      </c>
      <c r="F12" s="139">
        <v>0</v>
      </c>
      <c r="G12" s="139">
        <v>6176</v>
      </c>
      <c r="H12" s="139">
        <v>0</v>
      </c>
      <c r="I12" s="139">
        <v>86572</v>
      </c>
      <c r="J12" s="140">
        <v>0</v>
      </c>
      <c r="K12" s="139">
        <v>5702</v>
      </c>
      <c r="L12" s="139">
        <v>554147</v>
      </c>
      <c r="M12" s="139">
        <f t="shared" si="3"/>
        <v>33783</v>
      </c>
      <c r="N12" s="139">
        <f t="shared" si="4"/>
        <v>17151</v>
      </c>
      <c r="O12" s="139">
        <v>0</v>
      </c>
      <c r="P12" s="139">
        <v>0</v>
      </c>
      <c r="Q12" s="139">
        <v>0</v>
      </c>
      <c r="R12" s="139">
        <v>3921</v>
      </c>
      <c r="S12" s="140">
        <v>0</v>
      </c>
      <c r="T12" s="139">
        <v>13230</v>
      </c>
      <c r="U12" s="139">
        <v>16632</v>
      </c>
      <c r="V12" s="139">
        <f t="shared" si="5"/>
        <v>686380</v>
      </c>
      <c r="W12" s="139">
        <f t="shared" si="6"/>
        <v>115601</v>
      </c>
      <c r="X12" s="139">
        <f t="shared" si="7"/>
        <v>0</v>
      </c>
      <c r="Y12" s="139">
        <f t="shared" si="8"/>
        <v>6176</v>
      </c>
      <c r="Z12" s="139">
        <f t="shared" si="9"/>
        <v>0</v>
      </c>
      <c r="AA12" s="139">
        <f t="shared" si="10"/>
        <v>90493</v>
      </c>
      <c r="AB12" s="140">
        <v>0</v>
      </c>
      <c r="AC12" s="139">
        <f t="shared" si="11"/>
        <v>18932</v>
      </c>
      <c r="AD12" s="139">
        <f t="shared" si="12"/>
        <v>570779</v>
      </c>
    </row>
    <row r="13" spans="1:30" s="123" customFormat="1" ht="12" customHeight="1">
      <c r="A13" s="124" t="s">
        <v>206</v>
      </c>
      <c r="B13" s="125" t="s">
        <v>218</v>
      </c>
      <c r="C13" s="124" t="s">
        <v>219</v>
      </c>
      <c r="D13" s="139">
        <f t="shared" si="1"/>
        <v>507949</v>
      </c>
      <c r="E13" s="139">
        <f t="shared" si="2"/>
        <v>57396</v>
      </c>
      <c r="F13" s="139">
        <v>0</v>
      </c>
      <c r="G13" s="139">
        <v>0</v>
      </c>
      <c r="H13" s="139">
        <v>0</v>
      </c>
      <c r="I13" s="139">
        <v>57379</v>
      </c>
      <c r="J13" s="140">
        <v>0</v>
      </c>
      <c r="K13" s="139">
        <v>17</v>
      </c>
      <c r="L13" s="139">
        <v>450553</v>
      </c>
      <c r="M13" s="139">
        <f t="shared" si="3"/>
        <v>44539</v>
      </c>
      <c r="N13" s="139">
        <f t="shared" si="4"/>
        <v>6</v>
      </c>
      <c r="O13" s="139">
        <v>0</v>
      </c>
      <c r="P13" s="139">
        <v>0</v>
      </c>
      <c r="Q13" s="139">
        <v>0</v>
      </c>
      <c r="R13" s="139">
        <v>0</v>
      </c>
      <c r="S13" s="140">
        <v>0</v>
      </c>
      <c r="T13" s="139">
        <v>6</v>
      </c>
      <c r="U13" s="139">
        <v>44533</v>
      </c>
      <c r="V13" s="139">
        <f t="shared" si="5"/>
        <v>552488</v>
      </c>
      <c r="W13" s="139">
        <f t="shared" si="6"/>
        <v>57402</v>
      </c>
      <c r="X13" s="139">
        <f t="shared" si="7"/>
        <v>0</v>
      </c>
      <c r="Y13" s="139">
        <f t="shared" si="8"/>
        <v>0</v>
      </c>
      <c r="Z13" s="139">
        <f t="shared" si="9"/>
        <v>0</v>
      </c>
      <c r="AA13" s="139">
        <f t="shared" si="10"/>
        <v>57379</v>
      </c>
      <c r="AB13" s="140">
        <v>0</v>
      </c>
      <c r="AC13" s="139">
        <f t="shared" si="11"/>
        <v>23</v>
      </c>
      <c r="AD13" s="139">
        <f t="shared" si="12"/>
        <v>495086</v>
      </c>
    </row>
    <row r="14" spans="1:30" s="123" customFormat="1" ht="12" customHeight="1">
      <c r="A14" s="124" t="s">
        <v>206</v>
      </c>
      <c r="B14" s="125" t="s">
        <v>220</v>
      </c>
      <c r="C14" s="124" t="s">
        <v>221</v>
      </c>
      <c r="D14" s="139">
        <f t="shared" si="1"/>
        <v>898668</v>
      </c>
      <c r="E14" s="139">
        <f t="shared" si="2"/>
        <v>147046</v>
      </c>
      <c r="F14" s="139">
        <v>0</v>
      </c>
      <c r="G14" s="139">
        <v>0</v>
      </c>
      <c r="H14" s="139">
        <v>0</v>
      </c>
      <c r="I14" s="139">
        <v>147046</v>
      </c>
      <c r="J14" s="140">
        <v>0</v>
      </c>
      <c r="K14" s="139">
        <v>0</v>
      </c>
      <c r="L14" s="139">
        <v>751622</v>
      </c>
      <c r="M14" s="139">
        <f t="shared" si="3"/>
        <v>65497</v>
      </c>
      <c r="N14" s="139">
        <f t="shared" si="4"/>
        <v>0</v>
      </c>
      <c r="O14" s="139">
        <v>0</v>
      </c>
      <c r="P14" s="139">
        <v>0</v>
      </c>
      <c r="Q14" s="139">
        <v>0</v>
      </c>
      <c r="R14" s="139">
        <v>0</v>
      </c>
      <c r="S14" s="140">
        <v>0</v>
      </c>
      <c r="T14" s="139">
        <v>0</v>
      </c>
      <c r="U14" s="139">
        <v>65497</v>
      </c>
      <c r="V14" s="139">
        <f t="shared" si="5"/>
        <v>964165</v>
      </c>
      <c r="W14" s="139">
        <f t="shared" si="6"/>
        <v>147046</v>
      </c>
      <c r="X14" s="139">
        <f t="shared" si="7"/>
        <v>0</v>
      </c>
      <c r="Y14" s="139">
        <f t="shared" si="8"/>
        <v>0</v>
      </c>
      <c r="Z14" s="139">
        <f t="shared" si="9"/>
        <v>0</v>
      </c>
      <c r="AA14" s="139">
        <f t="shared" si="10"/>
        <v>147046</v>
      </c>
      <c r="AB14" s="140">
        <v>0</v>
      </c>
      <c r="AC14" s="139">
        <f t="shared" si="11"/>
        <v>0</v>
      </c>
      <c r="AD14" s="139">
        <f t="shared" si="12"/>
        <v>817119</v>
      </c>
    </row>
    <row r="15" spans="1:30" s="123" customFormat="1" ht="12" customHeight="1">
      <c r="A15" s="124" t="s">
        <v>206</v>
      </c>
      <c r="B15" s="125" t="s">
        <v>222</v>
      </c>
      <c r="C15" s="124" t="s">
        <v>223</v>
      </c>
      <c r="D15" s="139">
        <f t="shared" si="1"/>
        <v>415304</v>
      </c>
      <c r="E15" s="139">
        <f t="shared" si="2"/>
        <v>57239</v>
      </c>
      <c r="F15" s="139">
        <v>0</v>
      </c>
      <c r="G15" s="139">
        <v>0</v>
      </c>
      <c r="H15" s="139">
        <v>0</v>
      </c>
      <c r="I15" s="139">
        <v>56263</v>
      </c>
      <c r="J15" s="140">
        <v>0</v>
      </c>
      <c r="K15" s="139">
        <v>976</v>
      </c>
      <c r="L15" s="139">
        <v>358065</v>
      </c>
      <c r="M15" s="139">
        <f t="shared" si="3"/>
        <v>44415</v>
      </c>
      <c r="N15" s="139">
        <f t="shared" si="4"/>
        <v>0</v>
      </c>
      <c r="O15" s="139">
        <v>0</v>
      </c>
      <c r="P15" s="139">
        <v>0</v>
      </c>
      <c r="Q15" s="139">
        <v>0</v>
      </c>
      <c r="R15" s="139">
        <v>0</v>
      </c>
      <c r="S15" s="140">
        <v>0</v>
      </c>
      <c r="T15" s="139">
        <v>0</v>
      </c>
      <c r="U15" s="139">
        <v>44415</v>
      </c>
      <c r="V15" s="139">
        <f t="shared" si="5"/>
        <v>459719</v>
      </c>
      <c r="W15" s="139">
        <f t="shared" si="6"/>
        <v>57239</v>
      </c>
      <c r="X15" s="139">
        <f t="shared" si="7"/>
        <v>0</v>
      </c>
      <c r="Y15" s="139">
        <f t="shared" si="8"/>
        <v>0</v>
      </c>
      <c r="Z15" s="139">
        <f t="shared" si="9"/>
        <v>0</v>
      </c>
      <c r="AA15" s="139">
        <f t="shared" si="10"/>
        <v>56263</v>
      </c>
      <c r="AB15" s="140">
        <v>0</v>
      </c>
      <c r="AC15" s="139">
        <f t="shared" si="11"/>
        <v>976</v>
      </c>
      <c r="AD15" s="139">
        <f t="shared" si="12"/>
        <v>402480</v>
      </c>
    </row>
    <row r="16" spans="1:30" s="123" customFormat="1" ht="12" customHeight="1">
      <c r="A16" s="124" t="s">
        <v>206</v>
      </c>
      <c r="B16" s="125" t="s">
        <v>224</v>
      </c>
      <c r="C16" s="124" t="s">
        <v>225</v>
      </c>
      <c r="D16" s="139">
        <f t="shared" si="1"/>
        <v>1184564</v>
      </c>
      <c r="E16" s="139">
        <f t="shared" si="2"/>
        <v>219651</v>
      </c>
      <c r="F16" s="139">
        <v>0</v>
      </c>
      <c r="G16" s="139">
        <v>0</v>
      </c>
      <c r="H16" s="139">
        <v>0</v>
      </c>
      <c r="I16" s="139">
        <v>219613</v>
      </c>
      <c r="J16" s="140">
        <v>0</v>
      </c>
      <c r="K16" s="139">
        <v>38</v>
      </c>
      <c r="L16" s="139">
        <v>964913</v>
      </c>
      <c r="M16" s="139">
        <f t="shared" si="3"/>
        <v>74965</v>
      </c>
      <c r="N16" s="139">
        <f t="shared" si="4"/>
        <v>2</v>
      </c>
      <c r="O16" s="139">
        <v>0</v>
      </c>
      <c r="P16" s="139">
        <v>0</v>
      </c>
      <c r="Q16" s="139">
        <v>0</v>
      </c>
      <c r="R16" s="139">
        <v>0</v>
      </c>
      <c r="S16" s="140">
        <v>0</v>
      </c>
      <c r="T16" s="139">
        <v>2</v>
      </c>
      <c r="U16" s="139">
        <v>74963</v>
      </c>
      <c r="V16" s="139">
        <f t="shared" si="5"/>
        <v>1259529</v>
      </c>
      <c r="W16" s="139">
        <f t="shared" si="6"/>
        <v>219653</v>
      </c>
      <c r="X16" s="139">
        <f t="shared" si="7"/>
        <v>0</v>
      </c>
      <c r="Y16" s="139">
        <f t="shared" si="8"/>
        <v>0</v>
      </c>
      <c r="Z16" s="139">
        <f t="shared" si="9"/>
        <v>0</v>
      </c>
      <c r="AA16" s="139">
        <f t="shared" si="10"/>
        <v>219613</v>
      </c>
      <c r="AB16" s="140">
        <v>0</v>
      </c>
      <c r="AC16" s="139">
        <f t="shared" si="11"/>
        <v>40</v>
      </c>
      <c r="AD16" s="139">
        <f t="shared" si="12"/>
        <v>1039876</v>
      </c>
    </row>
    <row r="17" spans="1:30" s="123" customFormat="1" ht="12" customHeight="1">
      <c r="A17" s="124" t="s">
        <v>206</v>
      </c>
      <c r="B17" s="125" t="s">
        <v>226</v>
      </c>
      <c r="C17" s="124" t="s">
        <v>227</v>
      </c>
      <c r="D17" s="139">
        <f t="shared" si="1"/>
        <v>357680</v>
      </c>
      <c r="E17" s="139">
        <f t="shared" si="2"/>
        <v>113502</v>
      </c>
      <c r="F17" s="139">
        <v>0</v>
      </c>
      <c r="G17" s="139">
        <v>23989</v>
      </c>
      <c r="H17" s="139">
        <v>0</v>
      </c>
      <c r="I17" s="139">
        <v>22920</v>
      </c>
      <c r="J17" s="140">
        <v>0</v>
      </c>
      <c r="K17" s="139">
        <v>66593</v>
      </c>
      <c r="L17" s="139">
        <v>244178</v>
      </c>
      <c r="M17" s="139">
        <f t="shared" si="3"/>
        <v>42879</v>
      </c>
      <c r="N17" s="139">
        <f t="shared" si="4"/>
        <v>7507</v>
      </c>
      <c r="O17" s="139">
        <v>0</v>
      </c>
      <c r="P17" s="139">
        <v>0</v>
      </c>
      <c r="Q17" s="139">
        <v>0</v>
      </c>
      <c r="R17" s="139">
        <v>7507</v>
      </c>
      <c r="S17" s="140">
        <v>0</v>
      </c>
      <c r="T17" s="139">
        <v>0</v>
      </c>
      <c r="U17" s="139">
        <v>35372</v>
      </c>
      <c r="V17" s="139">
        <f t="shared" si="5"/>
        <v>400559</v>
      </c>
      <c r="W17" s="139">
        <f t="shared" si="6"/>
        <v>121009</v>
      </c>
      <c r="X17" s="139">
        <f t="shared" si="7"/>
        <v>0</v>
      </c>
      <c r="Y17" s="139">
        <f t="shared" si="8"/>
        <v>23989</v>
      </c>
      <c r="Z17" s="139">
        <f t="shared" si="9"/>
        <v>0</v>
      </c>
      <c r="AA17" s="139">
        <f t="shared" si="10"/>
        <v>30427</v>
      </c>
      <c r="AB17" s="140">
        <v>0</v>
      </c>
      <c r="AC17" s="139">
        <f t="shared" si="11"/>
        <v>66593</v>
      </c>
      <c r="AD17" s="139">
        <f t="shared" si="12"/>
        <v>279550</v>
      </c>
    </row>
    <row r="18" spans="1:30" s="123" customFormat="1" ht="12" customHeight="1">
      <c r="A18" s="124" t="s">
        <v>206</v>
      </c>
      <c r="B18" s="125" t="s">
        <v>228</v>
      </c>
      <c r="C18" s="124" t="s">
        <v>229</v>
      </c>
      <c r="D18" s="139">
        <f t="shared" si="1"/>
        <v>304175</v>
      </c>
      <c r="E18" s="139">
        <f t="shared" si="2"/>
        <v>34819</v>
      </c>
      <c r="F18" s="139">
        <v>0</v>
      </c>
      <c r="G18" s="139">
        <v>0</v>
      </c>
      <c r="H18" s="139">
        <v>0</v>
      </c>
      <c r="I18" s="139">
        <v>34679</v>
      </c>
      <c r="J18" s="140">
        <v>0</v>
      </c>
      <c r="K18" s="139">
        <v>140</v>
      </c>
      <c r="L18" s="139">
        <v>269356</v>
      </c>
      <c r="M18" s="139">
        <f t="shared" si="3"/>
        <v>39434</v>
      </c>
      <c r="N18" s="139">
        <f t="shared" si="4"/>
        <v>2816</v>
      </c>
      <c r="O18" s="139">
        <v>2786</v>
      </c>
      <c r="P18" s="139">
        <v>0</v>
      </c>
      <c r="Q18" s="139">
        <v>0</v>
      </c>
      <c r="R18" s="139">
        <v>0</v>
      </c>
      <c r="S18" s="140">
        <v>0</v>
      </c>
      <c r="T18" s="139">
        <v>30</v>
      </c>
      <c r="U18" s="139">
        <v>36618</v>
      </c>
      <c r="V18" s="139">
        <f t="shared" si="5"/>
        <v>343609</v>
      </c>
      <c r="W18" s="139">
        <f t="shared" si="6"/>
        <v>37635</v>
      </c>
      <c r="X18" s="139">
        <f t="shared" si="7"/>
        <v>2786</v>
      </c>
      <c r="Y18" s="139">
        <f t="shared" si="8"/>
        <v>0</v>
      </c>
      <c r="Z18" s="139">
        <f t="shared" si="9"/>
        <v>0</v>
      </c>
      <c r="AA18" s="139">
        <f t="shared" si="10"/>
        <v>34679</v>
      </c>
      <c r="AB18" s="140">
        <v>0</v>
      </c>
      <c r="AC18" s="139">
        <f t="shared" si="11"/>
        <v>170</v>
      </c>
      <c r="AD18" s="139">
        <f t="shared" si="12"/>
        <v>305974</v>
      </c>
    </row>
    <row r="19" spans="1:30" s="123" customFormat="1" ht="12" customHeight="1">
      <c r="A19" s="124" t="s">
        <v>206</v>
      </c>
      <c r="B19" s="125" t="s">
        <v>230</v>
      </c>
      <c r="C19" s="124" t="s">
        <v>231</v>
      </c>
      <c r="D19" s="139">
        <f t="shared" si="1"/>
        <v>77888</v>
      </c>
      <c r="E19" s="139">
        <f t="shared" si="2"/>
        <v>0</v>
      </c>
      <c r="F19" s="139">
        <v>0</v>
      </c>
      <c r="G19" s="139">
        <v>0</v>
      </c>
      <c r="H19" s="139">
        <v>0</v>
      </c>
      <c r="I19" s="139">
        <v>0</v>
      </c>
      <c r="J19" s="140">
        <v>0</v>
      </c>
      <c r="K19" s="139">
        <v>0</v>
      </c>
      <c r="L19" s="139">
        <v>77888</v>
      </c>
      <c r="M19" s="139">
        <f t="shared" si="3"/>
        <v>5040</v>
      </c>
      <c r="N19" s="139">
        <f t="shared" si="4"/>
        <v>0</v>
      </c>
      <c r="O19" s="139">
        <v>0</v>
      </c>
      <c r="P19" s="139">
        <v>0</v>
      </c>
      <c r="Q19" s="139">
        <v>0</v>
      </c>
      <c r="R19" s="139">
        <v>0</v>
      </c>
      <c r="S19" s="140">
        <v>0</v>
      </c>
      <c r="T19" s="139">
        <v>0</v>
      </c>
      <c r="U19" s="139">
        <v>5040</v>
      </c>
      <c r="V19" s="139">
        <f t="shared" si="5"/>
        <v>82928</v>
      </c>
      <c r="W19" s="139">
        <f t="shared" si="6"/>
        <v>0</v>
      </c>
      <c r="X19" s="139">
        <f t="shared" si="7"/>
        <v>0</v>
      </c>
      <c r="Y19" s="139">
        <f t="shared" si="8"/>
        <v>0</v>
      </c>
      <c r="Z19" s="139">
        <f t="shared" si="9"/>
        <v>0</v>
      </c>
      <c r="AA19" s="139">
        <f t="shared" si="10"/>
        <v>0</v>
      </c>
      <c r="AB19" s="140">
        <v>0</v>
      </c>
      <c r="AC19" s="139">
        <f t="shared" si="11"/>
        <v>0</v>
      </c>
      <c r="AD19" s="139">
        <f t="shared" si="12"/>
        <v>82928</v>
      </c>
    </row>
    <row r="20" spans="1:30" s="123" customFormat="1" ht="12" customHeight="1">
      <c r="A20" s="124" t="s">
        <v>206</v>
      </c>
      <c r="B20" s="125" t="s">
        <v>232</v>
      </c>
      <c r="C20" s="124" t="s">
        <v>233</v>
      </c>
      <c r="D20" s="139">
        <f t="shared" si="1"/>
        <v>56086</v>
      </c>
      <c r="E20" s="139">
        <f t="shared" si="2"/>
        <v>0</v>
      </c>
      <c r="F20" s="139">
        <v>0</v>
      </c>
      <c r="G20" s="139">
        <v>0</v>
      </c>
      <c r="H20" s="139">
        <v>0</v>
      </c>
      <c r="I20" s="139">
        <v>0</v>
      </c>
      <c r="J20" s="140">
        <v>0</v>
      </c>
      <c r="K20" s="139">
        <v>0</v>
      </c>
      <c r="L20" s="139">
        <v>56086</v>
      </c>
      <c r="M20" s="139">
        <f t="shared" si="3"/>
        <v>4410</v>
      </c>
      <c r="N20" s="139">
        <f t="shared" si="4"/>
        <v>0</v>
      </c>
      <c r="O20" s="139">
        <v>0</v>
      </c>
      <c r="P20" s="139">
        <v>0</v>
      </c>
      <c r="Q20" s="139">
        <v>0</v>
      </c>
      <c r="R20" s="139">
        <v>0</v>
      </c>
      <c r="S20" s="140">
        <v>0</v>
      </c>
      <c r="T20" s="139">
        <v>0</v>
      </c>
      <c r="U20" s="139">
        <v>4410</v>
      </c>
      <c r="V20" s="139">
        <f t="shared" si="5"/>
        <v>60496</v>
      </c>
      <c r="W20" s="139">
        <f t="shared" si="6"/>
        <v>0</v>
      </c>
      <c r="X20" s="139">
        <f t="shared" si="7"/>
        <v>0</v>
      </c>
      <c r="Y20" s="139">
        <f t="shared" si="8"/>
        <v>0</v>
      </c>
      <c r="Z20" s="139">
        <f t="shared" si="9"/>
        <v>0</v>
      </c>
      <c r="AA20" s="139">
        <f t="shared" si="10"/>
        <v>0</v>
      </c>
      <c r="AB20" s="140">
        <v>0</v>
      </c>
      <c r="AC20" s="139">
        <f t="shared" si="11"/>
        <v>0</v>
      </c>
      <c r="AD20" s="139">
        <f t="shared" si="12"/>
        <v>60496</v>
      </c>
    </row>
    <row r="21" spans="1:30" s="123" customFormat="1" ht="12" customHeight="1">
      <c r="A21" s="124" t="s">
        <v>206</v>
      </c>
      <c r="B21" s="125" t="s">
        <v>234</v>
      </c>
      <c r="C21" s="124" t="s">
        <v>235</v>
      </c>
      <c r="D21" s="139">
        <f t="shared" si="1"/>
        <v>38948</v>
      </c>
      <c r="E21" s="139">
        <f t="shared" si="2"/>
        <v>0</v>
      </c>
      <c r="F21" s="139">
        <v>0</v>
      </c>
      <c r="G21" s="139">
        <v>0</v>
      </c>
      <c r="H21" s="139">
        <v>0</v>
      </c>
      <c r="I21" s="139">
        <v>0</v>
      </c>
      <c r="J21" s="140">
        <v>0</v>
      </c>
      <c r="K21" s="139">
        <v>0</v>
      </c>
      <c r="L21" s="139">
        <v>38948</v>
      </c>
      <c r="M21" s="139">
        <f t="shared" si="3"/>
        <v>3780</v>
      </c>
      <c r="N21" s="139">
        <f t="shared" si="4"/>
        <v>0</v>
      </c>
      <c r="O21" s="139">
        <v>0</v>
      </c>
      <c r="P21" s="139">
        <v>0</v>
      </c>
      <c r="Q21" s="139">
        <v>0</v>
      </c>
      <c r="R21" s="139">
        <v>0</v>
      </c>
      <c r="S21" s="140">
        <v>0</v>
      </c>
      <c r="T21" s="139">
        <v>0</v>
      </c>
      <c r="U21" s="139">
        <v>3780</v>
      </c>
      <c r="V21" s="139">
        <f t="shared" si="5"/>
        <v>42728</v>
      </c>
      <c r="W21" s="139">
        <f t="shared" si="6"/>
        <v>0</v>
      </c>
      <c r="X21" s="139">
        <f t="shared" si="7"/>
        <v>0</v>
      </c>
      <c r="Y21" s="139">
        <f t="shared" si="8"/>
        <v>0</v>
      </c>
      <c r="Z21" s="139">
        <f t="shared" si="9"/>
        <v>0</v>
      </c>
      <c r="AA21" s="139">
        <f t="shared" si="10"/>
        <v>0</v>
      </c>
      <c r="AB21" s="140">
        <v>0</v>
      </c>
      <c r="AC21" s="139">
        <f t="shared" si="11"/>
        <v>0</v>
      </c>
      <c r="AD21" s="139">
        <f t="shared" si="12"/>
        <v>42728</v>
      </c>
    </row>
    <row r="22" spans="1:30" s="123" customFormat="1" ht="12" customHeight="1">
      <c r="A22" s="124" t="s">
        <v>206</v>
      </c>
      <c r="B22" s="125" t="s">
        <v>236</v>
      </c>
      <c r="C22" s="124" t="s">
        <v>237</v>
      </c>
      <c r="D22" s="139">
        <f t="shared" si="1"/>
        <v>89962</v>
      </c>
      <c r="E22" s="139">
        <f t="shared" si="2"/>
        <v>0</v>
      </c>
      <c r="F22" s="139">
        <v>0</v>
      </c>
      <c r="G22" s="139">
        <v>0</v>
      </c>
      <c r="H22" s="139">
        <v>0</v>
      </c>
      <c r="I22" s="139">
        <v>0</v>
      </c>
      <c r="J22" s="140">
        <v>0</v>
      </c>
      <c r="K22" s="139">
        <v>0</v>
      </c>
      <c r="L22" s="139">
        <v>89962</v>
      </c>
      <c r="M22" s="139">
        <f t="shared" si="3"/>
        <v>21809</v>
      </c>
      <c r="N22" s="139">
        <f t="shared" si="4"/>
        <v>0</v>
      </c>
      <c r="O22" s="139">
        <v>0</v>
      </c>
      <c r="P22" s="139">
        <v>0</v>
      </c>
      <c r="Q22" s="139">
        <v>0</v>
      </c>
      <c r="R22" s="139">
        <v>0</v>
      </c>
      <c r="S22" s="140">
        <v>0</v>
      </c>
      <c r="T22" s="139">
        <v>0</v>
      </c>
      <c r="U22" s="139">
        <v>21809</v>
      </c>
      <c r="V22" s="139">
        <f t="shared" si="5"/>
        <v>111771</v>
      </c>
      <c r="W22" s="139">
        <f t="shared" si="6"/>
        <v>0</v>
      </c>
      <c r="X22" s="139">
        <f t="shared" si="7"/>
        <v>0</v>
      </c>
      <c r="Y22" s="139">
        <f t="shared" si="8"/>
        <v>0</v>
      </c>
      <c r="Z22" s="139">
        <f t="shared" si="9"/>
        <v>0</v>
      </c>
      <c r="AA22" s="139">
        <f t="shared" si="10"/>
        <v>0</v>
      </c>
      <c r="AB22" s="140">
        <v>0</v>
      </c>
      <c r="AC22" s="139">
        <f t="shared" si="11"/>
        <v>0</v>
      </c>
      <c r="AD22" s="139">
        <f t="shared" si="12"/>
        <v>111771</v>
      </c>
    </row>
    <row r="23" spans="1:30" s="123" customFormat="1" ht="12" customHeight="1">
      <c r="A23" s="124" t="s">
        <v>206</v>
      </c>
      <c r="B23" s="125" t="s">
        <v>238</v>
      </c>
      <c r="C23" s="124" t="s">
        <v>239</v>
      </c>
      <c r="D23" s="139">
        <f t="shared" si="1"/>
        <v>103462</v>
      </c>
      <c r="E23" s="139">
        <f t="shared" si="2"/>
        <v>0</v>
      </c>
      <c r="F23" s="139">
        <v>0</v>
      </c>
      <c r="G23" s="139">
        <v>0</v>
      </c>
      <c r="H23" s="139">
        <v>0</v>
      </c>
      <c r="I23" s="139">
        <v>0</v>
      </c>
      <c r="J23" s="140">
        <v>0</v>
      </c>
      <c r="K23" s="139">
        <v>0</v>
      </c>
      <c r="L23" s="139">
        <v>103462</v>
      </c>
      <c r="M23" s="139">
        <f t="shared" si="3"/>
        <v>29264</v>
      </c>
      <c r="N23" s="139">
        <f t="shared" si="4"/>
        <v>0</v>
      </c>
      <c r="O23" s="139">
        <v>0</v>
      </c>
      <c r="P23" s="139">
        <v>0</v>
      </c>
      <c r="Q23" s="139">
        <v>0</v>
      </c>
      <c r="R23" s="139">
        <v>0</v>
      </c>
      <c r="S23" s="140">
        <v>0</v>
      </c>
      <c r="T23" s="139">
        <v>0</v>
      </c>
      <c r="U23" s="139">
        <v>29264</v>
      </c>
      <c r="V23" s="139">
        <f t="shared" si="5"/>
        <v>132726</v>
      </c>
      <c r="W23" s="139">
        <f t="shared" si="6"/>
        <v>0</v>
      </c>
      <c r="X23" s="139">
        <f t="shared" si="7"/>
        <v>0</v>
      </c>
      <c r="Y23" s="139">
        <f t="shared" si="8"/>
        <v>0</v>
      </c>
      <c r="Z23" s="139">
        <f t="shared" si="9"/>
        <v>0</v>
      </c>
      <c r="AA23" s="139">
        <f t="shared" si="10"/>
        <v>0</v>
      </c>
      <c r="AB23" s="140">
        <v>0</v>
      </c>
      <c r="AC23" s="139">
        <f t="shared" si="11"/>
        <v>0</v>
      </c>
      <c r="AD23" s="139">
        <f t="shared" si="12"/>
        <v>132726</v>
      </c>
    </row>
    <row r="24" spans="1:30" s="123" customFormat="1" ht="12" customHeight="1">
      <c r="A24" s="124" t="s">
        <v>206</v>
      </c>
      <c r="B24" s="125" t="s">
        <v>240</v>
      </c>
      <c r="C24" s="124" t="s">
        <v>241</v>
      </c>
      <c r="D24" s="139">
        <f t="shared" si="1"/>
        <v>192669</v>
      </c>
      <c r="E24" s="139">
        <f t="shared" si="2"/>
        <v>60943</v>
      </c>
      <c r="F24" s="139">
        <v>0</v>
      </c>
      <c r="G24" s="139">
        <v>0</v>
      </c>
      <c r="H24" s="139">
        <v>0</v>
      </c>
      <c r="I24" s="139">
        <v>60243</v>
      </c>
      <c r="J24" s="140">
        <v>0</v>
      </c>
      <c r="K24" s="139">
        <v>700</v>
      </c>
      <c r="L24" s="139">
        <v>131726</v>
      </c>
      <c r="M24" s="139">
        <f t="shared" si="3"/>
        <v>47809</v>
      </c>
      <c r="N24" s="139">
        <f t="shared" si="4"/>
        <v>9158</v>
      </c>
      <c r="O24" s="139">
        <v>0</v>
      </c>
      <c r="P24" s="139">
        <v>0</v>
      </c>
      <c r="Q24" s="139">
        <v>0</v>
      </c>
      <c r="R24" s="139">
        <v>9158</v>
      </c>
      <c r="S24" s="140">
        <v>0</v>
      </c>
      <c r="T24" s="139">
        <v>0</v>
      </c>
      <c r="U24" s="139">
        <v>38651</v>
      </c>
      <c r="V24" s="139">
        <f t="shared" si="5"/>
        <v>240478</v>
      </c>
      <c r="W24" s="139">
        <f t="shared" si="6"/>
        <v>70101</v>
      </c>
      <c r="X24" s="139">
        <f t="shared" si="7"/>
        <v>0</v>
      </c>
      <c r="Y24" s="139">
        <f t="shared" si="8"/>
        <v>0</v>
      </c>
      <c r="Z24" s="139">
        <f t="shared" si="9"/>
        <v>0</v>
      </c>
      <c r="AA24" s="139">
        <f t="shared" si="10"/>
        <v>69401</v>
      </c>
      <c r="AB24" s="140">
        <v>0</v>
      </c>
      <c r="AC24" s="139">
        <f t="shared" si="11"/>
        <v>700</v>
      </c>
      <c r="AD24" s="139">
        <f t="shared" si="12"/>
        <v>170377</v>
      </c>
    </row>
    <row r="25" spans="1:30" s="123" customFormat="1" ht="12" customHeight="1">
      <c r="A25" s="124" t="s">
        <v>206</v>
      </c>
      <c r="B25" s="125" t="s">
        <v>242</v>
      </c>
      <c r="C25" s="124" t="s">
        <v>243</v>
      </c>
      <c r="D25" s="139">
        <f t="shared" si="1"/>
        <v>75184</v>
      </c>
      <c r="E25" s="139">
        <f t="shared" si="2"/>
        <v>0</v>
      </c>
      <c r="F25" s="139">
        <v>0</v>
      </c>
      <c r="G25" s="139">
        <v>0</v>
      </c>
      <c r="H25" s="139">
        <v>0</v>
      </c>
      <c r="I25" s="139">
        <v>0</v>
      </c>
      <c r="J25" s="140">
        <v>0</v>
      </c>
      <c r="K25" s="139">
        <v>0</v>
      </c>
      <c r="L25" s="139">
        <v>75184</v>
      </c>
      <c r="M25" s="139">
        <f t="shared" si="3"/>
        <v>0</v>
      </c>
      <c r="N25" s="139">
        <f t="shared" si="4"/>
        <v>0</v>
      </c>
      <c r="O25" s="139">
        <v>0</v>
      </c>
      <c r="P25" s="139">
        <v>0</v>
      </c>
      <c r="Q25" s="139">
        <v>0</v>
      </c>
      <c r="R25" s="139">
        <v>0</v>
      </c>
      <c r="S25" s="140">
        <v>0</v>
      </c>
      <c r="T25" s="139">
        <v>0</v>
      </c>
      <c r="U25" s="139">
        <v>0</v>
      </c>
      <c r="V25" s="139">
        <f t="shared" si="5"/>
        <v>75184</v>
      </c>
      <c r="W25" s="139">
        <f t="shared" si="6"/>
        <v>0</v>
      </c>
      <c r="X25" s="139">
        <f t="shared" si="7"/>
        <v>0</v>
      </c>
      <c r="Y25" s="139">
        <f t="shared" si="8"/>
        <v>0</v>
      </c>
      <c r="Z25" s="139">
        <f t="shared" si="9"/>
        <v>0</v>
      </c>
      <c r="AA25" s="139">
        <f t="shared" si="10"/>
        <v>0</v>
      </c>
      <c r="AB25" s="140">
        <v>0</v>
      </c>
      <c r="AC25" s="139">
        <f t="shared" si="11"/>
        <v>0</v>
      </c>
      <c r="AD25" s="139">
        <f t="shared" si="12"/>
        <v>75184</v>
      </c>
    </row>
    <row r="26" spans="1:30" s="123" customFormat="1" ht="12" customHeight="1">
      <c r="A26" s="124" t="s">
        <v>206</v>
      </c>
      <c r="B26" s="125" t="s">
        <v>244</v>
      </c>
      <c r="C26" s="124" t="s">
        <v>245</v>
      </c>
      <c r="D26" s="139">
        <f t="shared" si="1"/>
        <v>127008</v>
      </c>
      <c r="E26" s="139">
        <f t="shared" si="2"/>
        <v>0</v>
      </c>
      <c r="F26" s="139">
        <v>0</v>
      </c>
      <c r="G26" s="139">
        <v>0</v>
      </c>
      <c r="H26" s="139">
        <v>0</v>
      </c>
      <c r="I26" s="139">
        <v>0</v>
      </c>
      <c r="J26" s="140">
        <v>0</v>
      </c>
      <c r="K26" s="139">
        <v>0</v>
      </c>
      <c r="L26" s="139">
        <v>127008</v>
      </c>
      <c r="M26" s="139">
        <f t="shared" si="3"/>
        <v>38451</v>
      </c>
      <c r="N26" s="139">
        <f t="shared" si="4"/>
        <v>0</v>
      </c>
      <c r="O26" s="139">
        <v>0</v>
      </c>
      <c r="P26" s="139">
        <v>0</v>
      </c>
      <c r="Q26" s="139">
        <v>0</v>
      </c>
      <c r="R26" s="139">
        <v>0</v>
      </c>
      <c r="S26" s="140">
        <v>0</v>
      </c>
      <c r="T26" s="139">
        <v>0</v>
      </c>
      <c r="U26" s="139">
        <v>38451</v>
      </c>
      <c r="V26" s="139">
        <f t="shared" si="5"/>
        <v>165459</v>
      </c>
      <c r="W26" s="139">
        <f t="shared" si="6"/>
        <v>0</v>
      </c>
      <c r="X26" s="139">
        <f t="shared" si="7"/>
        <v>0</v>
      </c>
      <c r="Y26" s="139">
        <f t="shared" si="8"/>
        <v>0</v>
      </c>
      <c r="Z26" s="139">
        <f t="shared" si="9"/>
        <v>0</v>
      </c>
      <c r="AA26" s="139">
        <f t="shared" si="10"/>
        <v>0</v>
      </c>
      <c r="AB26" s="140">
        <v>0</v>
      </c>
      <c r="AC26" s="139">
        <f t="shared" si="11"/>
        <v>0</v>
      </c>
      <c r="AD26" s="139">
        <f t="shared" si="12"/>
        <v>165459</v>
      </c>
    </row>
    <row r="27" spans="1:30" s="123" customFormat="1" ht="12" customHeight="1">
      <c r="A27" s="124" t="s">
        <v>206</v>
      </c>
      <c r="B27" s="125" t="s">
        <v>246</v>
      </c>
      <c r="C27" s="124" t="s">
        <v>247</v>
      </c>
      <c r="D27" s="139">
        <f t="shared" si="1"/>
        <v>55127</v>
      </c>
      <c r="E27" s="139">
        <f t="shared" si="2"/>
        <v>0</v>
      </c>
      <c r="F27" s="139">
        <v>0</v>
      </c>
      <c r="G27" s="139">
        <v>0</v>
      </c>
      <c r="H27" s="139">
        <v>0</v>
      </c>
      <c r="I27" s="139">
        <v>0</v>
      </c>
      <c r="J27" s="140">
        <v>0</v>
      </c>
      <c r="K27" s="139">
        <v>0</v>
      </c>
      <c r="L27" s="139">
        <v>55127</v>
      </c>
      <c r="M27" s="139">
        <f t="shared" si="3"/>
        <v>0</v>
      </c>
      <c r="N27" s="139">
        <f t="shared" si="4"/>
        <v>0</v>
      </c>
      <c r="O27" s="139">
        <v>0</v>
      </c>
      <c r="P27" s="139">
        <v>0</v>
      </c>
      <c r="Q27" s="139">
        <v>0</v>
      </c>
      <c r="R27" s="139">
        <v>0</v>
      </c>
      <c r="S27" s="140">
        <v>0</v>
      </c>
      <c r="T27" s="139">
        <v>0</v>
      </c>
      <c r="U27" s="139">
        <v>0</v>
      </c>
      <c r="V27" s="139">
        <f t="shared" si="5"/>
        <v>55127</v>
      </c>
      <c r="W27" s="139">
        <f t="shared" si="6"/>
        <v>0</v>
      </c>
      <c r="X27" s="139">
        <f t="shared" si="7"/>
        <v>0</v>
      </c>
      <c r="Y27" s="139">
        <f t="shared" si="8"/>
        <v>0</v>
      </c>
      <c r="Z27" s="139">
        <f t="shared" si="9"/>
        <v>0</v>
      </c>
      <c r="AA27" s="139">
        <f t="shared" si="10"/>
        <v>0</v>
      </c>
      <c r="AB27" s="140">
        <v>0</v>
      </c>
      <c r="AC27" s="139">
        <f t="shared" si="11"/>
        <v>0</v>
      </c>
      <c r="AD27" s="139">
        <f t="shared" si="12"/>
        <v>55127</v>
      </c>
    </row>
    <row r="28" spans="1:30" s="123" customFormat="1" ht="12" customHeight="1">
      <c r="A28" s="124" t="s">
        <v>206</v>
      </c>
      <c r="B28" s="125" t="s">
        <v>248</v>
      </c>
      <c r="C28" s="124" t="s">
        <v>249</v>
      </c>
      <c r="D28" s="139">
        <f t="shared" si="1"/>
        <v>374116</v>
      </c>
      <c r="E28" s="139">
        <f t="shared" si="2"/>
        <v>74258</v>
      </c>
      <c r="F28" s="139">
        <v>0</v>
      </c>
      <c r="G28" s="139">
        <v>0</v>
      </c>
      <c r="H28" s="139">
        <v>0</v>
      </c>
      <c r="I28" s="139">
        <v>74248</v>
      </c>
      <c r="J28" s="140">
        <v>0</v>
      </c>
      <c r="K28" s="139">
        <v>10</v>
      </c>
      <c r="L28" s="139">
        <v>299858</v>
      </c>
      <c r="M28" s="139">
        <f t="shared" si="3"/>
        <v>36894</v>
      </c>
      <c r="N28" s="139">
        <f t="shared" si="4"/>
        <v>12</v>
      </c>
      <c r="O28" s="139">
        <v>0</v>
      </c>
      <c r="P28" s="139">
        <v>0</v>
      </c>
      <c r="Q28" s="139">
        <v>0</v>
      </c>
      <c r="R28" s="139">
        <v>0</v>
      </c>
      <c r="S28" s="140">
        <v>0</v>
      </c>
      <c r="T28" s="139">
        <v>12</v>
      </c>
      <c r="U28" s="139">
        <v>36882</v>
      </c>
      <c r="V28" s="139">
        <f t="shared" si="5"/>
        <v>411010</v>
      </c>
      <c r="W28" s="139">
        <f t="shared" si="6"/>
        <v>74270</v>
      </c>
      <c r="X28" s="139">
        <f t="shared" si="7"/>
        <v>0</v>
      </c>
      <c r="Y28" s="139">
        <f t="shared" si="8"/>
        <v>0</v>
      </c>
      <c r="Z28" s="139">
        <f t="shared" si="9"/>
        <v>0</v>
      </c>
      <c r="AA28" s="139">
        <f t="shared" si="10"/>
        <v>74248</v>
      </c>
      <c r="AB28" s="140">
        <v>0</v>
      </c>
      <c r="AC28" s="139">
        <f t="shared" si="11"/>
        <v>22</v>
      </c>
      <c r="AD28" s="139">
        <f t="shared" si="12"/>
        <v>336740</v>
      </c>
    </row>
    <row r="29" spans="1:30" s="123" customFormat="1" ht="12" customHeight="1">
      <c r="A29" s="124" t="s">
        <v>206</v>
      </c>
      <c r="B29" s="125" t="s">
        <v>250</v>
      </c>
      <c r="C29" s="124" t="s">
        <v>251</v>
      </c>
      <c r="D29" s="139">
        <f t="shared" si="1"/>
        <v>124977</v>
      </c>
      <c r="E29" s="139">
        <f t="shared" si="2"/>
        <v>24940</v>
      </c>
      <c r="F29" s="139">
        <v>0</v>
      </c>
      <c r="G29" s="139">
        <v>0</v>
      </c>
      <c r="H29" s="139">
        <v>0</v>
      </c>
      <c r="I29" s="139">
        <v>24940</v>
      </c>
      <c r="J29" s="140">
        <v>0</v>
      </c>
      <c r="K29" s="139">
        <v>0</v>
      </c>
      <c r="L29" s="139">
        <v>100037</v>
      </c>
      <c r="M29" s="139">
        <f t="shared" si="3"/>
        <v>0</v>
      </c>
      <c r="N29" s="139">
        <f t="shared" si="4"/>
        <v>0</v>
      </c>
      <c r="O29" s="139">
        <v>0</v>
      </c>
      <c r="P29" s="139">
        <v>0</v>
      </c>
      <c r="Q29" s="139">
        <v>0</v>
      </c>
      <c r="R29" s="139">
        <v>0</v>
      </c>
      <c r="S29" s="140">
        <v>0</v>
      </c>
      <c r="T29" s="139">
        <v>0</v>
      </c>
      <c r="U29" s="139">
        <v>0</v>
      </c>
      <c r="V29" s="139">
        <f t="shared" si="5"/>
        <v>124977</v>
      </c>
      <c r="W29" s="139">
        <f t="shared" si="6"/>
        <v>24940</v>
      </c>
      <c r="X29" s="139">
        <f t="shared" si="7"/>
        <v>0</v>
      </c>
      <c r="Y29" s="139">
        <f t="shared" si="8"/>
        <v>0</v>
      </c>
      <c r="Z29" s="139">
        <f t="shared" si="9"/>
        <v>0</v>
      </c>
      <c r="AA29" s="139">
        <f t="shared" si="10"/>
        <v>24940</v>
      </c>
      <c r="AB29" s="140">
        <v>0</v>
      </c>
      <c r="AC29" s="139">
        <f t="shared" si="11"/>
        <v>0</v>
      </c>
      <c r="AD29" s="139">
        <f t="shared" si="12"/>
        <v>100037</v>
      </c>
    </row>
    <row r="30" spans="1:30" s="123" customFormat="1" ht="12" customHeight="1">
      <c r="A30" s="124" t="s">
        <v>206</v>
      </c>
      <c r="B30" s="125" t="s">
        <v>252</v>
      </c>
      <c r="C30" s="124" t="s">
        <v>253</v>
      </c>
      <c r="D30" s="139">
        <f t="shared" si="1"/>
        <v>302899</v>
      </c>
      <c r="E30" s="139">
        <f t="shared" si="2"/>
        <v>38640</v>
      </c>
      <c r="F30" s="139">
        <v>3200</v>
      </c>
      <c r="G30" s="139">
        <v>0</v>
      </c>
      <c r="H30" s="139">
        <v>0</v>
      </c>
      <c r="I30" s="139">
        <v>35440</v>
      </c>
      <c r="J30" s="140">
        <v>0</v>
      </c>
      <c r="K30" s="139">
        <v>0</v>
      </c>
      <c r="L30" s="139">
        <v>264259</v>
      </c>
      <c r="M30" s="139">
        <f t="shared" si="3"/>
        <v>20345</v>
      </c>
      <c r="N30" s="139">
        <f t="shared" si="4"/>
        <v>0</v>
      </c>
      <c r="O30" s="139">
        <v>0</v>
      </c>
      <c r="P30" s="139">
        <v>0</v>
      </c>
      <c r="Q30" s="139">
        <v>0</v>
      </c>
      <c r="R30" s="139">
        <v>0</v>
      </c>
      <c r="S30" s="140">
        <v>0</v>
      </c>
      <c r="T30" s="139">
        <v>0</v>
      </c>
      <c r="U30" s="139">
        <v>20345</v>
      </c>
      <c r="V30" s="139">
        <f t="shared" si="5"/>
        <v>323244</v>
      </c>
      <c r="W30" s="139">
        <f t="shared" si="6"/>
        <v>38640</v>
      </c>
      <c r="X30" s="139">
        <f t="shared" si="7"/>
        <v>3200</v>
      </c>
      <c r="Y30" s="139">
        <f t="shared" si="8"/>
        <v>0</v>
      </c>
      <c r="Z30" s="139">
        <f t="shared" si="9"/>
        <v>0</v>
      </c>
      <c r="AA30" s="139">
        <f t="shared" si="10"/>
        <v>35440</v>
      </c>
      <c r="AB30" s="140">
        <v>0</v>
      </c>
      <c r="AC30" s="139">
        <f t="shared" si="11"/>
        <v>0</v>
      </c>
      <c r="AD30" s="139">
        <f t="shared" si="12"/>
        <v>284604</v>
      </c>
    </row>
    <row r="31" spans="1:30" s="123" customFormat="1" ht="12" customHeight="1">
      <c r="A31" s="124" t="s">
        <v>206</v>
      </c>
      <c r="B31" s="125" t="s">
        <v>254</v>
      </c>
      <c r="C31" s="124" t="s">
        <v>255</v>
      </c>
      <c r="D31" s="139">
        <f t="shared" si="1"/>
        <v>263921</v>
      </c>
      <c r="E31" s="139">
        <f t="shared" si="2"/>
        <v>15222</v>
      </c>
      <c r="F31" s="139">
        <v>0</v>
      </c>
      <c r="G31" s="139">
        <v>0</v>
      </c>
      <c r="H31" s="139">
        <v>0</v>
      </c>
      <c r="I31" s="139">
        <v>15220</v>
      </c>
      <c r="J31" s="140">
        <v>0</v>
      </c>
      <c r="K31" s="139">
        <v>2</v>
      </c>
      <c r="L31" s="139">
        <v>248699</v>
      </c>
      <c r="M31" s="139">
        <f t="shared" si="3"/>
        <v>36334</v>
      </c>
      <c r="N31" s="139">
        <f t="shared" si="4"/>
        <v>2</v>
      </c>
      <c r="O31" s="139">
        <v>0</v>
      </c>
      <c r="P31" s="139">
        <v>0</v>
      </c>
      <c r="Q31" s="139">
        <v>0</v>
      </c>
      <c r="R31" s="139">
        <v>2</v>
      </c>
      <c r="S31" s="140">
        <v>0</v>
      </c>
      <c r="T31" s="139">
        <v>0</v>
      </c>
      <c r="U31" s="139">
        <v>36332</v>
      </c>
      <c r="V31" s="139">
        <f t="shared" si="5"/>
        <v>300255</v>
      </c>
      <c r="W31" s="139">
        <f t="shared" si="6"/>
        <v>15224</v>
      </c>
      <c r="X31" s="139">
        <f t="shared" si="7"/>
        <v>0</v>
      </c>
      <c r="Y31" s="139">
        <f t="shared" si="8"/>
        <v>0</v>
      </c>
      <c r="Z31" s="139">
        <f t="shared" si="9"/>
        <v>0</v>
      </c>
      <c r="AA31" s="139">
        <f t="shared" si="10"/>
        <v>15222</v>
      </c>
      <c r="AB31" s="140">
        <v>0</v>
      </c>
      <c r="AC31" s="139">
        <f t="shared" si="11"/>
        <v>2</v>
      </c>
      <c r="AD31" s="139">
        <f t="shared" si="12"/>
        <v>285031</v>
      </c>
    </row>
    <row r="32" spans="1:30" s="123" customFormat="1" ht="12" customHeight="1">
      <c r="A32" s="124" t="s">
        <v>206</v>
      </c>
      <c r="B32" s="125" t="s">
        <v>256</v>
      </c>
      <c r="C32" s="124" t="s">
        <v>257</v>
      </c>
      <c r="D32" s="139">
        <f t="shared" si="1"/>
        <v>239840</v>
      </c>
      <c r="E32" s="139">
        <f t="shared" si="2"/>
        <v>17638</v>
      </c>
      <c r="F32" s="139">
        <v>0</v>
      </c>
      <c r="G32" s="139">
        <v>0</v>
      </c>
      <c r="H32" s="139">
        <v>0</v>
      </c>
      <c r="I32" s="139">
        <v>17635</v>
      </c>
      <c r="J32" s="140">
        <v>0</v>
      </c>
      <c r="K32" s="139">
        <v>3</v>
      </c>
      <c r="L32" s="139">
        <v>222202</v>
      </c>
      <c r="M32" s="139">
        <f t="shared" si="3"/>
        <v>56656</v>
      </c>
      <c r="N32" s="139">
        <f t="shared" si="4"/>
        <v>7</v>
      </c>
      <c r="O32" s="139">
        <v>0</v>
      </c>
      <c r="P32" s="139">
        <v>0</v>
      </c>
      <c r="Q32" s="139">
        <v>0</v>
      </c>
      <c r="R32" s="139">
        <v>0</v>
      </c>
      <c r="S32" s="140">
        <v>0</v>
      </c>
      <c r="T32" s="139">
        <v>7</v>
      </c>
      <c r="U32" s="139">
        <v>56649</v>
      </c>
      <c r="V32" s="139">
        <f t="shared" si="5"/>
        <v>296496</v>
      </c>
      <c r="W32" s="139">
        <f t="shared" si="6"/>
        <v>17645</v>
      </c>
      <c r="X32" s="139">
        <f t="shared" si="7"/>
        <v>0</v>
      </c>
      <c r="Y32" s="139">
        <f t="shared" si="8"/>
        <v>0</v>
      </c>
      <c r="Z32" s="139">
        <f t="shared" si="9"/>
        <v>0</v>
      </c>
      <c r="AA32" s="139">
        <f t="shared" si="10"/>
        <v>17635</v>
      </c>
      <c r="AB32" s="140">
        <v>0</v>
      </c>
      <c r="AC32" s="139">
        <f t="shared" si="11"/>
        <v>10</v>
      </c>
      <c r="AD32" s="139">
        <f t="shared" si="12"/>
        <v>278851</v>
      </c>
    </row>
    <row r="33" spans="1:30" s="123" customFormat="1" ht="12" customHeight="1">
      <c r="A33" s="124" t="s">
        <v>206</v>
      </c>
      <c r="B33" s="125" t="s">
        <v>258</v>
      </c>
      <c r="C33" s="124" t="s">
        <v>259</v>
      </c>
      <c r="D33" s="139">
        <f t="shared" si="1"/>
        <v>245912</v>
      </c>
      <c r="E33" s="139">
        <f t="shared" si="2"/>
        <v>39957</v>
      </c>
      <c r="F33" s="139">
        <v>0</v>
      </c>
      <c r="G33" s="139">
        <v>0</v>
      </c>
      <c r="H33" s="139">
        <v>0</v>
      </c>
      <c r="I33" s="139">
        <v>39936</v>
      </c>
      <c r="J33" s="140">
        <v>0</v>
      </c>
      <c r="K33" s="139">
        <v>21</v>
      </c>
      <c r="L33" s="139">
        <v>205955</v>
      </c>
      <c r="M33" s="139">
        <f t="shared" si="3"/>
        <v>34704</v>
      </c>
      <c r="N33" s="139">
        <f t="shared" si="4"/>
        <v>12</v>
      </c>
      <c r="O33" s="139">
        <v>0</v>
      </c>
      <c r="P33" s="139">
        <v>0</v>
      </c>
      <c r="Q33" s="139">
        <v>0</v>
      </c>
      <c r="R33" s="139">
        <v>0</v>
      </c>
      <c r="S33" s="140">
        <v>0</v>
      </c>
      <c r="T33" s="139">
        <v>12</v>
      </c>
      <c r="U33" s="139">
        <v>34692</v>
      </c>
      <c r="V33" s="139">
        <f t="shared" si="5"/>
        <v>280616</v>
      </c>
      <c r="W33" s="139">
        <f t="shared" si="6"/>
        <v>39969</v>
      </c>
      <c r="X33" s="139">
        <f t="shared" si="7"/>
        <v>0</v>
      </c>
      <c r="Y33" s="139">
        <f t="shared" si="8"/>
        <v>0</v>
      </c>
      <c r="Z33" s="139">
        <f t="shared" si="9"/>
        <v>0</v>
      </c>
      <c r="AA33" s="139">
        <f t="shared" si="10"/>
        <v>39936</v>
      </c>
      <c r="AB33" s="140">
        <v>0</v>
      </c>
      <c r="AC33" s="139">
        <f t="shared" si="11"/>
        <v>33</v>
      </c>
      <c r="AD33" s="139">
        <f t="shared" si="12"/>
        <v>240647</v>
      </c>
    </row>
    <row r="34" spans="1:30" s="123" customFormat="1" ht="12" customHeight="1">
      <c r="A34" s="124" t="s">
        <v>206</v>
      </c>
      <c r="B34" s="125" t="s">
        <v>260</v>
      </c>
      <c r="C34" s="124" t="s">
        <v>261</v>
      </c>
      <c r="D34" s="139">
        <f t="shared" si="1"/>
        <v>121704</v>
      </c>
      <c r="E34" s="139">
        <f t="shared" si="2"/>
        <v>19242</v>
      </c>
      <c r="F34" s="139">
        <v>0</v>
      </c>
      <c r="G34" s="139">
        <v>0</v>
      </c>
      <c r="H34" s="139">
        <v>0</v>
      </c>
      <c r="I34" s="139">
        <v>17704</v>
      </c>
      <c r="J34" s="140">
        <v>0</v>
      </c>
      <c r="K34" s="139">
        <v>1538</v>
      </c>
      <c r="L34" s="139">
        <v>102462</v>
      </c>
      <c r="M34" s="139">
        <f t="shared" si="3"/>
        <v>15731</v>
      </c>
      <c r="N34" s="139">
        <f t="shared" si="4"/>
        <v>3</v>
      </c>
      <c r="O34" s="139">
        <v>0</v>
      </c>
      <c r="P34" s="139">
        <v>0</v>
      </c>
      <c r="Q34" s="139">
        <v>0</v>
      </c>
      <c r="R34" s="139">
        <v>0</v>
      </c>
      <c r="S34" s="140">
        <v>0</v>
      </c>
      <c r="T34" s="139">
        <v>3</v>
      </c>
      <c r="U34" s="139">
        <v>15728</v>
      </c>
      <c r="V34" s="139">
        <f t="shared" si="5"/>
        <v>137435</v>
      </c>
      <c r="W34" s="139">
        <f t="shared" si="6"/>
        <v>19245</v>
      </c>
      <c r="X34" s="139">
        <f t="shared" si="7"/>
        <v>0</v>
      </c>
      <c r="Y34" s="139">
        <f t="shared" si="8"/>
        <v>0</v>
      </c>
      <c r="Z34" s="139">
        <f t="shared" si="9"/>
        <v>0</v>
      </c>
      <c r="AA34" s="139">
        <f t="shared" si="10"/>
        <v>17704</v>
      </c>
      <c r="AB34" s="140">
        <v>0</v>
      </c>
      <c r="AC34" s="139">
        <f t="shared" si="11"/>
        <v>1541</v>
      </c>
      <c r="AD34" s="139">
        <f t="shared" si="12"/>
        <v>118190</v>
      </c>
    </row>
    <row r="35" spans="1:30" s="123" customFormat="1" ht="12" customHeight="1">
      <c r="A35" s="124" t="s">
        <v>206</v>
      </c>
      <c r="B35" s="125" t="s">
        <v>262</v>
      </c>
      <c r="C35" s="124" t="s">
        <v>263</v>
      </c>
      <c r="D35" s="139">
        <f t="shared" si="1"/>
        <v>170137</v>
      </c>
      <c r="E35" s="139">
        <f t="shared" si="2"/>
        <v>50814</v>
      </c>
      <c r="F35" s="139">
        <v>15414</v>
      </c>
      <c r="G35" s="139">
        <v>0</v>
      </c>
      <c r="H35" s="139">
        <v>0</v>
      </c>
      <c r="I35" s="139">
        <v>31085</v>
      </c>
      <c r="J35" s="140">
        <v>0</v>
      </c>
      <c r="K35" s="139">
        <v>4315</v>
      </c>
      <c r="L35" s="139">
        <v>119323</v>
      </c>
      <c r="M35" s="139">
        <f t="shared" si="3"/>
        <v>32425</v>
      </c>
      <c r="N35" s="139">
        <f t="shared" si="4"/>
        <v>863</v>
      </c>
      <c r="O35" s="139">
        <v>0</v>
      </c>
      <c r="P35" s="139">
        <v>0</v>
      </c>
      <c r="Q35" s="139">
        <v>0</v>
      </c>
      <c r="R35" s="139">
        <v>863</v>
      </c>
      <c r="S35" s="140">
        <v>0</v>
      </c>
      <c r="T35" s="139">
        <v>0</v>
      </c>
      <c r="U35" s="139">
        <v>31562</v>
      </c>
      <c r="V35" s="139">
        <f t="shared" si="5"/>
        <v>202562</v>
      </c>
      <c r="W35" s="139">
        <f t="shared" si="6"/>
        <v>51677</v>
      </c>
      <c r="X35" s="139">
        <f t="shared" si="7"/>
        <v>15414</v>
      </c>
      <c r="Y35" s="139">
        <f t="shared" si="8"/>
        <v>0</v>
      </c>
      <c r="Z35" s="139">
        <f t="shared" si="9"/>
        <v>0</v>
      </c>
      <c r="AA35" s="139">
        <f t="shared" si="10"/>
        <v>31948</v>
      </c>
      <c r="AB35" s="140">
        <v>0</v>
      </c>
      <c r="AC35" s="139">
        <f t="shared" si="11"/>
        <v>4315</v>
      </c>
      <c r="AD35" s="139">
        <f t="shared" si="12"/>
        <v>150885</v>
      </c>
    </row>
    <row r="36" spans="1:30" s="123" customFormat="1" ht="12" customHeight="1">
      <c r="A36" s="124" t="s">
        <v>206</v>
      </c>
      <c r="B36" s="125" t="s">
        <v>264</v>
      </c>
      <c r="C36" s="124" t="s">
        <v>265</v>
      </c>
      <c r="D36" s="139">
        <f t="shared" si="1"/>
        <v>34059</v>
      </c>
      <c r="E36" s="139">
        <f t="shared" si="2"/>
        <v>3644</v>
      </c>
      <c r="F36" s="139">
        <v>0</v>
      </c>
      <c r="G36" s="139">
        <v>0</v>
      </c>
      <c r="H36" s="139">
        <v>0</v>
      </c>
      <c r="I36" s="139">
        <v>3644</v>
      </c>
      <c r="J36" s="140">
        <v>0</v>
      </c>
      <c r="K36" s="139">
        <v>0</v>
      </c>
      <c r="L36" s="139">
        <v>30415</v>
      </c>
      <c r="M36" s="139">
        <f t="shared" si="3"/>
        <v>0</v>
      </c>
      <c r="N36" s="139">
        <f t="shared" si="4"/>
        <v>0</v>
      </c>
      <c r="O36" s="139">
        <v>0</v>
      </c>
      <c r="P36" s="139">
        <v>0</v>
      </c>
      <c r="Q36" s="139">
        <v>0</v>
      </c>
      <c r="R36" s="139">
        <v>0</v>
      </c>
      <c r="S36" s="140">
        <v>0</v>
      </c>
      <c r="T36" s="139">
        <v>0</v>
      </c>
      <c r="U36" s="139">
        <v>0</v>
      </c>
      <c r="V36" s="139">
        <f t="shared" si="5"/>
        <v>34059</v>
      </c>
      <c r="W36" s="139">
        <f t="shared" si="6"/>
        <v>3644</v>
      </c>
      <c r="X36" s="139">
        <f t="shared" si="7"/>
        <v>0</v>
      </c>
      <c r="Y36" s="139">
        <f t="shared" si="8"/>
        <v>0</v>
      </c>
      <c r="Z36" s="139">
        <f t="shared" si="9"/>
        <v>0</v>
      </c>
      <c r="AA36" s="139">
        <f t="shared" si="10"/>
        <v>3644</v>
      </c>
      <c r="AB36" s="140">
        <v>0</v>
      </c>
      <c r="AC36" s="139">
        <f t="shared" si="11"/>
        <v>0</v>
      </c>
      <c r="AD36" s="139">
        <f t="shared" si="12"/>
        <v>30415</v>
      </c>
    </row>
    <row r="37" spans="1:30" s="123" customFormat="1" ht="12" customHeight="1">
      <c r="A37" s="124" t="s">
        <v>206</v>
      </c>
      <c r="B37" s="125" t="s">
        <v>266</v>
      </c>
      <c r="C37" s="124" t="s">
        <v>267</v>
      </c>
      <c r="D37" s="139">
        <f t="shared" si="1"/>
        <v>37216</v>
      </c>
      <c r="E37" s="139">
        <f t="shared" si="2"/>
        <v>1812</v>
      </c>
      <c r="F37" s="139">
        <v>0</v>
      </c>
      <c r="G37" s="139">
        <v>0</v>
      </c>
      <c r="H37" s="139">
        <v>0</v>
      </c>
      <c r="I37" s="139">
        <v>1812</v>
      </c>
      <c r="J37" s="140">
        <v>0</v>
      </c>
      <c r="K37" s="139">
        <v>0</v>
      </c>
      <c r="L37" s="139">
        <v>35404</v>
      </c>
      <c r="M37" s="139">
        <f t="shared" si="3"/>
        <v>0</v>
      </c>
      <c r="N37" s="139">
        <f t="shared" si="4"/>
        <v>0</v>
      </c>
      <c r="O37" s="139">
        <v>0</v>
      </c>
      <c r="P37" s="139">
        <v>0</v>
      </c>
      <c r="Q37" s="139">
        <v>0</v>
      </c>
      <c r="R37" s="139">
        <v>0</v>
      </c>
      <c r="S37" s="140">
        <v>0</v>
      </c>
      <c r="T37" s="139">
        <v>0</v>
      </c>
      <c r="U37" s="139">
        <v>0</v>
      </c>
      <c r="V37" s="139">
        <f t="shared" si="5"/>
        <v>37216</v>
      </c>
      <c r="W37" s="139">
        <f t="shared" si="6"/>
        <v>1812</v>
      </c>
      <c r="X37" s="139">
        <f t="shared" si="7"/>
        <v>0</v>
      </c>
      <c r="Y37" s="139">
        <f t="shared" si="8"/>
        <v>0</v>
      </c>
      <c r="Z37" s="139">
        <f t="shared" si="9"/>
        <v>0</v>
      </c>
      <c r="AA37" s="139">
        <f t="shared" si="10"/>
        <v>1812</v>
      </c>
      <c r="AB37" s="140">
        <v>0</v>
      </c>
      <c r="AC37" s="139">
        <f t="shared" si="11"/>
        <v>0</v>
      </c>
      <c r="AD37" s="139">
        <f t="shared" si="12"/>
        <v>35404</v>
      </c>
    </row>
    <row r="38" spans="1:30" s="123" customFormat="1" ht="12" customHeight="1">
      <c r="A38" s="124" t="s">
        <v>206</v>
      </c>
      <c r="B38" s="125" t="s">
        <v>268</v>
      </c>
      <c r="C38" s="124" t="s">
        <v>269</v>
      </c>
      <c r="D38" s="139">
        <f t="shared" si="1"/>
        <v>35612</v>
      </c>
      <c r="E38" s="139">
        <f t="shared" si="2"/>
        <v>0</v>
      </c>
      <c r="F38" s="139">
        <v>0</v>
      </c>
      <c r="G38" s="139">
        <v>0</v>
      </c>
      <c r="H38" s="139">
        <v>0</v>
      </c>
      <c r="I38" s="139">
        <v>0</v>
      </c>
      <c r="J38" s="140">
        <v>0</v>
      </c>
      <c r="K38" s="139">
        <v>0</v>
      </c>
      <c r="L38" s="139">
        <v>35612</v>
      </c>
      <c r="M38" s="139">
        <f t="shared" si="3"/>
        <v>0</v>
      </c>
      <c r="N38" s="139">
        <f t="shared" si="4"/>
        <v>0</v>
      </c>
      <c r="O38" s="139">
        <v>0</v>
      </c>
      <c r="P38" s="139">
        <v>0</v>
      </c>
      <c r="Q38" s="139">
        <v>0</v>
      </c>
      <c r="R38" s="139">
        <v>0</v>
      </c>
      <c r="S38" s="140">
        <v>0</v>
      </c>
      <c r="T38" s="139">
        <v>0</v>
      </c>
      <c r="U38" s="139">
        <v>0</v>
      </c>
      <c r="V38" s="139">
        <f t="shared" si="5"/>
        <v>35612</v>
      </c>
      <c r="W38" s="139">
        <f t="shared" si="6"/>
        <v>0</v>
      </c>
      <c r="X38" s="139">
        <f t="shared" si="7"/>
        <v>0</v>
      </c>
      <c r="Y38" s="139">
        <f t="shared" si="8"/>
        <v>0</v>
      </c>
      <c r="Z38" s="139">
        <f t="shared" si="9"/>
        <v>0</v>
      </c>
      <c r="AA38" s="139">
        <f t="shared" si="10"/>
        <v>0</v>
      </c>
      <c r="AB38" s="140">
        <v>0</v>
      </c>
      <c r="AC38" s="139">
        <f t="shared" si="11"/>
        <v>0</v>
      </c>
      <c r="AD38" s="139">
        <f t="shared" si="12"/>
        <v>35612</v>
      </c>
    </row>
    <row r="39" spans="1:30" s="123" customFormat="1" ht="12" customHeight="1">
      <c r="A39" s="124" t="s">
        <v>206</v>
      </c>
      <c r="B39" s="125" t="s">
        <v>270</v>
      </c>
      <c r="C39" s="124" t="s">
        <v>271</v>
      </c>
      <c r="D39" s="139">
        <f t="shared" si="1"/>
        <v>18348</v>
      </c>
      <c r="E39" s="139">
        <f t="shared" si="2"/>
        <v>0</v>
      </c>
      <c r="F39" s="139">
        <v>0</v>
      </c>
      <c r="G39" s="139">
        <v>0</v>
      </c>
      <c r="H39" s="139">
        <v>0</v>
      </c>
      <c r="I39" s="139">
        <v>0</v>
      </c>
      <c r="J39" s="140">
        <v>0</v>
      </c>
      <c r="K39" s="139">
        <v>0</v>
      </c>
      <c r="L39" s="139">
        <v>18348</v>
      </c>
      <c r="M39" s="139">
        <f t="shared" si="3"/>
        <v>44243</v>
      </c>
      <c r="N39" s="139">
        <f t="shared" si="4"/>
        <v>3777</v>
      </c>
      <c r="O39" s="139">
        <v>0</v>
      </c>
      <c r="P39" s="139">
        <v>0</v>
      </c>
      <c r="Q39" s="139">
        <v>0</v>
      </c>
      <c r="R39" s="139">
        <v>3676</v>
      </c>
      <c r="S39" s="140">
        <v>0</v>
      </c>
      <c r="T39" s="139">
        <v>101</v>
      </c>
      <c r="U39" s="139">
        <v>40466</v>
      </c>
      <c r="V39" s="139">
        <f t="shared" si="5"/>
        <v>62591</v>
      </c>
      <c r="W39" s="139">
        <f t="shared" si="6"/>
        <v>3777</v>
      </c>
      <c r="X39" s="139">
        <f t="shared" si="7"/>
        <v>0</v>
      </c>
      <c r="Y39" s="139">
        <f t="shared" si="8"/>
        <v>0</v>
      </c>
      <c r="Z39" s="139">
        <f t="shared" si="9"/>
        <v>0</v>
      </c>
      <c r="AA39" s="139">
        <f t="shared" si="10"/>
        <v>3676</v>
      </c>
      <c r="AB39" s="140">
        <v>0</v>
      </c>
      <c r="AC39" s="139">
        <f t="shared" si="11"/>
        <v>101</v>
      </c>
      <c r="AD39" s="139">
        <f t="shared" si="12"/>
        <v>58814</v>
      </c>
    </row>
    <row r="40" spans="1:30" s="123" customFormat="1" ht="12" customHeight="1">
      <c r="A40" s="124" t="s">
        <v>206</v>
      </c>
      <c r="B40" s="125" t="s">
        <v>272</v>
      </c>
      <c r="C40" s="124" t="s">
        <v>273</v>
      </c>
      <c r="D40" s="139">
        <f t="shared" si="1"/>
        <v>33244</v>
      </c>
      <c r="E40" s="139">
        <f t="shared" si="2"/>
        <v>0</v>
      </c>
      <c r="F40" s="139">
        <v>0</v>
      </c>
      <c r="G40" s="139">
        <v>0</v>
      </c>
      <c r="H40" s="139">
        <v>0</v>
      </c>
      <c r="I40" s="139">
        <v>0</v>
      </c>
      <c r="J40" s="140">
        <v>0</v>
      </c>
      <c r="K40" s="139">
        <v>0</v>
      </c>
      <c r="L40" s="141">
        <v>33244</v>
      </c>
      <c r="M40" s="139">
        <f t="shared" si="3"/>
        <v>360</v>
      </c>
      <c r="N40" s="139">
        <f t="shared" si="4"/>
        <v>0</v>
      </c>
      <c r="O40" s="139">
        <v>0</v>
      </c>
      <c r="P40" s="139">
        <v>0</v>
      </c>
      <c r="Q40" s="139">
        <v>0</v>
      </c>
      <c r="R40" s="139">
        <v>0</v>
      </c>
      <c r="S40" s="140">
        <v>0</v>
      </c>
      <c r="T40" s="139">
        <v>0</v>
      </c>
      <c r="U40" s="139">
        <v>360</v>
      </c>
      <c r="V40" s="139">
        <f t="shared" si="5"/>
        <v>33604</v>
      </c>
      <c r="W40" s="139">
        <f t="shared" si="6"/>
        <v>0</v>
      </c>
      <c r="X40" s="139">
        <f t="shared" si="7"/>
        <v>0</v>
      </c>
      <c r="Y40" s="139">
        <f t="shared" si="8"/>
        <v>0</v>
      </c>
      <c r="Z40" s="139">
        <f t="shared" si="9"/>
        <v>0</v>
      </c>
      <c r="AA40" s="139">
        <f t="shared" si="10"/>
        <v>0</v>
      </c>
      <c r="AB40" s="140">
        <v>0</v>
      </c>
      <c r="AC40" s="139">
        <f t="shared" si="11"/>
        <v>0</v>
      </c>
      <c r="AD40" s="139">
        <f t="shared" si="12"/>
        <v>33604</v>
      </c>
    </row>
    <row r="41" spans="1:30" s="123" customFormat="1" ht="12" customHeight="1">
      <c r="A41" s="124" t="s">
        <v>206</v>
      </c>
      <c r="B41" s="125" t="s">
        <v>274</v>
      </c>
      <c r="C41" s="124" t="s">
        <v>275</v>
      </c>
      <c r="D41" s="139">
        <f t="shared" si="1"/>
        <v>20274</v>
      </c>
      <c r="E41" s="139">
        <f t="shared" si="2"/>
        <v>0</v>
      </c>
      <c r="F41" s="139">
        <v>0</v>
      </c>
      <c r="G41" s="139">
        <v>0</v>
      </c>
      <c r="H41" s="139">
        <v>0</v>
      </c>
      <c r="I41" s="139">
        <v>0</v>
      </c>
      <c r="J41" s="140">
        <v>0</v>
      </c>
      <c r="K41" s="139">
        <v>0</v>
      </c>
      <c r="L41" s="139">
        <v>20274</v>
      </c>
      <c r="M41" s="139">
        <f t="shared" si="3"/>
        <v>0</v>
      </c>
      <c r="N41" s="139">
        <f t="shared" si="4"/>
        <v>0</v>
      </c>
      <c r="O41" s="139">
        <v>0</v>
      </c>
      <c r="P41" s="139">
        <v>0</v>
      </c>
      <c r="Q41" s="139">
        <v>0</v>
      </c>
      <c r="R41" s="139">
        <v>0</v>
      </c>
      <c r="S41" s="140">
        <v>0</v>
      </c>
      <c r="T41" s="139">
        <v>0</v>
      </c>
      <c r="U41" s="139">
        <v>0</v>
      </c>
      <c r="V41" s="139">
        <f t="shared" si="5"/>
        <v>20274</v>
      </c>
      <c r="W41" s="139">
        <f t="shared" si="6"/>
        <v>0</v>
      </c>
      <c r="X41" s="139">
        <f t="shared" si="7"/>
        <v>0</v>
      </c>
      <c r="Y41" s="139">
        <f t="shared" si="8"/>
        <v>0</v>
      </c>
      <c r="Z41" s="139">
        <f t="shared" si="9"/>
        <v>0</v>
      </c>
      <c r="AA41" s="139">
        <f t="shared" si="10"/>
        <v>0</v>
      </c>
      <c r="AB41" s="140">
        <v>0</v>
      </c>
      <c r="AC41" s="139">
        <f t="shared" si="11"/>
        <v>0</v>
      </c>
      <c r="AD41" s="139">
        <f t="shared" si="12"/>
        <v>20274</v>
      </c>
    </row>
    <row r="42" spans="1:30" s="123" customFormat="1" ht="12" customHeight="1">
      <c r="A42" s="124" t="s">
        <v>206</v>
      </c>
      <c r="B42" s="125" t="s">
        <v>276</v>
      </c>
      <c r="C42" s="124" t="s">
        <v>277</v>
      </c>
      <c r="D42" s="139">
        <f t="shared" si="1"/>
        <v>45851</v>
      </c>
      <c r="E42" s="139">
        <f t="shared" si="2"/>
        <v>0</v>
      </c>
      <c r="F42" s="139">
        <v>0</v>
      </c>
      <c r="G42" s="139">
        <v>0</v>
      </c>
      <c r="H42" s="139">
        <v>0</v>
      </c>
      <c r="I42" s="139">
        <v>0</v>
      </c>
      <c r="J42" s="140">
        <v>0</v>
      </c>
      <c r="K42" s="139">
        <v>0</v>
      </c>
      <c r="L42" s="139">
        <v>45851</v>
      </c>
      <c r="M42" s="139">
        <f t="shared" si="3"/>
        <v>0</v>
      </c>
      <c r="N42" s="139">
        <f t="shared" si="4"/>
        <v>0</v>
      </c>
      <c r="O42" s="139">
        <v>0</v>
      </c>
      <c r="P42" s="139">
        <v>0</v>
      </c>
      <c r="Q42" s="139">
        <v>0</v>
      </c>
      <c r="R42" s="139">
        <v>0</v>
      </c>
      <c r="S42" s="140">
        <v>0</v>
      </c>
      <c r="T42" s="139">
        <v>0</v>
      </c>
      <c r="U42" s="139">
        <v>0</v>
      </c>
      <c r="V42" s="139">
        <f t="shared" si="5"/>
        <v>45851</v>
      </c>
      <c r="W42" s="139">
        <f t="shared" si="6"/>
        <v>0</v>
      </c>
      <c r="X42" s="139">
        <f t="shared" si="7"/>
        <v>0</v>
      </c>
      <c r="Y42" s="139">
        <f t="shared" si="8"/>
        <v>0</v>
      </c>
      <c r="Z42" s="139">
        <f t="shared" si="9"/>
        <v>0</v>
      </c>
      <c r="AA42" s="139">
        <f t="shared" si="10"/>
        <v>0</v>
      </c>
      <c r="AB42" s="140">
        <v>0</v>
      </c>
      <c r="AC42" s="139">
        <f t="shared" si="11"/>
        <v>0</v>
      </c>
      <c r="AD42" s="139">
        <f t="shared" si="12"/>
        <v>45851</v>
      </c>
    </row>
    <row r="43" spans="1:30" s="123" customFormat="1" ht="12" customHeight="1">
      <c r="A43" s="124" t="s">
        <v>206</v>
      </c>
      <c r="B43" s="125" t="s">
        <v>278</v>
      </c>
      <c r="C43" s="124" t="s">
        <v>279</v>
      </c>
      <c r="D43" s="139">
        <f t="shared" si="1"/>
        <v>27499</v>
      </c>
      <c r="E43" s="139">
        <f t="shared" si="2"/>
        <v>0</v>
      </c>
      <c r="F43" s="139">
        <v>0</v>
      </c>
      <c r="G43" s="139">
        <v>0</v>
      </c>
      <c r="H43" s="139">
        <v>0</v>
      </c>
      <c r="I43" s="139">
        <v>0</v>
      </c>
      <c r="J43" s="140">
        <v>0</v>
      </c>
      <c r="K43" s="139">
        <v>0</v>
      </c>
      <c r="L43" s="139">
        <v>27499</v>
      </c>
      <c r="M43" s="139">
        <f t="shared" si="3"/>
        <v>0</v>
      </c>
      <c r="N43" s="139">
        <f t="shared" si="4"/>
        <v>0</v>
      </c>
      <c r="O43" s="139">
        <v>0</v>
      </c>
      <c r="P43" s="139">
        <v>0</v>
      </c>
      <c r="Q43" s="139">
        <v>0</v>
      </c>
      <c r="R43" s="139">
        <v>0</v>
      </c>
      <c r="S43" s="140">
        <v>0</v>
      </c>
      <c r="T43" s="139">
        <v>0</v>
      </c>
      <c r="U43" s="139">
        <v>0</v>
      </c>
      <c r="V43" s="139">
        <f t="shared" si="5"/>
        <v>27499</v>
      </c>
      <c r="W43" s="139">
        <f t="shared" si="6"/>
        <v>0</v>
      </c>
      <c r="X43" s="139">
        <f t="shared" si="7"/>
        <v>0</v>
      </c>
      <c r="Y43" s="139">
        <f t="shared" si="8"/>
        <v>0</v>
      </c>
      <c r="Z43" s="139">
        <f t="shared" si="9"/>
        <v>0</v>
      </c>
      <c r="AA43" s="139">
        <f t="shared" si="10"/>
        <v>0</v>
      </c>
      <c r="AB43" s="140">
        <v>0</v>
      </c>
      <c r="AC43" s="139">
        <f t="shared" si="11"/>
        <v>0</v>
      </c>
      <c r="AD43" s="139">
        <f t="shared" si="12"/>
        <v>27499</v>
      </c>
    </row>
    <row r="44" spans="1:30" s="123" customFormat="1" ht="12" customHeight="1">
      <c r="A44" s="124" t="s">
        <v>206</v>
      </c>
      <c r="B44" s="125" t="s">
        <v>280</v>
      </c>
      <c r="C44" s="124" t="s">
        <v>281</v>
      </c>
      <c r="D44" s="139">
        <f t="shared" si="1"/>
        <v>136184</v>
      </c>
      <c r="E44" s="139">
        <f t="shared" si="2"/>
        <v>21262</v>
      </c>
      <c r="F44" s="139">
        <v>0</v>
      </c>
      <c r="G44" s="139">
        <v>0</v>
      </c>
      <c r="H44" s="139">
        <v>0</v>
      </c>
      <c r="I44" s="139">
        <v>4484</v>
      </c>
      <c r="J44" s="140">
        <v>0</v>
      </c>
      <c r="K44" s="139">
        <v>16778</v>
      </c>
      <c r="L44" s="139">
        <v>114922</v>
      </c>
      <c r="M44" s="139">
        <f t="shared" si="3"/>
        <v>0</v>
      </c>
      <c r="N44" s="139">
        <f t="shared" si="4"/>
        <v>0</v>
      </c>
      <c r="O44" s="139">
        <v>0</v>
      </c>
      <c r="P44" s="139">
        <v>0</v>
      </c>
      <c r="Q44" s="139">
        <v>0</v>
      </c>
      <c r="R44" s="139">
        <v>0</v>
      </c>
      <c r="S44" s="140">
        <v>0</v>
      </c>
      <c r="T44" s="139">
        <v>0</v>
      </c>
      <c r="U44" s="139">
        <v>0</v>
      </c>
      <c r="V44" s="139">
        <f t="shared" si="5"/>
        <v>136184</v>
      </c>
      <c r="W44" s="139">
        <f t="shared" si="6"/>
        <v>21262</v>
      </c>
      <c r="X44" s="139">
        <f t="shared" si="7"/>
        <v>0</v>
      </c>
      <c r="Y44" s="139">
        <f t="shared" si="8"/>
        <v>0</v>
      </c>
      <c r="Z44" s="139">
        <f t="shared" si="9"/>
        <v>0</v>
      </c>
      <c r="AA44" s="139">
        <f t="shared" si="10"/>
        <v>4484</v>
      </c>
      <c r="AB44" s="140">
        <v>0</v>
      </c>
      <c r="AC44" s="139">
        <f t="shared" si="11"/>
        <v>16778</v>
      </c>
      <c r="AD44" s="139">
        <f t="shared" si="12"/>
        <v>114922</v>
      </c>
    </row>
    <row r="45" spans="1:30" s="123" customFormat="1" ht="12" customHeight="1">
      <c r="A45" s="124" t="s">
        <v>206</v>
      </c>
      <c r="B45" s="125" t="s">
        <v>282</v>
      </c>
      <c r="C45" s="124" t="s">
        <v>283</v>
      </c>
      <c r="D45" s="139">
        <f t="shared" si="1"/>
        <v>193791</v>
      </c>
      <c r="E45" s="139">
        <f t="shared" si="2"/>
        <v>26144</v>
      </c>
      <c r="F45" s="139">
        <v>0</v>
      </c>
      <c r="G45" s="139">
        <v>0</v>
      </c>
      <c r="H45" s="139">
        <v>0</v>
      </c>
      <c r="I45" s="139">
        <v>26144</v>
      </c>
      <c r="J45" s="140">
        <v>0</v>
      </c>
      <c r="K45" s="139">
        <v>0</v>
      </c>
      <c r="L45" s="139">
        <v>167647</v>
      </c>
      <c r="M45" s="139">
        <f t="shared" si="3"/>
        <v>17710</v>
      </c>
      <c r="N45" s="139">
        <f t="shared" si="4"/>
        <v>0</v>
      </c>
      <c r="O45" s="139">
        <v>0</v>
      </c>
      <c r="P45" s="139">
        <v>0</v>
      </c>
      <c r="Q45" s="139">
        <v>0</v>
      </c>
      <c r="R45" s="139">
        <v>0</v>
      </c>
      <c r="S45" s="140">
        <v>0</v>
      </c>
      <c r="T45" s="139">
        <v>0</v>
      </c>
      <c r="U45" s="139">
        <v>17710</v>
      </c>
      <c r="V45" s="139">
        <f t="shared" si="5"/>
        <v>211501</v>
      </c>
      <c r="W45" s="139">
        <f t="shared" si="6"/>
        <v>26144</v>
      </c>
      <c r="X45" s="139">
        <f t="shared" si="7"/>
        <v>0</v>
      </c>
      <c r="Y45" s="139">
        <f t="shared" si="8"/>
        <v>0</v>
      </c>
      <c r="Z45" s="139">
        <f t="shared" si="9"/>
        <v>0</v>
      </c>
      <c r="AA45" s="139">
        <f t="shared" si="10"/>
        <v>26144</v>
      </c>
      <c r="AB45" s="140">
        <v>0</v>
      </c>
      <c r="AC45" s="139">
        <f t="shared" si="11"/>
        <v>0</v>
      </c>
      <c r="AD45" s="139">
        <f t="shared" si="12"/>
        <v>185357</v>
      </c>
    </row>
    <row r="46" spans="1:30" s="123" customFormat="1" ht="12" customHeight="1">
      <c r="A46" s="124" t="s">
        <v>206</v>
      </c>
      <c r="B46" s="125" t="s">
        <v>284</v>
      </c>
      <c r="C46" s="124" t="s">
        <v>285</v>
      </c>
      <c r="D46" s="139">
        <f t="shared" si="1"/>
        <v>25963</v>
      </c>
      <c r="E46" s="139">
        <f t="shared" si="2"/>
        <v>0</v>
      </c>
      <c r="F46" s="139">
        <v>0</v>
      </c>
      <c r="G46" s="139">
        <v>0</v>
      </c>
      <c r="H46" s="139">
        <v>0</v>
      </c>
      <c r="I46" s="139">
        <v>0</v>
      </c>
      <c r="J46" s="140">
        <v>0</v>
      </c>
      <c r="K46" s="139">
        <v>0</v>
      </c>
      <c r="L46" s="139">
        <v>25963</v>
      </c>
      <c r="M46" s="139">
        <f t="shared" si="3"/>
        <v>2670</v>
      </c>
      <c r="N46" s="139">
        <f t="shared" si="4"/>
        <v>0</v>
      </c>
      <c r="O46" s="139">
        <v>0</v>
      </c>
      <c r="P46" s="139">
        <v>0</v>
      </c>
      <c r="Q46" s="139">
        <v>0</v>
      </c>
      <c r="R46" s="139">
        <v>0</v>
      </c>
      <c r="S46" s="140">
        <v>0</v>
      </c>
      <c r="T46" s="139">
        <v>0</v>
      </c>
      <c r="U46" s="139">
        <v>2670</v>
      </c>
      <c r="V46" s="139">
        <f t="shared" si="5"/>
        <v>28633</v>
      </c>
      <c r="W46" s="139">
        <f t="shared" si="6"/>
        <v>0</v>
      </c>
      <c r="X46" s="139">
        <f t="shared" si="7"/>
        <v>0</v>
      </c>
      <c r="Y46" s="139">
        <f t="shared" si="8"/>
        <v>0</v>
      </c>
      <c r="Z46" s="139">
        <f t="shared" si="9"/>
        <v>0</v>
      </c>
      <c r="AA46" s="139">
        <f t="shared" si="10"/>
        <v>0</v>
      </c>
      <c r="AB46" s="140">
        <v>0</v>
      </c>
      <c r="AC46" s="139">
        <f t="shared" si="11"/>
        <v>0</v>
      </c>
      <c r="AD46" s="139">
        <f t="shared" si="12"/>
        <v>28633</v>
      </c>
    </row>
    <row r="47" spans="1:30" s="123" customFormat="1" ht="12" customHeight="1">
      <c r="A47" s="124" t="s">
        <v>206</v>
      </c>
      <c r="B47" s="125" t="s">
        <v>286</v>
      </c>
      <c r="C47" s="124" t="s">
        <v>287</v>
      </c>
      <c r="D47" s="139">
        <f t="shared" si="1"/>
        <v>122993</v>
      </c>
      <c r="E47" s="139">
        <f t="shared" si="2"/>
        <v>13305</v>
      </c>
      <c r="F47" s="139">
        <v>0</v>
      </c>
      <c r="G47" s="139">
        <v>0</v>
      </c>
      <c r="H47" s="139">
        <v>0</v>
      </c>
      <c r="I47" s="139">
        <v>30</v>
      </c>
      <c r="J47" s="140">
        <v>0</v>
      </c>
      <c r="K47" s="139">
        <v>13275</v>
      </c>
      <c r="L47" s="139">
        <v>109688</v>
      </c>
      <c r="M47" s="139">
        <f t="shared" si="3"/>
        <v>12</v>
      </c>
      <c r="N47" s="139">
        <f t="shared" si="4"/>
        <v>12</v>
      </c>
      <c r="O47" s="139">
        <v>0</v>
      </c>
      <c r="P47" s="139">
        <v>0</v>
      </c>
      <c r="Q47" s="139">
        <v>0</v>
      </c>
      <c r="R47" s="139">
        <v>12</v>
      </c>
      <c r="S47" s="140">
        <v>0</v>
      </c>
      <c r="T47" s="139">
        <v>0</v>
      </c>
      <c r="U47" s="139">
        <v>0</v>
      </c>
      <c r="V47" s="139">
        <f t="shared" si="5"/>
        <v>123005</v>
      </c>
      <c r="W47" s="139">
        <f t="shared" si="6"/>
        <v>13317</v>
      </c>
      <c r="X47" s="139">
        <f t="shared" si="7"/>
        <v>0</v>
      </c>
      <c r="Y47" s="139">
        <f t="shared" si="8"/>
        <v>0</v>
      </c>
      <c r="Z47" s="139">
        <f t="shared" si="9"/>
        <v>0</v>
      </c>
      <c r="AA47" s="139">
        <f t="shared" si="10"/>
        <v>42</v>
      </c>
      <c r="AB47" s="140">
        <v>0</v>
      </c>
      <c r="AC47" s="139">
        <f t="shared" si="11"/>
        <v>13275</v>
      </c>
      <c r="AD47" s="139">
        <f t="shared" si="12"/>
        <v>109688</v>
      </c>
    </row>
    <row r="48" spans="1:30" s="123" customFormat="1" ht="12" customHeight="1">
      <c r="A48" s="124" t="s">
        <v>206</v>
      </c>
      <c r="B48" s="125" t="s">
        <v>288</v>
      </c>
      <c r="C48" s="124" t="s">
        <v>289</v>
      </c>
      <c r="D48" s="139">
        <f t="shared" si="1"/>
        <v>33045</v>
      </c>
      <c r="E48" s="139">
        <f t="shared" si="2"/>
        <v>33045</v>
      </c>
      <c r="F48" s="139">
        <v>0</v>
      </c>
      <c r="G48" s="139">
        <v>0</v>
      </c>
      <c r="H48" s="139">
        <v>0</v>
      </c>
      <c r="I48" s="139">
        <v>33045</v>
      </c>
      <c r="J48" s="140">
        <v>0</v>
      </c>
      <c r="K48" s="139"/>
      <c r="L48" s="139">
        <v>0</v>
      </c>
      <c r="M48" s="139">
        <f t="shared" si="3"/>
        <v>0</v>
      </c>
      <c r="N48" s="139">
        <f t="shared" si="4"/>
        <v>0</v>
      </c>
      <c r="O48" s="139">
        <v>0</v>
      </c>
      <c r="P48" s="139">
        <v>0</v>
      </c>
      <c r="Q48" s="139">
        <v>0</v>
      </c>
      <c r="R48" s="139">
        <v>0</v>
      </c>
      <c r="S48" s="140">
        <v>0</v>
      </c>
      <c r="T48" s="139">
        <v>0</v>
      </c>
      <c r="U48" s="139">
        <v>0</v>
      </c>
      <c r="V48" s="139">
        <f t="shared" si="5"/>
        <v>33045</v>
      </c>
      <c r="W48" s="139">
        <f t="shared" si="6"/>
        <v>33045</v>
      </c>
      <c r="X48" s="139">
        <f t="shared" si="7"/>
        <v>0</v>
      </c>
      <c r="Y48" s="139">
        <f t="shared" si="8"/>
        <v>0</v>
      </c>
      <c r="Z48" s="139">
        <f t="shared" si="9"/>
        <v>0</v>
      </c>
      <c r="AA48" s="139">
        <f t="shared" si="10"/>
        <v>33045</v>
      </c>
      <c r="AB48" s="140">
        <v>0</v>
      </c>
      <c r="AC48" s="139">
        <f t="shared" si="11"/>
        <v>0</v>
      </c>
      <c r="AD48" s="139">
        <f t="shared" si="12"/>
        <v>0</v>
      </c>
    </row>
    <row r="49" spans="1:30" s="123" customFormat="1" ht="12" customHeight="1">
      <c r="A49" s="124" t="s">
        <v>206</v>
      </c>
      <c r="B49" s="125" t="s">
        <v>290</v>
      </c>
      <c r="C49" s="124" t="s">
        <v>291</v>
      </c>
      <c r="D49" s="139">
        <f t="shared" si="1"/>
        <v>367798</v>
      </c>
      <c r="E49" s="139">
        <f t="shared" si="2"/>
        <v>103856</v>
      </c>
      <c r="F49" s="139">
        <v>0</v>
      </c>
      <c r="G49" s="139">
        <v>0</v>
      </c>
      <c r="H49" s="139">
        <v>0</v>
      </c>
      <c r="I49" s="139">
        <v>103856</v>
      </c>
      <c r="J49" s="140">
        <v>938689</v>
      </c>
      <c r="K49" s="139">
        <v>0</v>
      </c>
      <c r="L49" s="139">
        <v>263942</v>
      </c>
      <c r="M49" s="139">
        <f t="shared" si="3"/>
        <v>7824</v>
      </c>
      <c r="N49" s="139">
        <f t="shared" si="4"/>
        <v>1545</v>
      </c>
      <c r="O49" s="139">
        <v>0</v>
      </c>
      <c r="P49" s="139">
        <v>0</v>
      </c>
      <c r="Q49" s="139">
        <v>0</v>
      </c>
      <c r="R49" s="139">
        <v>1545</v>
      </c>
      <c r="S49" s="140">
        <v>121869</v>
      </c>
      <c r="T49" s="139">
        <v>0</v>
      </c>
      <c r="U49" s="139">
        <v>6279</v>
      </c>
      <c r="V49" s="139">
        <f t="shared" si="5"/>
        <v>375622</v>
      </c>
      <c r="W49" s="139">
        <f t="shared" si="6"/>
        <v>105401</v>
      </c>
      <c r="X49" s="139">
        <f t="shared" si="7"/>
        <v>0</v>
      </c>
      <c r="Y49" s="139">
        <f t="shared" si="8"/>
        <v>0</v>
      </c>
      <c r="Z49" s="139">
        <f t="shared" si="9"/>
        <v>0</v>
      </c>
      <c r="AA49" s="139">
        <f t="shared" si="10"/>
        <v>105401</v>
      </c>
      <c r="AB49" s="140">
        <f aca="true" t="shared" si="13" ref="AB49:AB60">+SUM(J49,S49)</f>
        <v>1060558</v>
      </c>
      <c r="AC49" s="139">
        <f t="shared" si="11"/>
        <v>0</v>
      </c>
      <c r="AD49" s="139">
        <f t="shared" si="12"/>
        <v>270221</v>
      </c>
    </row>
    <row r="50" spans="1:30" s="123" customFormat="1" ht="12" customHeight="1">
      <c r="A50" s="124" t="s">
        <v>206</v>
      </c>
      <c r="B50" s="125" t="s">
        <v>292</v>
      </c>
      <c r="C50" s="124" t="s">
        <v>293</v>
      </c>
      <c r="D50" s="139">
        <f t="shared" si="1"/>
        <v>33675</v>
      </c>
      <c r="E50" s="139">
        <f t="shared" si="2"/>
        <v>33675</v>
      </c>
      <c r="F50" s="139">
        <v>0</v>
      </c>
      <c r="G50" s="139">
        <v>0</v>
      </c>
      <c r="H50" s="139">
        <v>0</v>
      </c>
      <c r="I50" s="139">
        <v>33675</v>
      </c>
      <c r="J50" s="140">
        <v>242192</v>
      </c>
      <c r="K50" s="139">
        <v>0</v>
      </c>
      <c r="L50" s="139">
        <v>0</v>
      </c>
      <c r="M50" s="139">
        <f t="shared" si="3"/>
        <v>93735</v>
      </c>
      <c r="N50" s="139">
        <f t="shared" si="4"/>
        <v>93735</v>
      </c>
      <c r="O50" s="139">
        <v>0</v>
      </c>
      <c r="P50" s="139">
        <v>0</v>
      </c>
      <c r="Q50" s="139">
        <v>90000</v>
      </c>
      <c r="R50" s="139">
        <v>3735</v>
      </c>
      <c r="S50" s="140">
        <v>98488</v>
      </c>
      <c r="T50" s="139">
        <v>0</v>
      </c>
      <c r="U50" s="139">
        <v>0</v>
      </c>
      <c r="V50" s="139">
        <f t="shared" si="5"/>
        <v>127410</v>
      </c>
      <c r="W50" s="139">
        <f t="shared" si="6"/>
        <v>127410</v>
      </c>
      <c r="X50" s="139">
        <f t="shared" si="7"/>
        <v>0</v>
      </c>
      <c r="Y50" s="139">
        <f t="shared" si="8"/>
        <v>0</v>
      </c>
      <c r="Z50" s="139">
        <f t="shared" si="9"/>
        <v>90000</v>
      </c>
      <c r="AA50" s="139">
        <f t="shared" si="10"/>
        <v>37410</v>
      </c>
      <c r="AB50" s="140">
        <f t="shared" si="13"/>
        <v>340680</v>
      </c>
      <c r="AC50" s="139">
        <f t="shared" si="11"/>
        <v>0</v>
      </c>
      <c r="AD50" s="139">
        <f t="shared" si="12"/>
        <v>0</v>
      </c>
    </row>
    <row r="51" spans="1:30" s="123" customFormat="1" ht="12" customHeight="1">
      <c r="A51" s="124" t="s">
        <v>206</v>
      </c>
      <c r="B51" s="125" t="s">
        <v>294</v>
      </c>
      <c r="C51" s="124" t="s">
        <v>295</v>
      </c>
      <c r="D51" s="139">
        <f t="shared" si="1"/>
        <v>167877</v>
      </c>
      <c r="E51" s="139">
        <f t="shared" si="2"/>
        <v>167877</v>
      </c>
      <c r="F51" s="139">
        <v>0</v>
      </c>
      <c r="G51" s="139">
        <v>0</v>
      </c>
      <c r="H51" s="139">
        <v>0</v>
      </c>
      <c r="I51" s="139">
        <v>77323</v>
      </c>
      <c r="J51" s="140">
        <v>616113</v>
      </c>
      <c r="K51" s="139">
        <v>90554</v>
      </c>
      <c r="L51" s="139">
        <v>0</v>
      </c>
      <c r="M51" s="139">
        <f t="shared" si="3"/>
        <v>0</v>
      </c>
      <c r="N51" s="139">
        <f t="shared" si="4"/>
        <v>0</v>
      </c>
      <c r="O51" s="139">
        <v>0</v>
      </c>
      <c r="P51" s="139">
        <v>0</v>
      </c>
      <c r="Q51" s="139">
        <v>0</v>
      </c>
      <c r="R51" s="139">
        <v>0</v>
      </c>
      <c r="S51" s="140">
        <v>88954</v>
      </c>
      <c r="T51" s="139">
        <v>0</v>
      </c>
      <c r="U51" s="139">
        <v>0</v>
      </c>
      <c r="V51" s="139">
        <f t="shared" si="5"/>
        <v>167877</v>
      </c>
      <c r="W51" s="139">
        <f t="shared" si="6"/>
        <v>167877</v>
      </c>
      <c r="X51" s="139">
        <f t="shared" si="7"/>
        <v>0</v>
      </c>
      <c r="Y51" s="139">
        <f t="shared" si="8"/>
        <v>0</v>
      </c>
      <c r="Z51" s="139">
        <f t="shared" si="9"/>
        <v>0</v>
      </c>
      <c r="AA51" s="139">
        <f t="shared" si="10"/>
        <v>77323</v>
      </c>
      <c r="AB51" s="140">
        <f t="shared" si="13"/>
        <v>705067</v>
      </c>
      <c r="AC51" s="139">
        <f t="shared" si="11"/>
        <v>90554</v>
      </c>
      <c r="AD51" s="139">
        <f t="shared" si="12"/>
        <v>0</v>
      </c>
    </row>
    <row r="52" spans="1:30" s="123" customFormat="1" ht="12" customHeight="1">
      <c r="A52" s="124" t="s">
        <v>206</v>
      </c>
      <c r="B52" s="125" t="s">
        <v>296</v>
      </c>
      <c r="C52" s="124" t="s">
        <v>297</v>
      </c>
      <c r="D52" s="139">
        <f t="shared" si="1"/>
        <v>19476</v>
      </c>
      <c r="E52" s="139">
        <f t="shared" si="2"/>
        <v>3583</v>
      </c>
      <c r="F52" s="139">
        <v>0</v>
      </c>
      <c r="G52" s="139">
        <v>0</v>
      </c>
      <c r="H52" s="139">
        <v>0</v>
      </c>
      <c r="I52" s="139">
        <v>3583</v>
      </c>
      <c r="J52" s="140">
        <v>180572</v>
      </c>
      <c r="K52" s="139">
        <v>0</v>
      </c>
      <c r="L52" s="139">
        <v>15893</v>
      </c>
      <c r="M52" s="139">
        <f t="shared" si="3"/>
        <v>5509</v>
      </c>
      <c r="N52" s="139">
        <f t="shared" si="4"/>
        <v>1100</v>
      </c>
      <c r="O52" s="139">
        <v>0</v>
      </c>
      <c r="P52" s="139">
        <v>0</v>
      </c>
      <c r="Q52" s="139">
        <v>0</v>
      </c>
      <c r="R52" s="139">
        <v>1100</v>
      </c>
      <c r="S52" s="140">
        <v>51073</v>
      </c>
      <c r="T52" s="139">
        <v>0</v>
      </c>
      <c r="U52" s="139">
        <v>4409</v>
      </c>
      <c r="V52" s="139">
        <f t="shared" si="5"/>
        <v>24985</v>
      </c>
      <c r="W52" s="139">
        <f t="shared" si="6"/>
        <v>4683</v>
      </c>
      <c r="X52" s="139">
        <f t="shared" si="7"/>
        <v>0</v>
      </c>
      <c r="Y52" s="139">
        <f t="shared" si="8"/>
        <v>0</v>
      </c>
      <c r="Z52" s="139">
        <f t="shared" si="9"/>
        <v>0</v>
      </c>
      <c r="AA52" s="139">
        <f t="shared" si="10"/>
        <v>4683</v>
      </c>
      <c r="AB52" s="140">
        <f t="shared" si="13"/>
        <v>231645</v>
      </c>
      <c r="AC52" s="139">
        <f t="shared" si="11"/>
        <v>0</v>
      </c>
      <c r="AD52" s="139">
        <f t="shared" si="12"/>
        <v>20302</v>
      </c>
    </row>
    <row r="53" spans="1:30" s="123" customFormat="1" ht="12" customHeight="1">
      <c r="A53" s="124" t="s">
        <v>206</v>
      </c>
      <c r="B53" s="125" t="s">
        <v>298</v>
      </c>
      <c r="C53" s="124" t="s">
        <v>299</v>
      </c>
      <c r="D53" s="139">
        <f t="shared" si="1"/>
        <v>14701</v>
      </c>
      <c r="E53" s="139">
        <f t="shared" si="2"/>
        <v>14701</v>
      </c>
      <c r="F53" s="139">
        <v>0</v>
      </c>
      <c r="G53" s="139">
        <v>0</v>
      </c>
      <c r="H53" s="139">
        <v>0</v>
      </c>
      <c r="I53" s="139">
        <v>14701</v>
      </c>
      <c r="J53" s="140">
        <v>240882</v>
      </c>
      <c r="K53" s="139">
        <v>0</v>
      </c>
      <c r="L53" s="139">
        <v>0</v>
      </c>
      <c r="M53" s="139">
        <f t="shared" si="3"/>
        <v>32612</v>
      </c>
      <c r="N53" s="139">
        <f t="shared" si="4"/>
        <v>32612</v>
      </c>
      <c r="O53" s="139">
        <v>0</v>
      </c>
      <c r="P53" s="139">
        <v>0</v>
      </c>
      <c r="Q53" s="139">
        <v>0</v>
      </c>
      <c r="R53" s="139">
        <v>32612</v>
      </c>
      <c r="S53" s="140">
        <v>37994</v>
      </c>
      <c r="T53" s="139">
        <v>0</v>
      </c>
      <c r="U53" s="139">
        <v>0</v>
      </c>
      <c r="V53" s="139">
        <f t="shared" si="5"/>
        <v>47313</v>
      </c>
      <c r="W53" s="139">
        <f t="shared" si="6"/>
        <v>47313</v>
      </c>
      <c r="X53" s="139">
        <f t="shared" si="7"/>
        <v>0</v>
      </c>
      <c r="Y53" s="139">
        <f t="shared" si="8"/>
        <v>0</v>
      </c>
      <c r="Z53" s="139">
        <f t="shared" si="9"/>
        <v>0</v>
      </c>
      <c r="AA53" s="139">
        <f t="shared" si="10"/>
        <v>47313</v>
      </c>
      <c r="AB53" s="140">
        <f t="shared" si="13"/>
        <v>278876</v>
      </c>
      <c r="AC53" s="139">
        <f t="shared" si="11"/>
        <v>0</v>
      </c>
      <c r="AD53" s="139">
        <f t="shared" si="12"/>
        <v>0</v>
      </c>
    </row>
    <row r="54" spans="1:30" s="123" customFormat="1" ht="12" customHeight="1">
      <c r="A54" s="124" t="s">
        <v>206</v>
      </c>
      <c r="B54" s="125" t="s">
        <v>300</v>
      </c>
      <c r="C54" s="124" t="s">
        <v>301</v>
      </c>
      <c r="D54" s="139">
        <f t="shared" si="1"/>
        <v>73050</v>
      </c>
      <c r="E54" s="139">
        <f t="shared" si="2"/>
        <v>5809</v>
      </c>
      <c r="F54" s="139">
        <v>0</v>
      </c>
      <c r="G54" s="139">
        <v>0</v>
      </c>
      <c r="H54" s="139">
        <v>0</v>
      </c>
      <c r="I54" s="139">
        <v>1359</v>
      </c>
      <c r="J54" s="140">
        <v>376660</v>
      </c>
      <c r="K54" s="139">
        <v>4450</v>
      </c>
      <c r="L54" s="139">
        <v>67241</v>
      </c>
      <c r="M54" s="139">
        <f t="shared" si="3"/>
        <v>33232</v>
      </c>
      <c r="N54" s="139">
        <f t="shared" si="4"/>
        <v>19627</v>
      </c>
      <c r="O54" s="139">
        <v>0</v>
      </c>
      <c r="P54" s="139">
        <v>0</v>
      </c>
      <c r="Q54" s="139">
        <v>0</v>
      </c>
      <c r="R54" s="139">
        <v>19627</v>
      </c>
      <c r="S54" s="140">
        <v>76212</v>
      </c>
      <c r="T54" s="139">
        <v>0</v>
      </c>
      <c r="U54" s="139">
        <v>13605</v>
      </c>
      <c r="V54" s="139">
        <f t="shared" si="5"/>
        <v>106282</v>
      </c>
      <c r="W54" s="139">
        <f t="shared" si="6"/>
        <v>25436</v>
      </c>
      <c r="X54" s="139">
        <f t="shared" si="7"/>
        <v>0</v>
      </c>
      <c r="Y54" s="139">
        <f t="shared" si="8"/>
        <v>0</v>
      </c>
      <c r="Z54" s="139">
        <f t="shared" si="9"/>
        <v>0</v>
      </c>
      <c r="AA54" s="139">
        <f t="shared" si="10"/>
        <v>20986</v>
      </c>
      <c r="AB54" s="140">
        <f t="shared" si="13"/>
        <v>452872</v>
      </c>
      <c r="AC54" s="139">
        <f t="shared" si="11"/>
        <v>4450</v>
      </c>
      <c r="AD54" s="139">
        <f t="shared" si="12"/>
        <v>80846</v>
      </c>
    </row>
    <row r="55" spans="1:30" s="123" customFormat="1" ht="12" customHeight="1">
      <c r="A55" s="124" t="s">
        <v>206</v>
      </c>
      <c r="B55" s="125" t="s">
        <v>302</v>
      </c>
      <c r="C55" s="124" t="s">
        <v>303</v>
      </c>
      <c r="D55" s="139">
        <f t="shared" si="1"/>
        <v>0</v>
      </c>
      <c r="E55" s="139">
        <f t="shared" si="2"/>
        <v>0</v>
      </c>
      <c r="F55" s="139">
        <v>0</v>
      </c>
      <c r="G55" s="139">
        <v>0</v>
      </c>
      <c r="H55" s="139">
        <v>0</v>
      </c>
      <c r="I55" s="139">
        <v>0</v>
      </c>
      <c r="J55" s="140">
        <v>0</v>
      </c>
      <c r="K55" s="139">
        <v>0</v>
      </c>
      <c r="L55" s="139">
        <v>0</v>
      </c>
      <c r="M55" s="139">
        <f t="shared" si="3"/>
        <v>48249</v>
      </c>
      <c r="N55" s="139">
        <f t="shared" si="4"/>
        <v>48249</v>
      </c>
      <c r="O55" s="139">
        <v>0</v>
      </c>
      <c r="P55" s="139">
        <v>0</v>
      </c>
      <c r="Q55" s="139">
        <v>0</v>
      </c>
      <c r="R55" s="139">
        <v>8371</v>
      </c>
      <c r="S55" s="140">
        <v>114409</v>
      </c>
      <c r="T55" s="139">
        <v>39878</v>
      </c>
      <c r="U55" s="139">
        <v>0</v>
      </c>
      <c r="V55" s="139">
        <f t="shared" si="5"/>
        <v>48249</v>
      </c>
      <c r="W55" s="139">
        <f t="shared" si="6"/>
        <v>48249</v>
      </c>
      <c r="X55" s="139">
        <f t="shared" si="7"/>
        <v>0</v>
      </c>
      <c r="Y55" s="139">
        <f t="shared" si="8"/>
        <v>0</v>
      </c>
      <c r="Z55" s="139">
        <f t="shared" si="9"/>
        <v>0</v>
      </c>
      <c r="AA55" s="139">
        <f t="shared" si="10"/>
        <v>8371</v>
      </c>
      <c r="AB55" s="140">
        <f t="shared" si="13"/>
        <v>114409</v>
      </c>
      <c r="AC55" s="139">
        <f t="shared" si="11"/>
        <v>39878</v>
      </c>
      <c r="AD55" s="139">
        <f t="shared" si="12"/>
        <v>0</v>
      </c>
    </row>
    <row r="56" spans="1:30" s="123" customFormat="1" ht="12" customHeight="1">
      <c r="A56" s="124" t="s">
        <v>206</v>
      </c>
      <c r="B56" s="125" t="s">
        <v>304</v>
      </c>
      <c r="C56" s="124" t="s">
        <v>305</v>
      </c>
      <c r="D56" s="139">
        <f t="shared" si="1"/>
        <v>27418</v>
      </c>
      <c r="E56" s="139">
        <f t="shared" si="2"/>
        <v>27418</v>
      </c>
      <c r="F56" s="139">
        <v>18278</v>
      </c>
      <c r="G56" s="139">
        <v>0</v>
      </c>
      <c r="H56" s="139">
        <v>0</v>
      </c>
      <c r="I56" s="139">
        <v>0</v>
      </c>
      <c r="J56" s="140">
        <v>144902</v>
      </c>
      <c r="K56" s="139">
        <v>9140</v>
      </c>
      <c r="L56" s="139">
        <v>0</v>
      </c>
      <c r="M56" s="139">
        <f t="shared" si="3"/>
        <v>0</v>
      </c>
      <c r="N56" s="139">
        <f t="shared" si="4"/>
        <v>0</v>
      </c>
      <c r="O56" s="139">
        <v>0</v>
      </c>
      <c r="P56" s="139">
        <v>0</v>
      </c>
      <c r="Q56" s="139">
        <v>0</v>
      </c>
      <c r="R56" s="139">
        <v>0</v>
      </c>
      <c r="S56" s="140">
        <v>0</v>
      </c>
      <c r="T56" s="139">
        <v>0</v>
      </c>
      <c r="U56" s="139">
        <v>0</v>
      </c>
      <c r="V56" s="139">
        <f t="shared" si="5"/>
        <v>27418</v>
      </c>
      <c r="W56" s="139">
        <f t="shared" si="6"/>
        <v>27418</v>
      </c>
      <c r="X56" s="139">
        <f t="shared" si="7"/>
        <v>18278</v>
      </c>
      <c r="Y56" s="139">
        <f t="shared" si="8"/>
        <v>0</v>
      </c>
      <c r="Z56" s="139">
        <f t="shared" si="9"/>
        <v>0</v>
      </c>
      <c r="AA56" s="139">
        <f t="shared" si="10"/>
        <v>0</v>
      </c>
      <c r="AB56" s="140">
        <f t="shared" si="13"/>
        <v>144902</v>
      </c>
      <c r="AC56" s="139">
        <f t="shared" si="11"/>
        <v>9140</v>
      </c>
      <c r="AD56" s="139">
        <f t="shared" si="12"/>
        <v>0</v>
      </c>
    </row>
    <row r="57" spans="1:30" s="123" customFormat="1" ht="12" customHeight="1">
      <c r="A57" s="124" t="s">
        <v>206</v>
      </c>
      <c r="B57" s="125" t="s">
        <v>306</v>
      </c>
      <c r="C57" s="124" t="s">
        <v>307</v>
      </c>
      <c r="D57" s="139">
        <f t="shared" si="1"/>
        <v>11668</v>
      </c>
      <c r="E57" s="139">
        <f t="shared" si="2"/>
        <v>11668</v>
      </c>
      <c r="F57" s="139">
        <v>0</v>
      </c>
      <c r="G57" s="139">
        <v>0</v>
      </c>
      <c r="H57" s="139">
        <v>0</v>
      </c>
      <c r="I57" s="139">
        <v>0</v>
      </c>
      <c r="J57" s="140">
        <v>170807</v>
      </c>
      <c r="K57" s="139">
        <v>11668</v>
      </c>
      <c r="L57" s="139">
        <v>0</v>
      </c>
      <c r="M57" s="139">
        <f t="shared" si="3"/>
        <v>0</v>
      </c>
      <c r="N57" s="139">
        <f t="shared" si="4"/>
        <v>0</v>
      </c>
      <c r="O57" s="139">
        <v>0</v>
      </c>
      <c r="P57" s="139">
        <v>0</v>
      </c>
      <c r="Q57" s="139">
        <v>0</v>
      </c>
      <c r="R57" s="139">
        <v>0</v>
      </c>
      <c r="S57" s="140">
        <v>0</v>
      </c>
      <c r="T57" s="139">
        <v>0</v>
      </c>
      <c r="U57" s="139">
        <v>0</v>
      </c>
      <c r="V57" s="139">
        <f t="shared" si="5"/>
        <v>11668</v>
      </c>
      <c r="W57" s="139">
        <f t="shared" si="6"/>
        <v>11668</v>
      </c>
      <c r="X57" s="139">
        <f t="shared" si="7"/>
        <v>0</v>
      </c>
      <c r="Y57" s="139">
        <f t="shared" si="8"/>
        <v>0</v>
      </c>
      <c r="Z57" s="139">
        <f t="shared" si="9"/>
        <v>0</v>
      </c>
      <c r="AA57" s="139">
        <f t="shared" si="10"/>
        <v>0</v>
      </c>
      <c r="AB57" s="140">
        <f t="shared" si="13"/>
        <v>170807</v>
      </c>
      <c r="AC57" s="139">
        <f t="shared" si="11"/>
        <v>11668</v>
      </c>
      <c r="AD57" s="139">
        <f t="shared" si="12"/>
        <v>0</v>
      </c>
    </row>
    <row r="58" spans="1:30" s="123" customFormat="1" ht="12" customHeight="1">
      <c r="A58" s="124" t="s">
        <v>206</v>
      </c>
      <c r="B58" s="125" t="s">
        <v>308</v>
      </c>
      <c r="C58" s="124" t="s">
        <v>309</v>
      </c>
      <c r="D58" s="139">
        <f t="shared" si="1"/>
        <v>23179</v>
      </c>
      <c r="E58" s="139">
        <f t="shared" si="2"/>
        <v>8088</v>
      </c>
      <c r="F58" s="139">
        <v>0</v>
      </c>
      <c r="G58" s="139">
        <v>0</v>
      </c>
      <c r="H58" s="139">
        <v>0</v>
      </c>
      <c r="I58" s="139">
        <v>8088</v>
      </c>
      <c r="J58" s="140">
        <v>307562</v>
      </c>
      <c r="K58" s="139">
        <v>0</v>
      </c>
      <c r="L58" s="139">
        <v>15091</v>
      </c>
      <c r="M58" s="139">
        <f t="shared" si="3"/>
        <v>0</v>
      </c>
      <c r="N58" s="139">
        <f t="shared" si="4"/>
        <v>0</v>
      </c>
      <c r="O58" s="139">
        <v>0</v>
      </c>
      <c r="P58" s="139">
        <v>0</v>
      </c>
      <c r="Q58" s="139">
        <v>0</v>
      </c>
      <c r="R58" s="139">
        <v>0</v>
      </c>
      <c r="S58" s="140">
        <v>0</v>
      </c>
      <c r="T58" s="139">
        <v>0</v>
      </c>
      <c r="U58" s="139">
        <v>0</v>
      </c>
      <c r="V58" s="139">
        <f t="shared" si="5"/>
        <v>23179</v>
      </c>
      <c r="W58" s="139">
        <f t="shared" si="6"/>
        <v>8088</v>
      </c>
      <c r="X58" s="139">
        <f t="shared" si="7"/>
        <v>0</v>
      </c>
      <c r="Y58" s="139">
        <f t="shared" si="8"/>
        <v>0</v>
      </c>
      <c r="Z58" s="139">
        <f t="shared" si="9"/>
        <v>0</v>
      </c>
      <c r="AA58" s="139">
        <f t="shared" si="10"/>
        <v>8088</v>
      </c>
      <c r="AB58" s="140">
        <f t="shared" si="13"/>
        <v>307562</v>
      </c>
      <c r="AC58" s="139">
        <f t="shared" si="11"/>
        <v>0</v>
      </c>
      <c r="AD58" s="139">
        <f t="shared" si="12"/>
        <v>15091</v>
      </c>
    </row>
    <row r="59" spans="1:30" s="123" customFormat="1" ht="12" customHeight="1">
      <c r="A59" s="124" t="s">
        <v>206</v>
      </c>
      <c r="B59" s="125" t="s">
        <v>310</v>
      </c>
      <c r="C59" s="124" t="s">
        <v>311</v>
      </c>
      <c r="D59" s="139">
        <f t="shared" si="1"/>
        <v>127091</v>
      </c>
      <c r="E59" s="139">
        <f t="shared" si="2"/>
        <v>0</v>
      </c>
      <c r="F59" s="139">
        <v>0</v>
      </c>
      <c r="G59" s="139">
        <v>0</v>
      </c>
      <c r="H59" s="139">
        <v>0</v>
      </c>
      <c r="I59" s="139">
        <v>0</v>
      </c>
      <c r="J59" s="140">
        <v>948402</v>
      </c>
      <c r="K59" s="139">
        <v>0</v>
      </c>
      <c r="L59" s="139">
        <v>127091</v>
      </c>
      <c r="M59" s="139">
        <f t="shared" si="3"/>
        <v>0</v>
      </c>
      <c r="N59" s="139">
        <f t="shared" si="4"/>
        <v>0</v>
      </c>
      <c r="O59" s="139">
        <v>0</v>
      </c>
      <c r="P59" s="139">
        <v>0</v>
      </c>
      <c r="Q59" s="139">
        <v>0</v>
      </c>
      <c r="R59" s="139">
        <v>0</v>
      </c>
      <c r="S59" s="140">
        <v>0</v>
      </c>
      <c r="T59" s="139">
        <v>0</v>
      </c>
      <c r="U59" s="139">
        <v>0</v>
      </c>
      <c r="V59" s="139">
        <f t="shared" si="5"/>
        <v>127091</v>
      </c>
      <c r="W59" s="139">
        <f t="shared" si="6"/>
        <v>0</v>
      </c>
      <c r="X59" s="139">
        <f t="shared" si="7"/>
        <v>0</v>
      </c>
      <c r="Y59" s="139">
        <f t="shared" si="8"/>
        <v>0</v>
      </c>
      <c r="Z59" s="139">
        <f t="shared" si="9"/>
        <v>0</v>
      </c>
      <c r="AA59" s="139">
        <f t="shared" si="10"/>
        <v>0</v>
      </c>
      <c r="AB59" s="140">
        <f t="shared" si="13"/>
        <v>948402</v>
      </c>
      <c r="AC59" s="139">
        <f t="shared" si="11"/>
        <v>0</v>
      </c>
      <c r="AD59" s="139">
        <f t="shared" si="12"/>
        <v>127091</v>
      </c>
    </row>
    <row r="60" spans="1:30" s="123" customFormat="1" ht="12" customHeight="1">
      <c r="A60" s="124" t="s">
        <v>206</v>
      </c>
      <c r="B60" s="125" t="s">
        <v>312</v>
      </c>
      <c r="C60" s="124" t="s">
        <v>313</v>
      </c>
      <c r="D60" s="139">
        <f t="shared" si="1"/>
        <v>883911</v>
      </c>
      <c r="E60" s="139">
        <f t="shared" si="2"/>
        <v>356661</v>
      </c>
      <c r="F60" s="139">
        <v>0</v>
      </c>
      <c r="G60" s="139">
        <v>0</v>
      </c>
      <c r="H60" s="139">
        <v>0</v>
      </c>
      <c r="I60" s="139">
        <v>352238</v>
      </c>
      <c r="J60" s="140">
        <v>784644</v>
      </c>
      <c r="K60" s="139">
        <v>4423</v>
      </c>
      <c r="L60" s="139">
        <v>527250</v>
      </c>
      <c r="M60" s="139">
        <f t="shared" si="3"/>
        <v>0</v>
      </c>
      <c r="N60" s="139">
        <f t="shared" si="4"/>
        <v>0</v>
      </c>
      <c r="O60" s="139">
        <v>0</v>
      </c>
      <c r="P60" s="139">
        <v>0</v>
      </c>
      <c r="Q60" s="139">
        <v>0</v>
      </c>
      <c r="R60" s="139">
        <v>0</v>
      </c>
      <c r="S60" s="140">
        <v>0</v>
      </c>
      <c r="T60" s="139">
        <v>0</v>
      </c>
      <c r="U60" s="139">
        <v>0</v>
      </c>
      <c r="V60" s="139">
        <f t="shared" si="5"/>
        <v>883911</v>
      </c>
      <c r="W60" s="139">
        <f t="shared" si="6"/>
        <v>356661</v>
      </c>
      <c r="X60" s="139">
        <f t="shared" si="7"/>
        <v>0</v>
      </c>
      <c r="Y60" s="139">
        <f t="shared" si="8"/>
        <v>0</v>
      </c>
      <c r="Z60" s="139">
        <f t="shared" si="9"/>
        <v>0</v>
      </c>
      <c r="AA60" s="139">
        <f t="shared" si="10"/>
        <v>352238</v>
      </c>
      <c r="AB60" s="140">
        <f t="shared" si="13"/>
        <v>784644</v>
      </c>
      <c r="AC60" s="139">
        <f t="shared" si="11"/>
        <v>4423</v>
      </c>
      <c r="AD60" s="139">
        <f t="shared" si="12"/>
        <v>527250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26.69921875" style="136" customWidth="1"/>
    <col min="4" max="87" width="14.69921875" style="138" customWidth="1"/>
    <col min="88" max="16384" width="9" style="136" customWidth="1"/>
  </cols>
  <sheetData>
    <row r="1" spans="1:87" s="44" customFormat="1" ht="17.25">
      <c r="A1" s="106" t="s">
        <v>203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4" t="s">
        <v>119</v>
      </c>
      <c r="B2" s="144" t="s">
        <v>120</v>
      </c>
      <c r="C2" s="150" t="s">
        <v>121</v>
      </c>
      <c r="D2" s="108" t="s">
        <v>122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123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124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5"/>
      <c r="B3" s="145"/>
      <c r="C3" s="151"/>
      <c r="D3" s="110" t="s">
        <v>125</v>
      </c>
      <c r="E3" s="60"/>
      <c r="F3" s="60"/>
      <c r="G3" s="60"/>
      <c r="H3" s="60"/>
      <c r="I3" s="60"/>
      <c r="J3" s="60"/>
      <c r="K3" s="65"/>
      <c r="L3" s="61" t="s">
        <v>126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127</v>
      </c>
      <c r="AE3" s="70" t="s">
        <v>128</v>
      </c>
      <c r="AF3" s="110" t="s">
        <v>125</v>
      </c>
      <c r="AG3" s="60"/>
      <c r="AH3" s="60"/>
      <c r="AI3" s="60"/>
      <c r="AJ3" s="60"/>
      <c r="AK3" s="60"/>
      <c r="AL3" s="60"/>
      <c r="AM3" s="65"/>
      <c r="AN3" s="61" t="s">
        <v>126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127</v>
      </c>
      <c r="BG3" s="70" t="s">
        <v>128</v>
      </c>
      <c r="BH3" s="110" t="s">
        <v>125</v>
      </c>
      <c r="BI3" s="60"/>
      <c r="BJ3" s="60"/>
      <c r="BK3" s="60"/>
      <c r="BL3" s="60"/>
      <c r="BM3" s="60"/>
      <c r="BN3" s="60"/>
      <c r="BO3" s="65"/>
      <c r="BP3" s="61" t="s">
        <v>126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127</v>
      </c>
      <c r="CI3" s="70" t="s">
        <v>128</v>
      </c>
    </row>
    <row r="4" spans="1:87" s="44" customFormat="1" ht="13.5" customHeight="1">
      <c r="A4" s="145"/>
      <c r="B4" s="145"/>
      <c r="C4" s="151"/>
      <c r="D4" s="70" t="s">
        <v>128</v>
      </c>
      <c r="E4" s="75" t="s">
        <v>129</v>
      </c>
      <c r="F4" s="69"/>
      <c r="G4" s="73"/>
      <c r="H4" s="60"/>
      <c r="I4" s="74"/>
      <c r="J4" s="111" t="s">
        <v>130</v>
      </c>
      <c r="K4" s="142" t="s">
        <v>131</v>
      </c>
      <c r="L4" s="70" t="s">
        <v>128</v>
      </c>
      <c r="M4" s="110" t="s">
        <v>132</v>
      </c>
      <c r="N4" s="67"/>
      <c r="O4" s="67"/>
      <c r="P4" s="67"/>
      <c r="Q4" s="68"/>
      <c r="R4" s="110" t="s">
        <v>133</v>
      </c>
      <c r="S4" s="60"/>
      <c r="T4" s="60"/>
      <c r="U4" s="74"/>
      <c r="V4" s="75" t="s">
        <v>134</v>
      </c>
      <c r="W4" s="110" t="s">
        <v>135</v>
      </c>
      <c r="X4" s="66"/>
      <c r="Y4" s="67"/>
      <c r="Z4" s="67"/>
      <c r="AA4" s="68"/>
      <c r="AB4" s="75" t="s">
        <v>136</v>
      </c>
      <c r="AC4" s="75" t="s">
        <v>137</v>
      </c>
      <c r="AD4" s="70"/>
      <c r="AE4" s="70"/>
      <c r="AF4" s="70" t="s">
        <v>128</v>
      </c>
      <c r="AG4" s="75" t="s">
        <v>129</v>
      </c>
      <c r="AH4" s="69"/>
      <c r="AI4" s="73"/>
      <c r="AJ4" s="60"/>
      <c r="AK4" s="74"/>
      <c r="AL4" s="111" t="s">
        <v>130</v>
      </c>
      <c r="AM4" s="142" t="s">
        <v>131</v>
      </c>
      <c r="AN4" s="70" t="s">
        <v>128</v>
      </c>
      <c r="AO4" s="110" t="s">
        <v>132</v>
      </c>
      <c r="AP4" s="67"/>
      <c r="AQ4" s="67"/>
      <c r="AR4" s="67"/>
      <c r="AS4" s="68"/>
      <c r="AT4" s="110" t="s">
        <v>133</v>
      </c>
      <c r="AU4" s="60"/>
      <c r="AV4" s="60"/>
      <c r="AW4" s="74"/>
      <c r="AX4" s="75" t="s">
        <v>134</v>
      </c>
      <c r="AY4" s="110" t="s">
        <v>135</v>
      </c>
      <c r="AZ4" s="76"/>
      <c r="BA4" s="76"/>
      <c r="BB4" s="77"/>
      <c r="BC4" s="68"/>
      <c r="BD4" s="75" t="s">
        <v>136</v>
      </c>
      <c r="BE4" s="75" t="s">
        <v>137</v>
      </c>
      <c r="BF4" s="70"/>
      <c r="BG4" s="70"/>
      <c r="BH4" s="70" t="s">
        <v>128</v>
      </c>
      <c r="BI4" s="75" t="s">
        <v>129</v>
      </c>
      <c r="BJ4" s="69"/>
      <c r="BK4" s="73"/>
      <c r="BL4" s="60"/>
      <c r="BM4" s="74"/>
      <c r="BN4" s="111" t="s">
        <v>130</v>
      </c>
      <c r="BO4" s="142" t="s">
        <v>131</v>
      </c>
      <c r="BP4" s="70" t="s">
        <v>128</v>
      </c>
      <c r="BQ4" s="110" t="s">
        <v>132</v>
      </c>
      <c r="BR4" s="67"/>
      <c r="BS4" s="67"/>
      <c r="BT4" s="67"/>
      <c r="BU4" s="68"/>
      <c r="BV4" s="110" t="s">
        <v>133</v>
      </c>
      <c r="BW4" s="60"/>
      <c r="BX4" s="60"/>
      <c r="BY4" s="74"/>
      <c r="BZ4" s="75" t="s">
        <v>134</v>
      </c>
      <c r="CA4" s="110" t="s">
        <v>135</v>
      </c>
      <c r="CB4" s="67"/>
      <c r="CC4" s="67"/>
      <c r="CD4" s="67"/>
      <c r="CE4" s="68"/>
      <c r="CF4" s="75" t="s">
        <v>136</v>
      </c>
      <c r="CG4" s="75" t="s">
        <v>137</v>
      </c>
      <c r="CH4" s="70"/>
      <c r="CI4" s="70"/>
    </row>
    <row r="5" spans="1:87" s="44" customFormat="1" ht="23.25" customHeight="1">
      <c r="A5" s="145"/>
      <c r="B5" s="145"/>
      <c r="C5" s="151"/>
      <c r="D5" s="70"/>
      <c r="E5" s="70" t="s">
        <v>128</v>
      </c>
      <c r="F5" s="111" t="s">
        <v>138</v>
      </c>
      <c r="G5" s="111" t="s">
        <v>139</v>
      </c>
      <c r="H5" s="111" t="s">
        <v>140</v>
      </c>
      <c r="I5" s="111" t="s">
        <v>127</v>
      </c>
      <c r="J5" s="78"/>
      <c r="K5" s="143"/>
      <c r="L5" s="70"/>
      <c r="M5" s="70" t="s">
        <v>128</v>
      </c>
      <c r="N5" s="70" t="s">
        <v>141</v>
      </c>
      <c r="O5" s="70" t="s">
        <v>142</v>
      </c>
      <c r="P5" s="70" t="s">
        <v>143</v>
      </c>
      <c r="Q5" s="70" t="s">
        <v>144</v>
      </c>
      <c r="R5" s="70" t="s">
        <v>128</v>
      </c>
      <c r="S5" s="75" t="s">
        <v>145</v>
      </c>
      <c r="T5" s="75" t="s">
        <v>146</v>
      </c>
      <c r="U5" s="75" t="s">
        <v>147</v>
      </c>
      <c r="V5" s="70"/>
      <c r="W5" s="70" t="s">
        <v>128</v>
      </c>
      <c r="X5" s="75" t="s">
        <v>145</v>
      </c>
      <c r="Y5" s="75" t="s">
        <v>146</v>
      </c>
      <c r="Z5" s="75" t="s">
        <v>147</v>
      </c>
      <c r="AA5" s="75" t="s">
        <v>127</v>
      </c>
      <c r="AB5" s="70"/>
      <c r="AC5" s="70"/>
      <c r="AD5" s="70"/>
      <c r="AE5" s="70"/>
      <c r="AF5" s="70"/>
      <c r="AG5" s="70" t="s">
        <v>128</v>
      </c>
      <c r="AH5" s="111" t="s">
        <v>138</v>
      </c>
      <c r="AI5" s="111" t="s">
        <v>139</v>
      </c>
      <c r="AJ5" s="111" t="s">
        <v>140</v>
      </c>
      <c r="AK5" s="111" t="s">
        <v>127</v>
      </c>
      <c r="AL5" s="78"/>
      <c r="AM5" s="143"/>
      <c r="AN5" s="70"/>
      <c r="AO5" s="70" t="s">
        <v>128</v>
      </c>
      <c r="AP5" s="70" t="s">
        <v>141</v>
      </c>
      <c r="AQ5" s="70" t="s">
        <v>142</v>
      </c>
      <c r="AR5" s="70" t="s">
        <v>143</v>
      </c>
      <c r="AS5" s="70" t="s">
        <v>144</v>
      </c>
      <c r="AT5" s="70" t="s">
        <v>128</v>
      </c>
      <c r="AU5" s="75" t="s">
        <v>145</v>
      </c>
      <c r="AV5" s="75" t="s">
        <v>146</v>
      </c>
      <c r="AW5" s="75" t="s">
        <v>147</v>
      </c>
      <c r="AX5" s="70"/>
      <c r="AY5" s="70" t="s">
        <v>128</v>
      </c>
      <c r="AZ5" s="75" t="s">
        <v>145</v>
      </c>
      <c r="BA5" s="75" t="s">
        <v>146</v>
      </c>
      <c r="BB5" s="75" t="s">
        <v>147</v>
      </c>
      <c r="BC5" s="75" t="s">
        <v>127</v>
      </c>
      <c r="BD5" s="70"/>
      <c r="BE5" s="70"/>
      <c r="BF5" s="70"/>
      <c r="BG5" s="70"/>
      <c r="BH5" s="70"/>
      <c r="BI5" s="70" t="s">
        <v>128</v>
      </c>
      <c r="BJ5" s="111" t="s">
        <v>138</v>
      </c>
      <c r="BK5" s="111" t="s">
        <v>139</v>
      </c>
      <c r="BL5" s="111" t="s">
        <v>140</v>
      </c>
      <c r="BM5" s="111" t="s">
        <v>127</v>
      </c>
      <c r="BN5" s="78"/>
      <c r="BO5" s="143"/>
      <c r="BP5" s="70"/>
      <c r="BQ5" s="70" t="s">
        <v>128</v>
      </c>
      <c r="BR5" s="70" t="s">
        <v>141</v>
      </c>
      <c r="BS5" s="70" t="s">
        <v>142</v>
      </c>
      <c r="BT5" s="70" t="s">
        <v>143</v>
      </c>
      <c r="BU5" s="70" t="s">
        <v>144</v>
      </c>
      <c r="BV5" s="70" t="s">
        <v>128</v>
      </c>
      <c r="BW5" s="75" t="s">
        <v>145</v>
      </c>
      <c r="BX5" s="75" t="s">
        <v>146</v>
      </c>
      <c r="BY5" s="75" t="s">
        <v>147</v>
      </c>
      <c r="BZ5" s="70"/>
      <c r="CA5" s="70" t="s">
        <v>128</v>
      </c>
      <c r="CB5" s="75" t="s">
        <v>145</v>
      </c>
      <c r="CC5" s="75" t="s">
        <v>146</v>
      </c>
      <c r="CD5" s="75" t="s">
        <v>147</v>
      </c>
      <c r="CE5" s="75" t="s">
        <v>127</v>
      </c>
      <c r="CF5" s="70"/>
      <c r="CG5" s="70"/>
      <c r="CH5" s="70"/>
      <c r="CI5" s="70"/>
    </row>
    <row r="6" spans="1:87" s="45" customFormat="1" ht="13.5">
      <c r="A6" s="146"/>
      <c r="B6" s="146"/>
      <c r="C6" s="152"/>
      <c r="D6" s="81" t="s">
        <v>148</v>
      </c>
      <c r="E6" s="81" t="s">
        <v>148</v>
      </c>
      <c r="F6" s="82" t="s">
        <v>148</v>
      </c>
      <c r="G6" s="82" t="s">
        <v>148</v>
      </c>
      <c r="H6" s="82" t="s">
        <v>148</v>
      </c>
      <c r="I6" s="82" t="s">
        <v>148</v>
      </c>
      <c r="J6" s="82" t="s">
        <v>148</v>
      </c>
      <c r="K6" s="82" t="s">
        <v>148</v>
      </c>
      <c r="L6" s="81" t="s">
        <v>148</v>
      </c>
      <c r="M6" s="81" t="s">
        <v>148</v>
      </c>
      <c r="N6" s="81" t="s">
        <v>148</v>
      </c>
      <c r="O6" s="81" t="s">
        <v>148</v>
      </c>
      <c r="P6" s="81" t="s">
        <v>148</v>
      </c>
      <c r="Q6" s="81" t="s">
        <v>148</v>
      </c>
      <c r="R6" s="81" t="s">
        <v>148</v>
      </c>
      <c r="S6" s="81" t="s">
        <v>148</v>
      </c>
      <c r="T6" s="81" t="s">
        <v>148</v>
      </c>
      <c r="U6" s="81" t="s">
        <v>148</v>
      </c>
      <c r="V6" s="81" t="s">
        <v>148</v>
      </c>
      <c r="W6" s="81" t="s">
        <v>148</v>
      </c>
      <c r="X6" s="81" t="s">
        <v>148</v>
      </c>
      <c r="Y6" s="81" t="s">
        <v>148</v>
      </c>
      <c r="Z6" s="81" t="s">
        <v>148</v>
      </c>
      <c r="AA6" s="81" t="s">
        <v>148</v>
      </c>
      <c r="AB6" s="81" t="s">
        <v>148</v>
      </c>
      <c r="AC6" s="81" t="s">
        <v>148</v>
      </c>
      <c r="AD6" s="81" t="s">
        <v>148</v>
      </c>
      <c r="AE6" s="81" t="s">
        <v>148</v>
      </c>
      <c r="AF6" s="81" t="s">
        <v>148</v>
      </c>
      <c r="AG6" s="81" t="s">
        <v>148</v>
      </c>
      <c r="AH6" s="82" t="s">
        <v>148</v>
      </c>
      <c r="AI6" s="82" t="s">
        <v>148</v>
      </c>
      <c r="AJ6" s="82" t="s">
        <v>148</v>
      </c>
      <c r="AK6" s="82" t="s">
        <v>148</v>
      </c>
      <c r="AL6" s="82" t="s">
        <v>148</v>
      </c>
      <c r="AM6" s="82" t="s">
        <v>148</v>
      </c>
      <c r="AN6" s="81" t="s">
        <v>148</v>
      </c>
      <c r="AO6" s="81" t="s">
        <v>148</v>
      </c>
      <c r="AP6" s="81" t="s">
        <v>148</v>
      </c>
      <c r="AQ6" s="81" t="s">
        <v>148</v>
      </c>
      <c r="AR6" s="81" t="s">
        <v>148</v>
      </c>
      <c r="AS6" s="81" t="s">
        <v>148</v>
      </c>
      <c r="AT6" s="81" t="s">
        <v>148</v>
      </c>
      <c r="AU6" s="81" t="s">
        <v>148</v>
      </c>
      <c r="AV6" s="81" t="s">
        <v>148</v>
      </c>
      <c r="AW6" s="81" t="s">
        <v>148</v>
      </c>
      <c r="AX6" s="81" t="s">
        <v>148</v>
      </c>
      <c r="AY6" s="81" t="s">
        <v>148</v>
      </c>
      <c r="AZ6" s="81" t="s">
        <v>148</v>
      </c>
      <c r="BA6" s="81" t="s">
        <v>148</v>
      </c>
      <c r="BB6" s="81" t="s">
        <v>148</v>
      </c>
      <c r="BC6" s="81" t="s">
        <v>148</v>
      </c>
      <c r="BD6" s="81" t="s">
        <v>148</v>
      </c>
      <c r="BE6" s="81" t="s">
        <v>148</v>
      </c>
      <c r="BF6" s="81" t="s">
        <v>148</v>
      </c>
      <c r="BG6" s="81" t="s">
        <v>148</v>
      </c>
      <c r="BH6" s="81" t="s">
        <v>148</v>
      </c>
      <c r="BI6" s="81" t="s">
        <v>148</v>
      </c>
      <c r="BJ6" s="82" t="s">
        <v>148</v>
      </c>
      <c r="BK6" s="82" t="s">
        <v>148</v>
      </c>
      <c r="BL6" s="82" t="s">
        <v>148</v>
      </c>
      <c r="BM6" s="82" t="s">
        <v>148</v>
      </c>
      <c r="BN6" s="82" t="s">
        <v>148</v>
      </c>
      <c r="BO6" s="82" t="s">
        <v>148</v>
      </c>
      <c r="BP6" s="81" t="s">
        <v>148</v>
      </c>
      <c r="BQ6" s="81" t="s">
        <v>148</v>
      </c>
      <c r="BR6" s="82" t="s">
        <v>148</v>
      </c>
      <c r="BS6" s="82" t="s">
        <v>148</v>
      </c>
      <c r="BT6" s="82" t="s">
        <v>148</v>
      </c>
      <c r="BU6" s="82" t="s">
        <v>148</v>
      </c>
      <c r="BV6" s="81" t="s">
        <v>148</v>
      </c>
      <c r="BW6" s="81" t="s">
        <v>148</v>
      </c>
      <c r="BX6" s="81" t="s">
        <v>148</v>
      </c>
      <c r="BY6" s="81" t="s">
        <v>148</v>
      </c>
      <c r="BZ6" s="81" t="s">
        <v>148</v>
      </c>
      <c r="CA6" s="81" t="s">
        <v>148</v>
      </c>
      <c r="CB6" s="81" t="s">
        <v>148</v>
      </c>
      <c r="CC6" s="81" t="s">
        <v>148</v>
      </c>
      <c r="CD6" s="81" t="s">
        <v>148</v>
      </c>
      <c r="CE6" s="81" t="s">
        <v>148</v>
      </c>
      <c r="CF6" s="81" t="s">
        <v>148</v>
      </c>
      <c r="CG6" s="81" t="s">
        <v>148</v>
      </c>
      <c r="CH6" s="81" t="s">
        <v>148</v>
      </c>
      <c r="CI6" s="81" t="s">
        <v>148</v>
      </c>
    </row>
    <row r="7" spans="1:87" s="123" customFormat="1" ht="12" customHeight="1">
      <c r="A7" s="120" t="s">
        <v>206</v>
      </c>
      <c r="B7" s="121" t="s">
        <v>207</v>
      </c>
      <c r="C7" s="120" t="s">
        <v>46</v>
      </c>
      <c r="D7" s="122">
        <f aca="true" t="shared" si="0" ref="D7:AI7">SUM(D8:D60)</f>
        <v>1181893</v>
      </c>
      <c r="E7" s="122">
        <f t="shared" si="0"/>
        <v>1134616</v>
      </c>
      <c r="F7" s="122">
        <f t="shared" si="0"/>
        <v>0</v>
      </c>
      <c r="G7" s="122">
        <f t="shared" si="0"/>
        <v>1130834</v>
      </c>
      <c r="H7" s="122">
        <f t="shared" si="0"/>
        <v>2373</v>
      </c>
      <c r="I7" s="122">
        <f t="shared" si="0"/>
        <v>1409</v>
      </c>
      <c r="J7" s="122">
        <f t="shared" si="0"/>
        <v>47277</v>
      </c>
      <c r="K7" s="122">
        <f t="shared" si="0"/>
        <v>68918</v>
      </c>
      <c r="L7" s="122">
        <f t="shared" si="0"/>
        <v>12985063</v>
      </c>
      <c r="M7" s="122">
        <f t="shared" si="0"/>
        <v>2543330</v>
      </c>
      <c r="N7" s="122">
        <f t="shared" si="0"/>
        <v>1402581</v>
      </c>
      <c r="O7" s="122">
        <f t="shared" si="0"/>
        <v>556089</v>
      </c>
      <c r="P7" s="122">
        <f t="shared" si="0"/>
        <v>543324</v>
      </c>
      <c r="Q7" s="122">
        <f t="shared" si="0"/>
        <v>41336</v>
      </c>
      <c r="R7" s="122">
        <f t="shared" si="0"/>
        <v>4247088</v>
      </c>
      <c r="S7" s="122">
        <f t="shared" si="0"/>
        <v>92934</v>
      </c>
      <c r="T7" s="122">
        <f t="shared" si="0"/>
        <v>3875230</v>
      </c>
      <c r="U7" s="122">
        <f t="shared" si="0"/>
        <v>278924</v>
      </c>
      <c r="V7" s="122">
        <f t="shared" si="0"/>
        <v>55475</v>
      </c>
      <c r="W7" s="122">
        <f t="shared" si="0"/>
        <v>6136755</v>
      </c>
      <c r="X7" s="122">
        <f t="shared" si="0"/>
        <v>3136211</v>
      </c>
      <c r="Y7" s="122">
        <f t="shared" si="0"/>
        <v>2129478</v>
      </c>
      <c r="Z7" s="122">
        <f t="shared" si="0"/>
        <v>421329</v>
      </c>
      <c r="AA7" s="122">
        <f t="shared" si="0"/>
        <v>449737</v>
      </c>
      <c r="AB7" s="122">
        <f t="shared" si="0"/>
        <v>4906275</v>
      </c>
      <c r="AC7" s="122">
        <f t="shared" si="0"/>
        <v>2415</v>
      </c>
      <c r="AD7" s="122">
        <f t="shared" si="0"/>
        <v>1127025</v>
      </c>
      <c r="AE7" s="122">
        <f t="shared" si="0"/>
        <v>15293981</v>
      </c>
      <c r="AF7" s="122">
        <f t="shared" si="0"/>
        <v>140781</v>
      </c>
      <c r="AG7" s="122">
        <f t="shared" si="0"/>
        <v>140781</v>
      </c>
      <c r="AH7" s="122">
        <f t="shared" si="0"/>
        <v>0</v>
      </c>
      <c r="AI7" s="122">
        <f t="shared" si="0"/>
        <v>104076</v>
      </c>
      <c r="AJ7" s="122">
        <f aca="true" t="shared" si="1" ref="AJ7:BO7">SUM(AJ8:AJ60)</f>
        <v>0</v>
      </c>
      <c r="AK7" s="122">
        <f t="shared" si="1"/>
        <v>36705</v>
      </c>
      <c r="AL7" s="122">
        <f t="shared" si="1"/>
        <v>0</v>
      </c>
      <c r="AM7" s="122">
        <f t="shared" si="1"/>
        <v>10810</v>
      </c>
      <c r="AN7" s="122">
        <f t="shared" si="1"/>
        <v>941417</v>
      </c>
      <c r="AO7" s="122">
        <f t="shared" si="1"/>
        <v>188504</v>
      </c>
      <c r="AP7" s="122">
        <f t="shared" si="1"/>
        <v>164948</v>
      </c>
      <c r="AQ7" s="122">
        <f t="shared" si="1"/>
        <v>12</v>
      </c>
      <c r="AR7" s="122">
        <f t="shared" si="1"/>
        <v>23544</v>
      </c>
      <c r="AS7" s="122">
        <f t="shared" si="1"/>
        <v>0</v>
      </c>
      <c r="AT7" s="122">
        <f t="shared" si="1"/>
        <v>284563</v>
      </c>
      <c r="AU7" s="122">
        <f t="shared" si="1"/>
        <v>0</v>
      </c>
      <c r="AV7" s="122">
        <f t="shared" si="1"/>
        <v>284563</v>
      </c>
      <c r="AW7" s="122">
        <f t="shared" si="1"/>
        <v>0</v>
      </c>
      <c r="AX7" s="122">
        <f t="shared" si="1"/>
        <v>0</v>
      </c>
      <c r="AY7" s="122">
        <f t="shared" si="1"/>
        <v>468350</v>
      </c>
      <c r="AZ7" s="122">
        <f t="shared" si="1"/>
        <v>435</v>
      </c>
      <c r="BA7" s="122">
        <f t="shared" si="1"/>
        <v>373693</v>
      </c>
      <c r="BB7" s="122">
        <f t="shared" si="1"/>
        <v>44123</v>
      </c>
      <c r="BC7" s="122">
        <f t="shared" si="1"/>
        <v>50099</v>
      </c>
      <c r="BD7" s="122">
        <f t="shared" si="1"/>
        <v>578189</v>
      </c>
      <c r="BE7" s="122">
        <f t="shared" si="1"/>
        <v>0</v>
      </c>
      <c r="BF7" s="122">
        <f t="shared" si="1"/>
        <v>87678</v>
      </c>
      <c r="BG7" s="122">
        <f t="shared" si="1"/>
        <v>1169876</v>
      </c>
      <c r="BH7" s="122">
        <f t="shared" si="1"/>
        <v>1322674</v>
      </c>
      <c r="BI7" s="122">
        <f t="shared" si="1"/>
        <v>1275397</v>
      </c>
      <c r="BJ7" s="122">
        <f t="shared" si="1"/>
        <v>0</v>
      </c>
      <c r="BK7" s="122">
        <f t="shared" si="1"/>
        <v>1234910</v>
      </c>
      <c r="BL7" s="122">
        <f t="shared" si="1"/>
        <v>2373</v>
      </c>
      <c r="BM7" s="122">
        <f t="shared" si="1"/>
        <v>38114</v>
      </c>
      <c r="BN7" s="122">
        <f t="shared" si="1"/>
        <v>47277</v>
      </c>
      <c r="BO7" s="122">
        <f t="shared" si="1"/>
        <v>79728</v>
      </c>
      <c r="BP7" s="122">
        <f aca="true" t="shared" si="2" ref="BP7:CI7">SUM(BP8:BP60)</f>
        <v>13926480</v>
      </c>
      <c r="BQ7" s="122">
        <f t="shared" si="2"/>
        <v>2731834</v>
      </c>
      <c r="BR7" s="122">
        <f t="shared" si="2"/>
        <v>1567529</v>
      </c>
      <c r="BS7" s="122">
        <f t="shared" si="2"/>
        <v>556101</v>
      </c>
      <c r="BT7" s="122">
        <f t="shared" si="2"/>
        <v>566868</v>
      </c>
      <c r="BU7" s="122">
        <f t="shared" si="2"/>
        <v>41336</v>
      </c>
      <c r="BV7" s="122">
        <f t="shared" si="2"/>
        <v>4531651</v>
      </c>
      <c r="BW7" s="122">
        <f t="shared" si="2"/>
        <v>92934</v>
      </c>
      <c r="BX7" s="122">
        <f t="shared" si="2"/>
        <v>4159793</v>
      </c>
      <c r="BY7" s="122">
        <f t="shared" si="2"/>
        <v>278924</v>
      </c>
      <c r="BZ7" s="122">
        <f t="shared" si="2"/>
        <v>55475</v>
      </c>
      <c r="CA7" s="122">
        <f t="shared" si="2"/>
        <v>6605105</v>
      </c>
      <c r="CB7" s="122">
        <f t="shared" si="2"/>
        <v>3136646</v>
      </c>
      <c r="CC7" s="122">
        <f t="shared" si="2"/>
        <v>2503171</v>
      </c>
      <c r="CD7" s="122">
        <f t="shared" si="2"/>
        <v>465452</v>
      </c>
      <c r="CE7" s="122">
        <f t="shared" si="2"/>
        <v>499836</v>
      </c>
      <c r="CF7" s="122">
        <f t="shared" si="2"/>
        <v>5484464</v>
      </c>
      <c r="CG7" s="122">
        <f t="shared" si="2"/>
        <v>2415</v>
      </c>
      <c r="CH7" s="122">
        <f t="shared" si="2"/>
        <v>1214703</v>
      </c>
      <c r="CI7" s="122">
        <f t="shared" si="2"/>
        <v>16463857</v>
      </c>
    </row>
    <row r="8" spans="1:87" s="123" customFormat="1" ht="12" customHeight="1">
      <c r="A8" s="124" t="s">
        <v>206</v>
      </c>
      <c r="B8" s="125" t="s">
        <v>208</v>
      </c>
      <c r="C8" s="124" t="s">
        <v>209</v>
      </c>
      <c r="D8" s="126">
        <f aca="true" t="shared" si="3" ref="D8:D60">+SUM(E8,J8)</f>
        <v>0</v>
      </c>
      <c r="E8" s="126">
        <f aca="true" t="shared" si="4" ref="E8:E60">+SUM(F8:I8)</f>
        <v>0</v>
      </c>
      <c r="F8" s="126">
        <v>0</v>
      </c>
      <c r="G8" s="126">
        <v>0</v>
      </c>
      <c r="H8" s="126">
        <v>0</v>
      </c>
      <c r="I8" s="126">
        <v>0</v>
      </c>
      <c r="J8" s="126">
        <v>0</v>
      </c>
      <c r="K8" s="127">
        <v>0</v>
      </c>
      <c r="L8" s="126">
        <f aca="true" t="shared" si="5" ref="L8:L60">+SUM(M8,R8,V8,W8,AC8)</f>
        <v>1911027</v>
      </c>
      <c r="M8" s="126">
        <f aca="true" t="shared" si="6" ref="M8:M60">+SUM(N8:Q8)</f>
        <v>691070</v>
      </c>
      <c r="N8" s="126">
        <v>191640</v>
      </c>
      <c r="O8" s="126">
        <v>485836</v>
      </c>
      <c r="P8" s="126">
        <v>6216</v>
      </c>
      <c r="Q8" s="126">
        <v>7378</v>
      </c>
      <c r="R8" s="126">
        <f aca="true" t="shared" si="7" ref="R8:R60">+SUM(S8:U8)</f>
        <v>71078</v>
      </c>
      <c r="S8" s="126">
        <v>13224</v>
      </c>
      <c r="T8" s="126">
        <v>12947</v>
      </c>
      <c r="U8" s="126">
        <v>44907</v>
      </c>
      <c r="V8" s="126">
        <v>6436</v>
      </c>
      <c r="W8" s="126">
        <f aca="true" t="shared" si="8" ref="W8:W60">+SUM(X8:AA8)</f>
        <v>1142443</v>
      </c>
      <c r="X8" s="126">
        <v>884486</v>
      </c>
      <c r="Y8" s="126">
        <v>90382</v>
      </c>
      <c r="Z8" s="126">
        <v>80065</v>
      </c>
      <c r="AA8" s="126">
        <v>87510</v>
      </c>
      <c r="AB8" s="127">
        <v>719235</v>
      </c>
      <c r="AC8" s="126"/>
      <c r="AD8" s="126">
        <v>98085</v>
      </c>
      <c r="AE8" s="126">
        <f aca="true" t="shared" si="9" ref="AE8:AE60">+SUM(D8,L8,AD8)</f>
        <v>2009112</v>
      </c>
      <c r="AF8" s="126">
        <f aca="true" t="shared" si="10" ref="AF8:AF60">+SUM(AG8,AL8)</f>
        <v>0</v>
      </c>
      <c r="AG8" s="126">
        <f aca="true" t="shared" si="11" ref="AG8:AG60">+SUM(AH8:AK8)</f>
        <v>0</v>
      </c>
      <c r="AH8" s="126">
        <v>0</v>
      </c>
      <c r="AI8" s="126">
        <v>0</v>
      </c>
      <c r="AJ8" s="126">
        <v>0</v>
      </c>
      <c r="AK8" s="126">
        <v>0</v>
      </c>
      <c r="AL8" s="126">
        <v>0</v>
      </c>
      <c r="AM8" s="127">
        <v>0</v>
      </c>
      <c r="AN8" s="126">
        <f aca="true" t="shared" si="12" ref="AN8:AN60">+SUM(AO8,AT8,AX8,AY8,BE8)</f>
        <v>45328</v>
      </c>
      <c r="AO8" s="126">
        <f aca="true" t="shared" si="13" ref="AO8:AO60">+SUM(AP8:AS8)</f>
        <v>7738</v>
      </c>
      <c r="AP8" s="126">
        <v>7738</v>
      </c>
      <c r="AQ8" s="126">
        <v>0</v>
      </c>
      <c r="AR8" s="126">
        <v>0</v>
      </c>
      <c r="AS8" s="126">
        <v>0</v>
      </c>
      <c r="AT8" s="126">
        <f aca="true" t="shared" si="14" ref="AT8:AT60">+SUM(AU8:AW8)</f>
        <v>15621</v>
      </c>
      <c r="AU8" s="126">
        <v>0</v>
      </c>
      <c r="AV8" s="126">
        <v>15621</v>
      </c>
      <c r="AW8" s="126">
        <v>0</v>
      </c>
      <c r="AX8" s="126">
        <v>0</v>
      </c>
      <c r="AY8" s="126">
        <f aca="true" t="shared" si="15" ref="AY8:AY60">+SUM(AZ8:BC8)</f>
        <v>21969</v>
      </c>
      <c r="AZ8" s="126">
        <v>0</v>
      </c>
      <c r="BA8" s="126">
        <v>16966</v>
      </c>
      <c r="BB8" s="126">
        <v>0</v>
      </c>
      <c r="BC8" s="126">
        <v>5003</v>
      </c>
      <c r="BD8" s="127">
        <v>0</v>
      </c>
      <c r="BE8" s="126">
        <v>0</v>
      </c>
      <c r="BF8" s="126">
        <v>4221</v>
      </c>
      <c r="BG8" s="126">
        <f aca="true" t="shared" si="16" ref="BG8:BG60">+SUM(BF8,AN8,AF8)</f>
        <v>49549</v>
      </c>
      <c r="BH8" s="126">
        <f aca="true" t="shared" si="17" ref="BH8:BH41">SUM(D8,AF8)</f>
        <v>0</v>
      </c>
      <c r="BI8" s="126">
        <f aca="true" t="shared" si="18" ref="BI8:BI40">SUM(E8,AG8)</f>
        <v>0</v>
      </c>
      <c r="BJ8" s="126">
        <f aca="true" t="shared" si="19" ref="BJ8:BJ40">SUM(F8,AH8)</f>
        <v>0</v>
      </c>
      <c r="BK8" s="126">
        <f aca="true" t="shared" si="20" ref="BK8:BK40">SUM(G8,AI8)</f>
        <v>0</v>
      </c>
      <c r="BL8" s="126">
        <f aca="true" t="shared" si="21" ref="BL8:BL40">SUM(H8,AJ8)</f>
        <v>0</v>
      </c>
      <c r="BM8" s="126">
        <f aca="true" t="shared" si="22" ref="BM8:BM40">SUM(I8,AK8)</f>
        <v>0</v>
      </c>
      <c r="BN8" s="126">
        <f aca="true" t="shared" si="23" ref="BN8:BN40">SUM(J8,AL8)</f>
        <v>0</v>
      </c>
      <c r="BO8" s="127">
        <f aca="true" t="shared" si="24" ref="BO8:BO40">SUM(K8,AM8)</f>
        <v>0</v>
      </c>
      <c r="BP8" s="126">
        <f aca="true" t="shared" si="25" ref="BP8:BP40">SUM(L8,AN8)</f>
        <v>1956355</v>
      </c>
      <c r="BQ8" s="126">
        <f aca="true" t="shared" si="26" ref="BQ8:BQ40">SUM(M8,AO8)</f>
        <v>698808</v>
      </c>
      <c r="BR8" s="126">
        <f aca="true" t="shared" si="27" ref="BR8:BR40">SUM(N8,AP8)</f>
        <v>199378</v>
      </c>
      <c r="BS8" s="126">
        <f aca="true" t="shared" si="28" ref="BS8:BS40">SUM(O8,AQ8)</f>
        <v>485836</v>
      </c>
      <c r="BT8" s="126">
        <f aca="true" t="shared" si="29" ref="BT8:BT40">SUM(P8,AR8)</f>
        <v>6216</v>
      </c>
      <c r="BU8" s="126">
        <f aca="true" t="shared" si="30" ref="BU8:BU40">SUM(Q8,AS8)</f>
        <v>7378</v>
      </c>
      <c r="BV8" s="126">
        <f aca="true" t="shared" si="31" ref="BV8:BV40">SUM(R8,AT8)</f>
        <v>86699</v>
      </c>
      <c r="BW8" s="126">
        <f aca="true" t="shared" si="32" ref="BW8:CI23">SUM(S8,AU8)</f>
        <v>13224</v>
      </c>
      <c r="BX8" s="126">
        <f t="shared" si="32"/>
        <v>28568</v>
      </c>
      <c r="BY8" s="126">
        <f t="shared" si="32"/>
        <v>44907</v>
      </c>
      <c r="BZ8" s="126">
        <f t="shared" si="32"/>
        <v>6436</v>
      </c>
      <c r="CA8" s="126">
        <f t="shared" si="32"/>
        <v>1164412</v>
      </c>
      <c r="CB8" s="126">
        <f t="shared" si="32"/>
        <v>884486</v>
      </c>
      <c r="CC8" s="126">
        <f t="shared" si="32"/>
        <v>107348</v>
      </c>
      <c r="CD8" s="126">
        <f t="shared" si="32"/>
        <v>80065</v>
      </c>
      <c r="CE8" s="126">
        <f t="shared" si="32"/>
        <v>92513</v>
      </c>
      <c r="CF8" s="127">
        <f t="shared" si="32"/>
        <v>719235</v>
      </c>
      <c r="CG8" s="126">
        <f t="shared" si="32"/>
        <v>0</v>
      </c>
      <c r="CH8" s="126">
        <f t="shared" si="32"/>
        <v>102306</v>
      </c>
      <c r="CI8" s="126">
        <f t="shared" si="32"/>
        <v>2058661</v>
      </c>
    </row>
    <row r="9" spans="1:87" s="123" customFormat="1" ht="12" customHeight="1">
      <c r="A9" s="124" t="s">
        <v>206</v>
      </c>
      <c r="B9" s="125" t="s">
        <v>210</v>
      </c>
      <c r="C9" s="124" t="s">
        <v>211</v>
      </c>
      <c r="D9" s="126">
        <f t="shared" si="3"/>
        <v>0</v>
      </c>
      <c r="E9" s="126">
        <f t="shared" si="4"/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7">
        <v>0</v>
      </c>
      <c r="L9" s="126">
        <f t="shared" si="5"/>
        <v>230218</v>
      </c>
      <c r="M9" s="126">
        <f t="shared" si="6"/>
        <v>20224</v>
      </c>
      <c r="N9" s="126">
        <v>20224</v>
      </c>
      <c r="O9" s="126">
        <v>0</v>
      </c>
      <c r="P9" s="126">
        <v>0</v>
      </c>
      <c r="Q9" s="126">
        <v>0</v>
      </c>
      <c r="R9" s="126">
        <f t="shared" si="7"/>
        <v>0</v>
      </c>
      <c r="S9" s="126">
        <v>0</v>
      </c>
      <c r="T9" s="126">
        <v>0</v>
      </c>
      <c r="U9" s="126">
        <v>0</v>
      </c>
      <c r="V9" s="126">
        <v>0</v>
      </c>
      <c r="W9" s="126">
        <f t="shared" si="8"/>
        <v>209994</v>
      </c>
      <c r="X9" s="126">
        <v>209994</v>
      </c>
      <c r="Y9" s="126">
        <v>0</v>
      </c>
      <c r="Z9" s="126">
        <v>0</v>
      </c>
      <c r="AA9" s="126">
        <v>0</v>
      </c>
      <c r="AB9" s="127">
        <v>315641</v>
      </c>
      <c r="AC9" s="126">
        <v>0</v>
      </c>
      <c r="AD9" s="126">
        <v>0</v>
      </c>
      <c r="AE9" s="126">
        <f t="shared" si="9"/>
        <v>230218</v>
      </c>
      <c r="AF9" s="126">
        <f t="shared" si="10"/>
        <v>0</v>
      </c>
      <c r="AG9" s="126">
        <f t="shared" si="11"/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7">
        <v>0</v>
      </c>
      <c r="AN9" s="126">
        <f t="shared" si="12"/>
        <v>4440</v>
      </c>
      <c r="AO9" s="126">
        <f t="shared" si="13"/>
        <v>4440</v>
      </c>
      <c r="AP9" s="126">
        <v>4440</v>
      </c>
      <c r="AQ9" s="126">
        <v>0</v>
      </c>
      <c r="AR9" s="126">
        <v>0</v>
      </c>
      <c r="AS9" s="126">
        <v>0</v>
      </c>
      <c r="AT9" s="126">
        <f t="shared" si="14"/>
        <v>0</v>
      </c>
      <c r="AU9" s="126">
        <v>0</v>
      </c>
      <c r="AV9" s="126">
        <v>0</v>
      </c>
      <c r="AW9" s="126">
        <v>0</v>
      </c>
      <c r="AX9" s="126">
        <v>0</v>
      </c>
      <c r="AY9" s="126">
        <f t="shared" si="15"/>
        <v>0</v>
      </c>
      <c r="AZ9" s="126">
        <v>0</v>
      </c>
      <c r="BA9" s="126">
        <v>0</v>
      </c>
      <c r="BB9" s="126">
        <v>0</v>
      </c>
      <c r="BC9" s="126">
        <v>0</v>
      </c>
      <c r="BD9" s="127">
        <v>47732</v>
      </c>
      <c r="BE9" s="126">
        <v>0</v>
      </c>
      <c r="BF9" s="126">
        <v>0</v>
      </c>
      <c r="BG9" s="126">
        <f t="shared" si="16"/>
        <v>4440</v>
      </c>
      <c r="BH9" s="126">
        <f t="shared" si="17"/>
        <v>0</v>
      </c>
      <c r="BI9" s="126">
        <f t="shared" si="18"/>
        <v>0</v>
      </c>
      <c r="BJ9" s="126">
        <f t="shared" si="19"/>
        <v>0</v>
      </c>
      <c r="BK9" s="126">
        <f t="shared" si="20"/>
        <v>0</v>
      </c>
      <c r="BL9" s="126">
        <f t="shared" si="21"/>
        <v>0</v>
      </c>
      <c r="BM9" s="126">
        <f t="shared" si="22"/>
        <v>0</v>
      </c>
      <c r="BN9" s="126">
        <f t="shared" si="23"/>
        <v>0</v>
      </c>
      <c r="BO9" s="127">
        <f t="shared" si="24"/>
        <v>0</v>
      </c>
      <c r="BP9" s="126">
        <f t="shared" si="25"/>
        <v>234658</v>
      </c>
      <c r="BQ9" s="126">
        <f t="shared" si="26"/>
        <v>24664</v>
      </c>
      <c r="BR9" s="126">
        <f t="shared" si="27"/>
        <v>24664</v>
      </c>
      <c r="BS9" s="126">
        <f t="shared" si="28"/>
        <v>0</v>
      </c>
      <c r="BT9" s="126">
        <f t="shared" si="29"/>
        <v>0</v>
      </c>
      <c r="BU9" s="126">
        <f t="shared" si="30"/>
        <v>0</v>
      </c>
      <c r="BV9" s="126">
        <f t="shared" si="31"/>
        <v>0</v>
      </c>
      <c r="BW9" s="126">
        <f t="shared" si="32"/>
        <v>0</v>
      </c>
      <c r="BX9" s="126">
        <f t="shared" si="32"/>
        <v>0</v>
      </c>
      <c r="BY9" s="126">
        <f t="shared" si="32"/>
        <v>0</v>
      </c>
      <c r="BZ9" s="126">
        <f t="shared" si="32"/>
        <v>0</v>
      </c>
      <c r="CA9" s="126">
        <f t="shared" si="32"/>
        <v>209994</v>
      </c>
      <c r="CB9" s="126">
        <f t="shared" si="32"/>
        <v>209994</v>
      </c>
      <c r="CC9" s="126">
        <f t="shared" si="32"/>
        <v>0</v>
      </c>
      <c r="CD9" s="126">
        <f t="shared" si="32"/>
        <v>0</v>
      </c>
      <c r="CE9" s="126">
        <f t="shared" si="32"/>
        <v>0</v>
      </c>
      <c r="CF9" s="127">
        <f t="shared" si="32"/>
        <v>363373</v>
      </c>
      <c r="CG9" s="126">
        <f t="shared" si="32"/>
        <v>0</v>
      </c>
      <c r="CH9" s="126">
        <f t="shared" si="32"/>
        <v>0</v>
      </c>
      <c r="CI9" s="126">
        <f t="shared" si="32"/>
        <v>234658</v>
      </c>
    </row>
    <row r="10" spans="1:87" s="123" customFormat="1" ht="12" customHeight="1">
      <c r="A10" s="124" t="s">
        <v>206</v>
      </c>
      <c r="B10" s="125" t="s">
        <v>212</v>
      </c>
      <c r="C10" s="124" t="s">
        <v>213</v>
      </c>
      <c r="D10" s="126">
        <f t="shared" si="3"/>
        <v>0</v>
      </c>
      <c r="E10" s="126">
        <f t="shared" si="4"/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7">
        <v>0</v>
      </c>
      <c r="L10" s="126">
        <f t="shared" si="5"/>
        <v>563388</v>
      </c>
      <c r="M10" s="126">
        <f t="shared" si="6"/>
        <v>30329</v>
      </c>
      <c r="N10" s="126">
        <v>30329</v>
      </c>
      <c r="O10" s="126">
        <v>0</v>
      </c>
      <c r="P10" s="126">
        <v>0</v>
      </c>
      <c r="Q10" s="126">
        <v>0</v>
      </c>
      <c r="R10" s="126">
        <f t="shared" si="7"/>
        <v>112970</v>
      </c>
      <c r="S10" s="126">
        <v>5023</v>
      </c>
      <c r="T10" s="126">
        <v>95429</v>
      </c>
      <c r="U10" s="126">
        <v>12518</v>
      </c>
      <c r="V10" s="126">
        <v>0</v>
      </c>
      <c r="W10" s="126">
        <f t="shared" si="8"/>
        <v>420089</v>
      </c>
      <c r="X10" s="126">
        <v>76785</v>
      </c>
      <c r="Y10" s="126">
        <v>230734</v>
      </c>
      <c r="Z10" s="126">
        <v>112570</v>
      </c>
      <c r="AA10" s="126">
        <v>0</v>
      </c>
      <c r="AB10" s="127">
        <v>0</v>
      </c>
      <c r="AC10" s="126">
        <v>0</v>
      </c>
      <c r="AD10" s="126">
        <v>0</v>
      </c>
      <c r="AE10" s="126">
        <f t="shared" si="9"/>
        <v>563388</v>
      </c>
      <c r="AF10" s="126">
        <f t="shared" si="10"/>
        <v>965</v>
      </c>
      <c r="AG10" s="126">
        <f t="shared" si="11"/>
        <v>965</v>
      </c>
      <c r="AH10" s="126">
        <v>0</v>
      </c>
      <c r="AI10" s="126">
        <v>965</v>
      </c>
      <c r="AJ10" s="126">
        <v>0</v>
      </c>
      <c r="AK10" s="126">
        <v>0</v>
      </c>
      <c r="AL10" s="126">
        <v>0</v>
      </c>
      <c r="AM10" s="127">
        <v>0</v>
      </c>
      <c r="AN10" s="126">
        <f t="shared" si="12"/>
        <v>24232</v>
      </c>
      <c r="AO10" s="126">
        <f t="shared" si="13"/>
        <v>2810</v>
      </c>
      <c r="AP10" s="126">
        <v>2810</v>
      </c>
      <c r="AQ10" s="126">
        <v>0</v>
      </c>
      <c r="AR10" s="126">
        <v>0</v>
      </c>
      <c r="AS10" s="126">
        <v>0</v>
      </c>
      <c r="AT10" s="126">
        <f t="shared" si="14"/>
        <v>9132</v>
      </c>
      <c r="AU10" s="126">
        <v>0</v>
      </c>
      <c r="AV10" s="126">
        <v>9132</v>
      </c>
      <c r="AW10" s="126">
        <v>0</v>
      </c>
      <c r="AX10" s="126">
        <v>0</v>
      </c>
      <c r="AY10" s="126">
        <f t="shared" si="15"/>
        <v>12290</v>
      </c>
      <c r="AZ10" s="126">
        <v>0</v>
      </c>
      <c r="BA10" s="126">
        <v>12290</v>
      </c>
      <c r="BB10" s="126">
        <v>0</v>
      </c>
      <c r="BC10" s="126">
        <v>0</v>
      </c>
      <c r="BD10" s="127">
        <v>0</v>
      </c>
      <c r="BE10" s="126">
        <v>0</v>
      </c>
      <c r="BF10" s="126">
        <v>0</v>
      </c>
      <c r="BG10" s="126">
        <f t="shared" si="16"/>
        <v>25197</v>
      </c>
      <c r="BH10" s="126">
        <f t="shared" si="17"/>
        <v>965</v>
      </c>
      <c r="BI10" s="126">
        <f t="shared" si="18"/>
        <v>965</v>
      </c>
      <c r="BJ10" s="126">
        <f t="shared" si="19"/>
        <v>0</v>
      </c>
      <c r="BK10" s="126">
        <f t="shared" si="20"/>
        <v>965</v>
      </c>
      <c r="BL10" s="126">
        <f t="shared" si="21"/>
        <v>0</v>
      </c>
      <c r="BM10" s="126">
        <f t="shared" si="22"/>
        <v>0</v>
      </c>
      <c r="BN10" s="126">
        <f t="shared" si="23"/>
        <v>0</v>
      </c>
      <c r="BO10" s="127">
        <f t="shared" si="24"/>
        <v>0</v>
      </c>
      <c r="BP10" s="126">
        <f t="shared" si="25"/>
        <v>587620</v>
      </c>
      <c r="BQ10" s="126">
        <f t="shared" si="26"/>
        <v>33139</v>
      </c>
      <c r="BR10" s="126">
        <f t="shared" si="27"/>
        <v>33139</v>
      </c>
      <c r="BS10" s="126">
        <f t="shared" si="28"/>
        <v>0</v>
      </c>
      <c r="BT10" s="126">
        <f t="shared" si="29"/>
        <v>0</v>
      </c>
      <c r="BU10" s="126">
        <f t="shared" si="30"/>
        <v>0</v>
      </c>
      <c r="BV10" s="126">
        <f t="shared" si="31"/>
        <v>122102</v>
      </c>
      <c r="BW10" s="126">
        <f t="shared" si="32"/>
        <v>5023</v>
      </c>
      <c r="BX10" s="126">
        <f t="shared" si="32"/>
        <v>104561</v>
      </c>
      <c r="BY10" s="126">
        <f t="shared" si="32"/>
        <v>12518</v>
      </c>
      <c r="BZ10" s="126">
        <f t="shared" si="32"/>
        <v>0</v>
      </c>
      <c r="CA10" s="126">
        <f t="shared" si="32"/>
        <v>432379</v>
      </c>
      <c r="CB10" s="126">
        <f t="shared" si="32"/>
        <v>76785</v>
      </c>
      <c r="CC10" s="126">
        <f t="shared" si="32"/>
        <v>243024</v>
      </c>
      <c r="CD10" s="126">
        <f t="shared" si="32"/>
        <v>112570</v>
      </c>
      <c r="CE10" s="126">
        <f t="shared" si="32"/>
        <v>0</v>
      </c>
      <c r="CF10" s="127">
        <f t="shared" si="32"/>
        <v>0</v>
      </c>
      <c r="CG10" s="126">
        <f t="shared" si="32"/>
        <v>0</v>
      </c>
      <c r="CH10" s="126">
        <f t="shared" si="32"/>
        <v>0</v>
      </c>
      <c r="CI10" s="126">
        <f t="shared" si="32"/>
        <v>588585</v>
      </c>
    </row>
    <row r="11" spans="1:87" s="123" customFormat="1" ht="12" customHeight="1">
      <c r="A11" s="124" t="s">
        <v>206</v>
      </c>
      <c r="B11" s="125" t="s">
        <v>214</v>
      </c>
      <c r="C11" s="124" t="s">
        <v>215</v>
      </c>
      <c r="D11" s="126">
        <f t="shared" si="3"/>
        <v>1083548</v>
      </c>
      <c r="E11" s="126">
        <f t="shared" si="4"/>
        <v>1080450</v>
      </c>
      <c r="F11" s="126">
        <v>0</v>
      </c>
      <c r="G11" s="126">
        <v>1080450</v>
      </c>
      <c r="H11" s="126">
        <v>0</v>
      </c>
      <c r="I11" s="126">
        <v>0</v>
      </c>
      <c r="J11" s="126">
        <v>3098</v>
      </c>
      <c r="K11" s="127">
        <v>0</v>
      </c>
      <c r="L11" s="126">
        <f t="shared" si="5"/>
        <v>878911</v>
      </c>
      <c r="M11" s="126">
        <f t="shared" si="6"/>
        <v>75239</v>
      </c>
      <c r="N11" s="126">
        <v>75239</v>
      </c>
      <c r="O11" s="126">
        <v>0</v>
      </c>
      <c r="P11" s="126">
        <v>0</v>
      </c>
      <c r="Q11" s="126">
        <v>0</v>
      </c>
      <c r="R11" s="126">
        <f t="shared" si="7"/>
        <v>295345</v>
      </c>
      <c r="S11" s="126">
        <v>0</v>
      </c>
      <c r="T11" s="126">
        <v>295345</v>
      </c>
      <c r="U11" s="126">
        <v>0</v>
      </c>
      <c r="V11" s="126">
        <v>0</v>
      </c>
      <c r="W11" s="126">
        <f t="shared" si="8"/>
        <v>508327</v>
      </c>
      <c r="X11" s="126">
        <v>172119</v>
      </c>
      <c r="Y11" s="126">
        <v>294329</v>
      </c>
      <c r="Z11" s="126"/>
      <c r="AA11" s="126">
        <v>41879</v>
      </c>
      <c r="AB11" s="127">
        <v>0</v>
      </c>
      <c r="AC11" s="126"/>
      <c r="AD11" s="126">
        <v>34960</v>
      </c>
      <c r="AE11" s="126">
        <f t="shared" si="9"/>
        <v>1997419</v>
      </c>
      <c r="AF11" s="126">
        <f t="shared" si="10"/>
        <v>0</v>
      </c>
      <c r="AG11" s="126">
        <f t="shared" si="11"/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7">
        <v>0</v>
      </c>
      <c r="AN11" s="126">
        <f t="shared" si="12"/>
        <v>7928</v>
      </c>
      <c r="AO11" s="126">
        <f t="shared" si="13"/>
        <v>1862</v>
      </c>
      <c r="AP11" s="126">
        <v>1862</v>
      </c>
      <c r="AQ11" s="126">
        <v>0</v>
      </c>
      <c r="AR11" s="126">
        <v>0</v>
      </c>
      <c r="AS11" s="126">
        <v>0</v>
      </c>
      <c r="AT11" s="126">
        <f t="shared" si="14"/>
        <v>0</v>
      </c>
      <c r="AU11" s="126">
        <v>0</v>
      </c>
      <c r="AV11" s="126">
        <v>0</v>
      </c>
      <c r="AW11" s="126">
        <v>0</v>
      </c>
      <c r="AX11" s="126">
        <v>0</v>
      </c>
      <c r="AY11" s="126">
        <f t="shared" si="15"/>
        <v>6066</v>
      </c>
      <c r="AZ11" s="126">
        <v>0</v>
      </c>
      <c r="BA11" s="126">
        <v>6066</v>
      </c>
      <c r="BB11" s="126">
        <v>0</v>
      </c>
      <c r="BC11" s="126">
        <v>0</v>
      </c>
      <c r="BD11" s="127">
        <v>0</v>
      </c>
      <c r="BE11" s="126">
        <v>0</v>
      </c>
      <c r="BF11" s="126">
        <v>373</v>
      </c>
      <c r="BG11" s="126">
        <f t="shared" si="16"/>
        <v>8301</v>
      </c>
      <c r="BH11" s="126">
        <f t="shared" si="17"/>
        <v>1083548</v>
      </c>
      <c r="BI11" s="126">
        <f t="shared" si="18"/>
        <v>1080450</v>
      </c>
      <c r="BJ11" s="126">
        <f t="shared" si="19"/>
        <v>0</v>
      </c>
      <c r="BK11" s="126">
        <f t="shared" si="20"/>
        <v>1080450</v>
      </c>
      <c r="BL11" s="126">
        <f t="shared" si="21"/>
        <v>0</v>
      </c>
      <c r="BM11" s="126">
        <f t="shared" si="22"/>
        <v>0</v>
      </c>
      <c r="BN11" s="126">
        <f t="shared" si="23"/>
        <v>3098</v>
      </c>
      <c r="BO11" s="127">
        <f t="shared" si="24"/>
        <v>0</v>
      </c>
      <c r="BP11" s="126">
        <f t="shared" si="25"/>
        <v>886839</v>
      </c>
      <c r="BQ11" s="126">
        <f t="shared" si="26"/>
        <v>77101</v>
      </c>
      <c r="BR11" s="126">
        <f t="shared" si="27"/>
        <v>77101</v>
      </c>
      <c r="BS11" s="126">
        <f t="shared" si="28"/>
        <v>0</v>
      </c>
      <c r="BT11" s="126">
        <f t="shared" si="29"/>
        <v>0</v>
      </c>
      <c r="BU11" s="126">
        <f t="shared" si="30"/>
        <v>0</v>
      </c>
      <c r="BV11" s="126">
        <f t="shared" si="31"/>
        <v>295345</v>
      </c>
      <c r="BW11" s="126">
        <f t="shared" si="32"/>
        <v>0</v>
      </c>
      <c r="BX11" s="126">
        <f t="shared" si="32"/>
        <v>295345</v>
      </c>
      <c r="BY11" s="126">
        <f t="shared" si="32"/>
        <v>0</v>
      </c>
      <c r="BZ11" s="126">
        <f t="shared" si="32"/>
        <v>0</v>
      </c>
      <c r="CA11" s="126">
        <f t="shared" si="32"/>
        <v>514393</v>
      </c>
      <c r="CB11" s="126">
        <f t="shared" si="32"/>
        <v>172119</v>
      </c>
      <c r="CC11" s="126">
        <f t="shared" si="32"/>
        <v>300395</v>
      </c>
      <c r="CD11" s="126">
        <f t="shared" si="32"/>
        <v>0</v>
      </c>
      <c r="CE11" s="126">
        <f t="shared" si="32"/>
        <v>41879</v>
      </c>
      <c r="CF11" s="127">
        <f t="shared" si="32"/>
        <v>0</v>
      </c>
      <c r="CG11" s="126">
        <f t="shared" si="32"/>
        <v>0</v>
      </c>
      <c r="CH11" s="126">
        <f t="shared" si="32"/>
        <v>35333</v>
      </c>
      <c r="CI11" s="126">
        <f t="shared" si="32"/>
        <v>2005720</v>
      </c>
    </row>
    <row r="12" spans="1:87" s="123" customFormat="1" ht="12" customHeight="1">
      <c r="A12" s="124" t="s">
        <v>206</v>
      </c>
      <c r="B12" s="125" t="s">
        <v>216</v>
      </c>
      <c r="C12" s="124" t="s">
        <v>217</v>
      </c>
      <c r="D12" s="139">
        <f t="shared" si="3"/>
        <v>0</v>
      </c>
      <c r="E12" s="139">
        <f t="shared" si="4"/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40">
        <v>0</v>
      </c>
      <c r="L12" s="139">
        <f t="shared" si="5"/>
        <v>417414</v>
      </c>
      <c r="M12" s="139">
        <f t="shared" si="6"/>
        <v>6000</v>
      </c>
      <c r="N12" s="139">
        <v>6000</v>
      </c>
      <c r="O12" s="139">
        <v>0</v>
      </c>
      <c r="P12" s="139">
        <v>0</v>
      </c>
      <c r="Q12" s="139">
        <v>0</v>
      </c>
      <c r="R12" s="139">
        <f t="shared" si="7"/>
        <v>98313</v>
      </c>
      <c r="S12" s="139">
        <v>0</v>
      </c>
      <c r="T12" s="139">
        <v>13778</v>
      </c>
      <c r="U12" s="139">
        <v>84535</v>
      </c>
      <c r="V12" s="139">
        <v>31047</v>
      </c>
      <c r="W12" s="139">
        <f t="shared" si="8"/>
        <v>282054</v>
      </c>
      <c r="X12" s="139">
        <v>138538</v>
      </c>
      <c r="Y12" s="139">
        <v>37936</v>
      </c>
      <c r="Z12" s="139">
        <v>61535</v>
      </c>
      <c r="AA12" s="139">
        <v>44045</v>
      </c>
      <c r="AB12" s="140">
        <v>0</v>
      </c>
      <c r="AC12" s="139">
        <v>0</v>
      </c>
      <c r="AD12" s="139">
        <v>235183</v>
      </c>
      <c r="AE12" s="139">
        <f t="shared" si="9"/>
        <v>652597</v>
      </c>
      <c r="AF12" s="139">
        <f t="shared" si="10"/>
        <v>0</v>
      </c>
      <c r="AG12" s="139">
        <f t="shared" si="11"/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40">
        <v>0</v>
      </c>
      <c r="AN12" s="139">
        <f t="shared" si="12"/>
        <v>26718</v>
      </c>
      <c r="AO12" s="139">
        <f t="shared" si="13"/>
        <v>5000</v>
      </c>
      <c r="AP12" s="139">
        <v>5000</v>
      </c>
      <c r="AQ12" s="139">
        <v>0</v>
      </c>
      <c r="AR12" s="139">
        <v>0</v>
      </c>
      <c r="AS12" s="139">
        <v>0</v>
      </c>
      <c r="AT12" s="139">
        <f t="shared" si="14"/>
        <v>3532</v>
      </c>
      <c r="AU12" s="139">
        <v>0</v>
      </c>
      <c r="AV12" s="139">
        <v>3532</v>
      </c>
      <c r="AW12" s="139">
        <v>0</v>
      </c>
      <c r="AX12" s="139">
        <v>0</v>
      </c>
      <c r="AY12" s="139">
        <f t="shared" si="15"/>
        <v>18186</v>
      </c>
      <c r="AZ12" s="139">
        <v>0</v>
      </c>
      <c r="BA12" s="139">
        <v>16926</v>
      </c>
      <c r="BB12" s="139">
        <v>0</v>
      </c>
      <c r="BC12" s="139">
        <v>1260</v>
      </c>
      <c r="BD12" s="140">
        <v>0</v>
      </c>
      <c r="BE12" s="139">
        <v>0</v>
      </c>
      <c r="BF12" s="139">
        <v>7065</v>
      </c>
      <c r="BG12" s="139">
        <f t="shared" si="16"/>
        <v>33783</v>
      </c>
      <c r="BH12" s="139">
        <f t="shared" si="17"/>
        <v>0</v>
      </c>
      <c r="BI12" s="139">
        <f t="shared" si="18"/>
        <v>0</v>
      </c>
      <c r="BJ12" s="139">
        <f t="shared" si="19"/>
        <v>0</v>
      </c>
      <c r="BK12" s="139">
        <f t="shared" si="20"/>
        <v>0</v>
      </c>
      <c r="BL12" s="139">
        <f t="shared" si="21"/>
        <v>0</v>
      </c>
      <c r="BM12" s="139">
        <f t="shared" si="22"/>
        <v>0</v>
      </c>
      <c r="BN12" s="139">
        <f t="shared" si="23"/>
        <v>0</v>
      </c>
      <c r="BO12" s="140">
        <f t="shared" si="24"/>
        <v>0</v>
      </c>
      <c r="BP12" s="139">
        <f t="shared" si="25"/>
        <v>444132</v>
      </c>
      <c r="BQ12" s="139">
        <f t="shared" si="26"/>
        <v>11000</v>
      </c>
      <c r="BR12" s="139">
        <f t="shared" si="27"/>
        <v>11000</v>
      </c>
      <c r="BS12" s="139">
        <f t="shared" si="28"/>
        <v>0</v>
      </c>
      <c r="BT12" s="139">
        <f t="shared" si="29"/>
        <v>0</v>
      </c>
      <c r="BU12" s="139">
        <f t="shared" si="30"/>
        <v>0</v>
      </c>
      <c r="BV12" s="139">
        <f t="shared" si="31"/>
        <v>101845</v>
      </c>
      <c r="BW12" s="139">
        <f t="shared" si="32"/>
        <v>0</v>
      </c>
      <c r="BX12" s="139">
        <f t="shared" si="32"/>
        <v>17310</v>
      </c>
      <c r="BY12" s="139">
        <f t="shared" si="32"/>
        <v>84535</v>
      </c>
      <c r="BZ12" s="139">
        <f t="shared" si="32"/>
        <v>31047</v>
      </c>
      <c r="CA12" s="139">
        <f t="shared" si="32"/>
        <v>300240</v>
      </c>
      <c r="CB12" s="139">
        <f t="shared" si="32"/>
        <v>138538</v>
      </c>
      <c r="CC12" s="139">
        <f t="shared" si="32"/>
        <v>54862</v>
      </c>
      <c r="CD12" s="139">
        <f t="shared" si="32"/>
        <v>61535</v>
      </c>
      <c r="CE12" s="139">
        <f t="shared" si="32"/>
        <v>45305</v>
      </c>
      <c r="CF12" s="140">
        <f t="shared" si="32"/>
        <v>0</v>
      </c>
      <c r="CG12" s="139">
        <f t="shared" si="32"/>
        <v>0</v>
      </c>
      <c r="CH12" s="139">
        <f t="shared" si="32"/>
        <v>242248</v>
      </c>
      <c r="CI12" s="139">
        <f t="shared" si="32"/>
        <v>686380</v>
      </c>
    </row>
    <row r="13" spans="1:87" s="123" customFormat="1" ht="12" customHeight="1">
      <c r="A13" s="124" t="s">
        <v>206</v>
      </c>
      <c r="B13" s="125" t="s">
        <v>218</v>
      </c>
      <c r="C13" s="124" t="s">
        <v>219</v>
      </c>
      <c r="D13" s="139">
        <f t="shared" si="3"/>
        <v>0</v>
      </c>
      <c r="E13" s="139">
        <f t="shared" si="4"/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40">
        <v>0</v>
      </c>
      <c r="L13" s="139">
        <f t="shared" si="5"/>
        <v>184688</v>
      </c>
      <c r="M13" s="139">
        <f t="shared" si="6"/>
        <v>47569</v>
      </c>
      <c r="N13" s="139">
        <v>33488</v>
      </c>
      <c r="O13" s="139">
        <v>14081</v>
      </c>
      <c r="P13" s="139">
        <v>0</v>
      </c>
      <c r="Q13" s="139">
        <v>0</v>
      </c>
      <c r="R13" s="139">
        <f t="shared" si="7"/>
        <v>1702</v>
      </c>
      <c r="S13" s="139">
        <v>1702</v>
      </c>
      <c r="T13" s="139">
        <v>0</v>
      </c>
      <c r="U13" s="139">
        <v>0</v>
      </c>
      <c r="V13" s="139">
        <v>13476</v>
      </c>
      <c r="W13" s="139">
        <f t="shared" si="8"/>
        <v>121941</v>
      </c>
      <c r="X13" s="139">
        <v>96660</v>
      </c>
      <c r="Y13" s="139">
        <v>9395</v>
      </c>
      <c r="Z13" s="139">
        <v>0</v>
      </c>
      <c r="AA13" s="139">
        <v>15886</v>
      </c>
      <c r="AB13" s="140">
        <v>308488</v>
      </c>
      <c r="AC13" s="139">
        <v>0</v>
      </c>
      <c r="AD13" s="139">
        <v>14773</v>
      </c>
      <c r="AE13" s="139">
        <f t="shared" si="9"/>
        <v>199461</v>
      </c>
      <c r="AF13" s="139">
        <f t="shared" si="10"/>
        <v>0</v>
      </c>
      <c r="AG13" s="139">
        <f t="shared" si="11"/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40">
        <v>0</v>
      </c>
      <c r="AN13" s="139">
        <f t="shared" si="12"/>
        <v>0</v>
      </c>
      <c r="AO13" s="139">
        <f t="shared" si="13"/>
        <v>0</v>
      </c>
      <c r="AP13" s="139">
        <v>0</v>
      </c>
      <c r="AQ13" s="139">
        <v>0</v>
      </c>
      <c r="AR13" s="139">
        <v>0</v>
      </c>
      <c r="AS13" s="139">
        <v>0</v>
      </c>
      <c r="AT13" s="139">
        <f t="shared" si="14"/>
        <v>0</v>
      </c>
      <c r="AU13" s="139">
        <v>0</v>
      </c>
      <c r="AV13" s="139">
        <v>0</v>
      </c>
      <c r="AW13" s="139">
        <v>0</v>
      </c>
      <c r="AX13" s="139">
        <v>0</v>
      </c>
      <c r="AY13" s="139">
        <f t="shared" si="15"/>
        <v>0</v>
      </c>
      <c r="AZ13" s="139">
        <v>0</v>
      </c>
      <c r="BA13" s="139">
        <v>0</v>
      </c>
      <c r="BB13" s="139">
        <v>0</v>
      </c>
      <c r="BC13" s="139">
        <v>0</v>
      </c>
      <c r="BD13" s="140">
        <v>44539</v>
      </c>
      <c r="BE13" s="139">
        <v>0</v>
      </c>
      <c r="BF13" s="139">
        <v>0</v>
      </c>
      <c r="BG13" s="139">
        <f t="shared" si="16"/>
        <v>0</v>
      </c>
      <c r="BH13" s="139">
        <f t="shared" si="17"/>
        <v>0</v>
      </c>
      <c r="BI13" s="139">
        <f t="shared" si="18"/>
        <v>0</v>
      </c>
      <c r="BJ13" s="139">
        <f t="shared" si="19"/>
        <v>0</v>
      </c>
      <c r="BK13" s="139">
        <f t="shared" si="20"/>
        <v>0</v>
      </c>
      <c r="BL13" s="139">
        <f t="shared" si="21"/>
        <v>0</v>
      </c>
      <c r="BM13" s="139">
        <f t="shared" si="22"/>
        <v>0</v>
      </c>
      <c r="BN13" s="139">
        <f t="shared" si="23"/>
        <v>0</v>
      </c>
      <c r="BO13" s="140">
        <f t="shared" si="24"/>
        <v>0</v>
      </c>
      <c r="BP13" s="139">
        <f t="shared" si="25"/>
        <v>184688</v>
      </c>
      <c r="BQ13" s="139">
        <f t="shared" si="26"/>
        <v>47569</v>
      </c>
      <c r="BR13" s="139">
        <f t="shared" si="27"/>
        <v>33488</v>
      </c>
      <c r="BS13" s="139">
        <f t="shared" si="28"/>
        <v>14081</v>
      </c>
      <c r="BT13" s="139">
        <f t="shared" si="29"/>
        <v>0</v>
      </c>
      <c r="BU13" s="139">
        <f t="shared" si="30"/>
        <v>0</v>
      </c>
      <c r="BV13" s="139">
        <f t="shared" si="31"/>
        <v>1702</v>
      </c>
      <c r="BW13" s="139">
        <f t="shared" si="32"/>
        <v>1702</v>
      </c>
      <c r="BX13" s="139">
        <f t="shared" si="32"/>
        <v>0</v>
      </c>
      <c r="BY13" s="139">
        <f t="shared" si="32"/>
        <v>0</v>
      </c>
      <c r="BZ13" s="139">
        <f t="shared" si="32"/>
        <v>13476</v>
      </c>
      <c r="CA13" s="139">
        <f t="shared" si="32"/>
        <v>121941</v>
      </c>
      <c r="CB13" s="139">
        <f t="shared" si="32"/>
        <v>96660</v>
      </c>
      <c r="CC13" s="139">
        <f t="shared" si="32"/>
        <v>9395</v>
      </c>
      <c r="CD13" s="139">
        <f t="shared" si="32"/>
        <v>0</v>
      </c>
      <c r="CE13" s="139">
        <f t="shared" si="32"/>
        <v>15886</v>
      </c>
      <c r="CF13" s="140">
        <f t="shared" si="32"/>
        <v>353027</v>
      </c>
      <c r="CG13" s="139">
        <f t="shared" si="32"/>
        <v>0</v>
      </c>
      <c r="CH13" s="139">
        <f t="shared" si="32"/>
        <v>14773</v>
      </c>
      <c r="CI13" s="139">
        <f t="shared" si="32"/>
        <v>199461</v>
      </c>
    </row>
    <row r="14" spans="1:87" s="123" customFormat="1" ht="12" customHeight="1">
      <c r="A14" s="124" t="s">
        <v>206</v>
      </c>
      <c r="B14" s="125" t="s">
        <v>220</v>
      </c>
      <c r="C14" s="124" t="s">
        <v>221</v>
      </c>
      <c r="D14" s="139">
        <f t="shared" si="3"/>
        <v>0</v>
      </c>
      <c r="E14" s="139">
        <f t="shared" si="4"/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40">
        <v>0</v>
      </c>
      <c r="L14" s="139">
        <f t="shared" si="5"/>
        <v>452122</v>
      </c>
      <c r="M14" s="139">
        <f t="shared" si="6"/>
        <v>81629</v>
      </c>
      <c r="N14" s="139">
        <v>49973</v>
      </c>
      <c r="O14" s="139">
        <v>31656</v>
      </c>
      <c r="P14" s="139">
        <v>0</v>
      </c>
      <c r="Q14" s="139">
        <v>0</v>
      </c>
      <c r="R14" s="139">
        <f t="shared" si="7"/>
        <v>3082</v>
      </c>
      <c r="S14" s="139">
        <v>3082</v>
      </c>
      <c r="T14" s="139">
        <v>0</v>
      </c>
      <c r="U14" s="139">
        <v>0</v>
      </c>
      <c r="V14" s="139">
        <v>0</v>
      </c>
      <c r="W14" s="139">
        <f t="shared" si="8"/>
        <v>367411</v>
      </c>
      <c r="X14" s="139">
        <v>331917</v>
      </c>
      <c r="Y14" s="139">
        <v>0</v>
      </c>
      <c r="Z14" s="139">
        <v>0</v>
      </c>
      <c r="AA14" s="139">
        <v>35494</v>
      </c>
      <c r="AB14" s="140">
        <v>446546</v>
      </c>
      <c r="AC14" s="139">
        <v>0</v>
      </c>
      <c r="AD14" s="139">
        <v>0</v>
      </c>
      <c r="AE14" s="139">
        <f t="shared" si="9"/>
        <v>452122</v>
      </c>
      <c r="AF14" s="139">
        <f t="shared" si="10"/>
        <v>0</v>
      </c>
      <c r="AG14" s="139">
        <f t="shared" si="11"/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40">
        <v>0</v>
      </c>
      <c r="AN14" s="139">
        <f t="shared" si="12"/>
        <v>8657</v>
      </c>
      <c r="AO14" s="139">
        <f t="shared" si="13"/>
        <v>8657</v>
      </c>
      <c r="AP14" s="139">
        <v>8657</v>
      </c>
      <c r="AQ14" s="139">
        <v>0</v>
      </c>
      <c r="AR14" s="139">
        <v>0</v>
      </c>
      <c r="AS14" s="139">
        <v>0</v>
      </c>
      <c r="AT14" s="139">
        <f t="shared" si="14"/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f t="shared" si="15"/>
        <v>0</v>
      </c>
      <c r="AZ14" s="139">
        <v>0</v>
      </c>
      <c r="BA14" s="139">
        <v>0</v>
      </c>
      <c r="BB14" s="139">
        <v>0</v>
      </c>
      <c r="BC14" s="139">
        <v>0</v>
      </c>
      <c r="BD14" s="140">
        <v>56840</v>
      </c>
      <c r="BE14" s="139">
        <v>0</v>
      </c>
      <c r="BF14" s="139">
        <v>0</v>
      </c>
      <c r="BG14" s="139">
        <f t="shared" si="16"/>
        <v>8657</v>
      </c>
      <c r="BH14" s="139">
        <f t="shared" si="17"/>
        <v>0</v>
      </c>
      <c r="BI14" s="139">
        <f t="shared" si="18"/>
        <v>0</v>
      </c>
      <c r="BJ14" s="139">
        <f t="shared" si="19"/>
        <v>0</v>
      </c>
      <c r="BK14" s="139">
        <f t="shared" si="20"/>
        <v>0</v>
      </c>
      <c r="BL14" s="139">
        <f t="shared" si="21"/>
        <v>0</v>
      </c>
      <c r="BM14" s="139">
        <f t="shared" si="22"/>
        <v>0</v>
      </c>
      <c r="BN14" s="139">
        <f t="shared" si="23"/>
        <v>0</v>
      </c>
      <c r="BO14" s="140">
        <f t="shared" si="24"/>
        <v>0</v>
      </c>
      <c r="BP14" s="139">
        <f t="shared" si="25"/>
        <v>460779</v>
      </c>
      <c r="BQ14" s="139">
        <f t="shared" si="26"/>
        <v>90286</v>
      </c>
      <c r="BR14" s="139">
        <f t="shared" si="27"/>
        <v>58630</v>
      </c>
      <c r="BS14" s="139">
        <f t="shared" si="28"/>
        <v>31656</v>
      </c>
      <c r="BT14" s="139">
        <f t="shared" si="29"/>
        <v>0</v>
      </c>
      <c r="BU14" s="139">
        <f t="shared" si="30"/>
        <v>0</v>
      </c>
      <c r="BV14" s="139">
        <f t="shared" si="31"/>
        <v>3082</v>
      </c>
      <c r="BW14" s="139">
        <f t="shared" si="32"/>
        <v>3082</v>
      </c>
      <c r="BX14" s="139">
        <f t="shared" si="32"/>
        <v>0</v>
      </c>
      <c r="BY14" s="139">
        <f t="shared" si="32"/>
        <v>0</v>
      </c>
      <c r="BZ14" s="139">
        <f t="shared" si="32"/>
        <v>0</v>
      </c>
      <c r="CA14" s="139">
        <f t="shared" si="32"/>
        <v>367411</v>
      </c>
      <c r="CB14" s="139">
        <f t="shared" si="32"/>
        <v>331917</v>
      </c>
      <c r="CC14" s="139">
        <f t="shared" si="32"/>
        <v>0</v>
      </c>
      <c r="CD14" s="139">
        <f t="shared" si="32"/>
        <v>0</v>
      </c>
      <c r="CE14" s="139">
        <f t="shared" si="32"/>
        <v>35494</v>
      </c>
      <c r="CF14" s="140">
        <f t="shared" si="32"/>
        <v>503386</v>
      </c>
      <c r="CG14" s="139">
        <f t="shared" si="32"/>
        <v>0</v>
      </c>
      <c r="CH14" s="139">
        <f t="shared" si="32"/>
        <v>0</v>
      </c>
      <c r="CI14" s="139">
        <f t="shared" si="32"/>
        <v>460779</v>
      </c>
    </row>
    <row r="15" spans="1:87" s="123" customFormat="1" ht="12" customHeight="1">
      <c r="A15" s="124" t="s">
        <v>206</v>
      </c>
      <c r="B15" s="125" t="s">
        <v>222</v>
      </c>
      <c r="C15" s="124" t="s">
        <v>223</v>
      </c>
      <c r="D15" s="139">
        <f t="shared" si="3"/>
        <v>0</v>
      </c>
      <c r="E15" s="139">
        <f t="shared" si="4"/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40">
        <v>0</v>
      </c>
      <c r="L15" s="139">
        <f t="shared" si="5"/>
        <v>107679</v>
      </c>
      <c r="M15" s="139">
        <f t="shared" si="6"/>
        <v>12915</v>
      </c>
      <c r="N15" s="139">
        <v>12657</v>
      </c>
      <c r="O15" s="139">
        <v>258</v>
      </c>
      <c r="P15" s="139">
        <v>0</v>
      </c>
      <c r="Q15" s="139">
        <v>0</v>
      </c>
      <c r="R15" s="139">
        <f t="shared" si="7"/>
        <v>0</v>
      </c>
      <c r="S15" s="139">
        <v>0</v>
      </c>
      <c r="T15" s="139">
        <v>0</v>
      </c>
      <c r="U15" s="139">
        <v>0</v>
      </c>
      <c r="V15" s="139">
        <v>0</v>
      </c>
      <c r="W15" s="139">
        <f t="shared" si="8"/>
        <v>94764</v>
      </c>
      <c r="X15" s="139">
        <v>94764</v>
      </c>
      <c r="Y15" s="139">
        <v>0</v>
      </c>
      <c r="Z15" s="139">
        <v>0</v>
      </c>
      <c r="AA15" s="139">
        <v>0</v>
      </c>
      <c r="AB15" s="140">
        <v>307625</v>
      </c>
      <c r="AC15" s="139">
        <v>0</v>
      </c>
      <c r="AD15" s="139">
        <v>0</v>
      </c>
      <c r="AE15" s="139">
        <f t="shared" si="9"/>
        <v>107679</v>
      </c>
      <c r="AF15" s="139">
        <f t="shared" si="10"/>
        <v>0</v>
      </c>
      <c r="AG15" s="139">
        <f t="shared" si="11"/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40">
        <v>0</v>
      </c>
      <c r="AN15" s="139">
        <f t="shared" si="12"/>
        <v>0</v>
      </c>
      <c r="AO15" s="139">
        <f t="shared" si="13"/>
        <v>0</v>
      </c>
      <c r="AP15" s="139">
        <v>0</v>
      </c>
      <c r="AQ15" s="139">
        <v>0</v>
      </c>
      <c r="AR15" s="139">
        <v>0</v>
      </c>
      <c r="AS15" s="139">
        <v>0</v>
      </c>
      <c r="AT15" s="139">
        <f t="shared" si="14"/>
        <v>0</v>
      </c>
      <c r="AU15" s="139">
        <v>0</v>
      </c>
      <c r="AV15" s="139">
        <v>0</v>
      </c>
      <c r="AW15" s="139">
        <v>0</v>
      </c>
      <c r="AX15" s="139">
        <v>0</v>
      </c>
      <c r="AY15" s="139">
        <f t="shared" si="15"/>
        <v>0</v>
      </c>
      <c r="AZ15" s="139">
        <v>0</v>
      </c>
      <c r="BA15" s="139">
        <v>0</v>
      </c>
      <c r="BB15" s="139">
        <v>0</v>
      </c>
      <c r="BC15" s="139">
        <v>0</v>
      </c>
      <c r="BD15" s="140">
        <v>44415</v>
      </c>
      <c r="BE15" s="139">
        <v>0</v>
      </c>
      <c r="BF15" s="139">
        <v>0</v>
      </c>
      <c r="BG15" s="139">
        <f t="shared" si="16"/>
        <v>0</v>
      </c>
      <c r="BH15" s="139">
        <f t="shared" si="17"/>
        <v>0</v>
      </c>
      <c r="BI15" s="139">
        <f t="shared" si="18"/>
        <v>0</v>
      </c>
      <c r="BJ15" s="139">
        <f t="shared" si="19"/>
        <v>0</v>
      </c>
      <c r="BK15" s="139">
        <f t="shared" si="20"/>
        <v>0</v>
      </c>
      <c r="BL15" s="139">
        <f t="shared" si="21"/>
        <v>0</v>
      </c>
      <c r="BM15" s="139">
        <f t="shared" si="22"/>
        <v>0</v>
      </c>
      <c r="BN15" s="139">
        <f t="shared" si="23"/>
        <v>0</v>
      </c>
      <c r="BO15" s="140">
        <f t="shared" si="24"/>
        <v>0</v>
      </c>
      <c r="BP15" s="139">
        <f t="shared" si="25"/>
        <v>107679</v>
      </c>
      <c r="BQ15" s="139">
        <f t="shared" si="26"/>
        <v>12915</v>
      </c>
      <c r="BR15" s="139">
        <f t="shared" si="27"/>
        <v>12657</v>
      </c>
      <c r="BS15" s="139">
        <f t="shared" si="28"/>
        <v>258</v>
      </c>
      <c r="BT15" s="139">
        <f t="shared" si="29"/>
        <v>0</v>
      </c>
      <c r="BU15" s="139">
        <f t="shared" si="30"/>
        <v>0</v>
      </c>
      <c r="BV15" s="139">
        <f t="shared" si="31"/>
        <v>0</v>
      </c>
      <c r="BW15" s="139">
        <f t="shared" si="32"/>
        <v>0</v>
      </c>
      <c r="BX15" s="139">
        <f t="shared" si="32"/>
        <v>0</v>
      </c>
      <c r="BY15" s="139">
        <f t="shared" si="32"/>
        <v>0</v>
      </c>
      <c r="BZ15" s="139">
        <f t="shared" si="32"/>
        <v>0</v>
      </c>
      <c r="CA15" s="139">
        <f t="shared" si="32"/>
        <v>94764</v>
      </c>
      <c r="CB15" s="139">
        <f t="shared" si="32"/>
        <v>94764</v>
      </c>
      <c r="CC15" s="139">
        <f t="shared" si="32"/>
        <v>0</v>
      </c>
      <c r="CD15" s="139">
        <f t="shared" si="32"/>
        <v>0</v>
      </c>
      <c r="CE15" s="139">
        <f t="shared" si="32"/>
        <v>0</v>
      </c>
      <c r="CF15" s="140">
        <f t="shared" si="32"/>
        <v>352040</v>
      </c>
      <c r="CG15" s="139">
        <f t="shared" si="32"/>
        <v>0</v>
      </c>
      <c r="CH15" s="139">
        <f t="shared" si="32"/>
        <v>0</v>
      </c>
      <c r="CI15" s="139">
        <f t="shared" si="32"/>
        <v>107679</v>
      </c>
    </row>
    <row r="16" spans="1:87" s="123" customFormat="1" ht="12" customHeight="1">
      <c r="A16" s="124" t="s">
        <v>206</v>
      </c>
      <c r="B16" s="125" t="s">
        <v>224</v>
      </c>
      <c r="C16" s="124" t="s">
        <v>225</v>
      </c>
      <c r="D16" s="139">
        <f t="shared" si="3"/>
        <v>0</v>
      </c>
      <c r="E16" s="139">
        <f t="shared" si="4"/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40">
        <v>0</v>
      </c>
      <c r="L16" s="139">
        <f t="shared" si="5"/>
        <v>356865</v>
      </c>
      <c r="M16" s="139">
        <f t="shared" si="6"/>
        <v>34018</v>
      </c>
      <c r="N16" s="139">
        <v>20072</v>
      </c>
      <c r="O16" s="139">
        <v>13946</v>
      </c>
      <c r="P16" s="139">
        <v>0</v>
      </c>
      <c r="Q16" s="139">
        <v>0</v>
      </c>
      <c r="R16" s="139">
        <f t="shared" si="7"/>
        <v>3945</v>
      </c>
      <c r="S16" s="139">
        <v>1076</v>
      </c>
      <c r="T16" s="139">
        <v>0</v>
      </c>
      <c r="U16" s="139">
        <v>2869</v>
      </c>
      <c r="V16" s="139">
        <v>0</v>
      </c>
      <c r="W16" s="139">
        <f t="shared" si="8"/>
        <v>318902</v>
      </c>
      <c r="X16" s="139">
        <v>219266</v>
      </c>
      <c r="Y16" s="139">
        <v>2860</v>
      </c>
      <c r="Z16" s="139">
        <v>0</v>
      </c>
      <c r="AA16" s="139">
        <v>96776</v>
      </c>
      <c r="AB16" s="140">
        <v>824954</v>
      </c>
      <c r="AC16" s="139">
        <v>0</v>
      </c>
      <c r="AD16" s="139">
        <v>2745</v>
      </c>
      <c r="AE16" s="139">
        <f t="shared" si="9"/>
        <v>359610</v>
      </c>
      <c r="AF16" s="139">
        <f t="shared" si="10"/>
        <v>0</v>
      </c>
      <c r="AG16" s="139">
        <f t="shared" si="11"/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40">
        <v>0</v>
      </c>
      <c r="AN16" s="139">
        <f t="shared" si="12"/>
        <v>0</v>
      </c>
      <c r="AO16" s="139">
        <f t="shared" si="13"/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f t="shared" si="14"/>
        <v>0</v>
      </c>
      <c r="AU16" s="139">
        <v>0</v>
      </c>
      <c r="AV16" s="139">
        <v>0</v>
      </c>
      <c r="AW16" s="139">
        <v>0</v>
      </c>
      <c r="AX16" s="139">
        <v>0</v>
      </c>
      <c r="AY16" s="139">
        <f t="shared" si="15"/>
        <v>0</v>
      </c>
      <c r="AZ16" s="139">
        <v>0</v>
      </c>
      <c r="BA16" s="139">
        <v>0</v>
      </c>
      <c r="BB16" s="139">
        <v>0</v>
      </c>
      <c r="BC16" s="139">
        <v>0</v>
      </c>
      <c r="BD16" s="140">
        <v>74965</v>
      </c>
      <c r="BE16" s="139">
        <v>0</v>
      </c>
      <c r="BF16" s="139">
        <v>0</v>
      </c>
      <c r="BG16" s="139">
        <f t="shared" si="16"/>
        <v>0</v>
      </c>
      <c r="BH16" s="139">
        <f t="shared" si="17"/>
        <v>0</v>
      </c>
      <c r="BI16" s="139">
        <f t="shared" si="18"/>
        <v>0</v>
      </c>
      <c r="BJ16" s="139">
        <f t="shared" si="19"/>
        <v>0</v>
      </c>
      <c r="BK16" s="139">
        <f t="shared" si="20"/>
        <v>0</v>
      </c>
      <c r="BL16" s="139">
        <f t="shared" si="21"/>
        <v>0</v>
      </c>
      <c r="BM16" s="139">
        <f t="shared" si="22"/>
        <v>0</v>
      </c>
      <c r="BN16" s="139">
        <f t="shared" si="23"/>
        <v>0</v>
      </c>
      <c r="BO16" s="140">
        <f t="shared" si="24"/>
        <v>0</v>
      </c>
      <c r="BP16" s="139">
        <f t="shared" si="25"/>
        <v>356865</v>
      </c>
      <c r="BQ16" s="139">
        <f t="shared" si="26"/>
        <v>34018</v>
      </c>
      <c r="BR16" s="139">
        <f t="shared" si="27"/>
        <v>20072</v>
      </c>
      <c r="BS16" s="139">
        <f t="shared" si="28"/>
        <v>13946</v>
      </c>
      <c r="BT16" s="139">
        <f t="shared" si="29"/>
        <v>0</v>
      </c>
      <c r="BU16" s="139">
        <f t="shared" si="30"/>
        <v>0</v>
      </c>
      <c r="BV16" s="139">
        <f t="shared" si="31"/>
        <v>3945</v>
      </c>
      <c r="BW16" s="139">
        <f t="shared" si="32"/>
        <v>1076</v>
      </c>
      <c r="BX16" s="139">
        <f t="shared" si="32"/>
        <v>0</v>
      </c>
      <c r="BY16" s="139">
        <f t="shared" si="32"/>
        <v>2869</v>
      </c>
      <c r="BZ16" s="139">
        <f t="shared" si="32"/>
        <v>0</v>
      </c>
      <c r="CA16" s="139">
        <f t="shared" si="32"/>
        <v>318902</v>
      </c>
      <c r="CB16" s="139">
        <f t="shared" si="32"/>
        <v>219266</v>
      </c>
      <c r="CC16" s="139">
        <f t="shared" si="32"/>
        <v>2860</v>
      </c>
      <c r="CD16" s="139">
        <f t="shared" si="32"/>
        <v>0</v>
      </c>
      <c r="CE16" s="139">
        <f t="shared" si="32"/>
        <v>96776</v>
      </c>
      <c r="CF16" s="140">
        <f t="shared" si="32"/>
        <v>899919</v>
      </c>
      <c r="CG16" s="139">
        <f t="shared" si="32"/>
        <v>0</v>
      </c>
      <c r="CH16" s="139">
        <f t="shared" si="32"/>
        <v>2745</v>
      </c>
      <c r="CI16" s="139">
        <f t="shared" si="32"/>
        <v>359610</v>
      </c>
    </row>
    <row r="17" spans="1:87" s="123" customFormat="1" ht="12" customHeight="1">
      <c r="A17" s="124" t="s">
        <v>206</v>
      </c>
      <c r="B17" s="125" t="s">
        <v>226</v>
      </c>
      <c r="C17" s="124" t="s">
        <v>227</v>
      </c>
      <c r="D17" s="139">
        <f t="shared" si="3"/>
        <v>0</v>
      </c>
      <c r="E17" s="139">
        <f t="shared" si="4"/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40">
        <v>0</v>
      </c>
      <c r="L17" s="139">
        <f t="shared" si="5"/>
        <v>357680</v>
      </c>
      <c r="M17" s="139">
        <f t="shared" si="6"/>
        <v>106224</v>
      </c>
      <c r="N17" s="139">
        <v>106224</v>
      </c>
      <c r="O17" s="139">
        <v>0</v>
      </c>
      <c r="P17" s="139">
        <v>0</v>
      </c>
      <c r="Q17" s="139">
        <v>0</v>
      </c>
      <c r="R17" s="139">
        <f t="shared" si="7"/>
        <v>30467</v>
      </c>
      <c r="S17" s="139">
        <v>0</v>
      </c>
      <c r="T17" s="139">
        <v>30467</v>
      </c>
      <c r="U17" s="139">
        <v>0</v>
      </c>
      <c r="V17" s="139">
        <v>0</v>
      </c>
      <c r="W17" s="139">
        <f t="shared" si="8"/>
        <v>220989</v>
      </c>
      <c r="X17" s="139">
        <v>170280</v>
      </c>
      <c r="Y17" s="139">
        <v>47584</v>
      </c>
      <c r="Z17" s="139">
        <v>3125</v>
      </c>
      <c r="AA17" s="139">
        <v>0</v>
      </c>
      <c r="AB17" s="140">
        <v>0</v>
      </c>
      <c r="AC17" s="139">
        <v>0</v>
      </c>
      <c r="AD17" s="139">
        <v>0</v>
      </c>
      <c r="AE17" s="139">
        <f t="shared" si="9"/>
        <v>357680</v>
      </c>
      <c r="AF17" s="139">
        <f t="shared" si="10"/>
        <v>128</v>
      </c>
      <c r="AG17" s="139">
        <f t="shared" si="11"/>
        <v>128</v>
      </c>
      <c r="AH17" s="139">
        <v>0</v>
      </c>
      <c r="AI17" s="139">
        <v>128</v>
      </c>
      <c r="AJ17" s="139">
        <v>0</v>
      </c>
      <c r="AK17" s="139">
        <v>0</v>
      </c>
      <c r="AL17" s="139">
        <v>0</v>
      </c>
      <c r="AM17" s="140">
        <v>0</v>
      </c>
      <c r="AN17" s="139">
        <f t="shared" si="12"/>
        <v>42751</v>
      </c>
      <c r="AO17" s="139">
        <f t="shared" si="13"/>
        <v>0</v>
      </c>
      <c r="AP17" s="139">
        <v>0</v>
      </c>
      <c r="AQ17" s="139">
        <v>0</v>
      </c>
      <c r="AR17" s="139">
        <v>0</v>
      </c>
      <c r="AS17" s="139">
        <v>0</v>
      </c>
      <c r="AT17" s="139">
        <f t="shared" si="14"/>
        <v>30096</v>
      </c>
      <c r="AU17" s="139">
        <v>0</v>
      </c>
      <c r="AV17" s="139">
        <v>30096</v>
      </c>
      <c r="AW17" s="139">
        <v>0</v>
      </c>
      <c r="AX17" s="139">
        <v>0</v>
      </c>
      <c r="AY17" s="139">
        <f t="shared" si="15"/>
        <v>12655</v>
      </c>
      <c r="AZ17" s="139">
        <v>0</v>
      </c>
      <c r="BA17" s="139">
        <v>12655</v>
      </c>
      <c r="BB17" s="139">
        <v>0</v>
      </c>
      <c r="BC17" s="139">
        <v>0</v>
      </c>
      <c r="BD17" s="140">
        <v>0</v>
      </c>
      <c r="BE17" s="139">
        <v>0</v>
      </c>
      <c r="BF17" s="139">
        <v>0</v>
      </c>
      <c r="BG17" s="139">
        <f t="shared" si="16"/>
        <v>42879</v>
      </c>
      <c r="BH17" s="139">
        <f t="shared" si="17"/>
        <v>128</v>
      </c>
      <c r="BI17" s="139">
        <f t="shared" si="18"/>
        <v>128</v>
      </c>
      <c r="BJ17" s="139">
        <f t="shared" si="19"/>
        <v>0</v>
      </c>
      <c r="BK17" s="139">
        <f t="shared" si="20"/>
        <v>128</v>
      </c>
      <c r="BL17" s="139">
        <f t="shared" si="21"/>
        <v>0</v>
      </c>
      <c r="BM17" s="139">
        <f t="shared" si="22"/>
        <v>0</v>
      </c>
      <c r="BN17" s="139">
        <f t="shared" si="23"/>
        <v>0</v>
      </c>
      <c r="BO17" s="140">
        <f t="shared" si="24"/>
        <v>0</v>
      </c>
      <c r="BP17" s="139">
        <f t="shared" si="25"/>
        <v>400431</v>
      </c>
      <c r="BQ17" s="139">
        <f t="shared" si="26"/>
        <v>106224</v>
      </c>
      <c r="BR17" s="139">
        <f t="shared" si="27"/>
        <v>106224</v>
      </c>
      <c r="BS17" s="139">
        <f t="shared" si="28"/>
        <v>0</v>
      </c>
      <c r="BT17" s="139">
        <f t="shared" si="29"/>
        <v>0</v>
      </c>
      <c r="BU17" s="139">
        <f t="shared" si="30"/>
        <v>0</v>
      </c>
      <c r="BV17" s="139">
        <f t="shared" si="31"/>
        <v>60563</v>
      </c>
      <c r="BW17" s="139">
        <f t="shared" si="32"/>
        <v>0</v>
      </c>
      <c r="BX17" s="139">
        <f t="shared" si="32"/>
        <v>60563</v>
      </c>
      <c r="BY17" s="139">
        <f t="shared" si="32"/>
        <v>0</v>
      </c>
      <c r="BZ17" s="139">
        <f t="shared" si="32"/>
        <v>0</v>
      </c>
      <c r="CA17" s="139">
        <f t="shared" si="32"/>
        <v>233644</v>
      </c>
      <c r="CB17" s="139">
        <f t="shared" si="32"/>
        <v>170280</v>
      </c>
      <c r="CC17" s="139">
        <f t="shared" si="32"/>
        <v>60239</v>
      </c>
      <c r="CD17" s="139">
        <f t="shared" si="32"/>
        <v>3125</v>
      </c>
      <c r="CE17" s="139">
        <f t="shared" si="32"/>
        <v>0</v>
      </c>
      <c r="CF17" s="140">
        <f t="shared" si="32"/>
        <v>0</v>
      </c>
      <c r="CG17" s="139">
        <f t="shared" si="32"/>
        <v>0</v>
      </c>
      <c r="CH17" s="139">
        <f t="shared" si="32"/>
        <v>0</v>
      </c>
      <c r="CI17" s="139">
        <f t="shared" si="32"/>
        <v>400559</v>
      </c>
    </row>
    <row r="18" spans="1:87" s="123" customFormat="1" ht="12" customHeight="1">
      <c r="A18" s="124" t="s">
        <v>206</v>
      </c>
      <c r="B18" s="125" t="s">
        <v>228</v>
      </c>
      <c r="C18" s="124" t="s">
        <v>229</v>
      </c>
      <c r="D18" s="139">
        <f t="shared" si="3"/>
        <v>0</v>
      </c>
      <c r="E18" s="139">
        <f t="shared" si="4"/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40">
        <v>0</v>
      </c>
      <c r="L18" s="139">
        <f t="shared" si="5"/>
        <v>123044</v>
      </c>
      <c r="M18" s="139">
        <f t="shared" si="6"/>
        <v>10995</v>
      </c>
      <c r="N18" s="139">
        <v>10995</v>
      </c>
      <c r="O18" s="139">
        <v>0</v>
      </c>
      <c r="P18" s="139">
        <v>0</v>
      </c>
      <c r="Q18" s="139">
        <v>0</v>
      </c>
      <c r="R18" s="139">
        <f t="shared" si="7"/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f t="shared" si="8"/>
        <v>112049</v>
      </c>
      <c r="X18" s="139">
        <v>98231</v>
      </c>
      <c r="Y18" s="139">
        <v>0</v>
      </c>
      <c r="Z18" s="139">
        <v>0</v>
      </c>
      <c r="AA18" s="139">
        <v>13818</v>
      </c>
      <c r="AB18" s="140">
        <v>163211</v>
      </c>
      <c r="AC18" s="139">
        <v>0</v>
      </c>
      <c r="AD18" s="139">
        <v>17920</v>
      </c>
      <c r="AE18" s="139">
        <f t="shared" si="9"/>
        <v>140964</v>
      </c>
      <c r="AF18" s="139">
        <f t="shared" si="10"/>
        <v>0</v>
      </c>
      <c r="AG18" s="139">
        <f t="shared" si="11"/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40">
        <v>0</v>
      </c>
      <c r="AN18" s="139">
        <f t="shared" si="12"/>
        <v>932</v>
      </c>
      <c r="AO18" s="139">
        <f t="shared" si="13"/>
        <v>932</v>
      </c>
      <c r="AP18" s="139">
        <v>932</v>
      </c>
      <c r="AQ18" s="139">
        <v>0</v>
      </c>
      <c r="AR18" s="139">
        <v>0</v>
      </c>
      <c r="AS18" s="139">
        <v>0</v>
      </c>
      <c r="AT18" s="139">
        <f t="shared" si="14"/>
        <v>0</v>
      </c>
      <c r="AU18" s="139">
        <v>0</v>
      </c>
      <c r="AV18" s="139">
        <v>0</v>
      </c>
      <c r="AW18" s="139">
        <v>0</v>
      </c>
      <c r="AX18" s="139">
        <v>0</v>
      </c>
      <c r="AY18" s="139">
        <f t="shared" si="15"/>
        <v>0</v>
      </c>
      <c r="AZ18" s="139">
        <v>0</v>
      </c>
      <c r="BA18" s="139">
        <v>0</v>
      </c>
      <c r="BB18" s="139">
        <v>0</v>
      </c>
      <c r="BC18" s="139">
        <v>0</v>
      </c>
      <c r="BD18" s="140">
        <v>32914</v>
      </c>
      <c r="BE18" s="139">
        <v>0</v>
      </c>
      <c r="BF18" s="139">
        <v>5588</v>
      </c>
      <c r="BG18" s="139">
        <f t="shared" si="16"/>
        <v>6520</v>
      </c>
      <c r="BH18" s="139">
        <f t="shared" si="17"/>
        <v>0</v>
      </c>
      <c r="BI18" s="139">
        <f t="shared" si="18"/>
        <v>0</v>
      </c>
      <c r="BJ18" s="139">
        <f t="shared" si="19"/>
        <v>0</v>
      </c>
      <c r="BK18" s="139">
        <f t="shared" si="20"/>
        <v>0</v>
      </c>
      <c r="BL18" s="139">
        <f t="shared" si="21"/>
        <v>0</v>
      </c>
      <c r="BM18" s="139">
        <f t="shared" si="22"/>
        <v>0</v>
      </c>
      <c r="BN18" s="139">
        <f t="shared" si="23"/>
        <v>0</v>
      </c>
      <c r="BO18" s="140">
        <f t="shared" si="24"/>
        <v>0</v>
      </c>
      <c r="BP18" s="139">
        <f t="shared" si="25"/>
        <v>123976</v>
      </c>
      <c r="BQ18" s="139">
        <f t="shared" si="26"/>
        <v>11927</v>
      </c>
      <c r="BR18" s="139">
        <f t="shared" si="27"/>
        <v>11927</v>
      </c>
      <c r="BS18" s="139">
        <f t="shared" si="28"/>
        <v>0</v>
      </c>
      <c r="BT18" s="139">
        <f t="shared" si="29"/>
        <v>0</v>
      </c>
      <c r="BU18" s="139">
        <f t="shared" si="30"/>
        <v>0</v>
      </c>
      <c r="BV18" s="139">
        <f t="shared" si="31"/>
        <v>0</v>
      </c>
      <c r="BW18" s="139">
        <f t="shared" si="32"/>
        <v>0</v>
      </c>
      <c r="BX18" s="139">
        <f t="shared" si="32"/>
        <v>0</v>
      </c>
      <c r="BY18" s="139">
        <f t="shared" si="32"/>
        <v>0</v>
      </c>
      <c r="BZ18" s="139">
        <f t="shared" si="32"/>
        <v>0</v>
      </c>
      <c r="CA18" s="139">
        <f t="shared" si="32"/>
        <v>112049</v>
      </c>
      <c r="CB18" s="139">
        <f t="shared" si="32"/>
        <v>98231</v>
      </c>
      <c r="CC18" s="139">
        <f t="shared" si="32"/>
        <v>0</v>
      </c>
      <c r="CD18" s="139">
        <f t="shared" si="32"/>
        <v>0</v>
      </c>
      <c r="CE18" s="139">
        <f t="shared" si="32"/>
        <v>13818</v>
      </c>
      <c r="CF18" s="140">
        <f t="shared" si="32"/>
        <v>196125</v>
      </c>
      <c r="CG18" s="139">
        <f t="shared" si="32"/>
        <v>0</v>
      </c>
      <c r="CH18" s="139">
        <f t="shared" si="32"/>
        <v>23508</v>
      </c>
      <c r="CI18" s="139">
        <f t="shared" si="32"/>
        <v>147484</v>
      </c>
    </row>
    <row r="19" spans="1:87" s="123" customFormat="1" ht="12" customHeight="1">
      <c r="A19" s="124" t="s">
        <v>206</v>
      </c>
      <c r="B19" s="125" t="s">
        <v>230</v>
      </c>
      <c r="C19" s="124" t="s">
        <v>231</v>
      </c>
      <c r="D19" s="139">
        <f t="shared" si="3"/>
        <v>0</v>
      </c>
      <c r="E19" s="139">
        <f t="shared" si="4"/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40">
        <v>0</v>
      </c>
      <c r="L19" s="139">
        <f t="shared" si="5"/>
        <v>0</v>
      </c>
      <c r="M19" s="139">
        <f t="shared" si="6"/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f t="shared" si="7"/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f t="shared" si="8"/>
        <v>0</v>
      </c>
      <c r="X19" s="139">
        <v>0</v>
      </c>
      <c r="Y19" s="139">
        <v>0</v>
      </c>
      <c r="Z19" s="139">
        <v>0</v>
      </c>
      <c r="AA19" s="139">
        <v>0</v>
      </c>
      <c r="AB19" s="140">
        <v>77888</v>
      </c>
      <c r="AC19" s="139">
        <v>0</v>
      </c>
      <c r="AD19" s="139">
        <v>0</v>
      </c>
      <c r="AE19" s="139">
        <f t="shared" si="9"/>
        <v>0</v>
      </c>
      <c r="AF19" s="139">
        <f t="shared" si="10"/>
        <v>0</v>
      </c>
      <c r="AG19" s="139">
        <f t="shared" si="11"/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40">
        <v>0</v>
      </c>
      <c r="AN19" s="139">
        <f t="shared" si="12"/>
        <v>5040</v>
      </c>
      <c r="AO19" s="139">
        <f t="shared" si="13"/>
        <v>0</v>
      </c>
      <c r="AP19" s="139">
        <v>0</v>
      </c>
      <c r="AQ19" s="139">
        <v>0</v>
      </c>
      <c r="AR19" s="139">
        <v>0</v>
      </c>
      <c r="AS19" s="139">
        <v>0</v>
      </c>
      <c r="AT19" s="139">
        <f t="shared" si="14"/>
        <v>0</v>
      </c>
      <c r="AU19" s="139">
        <v>0</v>
      </c>
      <c r="AV19" s="139">
        <v>0</v>
      </c>
      <c r="AW19" s="139">
        <v>0</v>
      </c>
      <c r="AX19" s="139">
        <v>0</v>
      </c>
      <c r="AY19" s="139">
        <f t="shared" si="15"/>
        <v>5040</v>
      </c>
      <c r="AZ19" s="139">
        <v>0</v>
      </c>
      <c r="BA19" s="139">
        <v>0</v>
      </c>
      <c r="BB19" s="139">
        <v>5040</v>
      </c>
      <c r="BC19" s="139">
        <v>0</v>
      </c>
      <c r="BD19" s="140">
        <v>0</v>
      </c>
      <c r="BE19" s="139">
        <v>0</v>
      </c>
      <c r="BF19" s="139">
        <v>0</v>
      </c>
      <c r="BG19" s="139">
        <f t="shared" si="16"/>
        <v>5040</v>
      </c>
      <c r="BH19" s="139">
        <f t="shared" si="17"/>
        <v>0</v>
      </c>
      <c r="BI19" s="139">
        <f t="shared" si="18"/>
        <v>0</v>
      </c>
      <c r="BJ19" s="139">
        <f t="shared" si="19"/>
        <v>0</v>
      </c>
      <c r="BK19" s="139">
        <f t="shared" si="20"/>
        <v>0</v>
      </c>
      <c r="BL19" s="139">
        <f t="shared" si="21"/>
        <v>0</v>
      </c>
      <c r="BM19" s="139">
        <f t="shared" si="22"/>
        <v>0</v>
      </c>
      <c r="BN19" s="139">
        <f t="shared" si="23"/>
        <v>0</v>
      </c>
      <c r="BO19" s="140">
        <f t="shared" si="24"/>
        <v>0</v>
      </c>
      <c r="BP19" s="139">
        <f t="shared" si="25"/>
        <v>5040</v>
      </c>
      <c r="BQ19" s="139">
        <f t="shared" si="26"/>
        <v>0</v>
      </c>
      <c r="BR19" s="139">
        <f t="shared" si="27"/>
        <v>0</v>
      </c>
      <c r="BS19" s="139">
        <f t="shared" si="28"/>
        <v>0</v>
      </c>
      <c r="BT19" s="139">
        <f t="shared" si="29"/>
        <v>0</v>
      </c>
      <c r="BU19" s="139">
        <f t="shared" si="30"/>
        <v>0</v>
      </c>
      <c r="BV19" s="139">
        <f t="shared" si="31"/>
        <v>0</v>
      </c>
      <c r="BW19" s="139">
        <f t="shared" si="32"/>
        <v>0</v>
      </c>
      <c r="BX19" s="139">
        <f t="shared" si="32"/>
        <v>0</v>
      </c>
      <c r="BY19" s="139">
        <f t="shared" si="32"/>
        <v>0</v>
      </c>
      <c r="BZ19" s="139">
        <f t="shared" si="32"/>
        <v>0</v>
      </c>
      <c r="CA19" s="139">
        <f t="shared" si="32"/>
        <v>5040</v>
      </c>
      <c r="CB19" s="139">
        <f t="shared" si="32"/>
        <v>0</v>
      </c>
      <c r="CC19" s="139">
        <f t="shared" si="32"/>
        <v>0</v>
      </c>
      <c r="CD19" s="139">
        <f t="shared" si="32"/>
        <v>5040</v>
      </c>
      <c r="CE19" s="139">
        <f t="shared" si="32"/>
        <v>0</v>
      </c>
      <c r="CF19" s="140">
        <f t="shared" si="32"/>
        <v>77888</v>
      </c>
      <c r="CG19" s="139">
        <f t="shared" si="32"/>
        <v>0</v>
      </c>
      <c r="CH19" s="139">
        <f t="shared" si="32"/>
        <v>0</v>
      </c>
      <c r="CI19" s="139">
        <f t="shared" si="32"/>
        <v>5040</v>
      </c>
    </row>
    <row r="20" spans="1:87" s="123" customFormat="1" ht="12" customHeight="1">
      <c r="A20" s="124" t="s">
        <v>206</v>
      </c>
      <c r="B20" s="125" t="s">
        <v>232</v>
      </c>
      <c r="C20" s="124" t="s">
        <v>233</v>
      </c>
      <c r="D20" s="139">
        <f t="shared" si="3"/>
        <v>0</v>
      </c>
      <c r="E20" s="139">
        <f t="shared" si="4"/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40">
        <v>0</v>
      </c>
      <c r="L20" s="139">
        <f t="shared" si="5"/>
        <v>1256</v>
      </c>
      <c r="M20" s="139">
        <f t="shared" si="6"/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f t="shared" si="7"/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f t="shared" si="8"/>
        <v>1256</v>
      </c>
      <c r="X20" s="139">
        <v>0</v>
      </c>
      <c r="Y20" s="139">
        <v>1256</v>
      </c>
      <c r="Z20" s="139">
        <v>0</v>
      </c>
      <c r="AA20" s="139">
        <v>0</v>
      </c>
      <c r="AB20" s="140">
        <v>54830</v>
      </c>
      <c r="AC20" s="139">
        <v>0</v>
      </c>
      <c r="AD20" s="139">
        <v>0</v>
      </c>
      <c r="AE20" s="139">
        <f t="shared" si="9"/>
        <v>1256</v>
      </c>
      <c r="AF20" s="139">
        <f t="shared" si="10"/>
        <v>0</v>
      </c>
      <c r="AG20" s="139">
        <f t="shared" si="11"/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40">
        <v>0</v>
      </c>
      <c r="AN20" s="139">
        <f t="shared" si="12"/>
        <v>4410</v>
      </c>
      <c r="AO20" s="139">
        <f t="shared" si="13"/>
        <v>0</v>
      </c>
      <c r="AP20" s="139">
        <v>0</v>
      </c>
      <c r="AQ20" s="139">
        <v>0</v>
      </c>
      <c r="AR20" s="139">
        <v>0</v>
      </c>
      <c r="AS20" s="139">
        <v>0</v>
      </c>
      <c r="AT20" s="139">
        <f t="shared" si="14"/>
        <v>0</v>
      </c>
      <c r="AU20" s="139">
        <v>0</v>
      </c>
      <c r="AV20" s="139">
        <v>0</v>
      </c>
      <c r="AW20" s="139">
        <v>0</v>
      </c>
      <c r="AX20" s="139">
        <v>0</v>
      </c>
      <c r="AY20" s="139">
        <f t="shared" si="15"/>
        <v>4410</v>
      </c>
      <c r="AZ20" s="139">
        <v>0</v>
      </c>
      <c r="BA20" s="139">
        <v>0</v>
      </c>
      <c r="BB20" s="139">
        <v>4410</v>
      </c>
      <c r="BC20" s="139">
        <v>0</v>
      </c>
      <c r="BD20" s="140">
        <v>0</v>
      </c>
      <c r="BE20" s="139">
        <v>0</v>
      </c>
      <c r="BF20" s="139">
        <v>0</v>
      </c>
      <c r="BG20" s="139">
        <f t="shared" si="16"/>
        <v>4410</v>
      </c>
      <c r="BH20" s="139">
        <f t="shared" si="17"/>
        <v>0</v>
      </c>
      <c r="BI20" s="139">
        <f t="shared" si="18"/>
        <v>0</v>
      </c>
      <c r="BJ20" s="139">
        <f t="shared" si="19"/>
        <v>0</v>
      </c>
      <c r="BK20" s="139">
        <f t="shared" si="20"/>
        <v>0</v>
      </c>
      <c r="BL20" s="139">
        <f t="shared" si="21"/>
        <v>0</v>
      </c>
      <c r="BM20" s="139">
        <f t="shared" si="22"/>
        <v>0</v>
      </c>
      <c r="BN20" s="139">
        <f t="shared" si="23"/>
        <v>0</v>
      </c>
      <c r="BO20" s="140">
        <f t="shared" si="24"/>
        <v>0</v>
      </c>
      <c r="BP20" s="139">
        <f t="shared" si="25"/>
        <v>5666</v>
      </c>
      <c r="BQ20" s="139">
        <f t="shared" si="26"/>
        <v>0</v>
      </c>
      <c r="BR20" s="139">
        <f t="shared" si="27"/>
        <v>0</v>
      </c>
      <c r="BS20" s="139">
        <f t="shared" si="28"/>
        <v>0</v>
      </c>
      <c r="BT20" s="139">
        <f t="shared" si="29"/>
        <v>0</v>
      </c>
      <c r="BU20" s="139">
        <f t="shared" si="30"/>
        <v>0</v>
      </c>
      <c r="BV20" s="139">
        <f t="shared" si="31"/>
        <v>0</v>
      </c>
      <c r="BW20" s="139">
        <f t="shared" si="32"/>
        <v>0</v>
      </c>
      <c r="BX20" s="139">
        <f t="shared" si="32"/>
        <v>0</v>
      </c>
      <c r="BY20" s="139">
        <f t="shared" si="32"/>
        <v>0</v>
      </c>
      <c r="BZ20" s="139">
        <f t="shared" si="32"/>
        <v>0</v>
      </c>
      <c r="CA20" s="139">
        <f t="shared" si="32"/>
        <v>5666</v>
      </c>
      <c r="CB20" s="139">
        <f t="shared" si="32"/>
        <v>0</v>
      </c>
      <c r="CC20" s="139">
        <f t="shared" si="32"/>
        <v>1256</v>
      </c>
      <c r="CD20" s="139">
        <f t="shared" si="32"/>
        <v>4410</v>
      </c>
      <c r="CE20" s="139">
        <f t="shared" si="32"/>
        <v>0</v>
      </c>
      <c r="CF20" s="140">
        <f t="shared" si="32"/>
        <v>54830</v>
      </c>
      <c r="CG20" s="139">
        <f t="shared" si="32"/>
        <v>0</v>
      </c>
      <c r="CH20" s="139">
        <f t="shared" si="32"/>
        <v>0</v>
      </c>
      <c r="CI20" s="139">
        <f t="shared" si="32"/>
        <v>5666</v>
      </c>
    </row>
    <row r="21" spans="1:87" s="123" customFormat="1" ht="12" customHeight="1">
      <c r="A21" s="124" t="s">
        <v>206</v>
      </c>
      <c r="B21" s="125" t="s">
        <v>234</v>
      </c>
      <c r="C21" s="124" t="s">
        <v>235</v>
      </c>
      <c r="D21" s="139">
        <f t="shared" si="3"/>
        <v>0</v>
      </c>
      <c r="E21" s="139">
        <f t="shared" si="4"/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40">
        <v>0</v>
      </c>
      <c r="L21" s="139">
        <f t="shared" si="5"/>
        <v>859</v>
      </c>
      <c r="M21" s="139">
        <f t="shared" si="6"/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f t="shared" si="7"/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f t="shared" si="8"/>
        <v>859</v>
      </c>
      <c r="X21" s="139">
        <v>0</v>
      </c>
      <c r="Y21" s="139">
        <v>0</v>
      </c>
      <c r="Z21" s="139">
        <v>859</v>
      </c>
      <c r="AA21" s="139">
        <v>0</v>
      </c>
      <c r="AB21" s="140">
        <v>38089</v>
      </c>
      <c r="AC21" s="139">
        <v>0</v>
      </c>
      <c r="AD21" s="139">
        <v>0</v>
      </c>
      <c r="AE21" s="139">
        <f t="shared" si="9"/>
        <v>859</v>
      </c>
      <c r="AF21" s="139">
        <f t="shared" si="10"/>
        <v>0</v>
      </c>
      <c r="AG21" s="139">
        <f t="shared" si="11"/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40">
        <v>0</v>
      </c>
      <c r="AN21" s="139">
        <f t="shared" si="12"/>
        <v>3780</v>
      </c>
      <c r="AO21" s="139">
        <f t="shared" si="13"/>
        <v>0</v>
      </c>
      <c r="AP21" s="139">
        <v>0</v>
      </c>
      <c r="AQ21" s="139">
        <v>0</v>
      </c>
      <c r="AR21" s="139">
        <v>0</v>
      </c>
      <c r="AS21" s="139">
        <v>0</v>
      </c>
      <c r="AT21" s="139">
        <f t="shared" si="14"/>
        <v>0</v>
      </c>
      <c r="AU21" s="139">
        <v>0</v>
      </c>
      <c r="AV21" s="139">
        <v>0</v>
      </c>
      <c r="AW21" s="139">
        <v>0</v>
      </c>
      <c r="AX21" s="139">
        <v>0</v>
      </c>
      <c r="AY21" s="139">
        <f t="shared" si="15"/>
        <v>3780</v>
      </c>
      <c r="AZ21" s="139">
        <v>0</v>
      </c>
      <c r="BA21" s="139">
        <v>0</v>
      </c>
      <c r="BB21" s="139">
        <v>3780</v>
      </c>
      <c r="BC21" s="139">
        <v>0</v>
      </c>
      <c r="BD21" s="140">
        <v>0</v>
      </c>
      <c r="BE21" s="139">
        <v>0</v>
      </c>
      <c r="BF21" s="139">
        <v>0</v>
      </c>
      <c r="BG21" s="139">
        <f t="shared" si="16"/>
        <v>3780</v>
      </c>
      <c r="BH21" s="139">
        <f t="shared" si="17"/>
        <v>0</v>
      </c>
      <c r="BI21" s="139">
        <f t="shared" si="18"/>
        <v>0</v>
      </c>
      <c r="BJ21" s="139">
        <f t="shared" si="19"/>
        <v>0</v>
      </c>
      <c r="BK21" s="139">
        <f t="shared" si="20"/>
        <v>0</v>
      </c>
      <c r="BL21" s="139">
        <f t="shared" si="21"/>
        <v>0</v>
      </c>
      <c r="BM21" s="139">
        <f t="shared" si="22"/>
        <v>0</v>
      </c>
      <c r="BN21" s="139">
        <f t="shared" si="23"/>
        <v>0</v>
      </c>
      <c r="BO21" s="140">
        <f t="shared" si="24"/>
        <v>0</v>
      </c>
      <c r="BP21" s="139">
        <f t="shared" si="25"/>
        <v>4639</v>
      </c>
      <c r="BQ21" s="139">
        <f t="shared" si="26"/>
        <v>0</v>
      </c>
      <c r="BR21" s="139">
        <f t="shared" si="27"/>
        <v>0</v>
      </c>
      <c r="BS21" s="139">
        <f t="shared" si="28"/>
        <v>0</v>
      </c>
      <c r="BT21" s="139">
        <f t="shared" si="29"/>
        <v>0</v>
      </c>
      <c r="BU21" s="139">
        <f t="shared" si="30"/>
        <v>0</v>
      </c>
      <c r="BV21" s="139">
        <f t="shared" si="31"/>
        <v>0</v>
      </c>
      <c r="BW21" s="139">
        <f t="shared" si="32"/>
        <v>0</v>
      </c>
      <c r="BX21" s="139">
        <f t="shared" si="32"/>
        <v>0</v>
      </c>
      <c r="BY21" s="139">
        <f t="shared" si="32"/>
        <v>0</v>
      </c>
      <c r="BZ21" s="139">
        <f t="shared" si="32"/>
        <v>0</v>
      </c>
      <c r="CA21" s="139">
        <f t="shared" si="32"/>
        <v>4639</v>
      </c>
      <c r="CB21" s="139">
        <f t="shared" si="32"/>
        <v>0</v>
      </c>
      <c r="CC21" s="139">
        <f t="shared" si="32"/>
        <v>0</v>
      </c>
      <c r="CD21" s="139">
        <f t="shared" si="32"/>
        <v>4639</v>
      </c>
      <c r="CE21" s="139">
        <f t="shared" si="32"/>
        <v>0</v>
      </c>
      <c r="CF21" s="140">
        <f t="shared" si="32"/>
        <v>38089</v>
      </c>
      <c r="CG21" s="139">
        <f t="shared" si="32"/>
        <v>0</v>
      </c>
      <c r="CH21" s="139">
        <f t="shared" si="32"/>
        <v>0</v>
      </c>
      <c r="CI21" s="139">
        <f t="shared" si="32"/>
        <v>4639</v>
      </c>
    </row>
    <row r="22" spans="1:87" s="123" customFormat="1" ht="12" customHeight="1">
      <c r="A22" s="124" t="s">
        <v>206</v>
      </c>
      <c r="B22" s="125" t="s">
        <v>236</v>
      </c>
      <c r="C22" s="124" t="s">
        <v>237</v>
      </c>
      <c r="D22" s="139">
        <f t="shared" si="3"/>
        <v>0</v>
      </c>
      <c r="E22" s="139">
        <f t="shared" si="4"/>
        <v>0</v>
      </c>
      <c r="F22" s="139"/>
      <c r="G22" s="139">
        <v>0</v>
      </c>
      <c r="H22" s="139">
        <v>0</v>
      </c>
      <c r="I22" s="139">
        <v>0</v>
      </c>
      <c r="J22" s="139">
        <v>0</v>
      </c>
      <c r="K22" s="140">
        <v>0</v>
      </c>
      <c r="L22" s="139">
        <f t="shared" si="5"/>
        <v>12852</v>
      </c>
      <c r="M22" s="139">
        <f t="shared" si="6"/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f t="shared" si="7"/>
        <v>12852</v>
      </c>
      <c r="S22" s="139">
        <v>12852</v>
      </c>
      <c r="T22" s="139">
        <v>0</v>
      </c>
      <c r="U22" s="139">
        <v>0</v>
      </c>
      <c r="V22" s="139">
        <v>0</v>
      </c>
      <c r="W22" s="139">
        <f t="shared" si="8"/>
        <v>0</v>
      </c>
      <c r="X22" s="139">
        <v>0</v>
      </c>
      <c r="Y22" s="139">
        <v>0</v>
      </c>
      <c r="Z22" s="139">
        <v>0</v>
      </c>
      <c r="AA22" s="139">
        <v>0</v>
      </c>
      <c r="AB22" s="140">
        <v>77110</v>
      </c>
      <c r="AC22" s="139">
        <v>0</v>
      </c>
      <c r="AD22" s="139">
        <v>0</v>
      </c>
      <c r="AE22" s="139">
        <f t="shared" si="9"/>
        <v>12852</v>
      </c>
      <c r="AF22" s="139">
        <f t="shared" si="10"/>
        <v>0</v>
      </c>
      <c r="AG22" s="139">
        <f t="shared" si="11"/>
        <v>0</v>
      </c>
      <c r="AH22" s="139"/>
      <c r="AI22" s="139">
        <v>0</v>
      </c>
      <c r="AJ22" s="139">
        <v>0</v>
      </c>
      <c r="AK22" s="139">
        <v>0</v>
      </c>
      <c r="AL22" s="139">
        <v>0</v>
      </c>
      <c r="AM22" s="140">
        <v>0</v>
      </c>
      <c r="AN22" s="139">
        <f t="shared" si="12"/>
        <v>0</v>
      </c>
      <c r="AO22" s="139">
        <f t="shared" si="13"/>
        <v>0</v>
      </c>
      <c r="AP22" s="139">
        <v>0</v>
      </c>
      <c r="AQ22" s="139">
        <v>0</v>
      </c>
      <c r="AR22" s="139">
        <v>0</v>
      </c>
      <c r="AS22" s="139">
        <v>0</v>
      </c>
      <c r="AT22" s="139">
        <f t="shared" si="14"/>
        <v>0</v>
      </c>
      <c r="AU22" s="139">
        <v>0</v>
      </c>
      <c r="AV22" s="139">
        <v>0</v>
      </c>
      <c r="AW22" s="139">
        <v>0</v>
      </c>
      <c r="AX22" s="139">
        <v>0</v>
      </c>
      <c r="AY22" s="139">
        <f t="shared" si="15"/>
        <v>0</v>
      </c>
      <c r="AZ22" s="139">
        <v>0</v>
      </c>
      <c r="BA22" s="139">
        <v>0</v>
      </c>
      <c r="BB22" s="139">
        <v>0</v>
      </c>
      <c r="BC22" s="139">
        <v>0</v>
      </c>
      <c r="BD22" s="140">
        <v>21809</v>
      </c>
      <c r="BE22" s="139">
        <v>0</v>
      </c>
      <c r="BF22" s="139">
        <v>0</v>
      </c>
      <c r="BG22" s="139">
        <f t="shared" si="16"/>
        <v>0</v>
      </c>
      <c r="BH22" s="139">
        <f t="shared" si="17"/>
        <v>0</v>
      </c>
      <c r="BI22" s="139">
        <f t="shared" si="18"/>
        <v>0</v>
      </c>
      <c r="BJ22" s="139">
        <f t="shared" si="19"/>
        <v>0</v>
      </c>
      <c r="BK22" s="139">
        <f t="shared" si="20"/>
        <v>0</v>
      </c>
      <c r="BL22" s="139">
        <f t="shared" si="21"/>
        <v>0</v>
      </c>
      <c r="BM22" s="139">
        <f t="shared" si="22"/>
        <v>0</v>
      </c>
      <c r="BN22" s="139">
        <f t="shared" si="23"/>
        <v>0</v>
      </c>
      <c r="BO22" s="140">
        <f t="shared" si="24"/>
        <v>0</v>
      </c>
      <c r="BP22" s="139">
        <f t="shared" si="25"/>
        <v>12852</v>
      </c>
      <c r="BQ22" s="139">
        <f t="shared" si="26"/>
        <v>0</v>
      </c>
      <c r="BR22" s="139">
        <f t="shared" si="27"/>
        <v>0</v>
      </c>
      <c r="BS22" s="139">
        <f t="shared" si="28"/>
        <v>0</v>
      </c>
      <c r="BT22" s="139">
        <f t="shared" si="29"/>
        <v>0</v>
      </c>
      <c r="BU22" s="139">
        <f t="shared" si="30"/>
        <v>0</v>
      </c>
      <c r="BV22" s="139">
        <f t="shared" si="31"/>
        <v>12852</v>
      </c>
      <c r="BW22" s="139">
        <f t="shared" si="32"/>
        <v>12852</v>
      </c>
      <c r="BX22" s="139">
        <f t="shared" si="32"/>
        <v>0</v>
      </c>
      <c r="BY22" s="139">
        <f t="shared" si="32"/>
        <v>0</v>
      </c>
      <c r="BZ22" s="139">
        <f t="shared" si="32"/>
        <v>0</v>
      </c>
      <c r="CA22" s="139">
        <f t="shared" si="32"/>
        <v>0</v>
      </c>
      <c r="CB22" s="139">
        <f t="shared" si="32"/>
        <v>0</v>
      </c>
      <c r="CC22" s="139">
        <f t="shared" si="32"/>
        <v>0</v>
      </c>
      <c r="CD22" s="139">
        <f t="shared" si="32"/>
        <v>0</v>
      </c>
      <c r="CE22" s="139">
        <f t="shared" si="32"/>
        <v>0</v>
      </c>
      <c r="CF22" s="140">
        <f t="shared" si="32"/>
        <v>98919</v>
      </c>
      <c r="CG22" s="139">
        <f t="shared" si="32"/>
        <v>0</v>
      </c>
      <c r="CH22" s="139">
        <f t="shared" si="32"/>
        <v>0</v>
      </c>
      <c r="CI22" s="139">
        <f t="shared" si="32"/>
        <v>12852</v>
      </c>
    </row>
    <row r="23" spans="1:87" s="123" customFormat="1" ht="12" customHeight="1">
      <c r="A23" s="124" t="s">
        <v>206</v>
      </c>
      <c r="B23" s="125" t="s">
        <v>238</v>
      </c>
      <c r="C23" s="124" t="s">
        <v>239</v>
      </c>
      <c r="D23" s="139">
        <f t="shared" si="3"/>
        <v>0</v>
      </c>
      <c r="E23" s="139">
        <f t="shared" si="4"/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40">
        <v>0</v>
      </c>
      <c r="L23" s="139">
        <f t="shared" si="5"/>
        <v>0</v>
      </c>
      <c r="M23" s="139">
        <f t="shared" si="6"/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f t="shared" si="7"/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f t="shared" si="8"/>
        <v>0</v>
      </c>
      <c r="X23" s="139">
        <v>0</v>
      </c>
      <c r="Y23" s="139">
        <v>0</v>
      </c>
      <c r="Z23" s="139">
        <v>0</v>
      </c>
      <c r="AA23" s="139">
        <v>0</v>
      </c>
      <c r="AB23" s="140">
        <v>103462</v>
      </c>
      <c r="AC23" s="139">
        <v>0</v>
      </c>
      <c r="AD23" s="139">
        <v>0</v>
      </c>
      <c r="AE23" s="139">
        <f t="shared" si="9"/>
        <v>0</v>
      </c>
      <c r="AF23" s="139">
        <f t="shared" si="10"/>
        <v>0</v>
      </c>
      <c r="AG23" s="139">
        <f t="shared" si="11"/>
        <v>0</v>
      </c>
      <c r="AH23" s="139">
        <v>0</v>
      </c>
      <c r="AI23" s="139">
        <v>0</v>
      </c>
      <c r="AJ23" s="139">
        <v>0</v>
      </c>
      <c r="AK23" s="139">
        <v>0</v>
      </c>
      <c r="AL23" s="139">
        <v>0</v>
      </c>
      <c r="AM23" s="140">
        <v>0</v>
      </c>
      <c r="AN23" s="139">
        <f t="shared" si="12"/>
        <v>0</v>
      </c>
      <c r="AO23" s="139">
        <f t="shared" si="13"/>
        <v>0</v>
      </c>
      <c r="AP23" s="139">
        <v>0</v>
      </c>
      <c r="AQ23" s="139">
        <v>0</v>
      </c>
      <c r="AR23" s="139">
        <v>0</v>
      </c>
      <c r="AS23" s="139">
        <v>0</v>
      </c>
      <c r="AT23" s="139">
        <f t="shared" si="14"/>
        <v>0</v>
      </c>
      <c r="AU23" s="139">
        <v>0</v>
      </c>
      <c r="AV23" s="139">
        <v>0</v>
      </c>
      <c r="AW23" s="139">
        <v>0</v>
      </c>
      <c r="AX23" s="139">
        <v>0</v>
      </c>
      <c r="AY23" s="139">
        <f t="shared" si="15"/>
        <v>0</v>
      </c>
      <c r="AZ23" s="139">
        <v>0</v>
      </c>
      <c r="BA23" s="139">
        <v>0</v>
      </c>
      <c r="BB23" s="139">
        <v>0</v>
      </c>
      <c r="BC23" s="139">
        <v>0</v>
      </c>
      <c r="BD23" s="140">
        <v>29264</v>
      </c>
      <c r="BE23" s="139">
        <v>0</v>
      </c>
      <c r="BF23" s="139">
        <v>0</v>
      </c>
      <c r="BG23" s="139">
        <f t="shared" si="16"/>
        <v>0</v>
      </c>
      <c r="BH23" s="139">
        <f t="shared" si="17"/>
        <v>0</v>
      </c>
      <c r="BI23" s="139">
        <f t="shared" si="18"/>
        <v>0</v>
      </c>
      <c r="BJ23" s="139">
        <f t="shared" si="19"/>
        <v>0</v>
      </c>
      <c r="BK23" s="139">
        <f t="shared" si="20"/>
        <v>0</v>
      </c>
      <c r="BL23" s="139">
        <f t="shared" si="21"/>
        <v>0</v>
      </c>
      <c r="BM23" s="139">
        <f t="shared" si="22"/>
        <v>0</v>
      </c>
      <c r="BN23" s="139">
        <f t="shared" si="23"/>
        <v>0</v>
      </c>
      <c r="BO23" s="140">
        <f t="shared" si="24"/>
        <v>0</v>
      </c>
      <c r="BP23" s="139">
        <f t="shared" si="25"/>
        <v>0</v>
      </c>
      <c r="BQ23" s="139">
        <f t="shared" si="26"/>
        <v>0</v>
      </c>
      <c r="BR23" s="139">
        <f t="shared" si="27"/>
        <v>0</v>
      </c>
      <c r="BS23" s="139">
        <f t="shared" si="28"/>
        <v>0</v>
      </c>
      <c r="BT23" s="139">
        <f t="shared" si="29"/>
        <v>0</v>
      </c>
      <c r="BU23" s="139">
        <f t="shared" si="30"/>
        <v>0</v>
      </c>
      <c r="BV23" s="139">
        <f t="shared" si="31"/>
        <v>0</v>
      </c>
      <c r="BW23" s="139">
        <f t="shared" si="32"/>
        <v>0</v>
      </c>
      <c r="BX23" s="139">
        <f t="shared" si="32"/>
        <v>0</v>
      </c>
      <c r="BY23" s="139">
        <f t="shared" si="32"/>
        <v>0</v>
      </c>
      <c r="BZ23" s="139">
        <f t="shared" si="32"/>
        <v>0</v>
      </c>
      <c r="CA23" s="139">
        <f t="shared" si="32"/>
        <v>0</v>
      </c>
      <c r="CB23" s="139">
        <f t="shared" si="32"/>
        <v>0</v>
      </c>
      <c r="CC23" s="139">
        <f t="shared" si="32"/>
        <v>0</v>
      </c>
      <c r="CD23" s="139">
        <f t="shared" si="32"/>
        <v>0</v>
      </c>
      <c r="CE23" s="139">
        <f t="shared" si="32"/>
        <v>0</v>
      </c>
      <c r="CF23" s="140">
        <f t="shared" si="32"/>
        <v>132726</v>
      </c>
      <c r="CG23" s="139">
        <f t="shared" si="32"/>
        <v>0</v>
      </c>
      <c r="CH23" s="139">
        <f t="shared" si="32"/>
        <v>0</v>
      </c>
      <c r="CI23" s="139">
        <f t="shared" si="32"/>
        <v>0</v>
      </c>
    </row>
    <row r="24" spans="1:87" s="123" customFormat="1" ht="12" customHeight="1">
      <c r="A24" s="124" t="s">
        <v>206</v>
      </c>
      <c r="B24" s="125" t="s">
        <v>240</v>
      </c>
      <c r="C24" s="124" t="s">
        <v>241</v>
      </c>
      <c r="D24" s="139">
        <f t="shared" si="3"/>
        <v>0</v>
      </c>
      <c r="E24" s="139">
        <f t="shared" si="4"/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40">
        <v>0</v>
      </c>
      <c r="L24" s="139">
        <f t="shared" si="5"/>
        <v>54609</v>
      </c>
      <c r="M24" s="139">
        <f t="shared" si="6"/>
        <v>2837</v>
      </c>
      <c r="N24" s="139">
        <v>2837</v>
      </c>
      <c r="O24" s="139">
        <v>0</v>
      </c>
      <c r="P24" s="139">
        <v>0</v>
      </c>
      <c r="Q24" s="139">
        <v>0</v>
      </c>
      <c r="R24" s="139">
        <f t="shared" si="7"/>
        <v>15935</v>
      </c>
      <c r="S24" s="139">
        <v>1017</v>
      </c>
      <c r="T24" s="139">
        <v>0</v>
      </c>
      <c r="U24" s="139">
        <v>14918</v>
      </c>
      <c r="V24" s="139">
        <v>0</v>
      </c>
      <c r="W24" s="139">
        <f t="shared" si="8"/>
        <v>35837</v>
      </c>
      <c r="X24" s="139">
        <v>25418</v>
      </c>
      <c r="Y24" s="139">
        <v>0</v>
      </c>
      <c r="Z24" s="139">
        <v>10419</v>
      </c>
      <c r="AA24" s="139">
        <v>0</v>
      </c>
      <c r="AB24" s="140">
        <v>123448</v>
      </c>
      <c r="AC24" s="139">
        <v>0</v>
      </c>
      <c r="AD24" s="139">
        <v>14612</v>
      </c>
      <c r="AE24" s="139">
        <f t="shared" si="9"/>
        <v>69221</v>
      </c>
      <c r="AF24" s="139">
        <f t="shared" si="10"/>
        <v>0</v>
      </c>
      <c r="AG24" s="139">
        <f t="shared" si="11"/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0</v>
      </c>
      <c r="AM24" s="140">
        <v>0</v>
      </c>
      <c r="AN24" s="139">
        <f t="shared" si="12"/>
        <v>47051</v>
      </c>
      <c r="AO24" s="139">
        <f t="shared" si="13"/>
        <v>0</v>
      </c>
      <c r="AP24" s="139">
        <v>0</v>
      </c>
      <c r="AQ24" s="139">
        <v>0</v>
      </c>
      <c r="AR24" s="139">
        <v>0</v>
      </c>
      <c r="AS24" s="139">
        <v>0</v>
      </c>
      <c r="AT24" s="139">
        <f t="shared" si="14"/>
        <v>0</v>
      </c>
      <c r="AU24" s="139">
        <v>0</v>
      </c>
      <c r="AV24" s="139">
        <v>0</v>
      </c>
      <c r="AW24" s="139">
        <v>0</v>
      </c>
      <c r="AX24" s="139">
        <v>0</v>
      </c>
      <c r="AY24" s="139">
        <f t="shared" si="15"/>
        <v>47051</v>
      </c>
      <c r="AZ24" s="139">
        <v>0</v>
      </c>
      <c r="BA24" s="139">
        <v>47051</v>
      </c>
      <c r="BB24" s="139">
        <v>0</v>
      </c>
      <c r="BC24" s="139">
        <v>0</v>
      </c>
      <c r="BD24" s="140">
        <v>0</v>
      </c>
      <c r="BE24" s="139">
        <v>0</v>
      </c>
      <c r="BF24" s="139">
        <v>758</v>
      </c>
      <c r="BG24" s="139">
        <f t="shared" si="16"/>
        <v>47809</v>
      </c>
      <c r="BH24" s="139">
        <f t="shared" si="17"/>
        <v>0</v>
      </c>
      <c r="BI24" s="139">
        <f t="shared" si="18"/>
        <v>0</v>
      </c>
      <c r="BJ24" s="139">
        <f t="shared" si="19"/>
        <v>0</v>
      </c>
      <c r="BK24" s="139">
        <f t="shared" si="20"/>
        <v>0</v>
      </c>
      <c r="BL24" s="139">
        <f t="shared" si="21"/>
        <v>0</v>
      </c>
      <c r="BM24" s="139">
        <f t="shared" si="22"/>
        <v>0</v>
      </c>
      <c r="BN24" s="139">
        <f t="shared" si="23"/>
        <v>0</v>
      </c>
      <c r="BO24" s="140">
        <f t="shared" si="24"/>
        <v>0</v>
      </c>
      <c r="BP24" s="139">
        <f t="shared" si="25"/>
        <v>101660</v>
      </c>
      <c r="BQ24" s="139">
        <f t="shared" si="26"/>
        <v>2837</v>
      </c>
      <c r="BR24" s="139">
        <f t="shared" si="27"/>
        <v>2837</v>
      </c>
      <c r="BS24" s="139">
        <f t="shared" si="28"/>
        <v>0</v>
      </c>
      <c r="BT24" s="139">
        <f t="shared" si="29"/>
        <v>0</v>
      </c>
      <c r="BU24" s="139">
        <f t="shared" si="30"/>
        <v>0</v>
      </c>
      <c r="BV24" s="139">
        <f t="shared" si="31"/>
        <v>15935</v>
      </c>
      <c r="BW24" s="139">
        <f aca="true" t="shared" si="33" ref="BW24:CI43">SUM(S24,AU24)</f>
        <v>1017</v>
      </c>
      <c r="BX24" s="139">
        <f t="shared" si="33"/>
        <v>0</v>
      </c>
      <c r="BY24" s="139">
        <f t="shared" si="33"/>
        <v>14918</v>
      </c>
      <c r="BZ24" s="139">
        <f t="shared" si="33"/>
        <v>0</v>
      </c>
      <c r="CA24" s="139">
        <f t="shared" si="33"/>
        <v>82888</v>
      </c>
      <c r="CB24" s="139">
        <f t="shared" si="33"/>
        <v>25418</v>
      </c>
      <c r="CC24" s="139">
        <f t="shared" si="33"/>
        <v>47051</v>
      </c>
      <c r="CD24" s="139">
        <f t="shared" si="33"/>
        <v>10419</v>
      </c>
      <c r="CE24" s="139">
        <f t="shared" si="33"/>
        <v>0</v>
      </c>
      <c r="CF24" s="140">
        <f t="shared" si="33"/>
        <v>123448</v>
      </c>
      <c r="CG24" s="139">
        <f t="shared" si="33"/>
        <v>0</v>
      </c>
      <c r="CH24" s="139">
        <f t="shared" si="33"/>
        <v>15370</v>
      </c>
      <c r="CI24" s="139">
        <f t="shared" si="33"/>
        <v>117030</v>
      </c>
    </row>
    <row r="25" spans="1:87" s="123" customFormat="1" ht="12" customHeight="1">
      <c r="A25" s="124" t="s">
        <v>206</v>
      </c>
      <c r="B25" s="125" t="s">
        <v>242</v>
      </c>
      <c r="C25" s="124" t="s">
        <v>243</v>
      </c>
      <c r="D25" s="139">
        <f t="shared" si="3"/>
        <v>0</v>
      </c>
      <c r="E25" s="139">
        <f t="shared" si="4"/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40">
        <v>19698</v>
      </c>
      <c r="L25" s="139">
        <f t="shared" si="5"/>
        <v>0</v>
      </c>
      <c r="M25" s="139">
        <f t="shared" si="6"/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f t="shared" si="7"/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f t="shared" si="8"/>
        <v>0</v>
      </c>
      <c r="X25" s="139">
        <v>0</v>
      </c>
      <c r="Y25" s="139">
        <v>0</v>
      </c>
      <c r="Z25" s="139">
        <v>0</v>
      </c>
      <c r="AA25" s="139">
        <v>0</v>
      </c>
      <c r="AB25" s="140">
        <v>43522</v>
      </c>
      <c r="AC25" s="139">
        <v>0</v>
      </c>
      <c r="AD25" s="139">
        <v>0</v>
      </c>
      <c r="AE25" s="139">
        <f t="shared" si="9"/>
        <v>0</v>
      </c>
      <c r="AF25" s="139">
        <f t="shared" si="10"/>
        <v>0</v>
      </c>
      <c r="AG25" s="139">
        <f t="shared" si="11"/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40">
        <v>0</v>
      </c>
      <c r="AN25" s="139">
        <f t="shared" si="12"/>
        <v>0</v>
      </c>
      <c r="AO25" s="139">
        <f t="shared" si="13"/>
        <v>0</v>
      </c>
      <c r="AP25" s="139">
        <v>0</v>
      </c>
      <c r="AQ25" s="139">
        <v>0</v>
      </c>
      <c r="AR25" s="139">
        <v>0</v>
      </c>
      <c r="AS25" s="139">
        <v>0</v>
      </c>
      <c r="AT25" s="139">
        <f t="shared" si="14"/>
        <v>0</v>
      </c>
      <c r="AU25" s="139">
        <v>0</v>
      </c>
      <c r="AV25" s="139">
        <v>0</v>
      </c>
      <c r="AW25" s="139">
        <v>0</v>
      </c>
      <c r="AX25" s="139">
        <v>0</v>
      </c>
      <c r="AY25" s="139">
        <f t="shared" si="15"/>
        <v>0</v>
      </c>
      <c r="AZ25" s="139">
        <v>0</v>
      </c>
      <c r="BA25" s="139">
        <v>0</v>
      </c>
      <c r="BB25" s="139">
        <v>0</v>
      </c>
      <c r="BC25" s="139">
        <v>0</v>
      </c>
      <c r="BD25" s="140">
        <v>0</v>
      </c>
      <c r="BE25" s="139">
        <v>0</v>
      </c>
      <c r="BF25" s="139">
        <v>0</v>
      </c>
      <c r="BG25" s="139">
        <f t="shared" si="16"/>
        <v>0</v>
      </c>
      <c r="BH25" s="139">
        <f t="shared" si="17"/>
        <v>0</v>
      </c>
      <c r="BI25" s="139">
        <f t="shared" si="18"/>
        <v>0</v>
      </c>
      <c r="BJ25" s="139">
        <f t="shared" si="19"/>
        <v>0</v>
      </c>
      <c r="BK25" s="139">
        <f t="shared" si="20"/>
        <v>0</v>
      </c>
      <c r="BL25" s="139">
        <f t="shared" si="21"/>
        <v>0</v>
      </c>
      <c r="BM25" s="139">
        <f t="shared" si="22"/>
        <v>0</v>
      </c>
      <c r="BN25" s="139">
        <f t="shared" si="23"/>
        <v>0</v>
      </c>
      <c r="BO25" s="140">
        <f t="shared" si="24"/>
        <v>19698</v>
      </c>
      <c r="BP25" s="139">
        <f t="shared" si="25"/>
        <v>0</v>
      </c>
      <c r="BQ25" s="139">
        <f t="shared" si="26"/>
        <v>0</v>
      </c>
      <c r="BR25" s="139">
        <f t="shared" si="27"/>
        <v>0</v>
      </c>
      <c r="BS25" s="139">
        <f t="shared" si="28"/>
        <v>0</v>
      </c>
      <c r="BT25" s="139">
        <f t="shared" si="29"/>
        <v>0</v>
      </c>
      <c r="BU25" s="139">
        <f t="shared" si="30"/>
        <v>0</v>
      </c>
      <c r="BV25" s="139">
        <f t="shared" si="31"/>
        <v>0</v>
      </c>
      <c r="BW25" s="139">
        <f t="shared" si="33"/>
        <v>0</v>
      </c>
      <c r="BX25" s="139">
        <f t="shared" si="33"/>
        <v>0</v>
      </c>
      <c r="BY25" s="139">
        <f t="shared" si="33"/>
        <v>0</v>
      </c>
      <c r="BZ25" s="139">
        <f t="shared" si="33"/>
        <v>0</v>
      </c>
      <c r="CA25" s="139">
        <f t="shared" si="33"/>
        <v>0</v>
      </c>
      <c r="CB25" s="139">
        <f t="shared" si="33"/>
        <v>0</v>
      </c>
      <c r="CC25" s="139">
        <f t="shared" si="33"/>
        <v>0</v>
      </c>
      <c r="CD25" s="139">
        <f t="shared" si="33"/>
        <v>0</v>
      </c>
      <c r="CE25" s="139">
        <f t="shared" si="33"/>
        <v>0</v>
      </c>
      <c r="CF25" s="140">
        <f t="shared" si="33"/>
        <v>43522</v>
      </c>
      <c r="CG25" s="139">
        <f t="shared" si="33"/>
        <v>0</v>
      </c>
      <c r="CH25" s="139">
        <f t="shared" si="33"/>
        <v>0</v>
      </c>
      <c r="CI25" s="139">
        <f t="shared" si="33"/>
        <v>0</v>
      </c>
    </row>
    <row r="26" spans="1:87" s="123" customFormat="1" ht="12" customHeight="1">
      <c r="A26" s="124" t="s">
        <v>206</v>
      </c>
      <c r="B26" s="125" t="s">
        <v>244</v>
      </c>
      <c r="C26" s="124" t="s">
        <v>245</v>
      </c>
      <c r="D26" s="139">
        <f t="shared" si="3"/>
        <v>2100</v>
      </c>
      <c r="E26" s="139">
        <f t="shared" si="4"/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2100</v>
      </c>
      <c r="K26" s="140">
        <v>25452</v>
      </c>
      <c r="L26" s="139">
        <f t="shared" si="5"/>
        <v>43226</v>
      </c>
      <c r="M26" s="139">
        <f t="shared" si="6"/>
        <v>18576</v>
      </c>
      <c r="N26" s="139">
        <v>15425</v>
      </c>
      <c r="O26" s="139">
        <v>854</v>
      </c>
      <c r="P26" s="139">
        <v>0</v>
      </c>
      <c r="Q26" s="139">
        <v>2297</v>
      </c>
      <c r="R26" s="139">
        <f t="shared" si="7"/>
        <v>24650</v>
      </c>
      <c r="S26" s="139">
        <v>24650</v>
      </c>
      <c r="T26" s="139">
        <v>0</v>
      </c>
      <c r="U26" s="139">
        <v>0</v>
      </c>
      <c r="V26" s="139">
        <v>0</v>
      </c>
      <c r="W26" s="139">
        <f t="shared" si="8"/>
        <v>0</v>
      </c>
      <c r="X26" s="139">
        <v>0</v>
      </c>
      <c r="Y26" s="139">
        <v>0</v>
      </c>
      <c r="Z26" s="139">
        <v>0</v>
      </c>
      <c r="AA26" s="139">
        <v>0</v>
      </c>
      <c r="AB26" s="140">
        <v>56230</v>
      </c>
      <c r="AC26" s="139">
        <v>0</v>
      </c>
      <c r="AD26" s="139">
        <v>0</v>
      </c>
      <c r="AE26" s="139">
        <f t="shared" si="9"/>
        <v>45326</v>
      </c>
      <c r="AF26" s="139">
        <f t="shared" si="10"/>
        <v>0</v>
      </c>
      <c r="AG26" s="139">
        <f t="shared" si="11"/>
        <v>0</v>
      </c>
      <c r="AH26" s="139">
        <v>0</v>
      </c>
      <c r="AI26" s="139">
        <v>0</v>
      </c>
      <c r="AJ26" s="139">
        <v>0</v>
      </c>
      <c r="AK26" s="139">
        <v>0</v>
      </c>
      <c r="AL26" s="139">
        <v>0</v>
      </c>
      <c r="AM26" s="140">
        <v>0</v>
      </c>
      <c r="AN26" s="139">
        <f t="shared" si="12"/>
        <v>38451</v>
      </c>
      <c r="AO26" s="139">
        <f t="shared" si="13"/>
        <v>0</v>
      </c>
      <c r="AP26" s="139">
        <v>0</v>
      </c>
      <c r="AQ26" s="139">
        <v>0</v>
      </c>
      <c r="AR26" s="139">
        <v>0</v>
      </c>
      <c r="AS26" s="139">
        <v>0</v>
      </c>
      <c r="AT26" s="139">
        <f t="shared" si="14"/>
        <v>0</v>
      </c>
      <c r="AU26" s="139">
        <v>0</v>
      </c>
      <c r="AV26" s="139">
        <v>0</v>
      </c>
      <c r="AW26" s="139">
        <v>0</v>
      </c>
      <c r="AX26" s="139">
        <v>0</v>
      </c>
      <c r="AY26" s="139">
        <f t="shared" si="15"/>
        <v>38451</v>
      </c>
      <c r="AZ26" s="139">
        <v>0</v>
      </c>
      <c r="BA26" s="139">
        <v>0</v>
      </c>
      <c r="BB26" s="139">
        <v>0</v>
      </c>
      <c r="BC26" s="139">
        <v>38451</v>
      </c>
      <c r="BD26" s="140">
        <v>0</v>
      </c>
      <c r="BE26" s="139">
        <v>0</v>
      </c>
      <c r="BF26" s="139">
        <v>0</v>
      </c>
      <c r="BG26" s="139">
        <f t="shared" si="16"/>
        <v>38451</v>
      </c>
      <c r="BH26" s="139">
        <f t="shared" si="17"/>
        <v>2100</v>
      </c>
      <c r="BI26" s="139">
        <f t="shared" si="18"/>
        <v>0</v>
      </c>
      <c r="BJ26" s="139">
        <f t="shared" si="19"/>
        <v>0</v>
      </c>
      <c r="BK26" s="139">
        <f t="shared" si="20"/>
        <v>0</v>
      </c>
      <c r="BL26" s="139">
        <f t="shared" si="21"/>
        <v>0</v>
      </c>
      <c r="BM26" s="139">
        <f t="shared" si="22"/>
        <v>0</v>
      </c>
      <c r="BN26" s="139">
        <f t="shared" si="23"/>
        <v>2100</v>
      </c>
      <c r="BO26" s="140">
        <f t="shared" si="24"/>
        <v>25452</v>
      </c>
      <c r="BP26" s="139">
        <f t="shared" si="25"/>
        <v>81677</v>
      </c>
      <c r="BQ26" s="139">
        <f t="shared" si="26"/>
        <v>18576</v>
      </c>
      <c r="BR26" s="139">
        <f t="shared" si="27"/>
        <v>15425</v>
      </c>
      <c r="BS26" s="139">
        <f t="shared" si="28"/>
        <v>854</v>
      </c>
      <c r="BT26" s="139">
        <f t="shared" si="29"/>
        <v>0</v>
      </c>
      <c r="BU26" s="139">
        <f t="shared" si="30"/>
        <v>2297</v>
      </c>
      <c r="BV26" s="139">
        <f t="shared" si="31"/>
        <v>24650</v>
      </c>
      <c r="BW26" s="139">
        <f t="shared" si="33"/>
        <v>24650</v>
      </c>
      <c r="BX26" s="139">
        <f t="shared" si="33"/>
        <v>0</v>
      </c>
      <c r="BY26" s="139">
        <f t="shared" si="33"/>
        <v>0</v>
      </c>
      <c r="BZ26" s="139">
        <f t="shared" si="33"/>
        <v>0</v>
      </c>
      <c r="CA26" s="139">
        <f t="shared" si="33"/>
        <v>38451</v>
      </c>
      <c r="CB26" s="139">
        <f t="shared" si="33"/>
        <v>0</v>
      </c>
      <c r="CC26" s="139">
        <f t="shared" si="33"/>
        <v>0</v>
      </c>
      <c r="CD26" s="139">
        <f t="shared" si="33"/>
        <v>0</v>
      </c>
      <c r="CE26" s="139">
        <f t="shared" si="33"/>
        <v>38451</v>
      </c>
      <c r="CF26" s="140">
        <f t="shared" si="33"/>
        <v>56230</v>
      </c>
      <c r="CG26" s="139">
        <f t="shared" si="33"/>
        <v>0</v>
      </c>
      <c r="CH26" s="139">
        <f t="shared" si="33"/>
        <v>0</v>
      </c>
      <c r="CI26" s="139">
        <f t="shared" si="33"/>
        <v>83777</v>
      </c>
    </row>
    <row r="27" spans="1:87" s="123" customFormat="1" ht="12" customHeight="1">
      <c r="A27" s="124" t="s">
        <v>206</v>
      </c>
      <c r="B27" s="125" t="s">
        <v>246</v>
      </c>
      <c r="C27" s="124" t="s">
        <v>247</v>
      </c>
      <c r="D27" s="139">
        <f t="shared" si="3"/>
        <v>0</v>
      </c>
      <c r="E27" s="139">
        <f t="shared" si="4"/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9">
        <f t="shared" si="5"/>
        <v>27161</v>
      </c>
      <c r="M27" s="139">
        <f t="shared" si="6"/>
        <v>21641</v>
      </c>
      <c r="N27" s="139">
        <v>2602</v>
      </c>
      <c r="O27" s="139">
        <v>0</v>
      </c>
      <c r="P27" s="139">
        <v>17620</v>
      </c>
      <c r="Q27" s="139">
        <v>1419</v>
      </c>
      <c r="R27" s="139">
        <f t="shared" si="7"/>
        <v>0</v>
      </c>
      <c r="S27" s="139">
        <v>0</v>
      </c>
      <c r="T27" s="139">
        <v>0</v>
      </c>
      <c r="U27" s="139">
        <v>0</v>
      </c>
      <c r="V27" s="139">
        <v>0</v>
      </c>
      <c r="W27" s="139">
        <f t="shared" si="8"/>
        <v>5520</v>
      </c>
      <c r="X27" s="139">
        <v>5520</v>
      </c>
      <c r="Y27" s="139">
        <v>0</v>
      </c>
      <c r="Z27" s="139">
        <v>0</v>
      </c>
      <c r="AA27" s="139">
        <v>0</v>
      </c>
      <c r="AB27" s="140">
        <v>0</v>
      </c>
      <c r="AC27" s="139">
        <v>0</v>
      </c>
      <c r="AD27" s="139">
        <v>27966</v>
      </c>
      <c r="AE27" s="139">
        <f t="shared" si="9"/>
        <v>55127</v>
      </c>
      <c r="AF27" s="139">
        <f t="shared" si="10"/>
        <v>0</v>
      </c>
      <c r="AG27" s="139">
        <f t="shared" si="11"/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40">
        <v>0</v>
      </c>
      <c r="AN27" s="139">
        <f t="shared" si="12"/>
        <v>0</v>
      </c>
      <c r="AO27" s="139">
        <f t="shared" si="13"/>
        <v>0</v>
      </c>
      <c r="AP27" s="139">
        <v>0</v>
      </c>
      <c r="AQ27" s="139">
        <v>0</v>
      </c>
      <c r="AR27" s="139">
        <v>0</v>
      </c>
      <c r="AS27" s="139">
        <v>0</v>
      </c>
      <c r="AT27" s="139">
        <f t="shared" si="14"/>
        <v>0</v>
      </c>
      <c r="AU27" s="139">
        <v>0</v>
      </c>
      <c r="AV27" s="139">
        <v>0</v>
      </c>
      <c r="AW27" s="139">
        <v>0</v>
      </c>
      <c r="AX27" s="139">
        <v>0</v>
      </c>
      <c r="AY27" s="139">
        <f t="shared" si="15"/>
        <v>0</v>
      </c>
      <c r="AZ27" s="139">
        <v>0</v>
      </c>
      <c r="BA27" s="139">
        <v>0</v>
      </c>
      <c r="BB27" s="139">
        <v>0</v>
      </c>
      <c r="BC27" s="139">
        <v>0</v>
      </c>
      <c r="BD27" s="140">
        <v>0</v>
      </c>
      <c r="BE27" s="139">
        <v>0</v>
      </c>
      <c r="BF27" s="139">
        <v>0</v>
      </c>
      <c r="BG27" s="139">
        <f t="shared" si="16"/>
        <v>0</v>
      </c>
      <c r="BH27" s="139">
        <f t="shared" si="17"/>
        <v>0</v>
      </c>
      <c r="BI27" s="139">
        <f t="shared" si="18"/>
        <v>0</v>
      </c>
      <c r="BJ27" s="139">
        <f t="shared" si="19"/>
        <v>0</v>
      </c>
      <c r="BK27" s="139">
        <f t="shared" si="20"/>
        <v>0</v>
      </c>
      <c r="BL27" s="139">
        <f t="shared" si="21"/>
        <v>0</v>
      </c>
      <c r="BM27" s="139">
        <f t="shared" si="22"/>
        <v>0</v>
      </c>
      <c r="BN27" s="139">
        <f t="shared" si="23"/>
        <v>0</v>
      </c>
      <c r="BO27" s="140">
        <f t="shared" si="24"/>
        <v>0</v>
      </c>
      <c r="BP27" s="139">
        <f t="shared" si="25"/>
        <v>27161</v>
      </c>
      <c r="BQ27" s="139">
        <f t="shared" si="26"/>
        <v>21641</v>
      </c>
      <c r="BR27" s="139">
        <f t="shared" si="27"/>
        <v>2602</v>
      </c>
      <c r="BS27" s="139">
        <f t="shared" si="28"/>
        <v>0</v>
      </c>
      <c r="BT27" s="139">
        <f t="shared" si="29"/>
        <v>17620</v>
      </c>
      <c r="BU27" s="139">
        <f t="shared" si="30"/>
        <v>1419</v>
      </c>
      <c r="BV27" s="139">
        <f t="shared" si="31"/>
        <v>0</v>
      </c>
      <c r="BW27" s="139">
        <f t="shared" si="33"/>
        <v>0</v>
      </c>
      <c r="BX27" s="139">
        <f t="shared" si="33"/>
        <v>0</v>
      </c>
      <c r="BY27" s="139">
        <f t="shared" si="33"/>
        <v>0</v>
      </c>
      <c r="BZ27" s="139">
        <f t="shared" si="33"/>
        <v>0</v>
      </c>
      <c r="CA27" s="139">
        <f t="shared" si="33"/>
        <v>5520</v>
      </c>
      <c r="CB27" s="139">
        <f t="shared" si="33"/>
        <v>5520</v>
      </c>
      <c r="CC27" s="139">
        <f t="shared" si="33"/>
        <v>0</v>
      </c>
      <c r="CD27" s="139">
        <f t="shared" si="33"/>
        <v>0</v>
      </c>
      <c r="CE27" s="139">
        <f t="shared" si="33"/>
        <v>0</v>
      </c>
      <c r="CF27" s="140">
        <f t="shared" si="33"/>
        <v>0</v>
      </c>
      <c r="CG27" s="139">
        <f t="shared" si="33"/>
        <v>0</v>
      </c>
      <c r="CH27" s="139">
        <f t="shared" si="33"/>
        <v>27966</v>
      </c>
      <c r="CI27" s="139">
        <f t="shared" si="33"/>
        <v>55127</v>
      </c>
    </row>
    <row r="28" spans="1:87" s="123" customFormat="1" ht="12" customHeight="1">
      <c r="A28" s="124" t="s">
        <v>206</v>
      </c>
      <c r="B28" s="125" t="s">
        <v>248</v>
      </c>
      <c r="C28" s="124" t="s">
        <v>249</v>
      </c>
      <c r="D28" s="139">
        <f t="shared" si="3"/>
        <v>0</v>
      </c>
      <c r="E28" s="139">
        <f t="shared" si="4"/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23764</v>
      </c>
      <c r="L28" s="139">
        <f t="shared" si="5"/>
        <v>139353</v>
      </c>
      <c r="M28" s="139">
        <f t="shared" si="6"/>
        <v>10900</v>
      </c>
      <c r="N28" s="139">
        <v>10900</v>
      </c>
      <c r="O28" s="139">
        <v>0</v>
      </c>
      <c r="P28" s="139">
        <v>0</v>
      </c>
      <c r="Q28" s="139">
        <v>0</v>
      </c>
      <c r="R28" s="139">
        <f t="shared" si="7"/>
        <v>4759</v>
      </c>
      <c r="S28" s="139">
        <v>0</v>
      </c>
      <c r="T28" s="139">
        <v>0</v>
      </c>
      <c r="U28" s="139">
        <v>4759</v>
      </c>
      <c r="V28" s="139">
        <v>0</v>
      </c>
      <c r="W28" s="139">
        <f t="shared" si="8"/>
        <v>123694</v>
      </c>
      <c r="X28" s="139">
        <v>95674</v>
      </c>
      <c r="Y28" s="139">
        <v>0</v>
      </c>
      <c r="Z28" s="139">
        <v>0</v>
      </c>
      <c r="AA28" s="139">
        <v>28020</v>
      </c>
      <c r="AB28" s="140">
        <v>210999</v>
      </c>
      <c r="AC28" s="139">
        <v>0</v>
      </c>
      <c r="AD28" s="139">
        <v>0</v>
      </c>
      <c r="AE28" s="139">
        <f t="shared" si="9"/>
        <v>139353</v>
      </c>
      <c r="AF28" s="139">
        <f t="shared" si="10"/>
        <v>0</v>
      </c>
      <c r="AG28" s="139">
        <f t="shared" si="11"/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40">
        <v>0</v>
      </c>
      <c r="AN28" s="139">
        <f t="shared" si="12"/>
        <v>0</v>
      </c>
      <c r="AO28" s="139">
        <f t="shared" si="13"/>
        <v>0</v>
      </c>
      <c r="AP28" s="139">
        <v>0</v>
      </c>
      <c r="AQ28" s="139">
        <v>0</v>
      </c>
      <c r="AR28" s="139">
        <v>0</v>
      </c>
      <c r="AS28" s="139">
        <v>0</v>
      </c>
      <c r="AT28" s="139">
        <f t="shared" si="14"/>
        <v>0</v>
      </c>
      <c r="AU28" s="139">
        <v>0</v>
      </c>
      <c r="AV28" s="139">
        <v>0</v>
      </c>
      <c r="AW28" s="139">
        <v>0</v>
      </c>
      <c r="AX28" s="139">
        <v>0</v>
      </c>
      <c r="AY28" s="139">
        <f t="shared" si="15"/>
        <v>0</v>
      </c>
      <c r="AZ28" s="139">
        <v>0</v>
      </c>
      <c r="BA28" s="139">
        <v>0</v>
      </c>
      <c r="BB28" s="139">
        <v>0</v>
      </c>
      <c r="BC28" s="139">
        <v>0</v>
      </c>
      <c r="BD28" s="140">
        <v>36894</v>
      </c>
      <c r="BE28" s="139">
        <v>0</v>
      </c>
      <c r="BF28" s="139">
        <v>0</v>
      </c>
      <c r="BG28" s="139">
        <f t="shared" si="16"/>
        <v>0</v>
      </c>
      <c r="BH28" s="139">
        <f t="shared" si="17"/>
        <v>0</v>
      </c>
      <c r="BI28" s="139">
        <f t="shared" si="18"/>
        <v>0</v>
      </c>
      <c r="BJ28" s="139">
        <f t="shared" si="19"/>
        <v>0</v>
      </c>
      <c r="BK28" s="139">
        <f t="shared" si="20"/>
        <v>0</v>
      </c>
      <c r="BL28" s="139">
        <f t="shared" si="21"/>
        <v>0</v>
      </c>
      <c r="BM28" s="139">
        <f t="shared" si="22"/>
        <v>0</v>
      </c>
      <c r="BN28" s="139">
        <f t="shared" si="23"/>
        <v>0</v>
      </c>
      <c r="BO28" s="140">
        <f t="shared" si="24"/>
        <v>23764</v>
      </c>
      <c r="BP28" s="139">
        <f t="shared" si="25"/>
        <v>139353</v>
      </c>
      <c r="BQ28" s="139">
        <f t="shared" si="26"/>
        <v>10900</v>
      </c>
      <c r="BR28" s="139">
        <f t="shared" si="27"/>
        <v>10900</v>
      </c>
      <c r="BS28" s="139">
        <f t="shared" si="28"/>
        <v>0</v>
      </c>
      <c r="BT28" s="139">
        <f t="shared" si="29"/>
        <v>0</v>
      </c>
      <c r="BU28" s="139">
        <f t="shared" si="30"/>
        <v>0</v>
      </c>
      <c r="BV28" s="139">
        <f t="shared" si="31"/>
        <v>4759</v>
      </c>
      <c r="BW28" s="139">
        <f t="shared" si="33"/>
        <v>0</v>
      </c>
      <c r="BX28" s="139">
        <f t="shared" si="33"/>
        <v>0</v>
      </c>
      <c r="BY28" s="139">
        <f t="shared" si="33"/>
        <v>4759</v>
      </c>
      <c r="BZ28" s="139">
        <f t="shared" si="33"/>
        <v>0</v>
      </c>
      <c r="CA28" s="139">
        <f t="shared" si="33"/>
        <v>123694</v>
      </c>
      <c r="CB28" s="139">
        <f t="shared" si="33"/>
        <v>95674</v>
      </c>
      <c r="CC28" s="139">
        <f t="shared" si="33"/>
        <v>0</v>
      </c>
      <c r="CD28" s="139">
        <f t="shared" si="33"/>
        <v>0</v>
      </c>
      <c r="CE28" s="139">
        <f t="shared" si="33"/>
        <v>28020</v>
      </c>
      <c r="CF28" s="140">
        <f t="shared" si="33"/>
        <v>247893</v>
      </c>
      <c r="CG28" s="139">
        <f t="shared" si="33"/>
        <v>0</v>
      </c>
      <c r="CH28" s="139">
        <f t="shared" si="33"/>
        <v>0</v>
      </c>
      <c r="CI28" s="139">
        <f t="shared" si="33"/>
        <v>139353</v>
      </c>
    </row>
    <row r="29" spans="1:87" s="123" customFormat="1" ht="12" customHeight="1">
      <c r="A29" s="124" t="s">
        <v>206</v>
      </c>
      <c r="B29" s="125" t="s">
        <v>250</v>
      </c>
      <c r="C29" s="124" t="s">
        <v>251</v>
      </c>
      <c r="D29" s="139">
        <f t="shared" si="3"/>
        <v>0</v>
      </c>
      <c r="E29" s="139">
        <f t="shared" si="4"/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4</v>
      </c>
      <c r="L29" s="139">
        <f t="shared" si="5"/>
        <v>28410</v>
      </c>
      <c r="M29" s="139">
        <f t="shared" si="6"/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f t="shared" si="7"/>
        <v>0</v>
      </c>
      <c r="S29" s="139">
        <v>0</v>
      </c>
      <c r="T29" s="139">
        <v>0</v>
      </c>
      <c r="U29" s="139">
        <v>0</v>
      </c>
      <c r="V29" s="139">
        <v>0</v>
      </c>
      <c r="W29" s="139">
        <f t="shared" si="8"/>
        <v>28410</v>
      </c>
      <c r="X29" s="139">
        <v>26866</v>
      </c>
      <c r="Y29" s="139">
        <v>0</v>
      </c>
      <c r="Z29" s="139">
        <v>0</v>
      </c>
      <c r="AA29" s="139">
        <v>1544</v>
      </c>
      <c r="AB29" s="140">
        <v>96563</v>
      </c>
      <c r="AC29" s="139">
        <v>0</v>
      </c>
      <c r="AD29" s="139">
        <v>0</v>
      </c>
      <c r="AE29" s="139">
        <f t="shared" si="9"/>
        <v>28410</v>
      </c>
      <c r="AF29" s="139">
        <f t="shared" si="10"/>
        <v>0</v>
      </c>
      <c r="AG29" s="139">
        <f t="shared" si="11"/>
        <v>0</v>
      </c>
      <c r="AH29" s="139">
        <v>0</v>
      </c>
      <c r="AI29" s="139">
        <v>0</v>
      </c>
      <c r="AJ29" s="139">
        <v>0</v>
      </c>
      <c r="AK29" s="139">
        <v>0</v>
      </c>
      <c r="AL29" s="139">
        <v>0</v>
      </c>
      <c r="AM29" s="140">
        <v>0</v>
      </c>
      <c r="AN29" s="139">
        <f t="shared" si="12"/>
        <v>0</v>
      </c>
      <c r="AO29" s="139">
        <f t="shared" si="13"/>
        <v>0</v>
      </c>
      <c r="AP29" s="139">
        <v>0</v>
      </c>
      <c r="AQ29" s="139">
        <v>0</v>
      </c>
      <c r="AR29" s="139">
        <v>0</v>
      </c>
      <c r="AS29" s="139">
        <v>0</v>
      </c>
      <c r="AT29" s="139">
        <f t="shared" si="14"/>
        <v>0</v>
      </c>
      <c r="AU29" s="139">
        <v>0</v>
      </c>
      <c r="AV29" s="139">
        <v>0</v>
      </c>
      <c r="AW29" s="139">
        <v>0</v>
      </c>
      <c r="AX29" s="139">
        <v>0</v>
      </c>
      <c r="AY29" s="139">
        <f t="shared" si="15"/>
        <v>0</v>
      </c>
      <c r="AZ29" s="139">
        <v>0</v>
      </c>
      <c r="BA29" s="139">
        <v>0</v>
      </c>
      <c r="BB29" s="139">
        <v>0</v>
      </c>
      <c r="BC29" s="139">
        <v>0</v>
      </c>
      <c r="BD29" s="140">
        <v>2550</v>
      </c>
      <c r="BE29" s="139">
        <v>0</v>
      </c>
      <c r="BF29" s="139">
        <v>0</v>
      </c>
      <c r="BG29" s="139">
        <f t="shared" si="16"/>
        <v>0</v>
      </c>
      <c r="BH29" s="139">
        <f t="shared" si="17"/>
        <v>0</v>
      </c>
      <c r="BI29" s="139">
        <f t="shared" si="18"/>
        <v>0</v>
      </c>
      <c r="BJ29" s="139">
        <f t="shared" si="19"/>
        <v>0</v>
      </c>
      <c r="BK29" s="139">
        <f t="shared" si="20"/>
        <v>0</v>
      </c>
      <c r="BL29" s="139">
        <f t="shared" si="21"/>
        <v>0</v>
      </c>
      <c r="BM29" s="139">
        <f t="shared" si="22"/>
        <v>0</v>
      </c>
      <c r="BN29" s="139">
        <f t="shared" si="23"/>
        <v>0</v>
      </c>
      <c r="BO29" s="140">
        <f t="shared" si="24"/>
        <v>4</v>
      </c>
      <c r="BP29" s="139">
        <f t="shared" si="25"/>
        <v>28410</v>
      </c>
      <c r="BQ29" s="139">
        <f t="shared" si="26"/>
        <v>0</v>
      </c>
      <c r="BR29" s="139">
        <f t="shared" si="27"/>
        <v>0</v>
      </c>
      <c r="BS29" s="139">
        <f t="shared" si="28"/>
        <v>0</v>
      </c>
      <c r="BT29" s="139">
        <f t="shared" si="29"/>
        <v>0</v>
      </c>
      <c r="BU29" s="139">
        <f t="shared" si="30"/>
        <v>0</v>
      </c>
      <c r="BV29" s="139">
        <f t="shared" si="31"/>
        <v>0</v>
      </c>
      <c r="BW29" s="139">
        <f t="shared" si="33"/>
        <v>0</v>
      </c>
      <c r="BX29" s="139">
        <f t="shared" si="33"/>
        <v>0</v>
      </c>
      <c r="BY29" s="139">
        <f t="shared" si="33"/>
        <v>0</v>
      </c>
      <c r="BZ29" s="139">
        <f t="shared" si="33"/>
        <v>0</v>
      </c>
      <c r="CA29" s="139">
        <f t="shared" si="33"/>
        <v>28410</v>
      </c>
      <c r="CB29" s="139">
        <f t="shared" si="33"/>
        <v>26866</v>
      </c>
      <c r="CC29" s="139">
        <f t="shared" si="33"/>
        <v>0</v>
      </c>
      <c r="CD29" s="139">
        <f t="shared" si="33"/>
        <v>0</v>
      </c>
      <c r="CE29" s="139">
        <f t="shared" si="33"/>
        <v>1544</v>
      </c>
      <c r="CF29" s="140">
        <f t="shared" si="33"/>
        <v>99113</v>
      </c>
      <c r="CG29" s="139">
        <f t="shared" si="33"/>
        <v>0</v>
      </c>
      <c r="CH29" s="139">
        <f t="shared" si="33"/>
        <v>0</v>
      </c>
      <c r="CI29" s="139">
        <f t="shared" si="33"/>
        <v>28410</v>
      </c>
    </row>
    <row r="30" spans="1:87" s="123" customFormat="1" ht="12" customHeight="1">
      <c r="A30" s="124" t="s">
        <v>206</v>
      </c>
      <c r="B30" s="125" t="s">
        <v>252</v>
      </c>
      <c r="C30" s="124" t="s">
        <v>253</v>
      </c>
      <c r="D30" s="139">
        <f t="shared" si="3"/>
        <v>0</v>
      </c>
      <c r="E30" s="139">
        <f t="shared" si="4"/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40">
        <v>0</v>
      </c>
      <c r="L30" s="139">
        <f t="shared" si="5"/>
        <v>126397</v>
      </c>
      <c r="M30" s="139">
        <f t="shared" si="6"/>
        <v>7767</v>
      </c>
      <c r="N30" s="139">
        <v>7767</v>
      </c>
      <c r="O30" s="139">
        <v>0</v>
      </c>
      <c r="P30" s="139">
        <v>0</v>
      </c>
      <c r="Q30" s="139">
        <v>0</v>
      </c>
      <c r="R30" s="139">
        <f t="shared" si="7"/>
        <v>0</v>
      </c>
      <c r="S30" s="139">
        <v>0</v>
      </c>
      <c r="T30" s="139">
        <v>0</v>
      </c>
      <c r="U30" s="139">
        <v>0</v>
      </c>
      <c r="V30" s="139">
        <v>3276</v>
      </c>
      <c r="W30" s="139">
        <f t="shared" si="8"/>
        <v>115354</v>
      </c>
      <c r="X30" s="139">
        <v>105749</v>
      </c>
      <c r="Y30" s="139">
        <v>9605</v>
      </c>
      <c r="Z30" s="139">
        <v>0</v>
      </c>
      <c r="AA30" s="139">
        <v>0</v>
      </c>
      <c r="AB30" s="140">
        <v>176502</v>
      </c>
      <c r="AC30" s="139">
        <v>0</v>
      </c>
      <c r="AD30" s="139">
        <v>0</v>
      </c>
      <c r="AE30" s="139">
        <f t="shared" si="9"/>
        <v>126397</v>
      </c>
      <c r="AF30" s="139">
        <f t="shared" si="10"/>
        <v>0</v>
      </c>
      <c r="AG30" s="139">
        <f t="shared" si="11"/>
        <v>0</v>
      </c>
      <c r="AH30" s="139">
        <v>0</v>
      </c>
      <c r="AI30" s="139">
        <v>0</v>
      </c>
      <c r="AJ30" s="139">
        <v>0</v>
      </c>
      <c r="AK30" s="139">
        <v>0</v>
      </c>
      <c r="AL30" s="139">
        <v>0</v>
      </c>
      <c r="AM30" s="140">
        <v>0</v>
      </c>
      <c r="AN30" s="139">
        <f t="shared" si="12"/>
        <v>3048</v>
      </c>
      <c r="AO30" s="139">
        <f t="shared" si="13"/>
        <v>3048</v>
      </c>
      <c r="AP30" s="139">
        <v>3048</v>
      </c>
      <c r="AQ30" s="139">
        <v>0</v>
      </c>
      <c r="AR30" s="139">
        <v>0</v>
      </c>
      <c r="AS30" s="139">
        <v>0</v>
      </c>
      <c r="AT30" s="139">
        <f t="shared" si="14"/>
        <v>0</v>
      </c>
      <c r="AU30" s="139">
        <v>0</v>
      </c>
      <c r="AV30" s="139">
        <v>0</v>
      </c>
      <c r="AW30" s="139">
        <v>0</v>
      </c>
      <c r="AX30" s="139">
        <v>0</v>
      </c>
      <c r="AY30" s="139">
        <f t="shared" si="15"/>
        <v>0</v>
      </c>
      <c r="AZ30" s="139">
        <v>0</v>
      </c>
      <c r="BA30" s="139">
        <v>0</v>
      </c>
      <c r="BB30" s="139">
        <v>0</v>
      </c>
      <c r="BC30" s="139">
        <v>0</v>
      </c>
      <c r="BD30" s="140">
        <v>17297</v>
      </c>
      <c r="BE30" s="139">
        <v>0</v>
      </c>
      <c r="BF30" s="139">
        <v>0</v>
      </c>
      <c r="BG30" s="139">
        <f t="shared" si="16"/>
        <v>3048</v>
      </c>
      <c r="BH30" s="139">
        <f t="shared" si="17"/>
        <v>0</v>
      </c>
      <c r="BI30" s="139">
        <f t="shared" si="18"/>
        <v>0</v>
      </c>
      <c r="BJ30" s="139">
        <f t="shared" si="19"/>
        <v>0</v>
      </c>
      <c r="BK30" s="139">
        <f t="shared" si="20"/>
        <v>0</v>
      </c>
      <c r="BL30" s="139">
        <f t="shared" si="21"/>
        <v>0</v>
      </c>
      <c r="BM30" s="139">
        <f t="shared" si="22"/>
        <v>0</v>
      </c>
      <c r="BN30" s="139">
        <f t="shared" si="23"/>
        <v>0</v>
      </c>
      <c r="BO30" s="140">
        <f t="shared" si="24"/>
        <v>0</v>
      </c>
      <c r="BP30" s="139">
        <f t="shared" si="25"/>
        <v>129445</v>
      </c>
      <c r="BQ30" s="139">
        <f t="shared" si="26"/>
        <v>10815</v>
      </c>
      <c r="BR30" s="139">
        <f t="shared" si="27"/>
        <v>10815</v>
      </c>
      <c r="BS30" s="139">
        <f t="shared" si="28"/>
        <v>0</v>
      </c>
      <c r="BT30" s="139">
        <f t="shared" si="29"/>
        <v>0</v>
      </c>
      <c r="BU30" s="139">
        <f t="shared" si="30"/>
        <v>0</v>
      </c>
      <c r="BV30" s="139">
        <f t="shared" si="31"/>
        <v>0</v>
      </c>
      <c r="BW30" s="139">
        <f t="shared" si="33"/>
        <v>0</v>
      </c>
      <c r="BX30" s="139">
        <f t="shared" si="33"/>
        <v>0</v>
      </c>
      <c r="BY30" s="139">
        <f t="shared" si="33"/>
        <v>0</v>
      </c>
      <c r="BZ30" s="139">
        <f t="shared" si="33"/>
        <v>3276</v>
      </c>
      <c r="CA30" s="139">
        <f t="shared" si="33"/>
        <v>115354</v>
      </c>
      <c r="CB30" s="139">
        <f t="shared" si="33"/>
        <v>105749</v>
      </c>
      <c r="CC30" s="139">
        <f t="shared" si="33"/>
        <v>9605</v>
      </c>
      <c r="CD30" s="139">
        <f t="shared" si="33"/>
        <v>0</v>
      </c>
      <c r="CE30" s="139">
        <f t="shared" si="33"/>
        <v>0</v>
      </c>
      <c r="CF30" s="140">
        <f t="shared" si="33"/>
        <v>193799</v>
      </c>
      <c r="CG30" s="139">
        <f t="shared" si="33"/>
        <v>0</v>
      </c>
      <c r="CH30" s="139">
        <f t="shared" si="33"/>
        <v>0</v>
      </c>
      <c r="CI30" s="139">
        <f t="shared" si="33"/>
        <v>129445</v>
      </c>
    </row>
    <row r="31" spans="1:87" s="123" customFormat="1" ht="12" customHeight="1">
      <c r="A31" s="124" t="s">
        <v>206</v>
      </c>
      <c r="B31" s="125" t="s">
        <v>254</v>
      </c>
      <c r="C31" s="124" t="s">
        <v>255</v>
      </c>
      <c r="D31" s="139">
        <f t="shared" si="3"/>
        <v>0</v>
      </c>
      <c r="E31" s="139">
        <f t="shared" si="4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40">
        <v>0</v>
      </c>
      <c r="L31" s="139">
        <f t="shared" si="5"/>
        <v>84346</v>
      </c>
      <c r="M31" s="139">
        <f t="shared" si="6"/>
        <v>36334</v>
      </c>
      <c r="N31" s="139">
        <v>36334</v>
      </c>
      <c r="O31" s="139">
        <v>0</v>
      </c>
      <c r="P31" s="139">
        <v>0</v>
      </c>
      <c r="Q31" s="139">
        <v>0</v>
      </c>
      <c r="R31" s="139">
        <f t="shared" si="7"/>
        <v>0</v>
      </c>
      <c r="S31" s="139">
        <v>0</v>
      </c>
      <c r="T31" s="139">
        <v>0</v>
      </c>
      <c r="U31" s="139">
        <v>0</v>
      </c>
      <c r="V31" s="139">
        <v>0</v>
      </c>
      <c r="W31" s="139">
        <f t="shared" si="8"/>
        <v>48012</v>
      </c>
      <c r="X31" s="139">
        <v>42824</v>
      </c>
      <c r="Y31" s="139">
        <v>0</v>
      </c>
      <c r="Z31" s="139">
        <v>0</v>
      </c>
      <c r="AA31" s="139">
        <v>5188</v>
      </c>
      <c r="AB31" s="140">
        <v>179575</v>
      </c>
      <c r="AC31" s="139">
        <v>0</v>
      </c>
      <c r="AD31" s="139">
        <v>0</v>
      </c>
      <c r="AE31" s="139">
        <f t="shared" si="9"/>
        <v>84346</v>
      </c>
      <c r="AF31" s="139">
        <f t="shared" si="10"/>
        <v>0</v>
      </c>
      <c r="AG31" s="139">
        <f t="shared" si="11"/>
        <v>0</v>
      </c>
      <c r="AH31" s="139">
        <v>0</v>
      </c>
      <c r="AI31" s="139">
        <v>0</v>
      </c>
      <c r="AJ31" s="139">
        <v>0</v>
      </c>
      <c r="AK31" s="139">
        <v>0</v>
      </c>
      <c r="AL31" s="139">
        <v>0</v>
      </c>
      <c r="AM31" s="140">
        <v>2162</v>
      </c>
      <c r="AN31" s="139">
        <f t="shared" si="12"/>
        <v>0</v>
      </c>
      <c r="AO31" s="139">
        <f t="shared" si="13"/>
        <v>0</v>
      </c>
      <c r="AP31" s="139">
        <v>0</v>
      </c>
      <c r="AQ31" s="139">
        <v>0</v>
      </c>
      <c r="AR31" s="139">
        <v>0</v>
      </c>
      <c r="AS31" s="139">
        <v>0</v>
      </c>
      <c r="AT31" s="139">
        <f t="shared" si="14"/>
        <v>0</v>
      </c>
      <c r="AU31" s="139">
        <v>0</v>
      </c>
      <c r="AV31" s="139">
        <v>0</v>
      </c>
      <c r="AW31" s="139">
        <v>0</v>
      </c>
      <c r="AX31" s="139">
        <v>0</v>
      </c>
      <c r="AY31" s="139">
        <f t="shared" si="15"/>
        <v>0</v>
      </c>
      <c r="AZ31" s="139">
        <v>0</v>
      </c>
      <c r="BA31" s="139">
        <v>0</v>
      </c>
      <c r="BB31" s="139">
        <v>0</v>
      </c>
      <c r="BC31" s="139">
        <v>0</v>
      </c>
      <c r="BD31" s="140">
        <v>50959</v>
      </c>
      <c r="BE31" s="139">
        <v>0</v>
      </c>
      <c r="BF31" s="139">
        <v>0</v>
      </c>
      <c r="BG31" s="139">
        <f t="shared" si="16"/>
        <v>0</v>
      </c>
      <c r="BH31" s="139">
        <f t="shared" si="17"/>
        <v>0</v>
      </c>
      <c r="BI31" s="139">
        <f t="shared" si="18"/>
        <v>0</v>
      </c>
      <c r="BJ31" s="139">
        <f t="shared" si="19"/>
        <v>0</v>
      </c>
      <c r="BK31" s="139">
        <f t="shared" si="20"/>
        <v>0</v>
      </c>
      <c r="BL31" s="139">
        <f t="shared" si="21"/>
        <v>0</v>
      </c>
      <c r="BM31" s="139">
        <f t="shared" si="22"/>
        <v>0</v>
      </c>
      <c r="BN31" s="139">
        <f t="shared" si="23"/>
        <v>0</v>
      </c>
      <c r="BO31" s="140">
        <f t="shared" si="24"/>
        <v>2162</v>
      </c>
      <c r="BP31" s="139">
        <f t="shared" si="25"/>
        <v>84346</v>
      </c>
      <c r="BQ31" s="139">
        <f t="shared" si="26"/>
        <v>36334</v>
      </c>
      <c r="BR31" s="139">
        <f t="shared" si="27"/>
        <v>36334</v>
      </c>
      <c r="BS31" s="139">
        <f t="shared" si="28"/>
        <v>0</v>
      </c>
      <c r="BT31" s="139">
        <f t="shared" si="29"/>
        <v>0</v>
      </c>
      <c r="BU31" s="139">
        <f t="shared" si="30"/>
        <v>0</v>
      </c>
      <c r="BV31" s="139">
        <f t="shared" si="31"/>
        <v>0</v>
      </c>
      <c r="BW31" s="139">
        <f t="shared" si="33"/>
        <v>0</v>
      </c>
      <c r="BX31" s="139">
        <f t="shared" si="33"/>
        <v>0</v>
      </c>
      <c r="BY31" s="139">
        <f t="shared" si="33"/>
        <v>0</v>
      </c>
      <c r="BZ31" s="139">
        <f t="shared" si="33"/>
        <v>0</v>
      </c>
      <c r="CA31" s="139">
        <f t="shared" si="33"/>
        <v>48012</v>
      </c>
      <c r="CB31" s="139">
        <f t="shared" si="33"/>
        <v>42824</v>
      </c>
      <c r="CC31" s="139">
        <f t="shared" si="33"/>
        <v>0</v>
      </c>
      <c r="CD31" s="139">
        <f t="shared" si="33"/>
        <v>0</v>
      </c>
      <c r="CE31" s="139">
        <f t="shared" si="33"/>
        <v>5188</v>
      </c>
      <c r="CF31" s="140">
        <f t="shared" si="33"/>
        <v>230534</v>
      </c>
      <c r="CG31" s="139">
        <f t="shared" si="33"/>
        <v>0</v>
      </c>
      <c r="CH31" s="139">
        <f t="shared" si="33"/>
        <v>0</v>
      </c>
      <c r="CI31" s="139">
        <f t="shared" si="33"/>
        <v>84346</v>
      </c>
    </row>
    <row r="32" spans="1:87" s="123" customFormat="1" ht="12" customHeight="1">
      <c r="A32" s="124" t="s">
        <v>206</v>
      </c>
      <c r="B32" s="125" t="s">
        <v>256</v>
      </c>
      <c r="C32" s="124" t="s">
        <v>257</v>
      </c>
      <c r="D32" s="139">
        <f t="shared" si="3"/>
        <v>0</v>
      </c>
      <c r="E32" s="139">
        <f t="shared" si="4"/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40">
        <v>0</v>
      </c>
      <c r="L32" s="139">
        <f t="shared" si="5"/>
        <v>42755</v>
      </c>
      <c r="M32" s="139">
        <f t="shared" si="6"/>
        <v>11023</v>
      </c>
      <c r="N32" s="139">
        <v>11023</v>
      </c>
      <c r="O32" s="139">
        <v>0</v>
      </c>
      <c r="P32" s="139">
        <v>0</v>
      </c>
      <c r="Q32" s="139">
        <v>0</v>
      </c>
      <c r="R32" s="139">
        <f t="shared" si="7"/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f t="shared" si="8"/>
        <v>31732</v>
      </c>
      <c r="X32" s="139">
        <v>31732</v>
      </c>
      <c r="Y32" s="139">
        <v>0</v>
      </c>
      <c r="Z32" s="139">
        <v>0</v>
      </c>
      <c r="AA32" s="139">
        <v>0</v>
      </c>
      <c r="AB32" s="140">
        <v>197085</v>
      </c>
      <c r="AC32" s="139">
        <v>0</v>
      </c>
      <c r="AD32" s="139">
        <v>0</v>
      </c>
      <c r="AE32" s="139">
        <f t="shared" si="9"/>
        <v>42755</v>
      </c>
      <c r="AF32" s="139">
        <f t="shared" si="10"/>
        <v>0</v>
      </c>
      <c r="AG32" s="139">
        <f t="shared" si="11"/>
        <v>0</v>
      </c>
      <c r="AH32" s="139">
        <v>0</v>
      </c>
      <c r="AI32" s="139">
        <v>0</v>
      </c>
      <c r="AJ32" s="139">
        <v>0</v>
      </c>
      <c r="AK32" s="139">
        <v>0</v>
      </c>
      <c r="AL32" s="139">
        <v>0</v>
      </c>
      <c r="AM32" s="140">
        <v>2162</v>
      </c>
      <c r="AN32" s="139">
        <f t="shared" si="12"/>
        <v>0</v>
      </c>
      <c r="AO32" s="139">
        <f t="shared" si="13"/>
        <v>0</v>
      </c>
      <c r="AP32" s="139">
        <v>0</v>
      </c>
      <c r="AQ32" s="139">
        <v>0</v>
      </c>
      <c r="AR32" s="139">
        <v>0</v>
      </c>
      <c r="AS32" s="139">
        <v>0</v>
      </c>
      <c r="AT32" s="139">
        <f t="shared" si="14"/>
        <v>0</v>
      </c>
      <c r="AU32" s="139">
        <v>0</v>
      </c>
      <c r="AV32" s="139">
        <v>0</v>
      </c>
      <c r="AW32" s="139">
        <v>0</v>
      </c>
      <c r="AX32" s="139">
        <v>0</v>
      </c>
      <c r="AY32" s="139">
        <f t="shared" si="15"/>
        <v>0</v>
      </c>
      <c r="AZ32" s="139">
        <v>0</v>
      </c>
      <c r="BA32" s="139">
        <v>0</v>
      </c>
      <c r="BB32" s="139">
        <v>0</v>
      </c>
      <c r="BC32" s="139">
        <v>0</v>
      </c>
      <c r="BD32" s="140">
        <v>54494</v>
      </c>
      <c r="BE32" s="139">
        <v>0</v>
      </c>
      <c r="BF32" s="139">
        <v>0</v>
      </c>
      <c r="BG32" s="139">
        <f t="shared" si="16"/>
        <v>0</v>
      </c>
      <c r="BH32" s="139">
        <f t="shared" si="17"/>
        <v>0</v>
      </c>
      <c r="BI32" s="139">
        <f t="shared" si="18"/>
        <v>0</v>
      </c>
      <c r="BJ32" s="139">
        <f t="shared" si="19"/>
        <v>0</v>
      </c>
      <c r="BK32" s="139">
        <f t="shared" si="20"/>
        <v>0</v>
      </c>
      <c r="BL32" s="139">
        <f t="shared" si="21"/>
        <v>0</v>
      </c>
      <c r="BM32" s="139">
        <f t="shared" si="22"/>
        <v>0</v>
      </c>
      <c r="BN32" s="139">
        <f t="shared" si="23"/>
        <v>0</v>
      </c>
      <c r="BO32" s="140">
        <f t="shared" si="24"/>
        <v>2162</v>
      </c>
      <c r="BP32" s="139">
        <f t="shared" si="25"/>
        <v>42755</v>
      </c>
      <c r="BQ32" s="139">
        <f t="shared" si="26"/>
        <v>11023</v>
      </c>
      <c r="BR32" s="139">
        <f t="shared" si="27"/>
        <v>11023</v>
      </c>
      <c r="BS32" s="139">
        <f t="shared" si="28"/>
        <v>0</v>
      </c>
      <c r="BT32" s="139">
        <f t="shared" si="29"/>
        <v>0</v>
      </c>
      <c r="BU32" s="139">
        <f t="shared" si="30"/>
        <v>0</v>
      </c>
      <c r="BV32" s="139">
        <f t="shared" si="31"/>
        <v>0</v>
      </c>
      <c r="BW32" s="139">
        <f t="shared" si="33"/>
        <v>0</v>
      </c>
      <c r="BX32" s="139">
        <f t="shared" si="33"/>
        <v>0</v>
      </c>
      <c r="BY32" s="139">
        <f t="shared" si="33"/>
        <v>0</v>
      </c>
      <c r="BZ32" s="139">
        <f t="shared" si="33"/>
        <v>0</v>
      </c>
      <c r="CA32" s="139">
        <f t="shared" si="33"/>
        <v>31732</v>
      </c>
      <c r="CB32" s="139">
        <f t="shared" si="33"/>
        <v>31732</v>
      </c>
      <c r="CC32" s="139">
        <f t="shared" si="33"/>
        <v>0</v>
      </c>
      <c r="CD32" s="139">
        <f t="shared" si="33"/>
        <v>0</v>
      </c>
      <c r="CE32" s="139">
        <f t="shared" si="33"/>
        <v>0</v>
      </c>
      <c r="CF32" s="140">
        <f t="shared" si="33"/>
        <v>251579</v>
      </c>
      <c r="CG32" s="139">
        <f t="shared" si="33"/>
        <v>0</v>
      </c>
      <c r="CH32" s="139">
        <f t="shared" si="33"/>
        <v>0</v>
      </c>
      <c r="CI32" s="139">
        <f t="shared" si="33"/>
        <v>42755</v>
      </c>
    </row>
    <row r="33" spans="1:87" s="123" customFormat="1" ht="12" customHeight="1">
      <c r="A33" s="124" t="s">
        <v>206</v>
      </c>
      <c r="B33" s="125" t="s">
        <v>258</v>
      </c>
      <c r="C33" s="124" t="s">
        <v>259</v>
      </c>
      <c r="D33" s="139">
        <f t="shared" si="3"/>
        <v>0</v>
      </c>
      <c r="E33" s="139">
        <f t="shared" si="4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40">
        <v>0</v>
      </c>
      <c r="L33" s="139">
        <f t="shared" si="5"/>
        <v>77621</v>
      </c>
      <c r="M33" s="139">
        <f t="shared" si="6"/>
        <v>0</v>
      </c>
      <c r="N33" s="139">
        <v>0</v>
      </c>
      <c r="O33" s="139">
        <v>0</v>
      </c>
      <c r="P33" s="139">
        <v>0</v>
      </c>
      <c r="Q33" s="139">
        <v>0</v>
      </c>
      <c r="R33" s="139">
        <f t="shared" si="7"/>
        <v>4724</v>
      </c>
      <c r="S33" s="139">
        <v>0</v>
      </c>
      <c r="T33" s="139">
        <v>4724</v>
      </c>
      <c r="U33" s="139">
        <v>0</v>
      </c>
      <c r="V33" s="139">
        <v>0</v>
      </c>
      <c r="W33" s="139">
        <f t="shared" si="8"/>
        <v>72897</v>
      </c>
      <c r="X33" s="139">
        <v>48900</v>
      </c>
      <c r="Y33" s="139">
        <v>23276</v>
      </c>
      <c r="Z33" s="139">
        <v>0</v>
      </c>
      <c r="AA33" s="139">
        <v>721</v>
      </c>
      <c r="AB33" s="140">
        <v>138414</v>
      </c>
      <c r="AC33" s="139">
        <v>0</v>
      </c>
      <c r="AD33" s="139">
        <v>29877</v>
      </c>
      <c r="AE33" s="139">
        <f t="shared" si="9"/>
        <v>107498</v>
      </c>
      <c r="AF33" s="139">
        <f t="shared" si="10"/>
        <v>0</v>
      </c>
      <c r="AG33" s="139">
        <f t="shared" si="11"/>
        <v>0</v>
      </c>
      <c r="AH33" s="139">
        <v>0</v>
      </c>
      <c r="AI33" s="139">
        <v>0</v>
      </c>
      <c r="AJ33" s="139">
        <v>0</v>
      </c>
      <c r="AK33" s="139">
        <v>0</v>
      </c>
      <c r="AL33" s="139">
        <v>0</v>
      </c>
      <c r="AM33" s="140">
        <v>2162</v>
      </c>
      <c r="AN33" s="139">
        <f t="shared" si="12"/>
        <v>0</v>
      </c>
      <c r="AO33" s="139">
        <f t="shared" si="13"/>
        <v>0</v>
      </c>
      <c r="AP33" s="139">
        <v>0</v>
      </c>
      <c r="AQ33" s="139">
        <v>0</v>
      </c>
      <c r="AR33" s="139">
        <v>0</v>
      </c>
      <c r="AS33" s="139">
        <v>0</v>
      </c>
      <c r="AT33" s="139">
        <f t="shared" si="14"/>
        <v>0</v>
      </c>
      <c r="AU33" s="139">
        <v>0</v>
      </c>
      <c r="AV33" s="139">
        <v>0</v>
      </c>
      <c r="AW33" s="139">
        <v>0</v>
      </c>
      <c r="AX33" s="139">
        <v>0</v>
      </c>
      <c r="AY33" s="139">
        <f t="shared" si="15"/>
        <v>0</v>
      </c>
      <c r="AZ33" s="139">
        <v>0</v>
      </c>
      <c r="BA33" s="139">
        <v>0</v>
      </c>
      <c r="BB33" s="139">
        <v>0</v>
      </c>
      <c r="BC33" s="139">
        <v>0</v>
      </c>
      <c r="BD33" s="140">
        <v>32542</v>
      </c>
      <c r="BE33" s="139">
        <v>0</v>
      </c>
      <c r="BF33" s="139">
        <v>0</v>
      </c>
      <c r="BG33" s="139">
        <f t="shared" si="16"/>
        <v>0</v>
      </c>
      <c r="BH33" s="139">
        <f t="shared" si="17"/>
        <v>0</v>
      </c>
      <c r="BI33" s="139">
        <f t="shared" si="18"/>
        <v>0</v>
      </c>
      <c r="BJ33" s="139">
        <f t="shared" si="19"/>
        <v>0</v>
      </c>
      <c r="BK33" s="139">
        <f t="shared" si="20"/>
        <v>0</v>
      </c>
      <c r="BL33" s="139">
        <f t="shared" si="21"/>
        <v>0</v>
      </c>
      <c r="BM33" s="139">
        <f t="shared" si="22"/>
        <v>0</v>
      </c>
      <c r="BN33" s="139">
        <f t="shared" si="23"/>
        <v>0</v>
      </c>
      <c r="BO33" s="140">
        <f t="shared" si="24"/>
        <v>2162</v>
      </c>
      <c r="BP33" s="139">
        <f t="shared" si="25"/>
        <v>77621</v>
      </c>
      <c r="BQ33" s="139">
        <f t="shared" si="26"/>
        <v>0</v>
      </c>
      <c r="BR33" s="139">
        <f t="shared" si="27"/>
        <v>0</v>
      </c>
      <c r="BS33" s="139">
        <f t="shared" si="28"/>
        <v>0</v>
      </c>
      <c r="BT33" s="139">
        <f t="shared" si="29"/>
        <v>0</v>
      </c>
      <c r="BU33" s="139">
        <f t="shared" si="30"/>
        <v>0</v>
      </c>
      <c r="BV33" s="139">
        <f t="shared" si="31"/>
        <v>4724</v>
      </c>
      <c r="BW33" s="139">
        <f t="shared" si="33"/>
        <v>0</v>
      </c>
      <c r="BX33" s="139">
        <f t="shared" si="33"/>
        <v>4724</v>
      </c>
      <c r="BY33" s="139">
        <f t="shared" si="33"/>
        <v>0</v>
      </c>
      <c r="BZ33" s="139">
        <f t="shared" si="33"/>
        <v>0</v>
      </c>
      <c r="CA33" s="139">
        <f t="shared" si="33"/>
        <v>72897</v>
      </c>
      <c r="CB33" s="139">
        <f t="shared" si="33"/>
        <v>48900</v>
      </c>
      <c r="CC33" s="139">
        <f t="shared" si="33"/>
        <v>23276</v>
      </c>
      <c r="CD33" s="139">
        <f t="shared" si="33"/>
        <v>0</v>
      </c>
      <c r="CE33" s="139">
        <f t="shared" si="33"/>
        <v>721</v>
      </c>
      <c r="CF33" s="140">
        <f t="shared" si="33"/>
        <v>170956</v>
      </c>
      <c r="CG33" s="139">
        <f t="shared" si="33"/>
        <v>0</v>
      </c>
      <c r="CH33" s="139">
        <f t="shared" si="33"/>
        <v>29877</v>
      </c>
      <c r="CI33" s="139">
        <f t="shared" si="33"/>
        <v>107498</v>
      </c>
    </row>
    <row r="34" spans="1:87" s="123" customFormat="1" ht="12" customHeight="1">
      <c r="A34" s="124" t="s">
        <v>206</v>
      </c>
      <c r="B34" s="125" t="s">
        <v>260</v>
      </c>
      <c r="C34" s="124" t="s">
        <v>261</v>
      </c>
      <c r="D34" s="139">
        <f t="shared" si="3"/>
        <v>0</v>
      </c>
      <c r="E34" s="139">
        <f t="shared" si="4"/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40">
        <v>0</v>
      </c>
      <c r="L34" s="139">
        <f t="shared" si="5"/>
        <v>55622</v>
      </c>
      <c r="M34" s="139">
        <f t="shared" si="6"/>
        <v>0</v>
      </c>
      <c r="N34" s="139">
        <v>0</v>
      </c>
      <c r="O34" s="139">
        <v>0</v>
      </c>
      <c r="P34" s="139">
        <v>0</v>
      </c>
      <c r="Q34" s="139">
        <v>0</v>
      </c>
      <c r="R34" s="139">
        <f t="shared" si="7"/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f t="shared" si="8"/>
        <v>55622</v>
      </c>
      <c r="X34" s="139">
        <v>44145</v>
      </c>
      <c r="Y34" s="139">
        <v>151</v>
      </c>
      <c r="Z34" s="139">
        <v>0</v>
      </c>
      <c r="AA34" s="139">
        <v>11326</v>
      </c>
      <c r="AB34" s="140">
        <v>65992</v>
      </c>
      <c r="AC34" s="139">
        <v>0</v>
      </c>
      <c r="AD34" s="139">
        <v>90</v>
      </c>
      <c r="AE34" s="139">
        <f t="shared" si="9"/>
        <v>55712</v>
      </c>
      <c r="AF34" s="139">
        <f t="shared" si="10"/>
        <v>0</v>
      </c>
      <c r="AG34" s="139">
        <f t="shared" si="11"/>
        <v>0</v>
      </c>
      <c r="AH34" s="139">
        <v>0</v>
      </c>
      <c r="AI34" s="139">
        <v>0</v>
      </c>
      <c r="AJ34" s="139">
        <v>0</v>
      </c>
      <c r="AK34" s="139">
        <v>0</v>
      </c>
      <c r="AL34" s="139">
        <v>0</v>
      </c>
      <c r="AM34" s="140">
        <v>2162</v>
      </c>
      <c r="AN34" s="139">
        <f t="shared" si="12"/>
        <v>0</v>
      </c>
      <c r="AO34" s="139">
        <f t="shared" si="13"/>
        <v>0</v>
      </c>
      <c r="AP34" s="139">
        <v>0</v>
      </c>
      <c r="AQ34" s="139">
        <v>0</v>
      </c>
      <c r="AR34" s="139">
        <v>0</v>
      </c>
      <c r="AS34" s="139">
        <v>0</v>
      </c>
      <c r="AT34" s="139">
        <f t="shared" si="14"/>
        <v>0</v>
      </c>
      <c r="AU34" s="139">
        <v>0</v>
      </c>
      <c r="AV34" s="139">
        <v>0</v>
      </c>
      <c r="AW34" s="139">
        <v>0</v>
      </c>
      <c r="AX34" s="139">
        <v>0</v>
      </c>
      <c r="AY34" s="139">
        <f t="shared" si="15"/>
        <v>0</v>
      </c>
      <c r="AZ34" s="139">
        <v>0</v>
      </c>
      <c r="BA34" s="139">
        <v>0</v>
      </c>
      <c r="BB34" s="139">
        <v>0</v>
      </c>
      <c r="BC34" s="139">
        <v>0</v>
      </c>
      <c r="BD34" s="140">
        <v>13569</v>
      </c>
      <c r="BE34" s="139">
        <v>0</v>
      </c>
      <c r="BF34" s="139">
        <v>0</v>
      </c>
      <c r="BG34" s="139">
        <f t="shared" si="16"/>
        <v>0</v>
      </c>
      <c r="BH34" s="139">
        <f t="shared" si="17"/>
        <v>0</v>
      </c>
      <c r="BI34" s="139">
        <f t="shared" si="18"/>
        <v>0</v>
      </c>
      <c r="BJ34" s="139">
        <f t="shared" si="19"/>
        <v>0</v>
      </c>
      <c r="BK34" s="139">
        <f t="shared" si="20"/>
        <v>0</v>
      </c>
      <c r="BL34" s="139">
        <f t="shared" si="21"/>
        <v>0</v>
      </c>
      <c r="BM34" s="139">
        <f t="shared" si="22"/>
        <v>0</v>
      </c>
      <c r="BN34" s="139">
        <f t="shared" si="23"/>
        <v>0</v>
      </c>
      <c r="BO34" s="140">
        <f t="shared" si="24"/>
        <v>2162</v>
      </c>
      <c r="BP34" s="139">
        <f t="shared" si="25"/>
        <v>55622</v>
      </c>
      <c r="BQ34" s="139">
        <f t="shared" si="26"/>
        <v>0</v>
      </c>
      <c r="BR34" s="139">
        <f t="shared" si="27"/>
        <v>0</v>
      </c>
      <c r="BS34" s="139">
        <f t="shared" si="28"/>
        <v>0</v>
      </c>
      <c r="BT34" s="139">
        <f t="shared" si="29"/>
        <v>0</v>
      </c>
      <c r="BU34" s="139">
        <f t="shared" si="30"/>
        <v>0</v>
      </c>
      <c r="BV34" s="139">
        <f t="shared" si="31"/>
        <v>0</v>
      </c>
      <c r="BW34" s="139">
        <f t="shared" si="33"/>
        <v>0</v>
      </c>
      <c r="BX34" s="139">
        <f t="shared" si="33"/>
        <v>0</v>
      </c>
      <c r="BY34" s="139">
        <f t="shared" si="33"/>
        <v>0</v>
      </c>
      <c r="BZ34" s="139">
        <f t="shared" si="33"/>
        <v>0</v>
      </c>
      <c r="CA34" s="139">
        <f t="shared" si="33"/>
        <v>55622</v>
      </c>
      <c r="CB34" s="139">
        <f t="shared" si="33"/>
        <v>44145</v>
      </c>
      <c r="CC34" s="139">
        <f t="shared" si="33"/>
        <v>151</v>
      </c>
      <c r="CD34" s="139">
        <f t="shared" si="33"/>
        <v>0</v>
      </c>
      <c r="CE34" s="139">
        <f t="shared" si="33"/>
        <v>11326</v>
      </c>
      <c r="CF34" s="140">
        <f t="shared" si="33"/>
        <v>79561</v>
      </c>
      <c r="CG34" s="139">
        <f t="shared" si="33"/>
        <v>0</v>
      </c>
      <c r="CH34" s="139">
        <f t="shared" si="33"/>
        <v>90</v>
      </c>
      <c r="CI34" s="139">
        <f t="shared" si="33"/>
        <v>55712</v>
      </c>
    </row>
    <row r="35" spans="1:87" s="123" customFormat="1" ht="12" customHeight="1">
      <c r="A35" s="124" t="s">
        <v>206</v>
      </c>
      <c r="B35" s="125" t="s">
        <v>262</v>
      </c>
      <c r="C35" s="124" t="s">
        <v>263</v>
      </c>
      <c r="D35" s="139">
        <f t="shared" si="3"/>
        <v>0</v>
      </c>
      <c r="E35" s="139">
        <f t="shared" si="4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40">
        <v>0</v>
      </c>
      <c r="L35" s="139">
        <f t="shared" si="5"/>
        <v>104728</v>
      </c>
      <c r="M35" s="139">
        <f t="shared" si="6"/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f t="shared" si="7"/>
        <v>0</v>
      </c>
      <c r="S35" s="139">
        <v>0</v>
      </c>
      <c r="T35" s="139">
        <v>0</v>
      </c>
      <c r="U35" s="139">
        <v>0</v>
      </c>
      <c r="V35" s="139">
        <v>0</v>
      </c>
      <c r="W35" s="139">
        <f t="shared" si="8"/>
        <v>104728</v>
      </c>
      <c r="X35" s="139">
        <v>63957</v>
      </c>
      <c r="Y35" s="139">
        <v>26571</v>
      </c>
      <c r="Z35" s="139">
        <v>0</v>
      </c>
      <c r="AA35" s="139">
        <v>14200</v>
      </c>
      <c r="AB35" s="140">
        <v>65409</v>
      </c>
      <c r="AC35" s="139">
        <v>0</v>
      </c>
      <c r="AD35" s="139">
        <v>0</v>
      </c>
      <c r="AE35" s="139">
        <f t="shared" si="9"/>
        <v>104728</v>
      </c>
      <c r="AF35" s="139">
        <f t="shared" si="10"/>
        <v>0</v>
      </c>
      <c r="AG35" s="139">
        <f t="shared" si="11"/>
        <v>0</v>
      </c>
      <c r="AH35" s="139">
        <v>0</v>
      </c>
      <c r="AI35" s="139">
        <v>0</v>
      </c>
      <c r="AJ35" s="139">
        <v>0</v>
      </c>
      <c r="AK35" s="139">
        <v>0</v>
      </c>
      <c r="AL35" s="139">
        <v>0</v>
      </c>
      <c r="AM35" s="140">
        <v>2162</v>
      </c>
      <c r="AN35" s="139">
        <f t="shared" si="12"/>
        <v>30252</v>
      </c>
      <c r="AO35" s="139">
        <f t="shared" si="13"/>
        <v>0</v>
      </c>
      <c r="AP35" s="139">
        <v>0</v>
      </c>
      <c r="AQ35" s="139">
        <v>0</v>
      </c>
      <c r="AR35" s="139">
        <v>0</v>
      </c>
      <c r="AS35" s="139">
        <v>0</v>
      </c>
      <c r="AT35" s="139">
        <f t="shared" si="14"/>
        <v>0</v>
      </c>
      <c r="AU35" s="139">
        <v>0</v>
      </c>
      <c r="AV35" s="139">
        <v>0</v>
      </c>
      <c r="AW35" s="139">
        <v>0</v>
      </c>
      <c r="AX35" s="139">
        <v>0</v>
      </c>
      <c r="AY35" s="139">
        <f t="shared" si="15"/>
        <v>30252</v>
      </c>
      <c r="AZ35" s="139">
        <v>0</v>
      </c>
      <c r="BA35" s="139">
        <v>0</v>
      </c>
      <c r="BB35" s="139">
        <v>30252</v>
      </c>
      <c r="BC35" s="139">
        <v>0</v>
      </c>
      <c r="BD35" s="140">
        <v>11</v>
      </c>
      <c r="BE35" s="139">
        <v>0</v>
      </c>
      <c r="BF35" s="139">
        <v>0</v>
      </c>
      <c r="BG35" s="139">
        <f t="shared" si="16"/>
        <v>30252</v>
      </c>
      <c r="BH35" s="139">
        <f t="shared" si="17"/>
        <v>0</v>
      </c>
      <c r="BI35" s="139">
        <f t="shared" si="18"/>
        <v>0</v>
      </c>
      <c r="BJ35" s="139">
        <f t="shared" si="19"/>
        <v>0</v>
      </c>
      <c r="BK35" s="139">
        <f t="shared" si="20"/>
        <v>0</v>
      </c>
      <c r="BL35" s="139">
        <f t="shared" si="21"/>
        <v>0</v>
      </c>
      <c r="BM35" s="139">
        <f t="shared" si="22"/>
        <v>0</v>
      </c>
      <c r="BN35" s="139">
        <f t="shared" si="23"/>
        <v>0</v>
      </c>
      <c r="BO35" s="140">
        <f t="shared" si="24"/>
        <v>2162</v>
      </c>
      <c r="BP35" s="139">
        <f t="shared" si="25"/>
        <v>134980</v>
      </c>
      <c r="BQ35" s="139">
        <f t="shared" si="26"/>
        <v>0</v>
      </c>
      <c r="BR35" s="139">
        <f t="shared" si="27"/>
        <v>0</v>
      </c>
      <c r="BS35" s="139">
        <f t="shared" si="28"/>
        <v>0</v>
      </c>
      <c r="BT35" s="139">
        <f t="shared" si="29"/>
        <v>0</v>
      </c>
      <c r="BU35" s="139">
        <f t="shared" si="30"/>
        <v>0</v>
      </c>
      <c r="BV35" s="139">
        <f t="shared" si="31"/>
        <v>0</v>
      </c>
      <c r="BW35" s="139">
        <f t="shared" si="33"/>
        <v>0</v>
      </c>
      <c r="BX35" s="139">
        <f t="shared" si="33"/>
        <v>0</v>
      </c>
      <c r="BY35" s="139">
        <f t="shared" si="33"/>
        <v>0</v>
      </c>
      <c r="BZ35" s="139">
        <f t="shared" si="33"/>
        <v>0</v>
      </c>
      <c r="CA35" s="139">
        <f t="shared" si="33"/>
        <v>134980</v>
      </c>
      <c r="CB35" s="139">
        <f t="shared" si="33"/>
        <v>63957</v>
      </c>
      <c r="CC35" s="139">
        <f t="shared" si="33"/>
        <v>26571</v>
      </c>
      <c r="CD35" s="139">
        <f t="shared" si="33"/>
        <v>30252</v>
      </c>
      <c r="CE35" s="139">
        <f t="shared" si="33"/>
        <v>14200</v>
      </c>
      <c r="CF35" s="140">
        <f t="shared" si="33"/>
        <v>65420</v>
      </c>
      <c r="CG35" s="139">
        <f t="shared" si="33"/>
        <v>0</v>
      </c>
      <c r="CH35" s="139">
        <f t="shared" si="33"/>
        <v>0</v>
      </c>
      <c r="CI35" s="139">
        <f t="shared" si="33"/>
        <v>134980</v>
      </c>
    </row>
    <row r="36" spans="1:87" s="123" customFormat="1" ht="12" customHeight="1">
      <c r="A36" s="124" t="s">
        <v>206</v>
      </c>
      <c r="B36" s="125" t="s">
        <v>264</v>
      </c>
      <c r="C36" s="124" t="s">
        <v>265</v>
      </c>
      <c r="D36" s="139">
        <f t="shared" si="3"/>
        <v>0</v>
      </c>
      <c r="E36" s="139">
        <f t="shared" si="4"/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40">
        <v>0</v>
      </c>
      <c r="L36" s="139">
        <f t="shared" si="5"/>
        <v>34059</v>
      </c>
      <c r="M36" s="139">
        <f t="shared" si="6"/>
        <v>8262</v>
      </c>
      <c r="N36" s="139">
        <v>8262</v>
      </c>
      <c r="O36" s="139">
        <v>0</v>
      </c>
      <c r="P36" s="139">
        <v>0</v>
      </c>
      <c r="Q36" s="139">
        <v>0</v>
      </c>
      <c r="R36" s="139">
        <f t="shared" si="7"/>
        <v>25797</v>
      </c>
      <c r="S36" s="139">
        <v>904</v>
      </c>
      <c r="T36" s="139">
        <v>24312</v>
      </c>
      <c r="U36" s="139">
        <v>581</v>
      </c>
      <c r="V36" s="139">
        <v>0</v>
      </c>
      <c r="W36" s="139">
        <f t="shared" si="8"/>
        <v>0</v>
      </c>
      <c r="X36" s="139">
        <v>0</v>
      </c>
      <c r="Y36" s="139">
        <v>0</v>
      </c>
      <c r="Z36" s="139">
        <v>0</v>
      </c>
      <c r="AA36" s="139">
        <v>0</v>
      </c>
      <c r="AB36" s="140">
        <v>0</v>
      </c>
      <c r="AC36" s="139">
        <v>0</v>
      </c>
      <c r="AD36" s="139">
        <v>0</v>
      </c>
      <c r="AE36" s="139">
        <f t="shared" si="9"/>
        <v>34059</v>
      </c>
      <c r="AF36" s="139">
        <f t="shared" si="10"/>
        <v>0</v>
      </c>
      <c r="AG36" s="139">
        <f t="shared" si="11"/>
        <v>0</v>
      </c>
      <c r="AH36" s="139">
        <v>0</v>
      </c>
      <c r="AI36" s="139">
        <v>0</v>
      </c>
      <c r="AJ36" s="139">
        <v>0</v>
      </c>
      <c r="AK36" s="139">
        <v>0</v>
      </c>
      <c r="AL36" s="139">
        <v>0</v>
      </c>
      <c r="AM36" s="140">
        <v>0</v>
      </c>
      <c r="AN36" s="139">
        <f t="shared" si="12"/>
        <v>0</v>
      </c>
      <c r="AO36" s="139">
        <f t="shared" si="13"/>
        <v>0</v>
      </c>
      <c r="AP36" s="139">
        <v>0</v>
      </c>
      <c r="AQ36" s="139">
        <v>0</v>
      </c>
      <c r="AR36" s="139">
        <v>0</v>
      </c>
      <c r="AS36" s="139">
        <v>0</v>
      </c>
      <c r="AT36" s="139">
        <f t="shared" si="14"/>
        <v>0</v>
      </c>
      <c r="AU36" s="139">
        <v>0</v>
      </c>
      <c r="AV36" s="139">
        <v>0</v>
      </c>
      <c r="AW36" s="139">
        <v>0</v>
      </c>
      <c r="AX36" s="139">
        <v>0</v>
      </c>
      <c r="AY36" s="139">
        <f t="shared" si="15"/>
        <v>0</v>
      </c>
      <c r="AZ36" s="139">
        <v>0</v>
      </c>
      <c r="BA36" s="139">
        <v>0</v>
      </c>
      <c r="BB36" s="139">
        <v>0</v>
      </c>
      <c r="BC36" s="139">
        <v>0</v>
      </c>
      <c r="BD36" s="140">
        <v>0</v>
      </c>
      <c r="BE36" s="139">
        <v>0</v>
      </c>
      <c r="BF36" s="139">
        <v>0</v>
      </c>
      <c r="BG36" s="139">
        <f t="shared" si="16"/>
        <v>0</v>
      </c>
      <c r="BH36" s="139">
        <f t="shared" si="17"/>
        <v>0</v>
      </c>
      <c r="BI36" s="139">
        <f t="shared" si="18"/>
        <v>0</v>
      </c>
      <c r="BJ36" s="139">
        <f t="shared" si="19"/>
        <v>0</v>
      </c>
      <c r="BK36" s="139">
        <f t="shared" si="20"/>
        <v>0</v>
      </c>
      <c r="BL36" s="139">
        <f t="shared" si="21"/>
        <v>0</v>
      </c>
      <c r="BM36" s="139">
        <f t="shared" si="22"/>
        <v>0</v>
      </c>
      <c r="BN36" s="139">
        <f t="shared" si="23"/>
        <v>0</v>
      </c>
      <c r="BO36" s="140">
        <f t="shared" si="24"/>
        <v>0</v>
      </c>
      <c r="BP36" s="139">
        <f t="shared" si="25"/>
        <v>34059</v>
      </c>
      <c r="BQ36" s="139">
        <f t="shared" si="26"/>
        <v>8262</v>
      </c>
      <c r="BR36" s="139">
        <f t="shared" si="27"/>
        <v>8262</v>
      </c>
      <c r="BS36" s="139">
        <f t="shared" si="28"/>
        <v>0</v>
      </c>
      <c r="BT36" s="139">
        <f t="shared" si="29"/>
        <v>0</v>
      </c>
      <c r="BU36" s="139">
        <f t="shared" si="30"/>
        <v>0</v>
      </c>
      <c r="BV36" s="139">
        <f t="shared" si="31"/>
        <v>25797</v>
      </c>
      <c r="BW36" s="139">
        <f t="shared" si="33"/>
        <v>904</v>
      </c>
      <c r="BX36" s="139">
        <f t="shared" si="33"/>
        <v>24312</v>
      </c>
      <c r="BY36" s="139">
        <f t="shared" si="33"/>
        <v>581</v>
      </c>
      <c r="BZ36" s="139">
        <f t="shared" si="33"/>
        <v>0</v>
      </c>
      <c r="CA36" s="139">
        <f t="shared" si="33"/>
        <v>0</v>
      </c>
      <c r="CB36" s="139">
        <f t="shared" si="33"/>
        <v>0</v>
      </c>
      <c r="CC36" s="139">
        <f t="shared" si="33"/>
        <v>0</v>
      </c>
      <c r="CD36" s="139">
        <f t="shared" si="33"/>
        <v>0</v>
      </c>
      <c r="CE36" s="139">
        <f t="shared" si="33"/>
        <v>0</v>
      </c>
      <c r="CF36" s="140">
        <f t="shared" si="33"/>
        <v>0</v>
      </c>
      <c r="CG36" s="139">
        <f t="shared" si="33"/>
        <v>0</v>
      </c>
      <c r="CH36" s="139">
        <f t="shared" si="33"/>
        <v>0</v>
      </c>
      <c r="CI36" s="139">
        <f t="shared" si="33"/>
        <v>34059</v>
      </c>
    </row>
    <row r="37" spans="1:87" s="123" customFormat="1" ht="12" customHeight="1">
      <c r="A37" s="124" t="s">
        <v>206</v>
      </c>
      <c r="B37" s="125" t="s">
        <v>266</v>
      </c>
      <c r="C37" s="124" t="s">
        <v>267</v>
      </c>
      <c r="D37" s="139">
        <f t="shared" si="3"/>
        <v>0</v>
      </c>
      <c r="E37" s="139">
        <f t="shared" si="4"/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40">
        <v>0</v>
      </c>
      <c r="L37" s="139">
        <f t="shared" si="5"/>
        <v>37216</v>
      </c>
      <c r="M37" s="139">
        <f t="shared" si="6"/>
        <v>5052</v>
      </c>
      <c r="N37" s="139">
        <v>5052</v>
      </c>
      <c r="O37" s="139">
        <v>0</v>
      </c>
      <c r="P37" s="139">
        <v>0</v>
      </c>
      <c r="Q37" s="139">
        <v>0</v>
      </c>
      <c r="R37" s="139">
        <f t="shared" si="7"/>
        <v>8176</v>
      </c>
      <c r="S37" s="139">
        <v>3491</v>
      </c>
      <c r="T37" s="139">
        <v>4685</v>
      </c>
      <c r="U37" s="139">
        <v>0</v>
      </c>
      <c r="V37" s="139">
        <v>0</v>
      </c>
      <c r="W37" s="139">
        <f t="shared" si="8"/>
        <v>23988</v>
      </c>
      <c r="X37" s="139">
        <v>9129</v>
      </c>
      <c r="Y37" s="139">
        <v>5016</v>
      </c>
      <c r="Z37" s="139">
        <v>9843</v>
      </c>
      <c r="AA37" s="139">
        <v>0</v>
      </c>
      <c r="AB37" s="140">
        <v>0</v>
      </c>
      <c r="AC37" s="139">
        <v>0</v>
      </c>
      <c r="AD37" s="139">
        <v>0</v>
      </c>
      <c r="AE37" s="139">
        <f t="shared" si="9"/>
        <v>37216</v>
      </c>
      <c r="AF37" s="139">
        <f t="shared" si="10"/>
        <v>0</v>
      </c>
      <c r="AG37" s="139">
        <f t="shared" si="11"/>
        <v>0</v>
      </c>
      <c r="AH37" s="139">
        <v>0</v>
      </c>
      <c r="AI37" s="139">
        <v>0</v>
      </c>
      <c r="AJ37" s="139">
        <v>0</v>
      </c>
      <c r="AK37" s="139">
        <v>0</v>
      </c>
      <c r="AL37" s="139">
        <v>0</v>
      </c>
      <c r="AM37" s="140">
        <v>0</v>
      </c>
      <c r="AN37" s="139">
        <f t="shared" si="12"/>
        <v>0</v>
      </c>
      <c r="AO37" s="139">
        <f t="shared" si="13"/>
        <v>0</v>
      </c>
      <c r="AP37" s="139">
        <v>0</v>
      </c>
      <c r="AQ37" s="139">
        <v>0</v>
      </c>
      <c r="AR37" s="139">
        <v>0</v>
      </c>
      <c r="AS37" s="139">
        <v>0</v>
      </c>
      <c r="AT37" s="139">
        <f t="shared" si="14"/>
        <v>0</v>
      </c>
      <c r="AU37" s="139">
        <v>0</v>
      </c>
      <c r="AV37" s="139">
        <v>0</v>
      </c>
      <c r="AW37" s="139">
        <v>0</v>
      </c>
      <c r="AX37" s="139">
        <v>0</v>
      </c>
      <c r="AY37" s="139">
        <f t="shared" si="15"/>
        <v>0</v>
      </c>
      <c r="AZ37" s="139">
        <v>0</v>
      </c>
      <c r="BA37" s="139">
        <v>0</v>
      </c>
      <c r="BB37" s="139">
        <v>0</v>
      </c>
      <c r="BC37" s="139">
        <v>0</v>
      </c>
      <c r="BD37" s="140">
        <v>0</v>
      </c>
      <c r="BE37" s="139">
        <v>0</v>
      </c>
      <c r="BF37" s="139">
        <v>0</v>
      </c>
      <c r="BG37" s="139">
        <f t="shared" si="16"/>
        <v>0</v>
      </c>
      <c r="BH37" s="139">
        <f t="shared" si="17"/>
        <v>0</v>
      </c>
      <c r="BI37" s="139">
        <f t="shared" si="18"/>
        <v>0</v>
      </c>
      <c r="BJ37" s="139">
        <f t="shared" si="19"/>
        <v>0</v>
      </c>
      <c r="BK37" s="139">
        <f t="shared" si="20"/>
        <v>0</v>
      </c>
      <c r="BL37" s="139">
        <f t="shared" si="21"/>
        <v>0</v>
      </c>
      <c r="BM37" s="139">
        <f t="shared" si="22"/>
        <v>0</v>
      </c>
      <c r="BN37" s="139">
        <f t="shared" si="23"/>
        <v>0</v>
      </c>
      <c r="BO37" s="140">
        <f t="shared" si="24"/>
        <v>0</v>
      </c>
      <c r="BP37" s="139">
        <f t="shared" si="25"/>
        <v>37216</v>
      </c>
      <c r="BQ37" s="139">
        <f t="shared" si="26"/>
        <v>5052</v>
      </c>
      <c r="BR37" s="139">
        <f t="shared" si="27"/>
        <v>5052</v>
      </c>
      <c r="BS37" s="139">
        <f t="shared" si="28"/>
        <v>0</v>
      </c>
      <c r="BT37" s="139">
        <f t="shared" si="29"/>
        <v>0</v>
      </c>
      <c r="BU37" s="139">
        <f t="shared" si="30"/>
        <v>0</v>
      </c>
      <c r="BV37" s="139">
        <f t="shared" si="31"/>
        <v>8176</v>
      </c>
      <c r="BW37" s="139">
        <f t="shared" si="33"/>
        <v>3491</v>
      </c>
      <c r="BX37" s="139">
        <f t="shared" si="33"/>
        <v>4685</v>
      </c>
      <c r="BY37" s="139">
        <f t="shared" si="33"/>
        <v>0</v>
      </c>
      <c r="BZ37" s="139">
        <f t="shared" si="33"/>
        <v>0</v>
      </c>
      <c r="CA37" s="139">
        <f t="shared" si="33"/>
        <v>23988</v>
      </c>
      <c r="CB37" s="139">
        <f t="shared" si="33"/>
        <v>9129</v>
      </c>
      <c r="CC37" s="139">
        <f t="shared" si="33"/>
        <v>5016</v>
      </c>
      <c r="CD37" s="139">
        <f t="shared" si="33"/>
        <v>9843</v>
      </c>
      <c r="CE37" s="139">
        <f t="shared" si="33"/>
        <v>0</v>
      </c>
      <c r="CF37" s="140">
        <f t="shared" si="33"/>
        <v>0</v>
      </c>
      <c r="CG37" s="139">
        <f t="shared" si="33"/>
        <v>0</v>
      </c>
      <c r="CH37" s="139">
        <f t="shared" si="33"/>
        <v>0</v>
      </c>
      <c r="CI37" s="139">
        <f t="shared" si="33"/>
        <v>37216</v>
      </c>
    </row>
    <row r="38" spans="1:87" s="123" customFormat="1" ht="12" customHeight="1">
      <c r="A38" s="124" t="s">
        <v>206</v>
      </c>
      <c r="B38" s="125" t="s">
        <v>268</v>
      </c>
      <c r="C38" s="124" t="s">
        <v>269</v>
      </c>
      <c r="D38" s="139">
        <f t="shared" si="3"/>
        <v>0</v>
      </c>
      <c r="E38" s="139">
        <f t="shared" si="4"/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40">
        <v>0</v>
      </c>
      <c r="L38" s="139">
        <f t="shared" si="5"/>
        <v>17209</v>
      </c>
      <c r="M38" s="139">
        <f t="shared" si="6"/>
        <v>0</v>
      </c>
      <c r="N38" s="139">
        <v>0</v>
      </c>
      <c r="O38" s="139"/>
      <c r="P38" s="139">
        <v>0</v>
      </c>
      <c r="Q38" s="139">
        <v>0</v>
      </c>
      <c r="R38" s="139">
        <f t="shared" si="7"/>
        <v>8547</v>
      </c>
      <c r="S38" s="139">
        <v>8547</v>
      </c>
      <c r="T38" s="139">
        <v>0</v>
      </c>
      <c r="U38" s="139">
        <v>0</v>
      </c>
      <c r="V38" s="139">
        <v>0</v>
      </c>
      <c r="W38" s="139">
        <f t="shared" si="8"/>
        <v>8662</v>
      </c>
      <c r="X38" s="139">
        <v>0</v>
      </c>
      <c r="Y38" s="139">
        <v>0</v>
      </c>
      <c r="Z38" s="139">
        <v>0</v>
      </c>
      <c r="AA38" s="139">
        <v>8662</v>
      </c>
      <c r="AB38" s="140">
        <v>0</v>
      </c>
      <c r="AC38" s="139">
        <v>0</v>
      </c>
      <c r="AD38" s="139">
        <v>18403</v>
      </c>
      <c r="AE38" s="139">
        <f t="shared" si="9"/>
        <v>35612</v>
      </c>
      <c r="AF38" s="139">
        <f t="shared" si="10"/>
        <v>0</v>
      </c>
      <c r="AG38" s="139">
        <f t="shared" si="11"/>
        <v>0</v>
      </c>
      <c r="AH38" s="139">
        <v>0</v>
      </c>
      <c r="AI38" s="139">
        <v>0</v>
      </c>
      <c r="AJ38" s="139">
        <v>0</v>
      </c>
      <c r="AK38" s="139">
        <v>0</v>
      </c>
      <c r="AL38" s="139">
        <v>0</v>
      </c>
      <c r="AM38" s="140">
        <v>0</v>
      </c>
      <c r="AN38" s="139">
        <f t="shared" si="12"/>
        <v>0</v>
      </c>
      <c r="AO38" s="139">
        <f t="shared" si="13"/>
        <v>0</v>
      </c>
      <c r="AP38" s="139">
        <v>0</v>
      </c>
      <c r="AQ38" s="139">
        <v>0</v>
      </c>
      <c r="AR38" s="139">
        <v>0</v>
      </c>
      <c r="AS38" s="139">
        <v>0</v>
      </c>
      <c r="AT38" s="139">
        <f t="shared" si="14"/>
        <v>0</v>
      </c>
      <c r="AU38" s="139">
        <v>0</v>
      </c>
      <c r="AV38" s="139">
        <v>0</v>
      </c>
      <c r="AW38" s="139">
        <v>0</v>
      </c>
      <c r="AX38" s="139">
        <v>0</v>
      </c>
      <c r="AY38" s="139">
        <f t="shared" si="15"/>
        <v>0</v>
      </c>
      <c r="AZ38" s="139">
        <v>0</v>
      </c>
      <c r="BA38" s="139">
        <v>0</v>
      </c>
      <c r="BB38" s="139">
        <v>0</v>
      </c>
      <c r="BC38" s="139">
        <v>0</v>
      </c>
      <c r="BD38" s="140">
        <v>0</v>
      </c>
      <c r="BE38" s="139">
        <v>0</v>
      </c>
      <c r="BF38" s="139">
        <v>0</v>
      </c>
      <c r="BG38" s="139">
        <f t="shared" si="16"/>
        <v>0</v>
      </c>
      <c r="BH38" s="139">
        <f t="shared" si="17"/>
        <v>0</v>
      </c>
      <c r="BI38" s="139">
        <f t="shared" si="18"/>
        <v>0</v>
      </c>
      <c r="BJ38" s="139">
        <f t="shared" si="19"/>
        <v>0</v>
      </c>
      <c r="BK38" s="139">
        <f t="shared" si="20"/>
        <v>0</v>
      </c>
      <c r="BL38" s="139">
        <f t="shared" si="21"/>
        <v>0</v>
      </c>
      <c r="BM38" s="139">
        <f t="shared" si="22"/>
        <v>0</v>
      </c>
      <c r="BN38" s="139">
        <f t="shared" si="23"/>
        <v>0</v>
      </c>
      <c r="BO38" s="140">
        <f t="shared" si="24"/>
        <v>0</v>
      </c>
      <c r="BP38" s="139">
        <f t="shared" si="25"/>
        <v>17209</v>
      </c>
      <c r="BQ38" s="139">
        <f t="shared" si="26"/>
        <v>0</v>
      </c>
      <c r="BR38" s="139">
        <f t="shared" si="27"/>
        <v>0</v>
      </c>
      <c r="BS38" s="139">
        <f t="shared" si="28"/>
        <v>0</v>
      </c>
      <c r="BT38" s="139">
        <f t="shared" si="29"/>
        <v>0</v>
      </c>
      <c r="BU38" s="139">
        <f t="shared" si="30"/>
        <v>0</v>
      </c>
      <c r="BV38" s="139">
        <f t="shared" si="31"/>
        <v>8547</v>
      </c>
      <c r="BW38" s="139">
        <f t="shared" si="33"/>
        <v>8547</v>
      </c>
      <c r="BX38" s="139">
        <f t="shared" si="33"/>
        <v>0</v>
      </c>
      <c r="BY38" s="139">
        <f t="shared" si="33"/>
        <v>0</v>
      </c>
      <c r="BZ38" s="139">
        <f t="shared" si="33"/>
        <v>0</v>
      </c>
      <c r="CA38" s="139">
        <f t="shared" si="33"/>
        <v>8662</v>
      </c>
      <c r="CB38" s="139">
        <f t="shared" si="33"/>
        <v>0</v>
      </c>
      <c r="CC38" s="139">
        <f t="shared" si="33"/>
        <v>0</v>
      </c>
      <c r="CD38" s="139">
        <f t="shared" si="33"/>
        <v>0</v>
      </c>
      <c r="CE38" s="139">
        <f t="shared" si="33"/>
        <v>8662</v>
      </c>
      <c r="CF38" s="140">
        <f t="shared" si="33"/>
        <v>0</v>
      </c>
      <c r="CG38" s="139">
        <f t="shared" si="33"/>
        <v>0</v>
      </c>
      <c r="CH38" s="139">
        <f t="shared" si="33"/>
        <v>18403</v>
      </c>
      <c r="CI38" s="139">
        <f t="shared" si="33"/>
        <v>35612</v>
      </c>
    </row>
    <row r="39" spans="1:87" s="123" customFormat="1" ht="12" customHeight="1">
      <c r="A39" s="124" t="s">
        <v>206</v>
      </c>
      <c r="B39" s="125" t="s">
        <v>270</v>
      </c>
      <c r="C39" s="124" t="s">
        <v>271</v>
      </c>
      <c r="D39" s="139">
        <f t="shared" si="3"/>
        <v>1409</v>
      </c>
      <c r="E39" s="139">
        <f t="shared" si="4"/>
        <v>1409</v>
      </c>
      <c r="F39" s="139">
        <v>0</v>
      </c>
      <c r="G39" s="139">
        <v>0</v>
      </c>
      <c r="H39" s="139">
        <v>0</v>
      </c>
      <c r="I39" s="139">
        <v>1409</v>
      </c>
      <c r="J39" s="139">
        <v>0</v>
      </c>
      <c r="K39" s="140">
        <v>0</v>
      </c>
      <c r="L39" s="139">
        <f t="shared" si="5"/>
        <v>12327</v>
      </c>
      <c r="M39" s="139">
        <f t="shared" si="6"/>
        <v>1801</v>
      </c>
      <c r="N39" s="139">
        <v>1801</v>
      </c>
      <c r="O39" s="139">
        <v>0</v>
      </c>
      <c r="P39" s="139">
        <v>0</v>
      </c>
      <c r="Q39" s="139">
        <v>0</v>
      </c>
      <c r="R39" s="139">
        <f t="shared" si="7"/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f t="shared" si="8"/>
        <v>10526</v>
      </c>
      <c r="X39" s="139">
        <v>5040</v>
      </c>
      <c r="Y39" s="139">
        <v>5093</v>
      </c>
      <c r="Z39" s="139">
        <v>0</v>
      </c>
      <c r="AA39" s="139">
        <v>393</v>
      </c>
      <c r="AB39" s="140">
        <v>0</v>
      </c>
      <c r="AC39" s="139">
        <v>0</v>
      </c>
      <c r="AD39" s="139">
        <v>4612</v>
      </c>
      <c r="AE39" s="139">
        <f t="shared" si="9"/>
        <v>18348</v>
      </c>
      <c r="AF39" s="139">
        <f t="shared" si="10"/>
        <v>36705</v>
      </c>
      <c r="AG39" s="139">
        <f t="shared" si="11"/>
        <v>36705</v>
      </c>
      <c r="AH39" s="139">
        <v>0</v>
      </c>
      <c r="AI39" s="139">
        <v>0</v>
      </c>
      <c r="AJ39" s="139">
        <v>0</v>
      </c>
      <c r="AK39" s="139">
        <v>36705</v>
      </c>
      <c r="AL39" s="139">
        <v>0</v>
      </c>
      <c r="AM39" s="140">
        <v>0</v>
      </c>
      <c r="AN39" s="139">
        <f t="shared" si="12"/>
        <v>5088</v>
      </c>
      <c r="AO39" s="139">
        <f t="shared" si="13"/>
        <v>85</v>
      </c>
      <c r="AP39" s="139">
        <v>85</v>
      </c>
      <c r="AQ39" s="139">
        <v>0</v>
      </c>
      <c r="AR39" s="139">
        <v>0</v>
      </c>
      <c r="AS39" s="139">
        <v>0</v>
      </c>
      <c r="AT39" s="139">
        <f t="shared" si="14"/>
        <v>0</v>
      </c>
      <c r="AU39" s="139">
        <v>0</v>
      </c>
      <c r="AV39" s="139">
        <v>0</v>
      </c>
      <c r="AW39" s="139">
        <v>0</v>
      </c>
      <c r="AX39" s="139">
        <v>0</v>
      </c>
      <c r="AY39" s="139">
        <f t="shared" si="15"/>
        <v>5003</v>
      </c>
      <c r="AZ39" s="139">
        <v>0</v>
      </c>
      <c r="BA39" s="139">
        <v>0</v>
      </c>
      <c r="BB39" s="139">
        <v>0</v>
      </c>
      <c r="BC39" s="139">
        <v>5003</v>
      </c>
      <c r="BD39" s="140">
        <v>0</v>
      </c>
      <c r="BE39" s="139">
        <v>0</v>
      </c>
      <c r="BF39" s="139">
        <v>2450</v>
      </c>
      <c r="BG39" s="139">
        <f t="shared" si="16"/>
        <v>44243</v>
      </c>
      <c r="BH39" s="139">
        <f t="shared" si="17"/>
        <v>38114</v>
      </c>
      <c r="BI39" s="139">
        <f t="shared" si="18"/>
        <v>38114</v>
      </c>
      <c r="BJ39" s="139">
        <f t="shared" si="19"/>
        <v>0</v>
      </c>
      <c r="BK39" s="139">
        <f t="shared" si="20"/>
        <v>0</v>
      </c>
      <c r="BL39" s="139">
        <f t="shared" si="21"/>
        <v>0</v>
      </c>
      <c r="BM39" s="139">
        <f t="shared" si="22"/>
        <v>38114</v>
      </c>
      <c r="BN39" s="139">
        <f t="shared" si="23"/>
        <v>0</v>
      </c>
      <c r="BO39" s="140">
        <f t="shared" si="24"/>
        <v>0</v>
      </c>
      <c r="BP39" s="139">
        <f t="shared" si="25"/>
        <v>17415</v>
      </c>
      <c r="BQ39" s="139">
        <f t="shared" si="26"/>
        <v>1886</v>
      </c>
      <c r="BR39" s="139">
        <f t="shared" si="27"/>
        <v>1886</v>
      </c>
      <c r="BS39" s="139">
        <f t="shared" si="28"/>
        <v>0</v>
      </c>
      <c r="BT39" s="139">
        <f t="shared" si="29"/>
        <v>0</v>
      </c>
      <c r="BU39" s="139">
        <f t="shared" si="30"/>
        <v>0</v>
      </c>
      <c r="BV39" s="139">
        <f t="shared" si="31"/>
        <v>0</v>
      </c>
      <c r="BW39" s="139">
        <f t="shared" si="33"/>
        <v>0</v>
      </c>
      <c r="BX39" s="139">
        <f t="shared" si="33"/>
        <v>0</v>
      </c>
      <c r="BY39" s="139">
        <f t="shared" si="33"/>
        <v>0</v>
      </c>
      <c r="BZ39" s="139">
        <f t="shared" si="33"/>
        <v>0</v>
      </c>
      <c r="CA39" s="139">
        <f t="shared" si="33"/>
        <v>15529</v>
      </c>
      <c r="CB39" s="139">
        <f t="shared" si="33"/>
        <v>5040</v>
      </c>
      <c r="CC39" s="139">
        <f t="shared" si="33"/>
        <v>5093</v>
      </c>
      <c r="CD39" s="139">
        <f t="shared" si="33"/>
        <v>0</v>
      </c>
      <c r="CE39" s="139">
        <f t="shared" si="33"/>
        <v>5396</v>
      </c>
      <c r="CF39" s="140">
        <f t="shared" si="33"/>
        <v>0</v>
      </c>
      <c r="CG39" s="139">
        <f t="shared" si="33"/>
        <v>0</v>
      </c>
      <c r="CH39" s="139">
        <f t="shared" si="33"/>
        <v>7062</v>
      </c>
      <c r="CI39" s="139">
        <f t="shared" si="33"/>
        <v>62591</v>
      </c>
    </row>
    <row r="40" spans="1:87" s="123" customFormat="1" ht="12" customHeight="1">
      <c r="A40" s="124" t="s">
        <v>206</v>
      </c>
      <c r="B40" s="125" t="s">
        <v>272</v>
      </c>
      <c r="C40" s="124" t="s">
        <v>273</v>
      </c>
      <c r="D40" s="139">
        <f t="shared" si="3"/>
        <v>0</v>
      </c>
      <c r="E40" s="139">
        <f t="shared" si="4"/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40">
        <v>0</v>
      </c>
      <c r="L40" s="139">
        <f t="shared" si="5"/>
        <v>19281</v>
      </c>
      <c r="M40" s="139">
        <f t="shared" si="6"/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f t="shared" si="7"/>
        <v>0</v>
      </c>
      <c r="S40" s="139">
        <v>0</v>
      </c>
      <c r="T40" s="139">
        <v>0</v>
      </c>
      <c r="U40" s="139">
        <v>0</v>
      </c>
      <c r="V40" s="139">
        <v>0</v>
      </c>
      <c r="W40" s="139">
        <f t="shared" si="8"/>
        <v>19281</v>
      </c>
      <c r="X40" s="139">
        <v>4880</v>
      </c>
      <c r="Y40" s="139">
        <v>4881</v>
      </c>
      <c r="Z40" s="139">
        <v>4881</v>
      </c>
      <c r="AA40" s="139">
        <v>4639</v>
      </c>
      <c r="AB40" s="140">
        <v>0</v>
      </c>
      <c r="AC40" s="139">
        <v>0</v>
      </c>
      <c r="AD40" s="141">
        <v>13963</v>
      </c>
      <c r="AE40" s="139">
        <f t="shared" si="9"/>
        <v>33244</v>
      </c>
      <c r="AF40" s="139">
        <f t="shared" si="10"/>
        <v>0</v>
      </c>
      <c r="AG40" s="139">
        <f t="shared" si="11"/>
        <v>0</v>
      </c>
      <c r="AH40" s="139">
        <v>0</v>
      </c>
      <c r="AI40" s="139">
        <v>0</v>
      </c>
      <c r="AJ40" s="139">
        <v>0</v>
      </c>
      <c r="AK40" s="139">
        <v>0</v>
      </c>
      <c r="AL40" s="139">
        <v>0</v>
      </c>
      <c r="AM40" s="140">
        <v>0</v>
      </c>
      <c r="AN40" s="139">
        <f t="shared" si="12"/>
        <v>360</v>
      </c>
      <c r="AO40" s="139">
        <f t="shared" si="13"/>
        <v>0</v>
      </c>
      <c r="AP40" s="139">
        <v>0</v>
      </c>
      <c r="AQ40" s="139">
        <v>0</v>
      </c>
      <c r="AR40" s="139">
        <v>0</v>
      </c>
      <c r="AS40" s="139">
        <v>0</v>
      </c>
      <c r="AT40" s="139">
        <f t="shared" si="14"/>
        <v>0</v>
      </c>
      <c r="AU40" s="139">
        <v>0</v>
      </c>
      <c r="AV40" s="139">
        <v>0</v>
      </c>
      <c r="AW40" s="139">
        <v>0</v>
      </c>
      <c r="AX40" s="139">
        <v>0</v>
      </c>
      <c r="AY40" s="139">
        <f t="shared" si="15"/>
        <v>360</v>
      </c>
      <c r="AZ40" s="139">
        <v>120</v>
      </c>
      <c r="BA40" s="139">
        <v>120</v>
      </c>
      <c r="BB40" s="139">
        <v>120</v>
      </c>
      <c r="BC40" s="139">
        <v>0</v>
      </c>
      <c r="BD40" s="140">
        <v>0</v>
      </c>
      <c r="BE40" s="139">
        <v>0</v>
      </c>
      <c r="BF40" s="139">
        <v>0</v>
      </c>
      <c r="BG40" s="139">
        <f t="shared" si="16"/>
        <v>360</v>
      </c>
      <c r="BH40" s="139">
        <f t="shared" si="17"/>
        <v>0</v>
      </c>
      <c r="BI40" s="139">
        <f t="shared" si="18"/>
        <v>0</v>
      </c>
      <c r="BJ40" s="139">
        <f t="shared" si="19"/>
        <v>0</v>
      </c>
      <c r="BK40" s="139">
        <f t="shared" si="20"/>
        <v>0</v>
      </c>
      <c r="BL40" s="139">
        <f t="shared" si="21"/>
        <v>0</v>
      </c>
      <c r="BM40" s="139">
        <f t="shared" si="22"/>
        <v>0</v>
      </c>
      <c r="BN40" s="139">
        <f t="shared" si="23"/>
        <v>0</v>
      </c>
      <c r="BO40" s="140">
        <f t="shared" si="24"/>
        <v>0</v>
      </c>
      <c r="BP40" s="139">
        <f t="shared" si="25"/>
        <v>19641</v>
      </c>
      <c r="BQ40" s="139">
        <f t="shared" si="26"/>
        <v>0</v>
      </c>
      <c r="BR40" s="139">
        <f t="shared" si="27"/>
        <v>0</v>
      </c>
      <c r="BS40" s="139">
        <f t="shared" si="28"/>
        <v>0</v>
      </c>
      <c r="BT40" s="139">
        <f t="shared" si="29"/>
        <v>0</v>
      </c>
      <c r="BU40" s="139">
        <f t="shared" si="30"/>
        <v>0</v>
      </c>
      <c r="BV40" s="139">
        <f t="shared" si="31"/>
        <v>0</v>
      </c>
      <c r="BW40" s="139">
        <f t="shared" si="33"/>
        <v>0</v>
      </c>
      <c r="BX40" s="139">
        <f t="shared" si="33"/>
        <v>0</v>
      </c>
      <c r="BY40" s="139">
        <f t="shared" si="33"/>
        <v>0</v>
      </c>
      <c r="BZ40" s="139">
        <f t="shared" si="33"/>
        <v>0</v>
      </c>
      <c r="CA40" s="139">
        <f t="shared" si="33"/>
        <v>19641</v>
      </c>
      <c r="CB40" s="139">
        <f t="shared" si="33"/>
        <v>5000</v>
      </c>
      <c r="CC40" s="139">
        <f t="shared" si="33"/>
        <v>5001</v>
      </c>
      <c r="CD40" s="139">
        <f t="shared" si="33"/>
        <v>5001</v>
      </c>
      <c r="CE40" s="139">
        <f t="shared" si="33"/>
        <v>4639</v>
      </c>
      <c r="CF40" s="140">
        <f t="shared" si="33"/>
        <v>0</v>
      </c>
      <c r="CG40" s="139">
        <f t="shared" si="33"/>
        <v>0</v>
      </c>
      <c r="CH40" s="141">
        <f t="shared" si="33"/>
        <v>13963</v>
      </c>
      <c r="CI40" s="139">
        <f t="shared" si="33"/>
        <v>33604</v>
      </c>
    </row>
    <row r="41" spans="1:87" s="123" customFormat="1" ht="12" customHeight="1">
      <c r="A41" s="124" t="s">
        <v>206</v>
      </c>
      <c r="B41" s="125" t="s">
        <v>274</v>
      </c>
      <c r="C41" s="124" t="s">
        <v>275</v>
      </c>
      <c r="D41" s="139">
        <f t="shared" si="3"/>
        <v>0</v>
      </c>
      <c r="E41" s="139">
        <f t="shared" si="4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40">
        <v>0</v>
      </c>
      <c r="L41" s="139">
        <f t="shared" si="5"/>
        <v>12504</v>
      </c>
      <c r="M41" s="139">
        <f t="shared" si="6"/>
        <v>969</v>
      </c>
      <c r="N41" s="139">
        <v>0</v>
      </c>
      <c r="O41" s="139">
        <v>0</v>
      </c>
      <c r="P41" s="139">
        <v>0</v>
      </c>
      <c r="Q41" s="139">
        <v>969</v>
      </c>
      <c r="R41" s="139">
        <f t="shared" si="7"/>
        <v>0</v>
      </c>
      <c r="S41" s="139">
        <v>0</v>
      </c>
      <c r="T41" s="139">
        <v>0</v>
      </c>
      <c r="U41" s="139">
        <v>0</v>
      </c>
      <c r="V41" s="139">
        <v>1240</v>
      </c>
      <c r="W41" s="139">
        <f t="shared" si="8"/>
        <v>10295</v>
      </c>
      <c r="X41" s="139">
        <v>3000</v>
      </c>
      <c r="Y41" s="139">
        <v>5825</v>
      </c>
      <c r="Z41" s="139">
        <v>1470</v>
      </c>
      <c r="AA41" s="139">
        <v>0</v>
      </c>
      <c r="AB41" s="140">
        <v>0</v>
      </c>
      <c r="AC41" s="139">
        <v>0</v>
      </c>
      <c r="AD41" s="139">
        <v>7770</v>
      </c>
      <c r="AE41" s="139">
        <f t="shared" si="9"/>
        <v>20274</v>
      </c>
      <c r="AF41" s="139">
        <f t="shared" si="10"/>
        <v>0</v>
      </c>
      <c r="AG41" s="139">
        <f t="shared" si="11"/>
        <v>0</v>
      </c>
      <c r="AH41" s="139">
        <v>0</v>
      </c>
      <c r="AI41" s="139">
        <v>0</v>
      </c>
      <c r="AJ41" s="139">
        <v>0</v>
      </c>
      <c r="AK41" s="139">
        <v>0</v>
      </c>
      <c r="AL41" s="139">
        <v>0</v>
      </c>
      <c r="AM41" s="140">
        <v>0</v>
      </c>
      <c r="AN41" s="139">
        <f t="shared" si="12"/>
        <v>0</v>
      </c>
      <c r="AO41" s="139">
        <f t="shared" si="13"/>
        <v>0</v>
      </c>
      <c r="AP41" s="139">
        <v>0</v>
      </c>
      <c r="AQ41" s="139">
        <v>0</v>
      </c>
      <c r="AR41" s="139">
        <v>0</v>
      </c>
      <c r="AS41" s="139">
        <v>0</v>
      </c>
      <c r="AT41" s="139">
        <f t="shared" si="14"/>
        <v>0</v>
      </c>
      <c r="AU41" s="139">
        <v>0</v>
      </c>
      <c r="AV41" s="139">
        <v>0</v>
      </c>
      <c r="AW41" s="139">
        <v>0</v>
      </c>
      <c r="AX41" s="139">
        <v>0</v>
      </c>
      <c r="AY41" s="139">
        <f t="shared" si="15"/>
        <v>0</v>
      </c>
      <c r="AZ41" s="139">
        <v>0</v>
      </c>
      <c r="BA41" s="139">
        <v>0</v>
      </c>
      <c r="BB41" s="139">
        <v>0</v>
      </c>
      <c r="BC41" s="139">
        <v>0</v>
      </c>
      <c r="BD41" s="140">
        <v>0</v>
      </c>
      <c r="BE41" s="139">
        <v>0</v>
      </c>
      <c r="BF41" s="139">
        <v>0</v>
      </c>
      <c r="BG41" s="139">
        <f t="shared" si="16"/>
        <v>0</v>
      </c>
      <c r="BH41" s="139">
        <f t="shared" si="17"/>
        <v>0</v>
      </c>
      <c r="BI41" s="139">
        <f aca="true" t="shared" si="34" ref="BI41:BV41">SUM(E41,AG41)</f>
        <v>0</v>
      </c>
      <c r="BJ41" s="139">
        <f t="shared" si="34"/>
        <v>0</v>
      </c>
      <c r="BK41" s="139">
        <f t="shared" si="34"/>
        <v>0</v>
      </c>
      <c r="BL41" s="139">
        <f t="shared" si="34"/>
        <v>0</v>
      </c>
      <c r="BM41" s="139">
        <f t="shared" si="34"/>
        <v>0</v>
      </c>
      <c r="BN41" s="139">
        <f t="shared" si="34"/>
        <v>0</v>
      </c>
      <c r="BO41" s="140">
        <f t="shared" si="34"/>
        <v>0</v>
      </c>
      <c r="BP41" s="139">
        <f t="shared" si="34"/>
        <v>12504</v>
      </c>
      <c r="BQ41" s="139">
        <f t="shared" si="34"/>
        <v>969</v>
      </c>
      <c r="BR41" s="139">
        <f t="shared" si="34"/>
        <v>0</v>
      </c>
      <c r="BS41" s="139">
        <f t="shared" si="34"/>
        <v>0</v>
      </c>
      <c r="BT41" s="139">
        <f t="shared" si="34"/>
        <v>0</v>
      </c>
      <c r="BU41" s="139">
        <f t="shared" si="34"/>
        <v>969</v>
      </c>
      <c r="BV41" s="139">
        <f t="shared" si="34"/>
        <v>0</v>
      </c>
      <c r="BW41" s="139">
        <f t="shared" si="33"/>
        <v>0</v>
      </c>
      <c r="BX41" s="139">
        <f t="shared" si="33"/>
        <v>0</v>
      </c>
      <c r="BY41" s="139">
        <f t="shared" si="33"/>
        <v>0</v>
      </c>
      <c r="BZ41" s="139">
        <f t="shared" si="33"/>
        <v>1240</v>
      </c>
      <c r="CA41" s="139">
        <f t="shared" si="33"/>
        <v>10295</v>
      </c>
      <c r="CB41" s="139">
        <f t="shared" si="33"/>
        <v>3000</v>
      </c>
      <c r="CC41" s="139">
        <f t="shared" si="33"/>
        <v>5825</v>
      </c>
      <c r="CD41" s="139">
        <f t="shared" si="33"/>
        <v>1470</v>
      </c>
      <c r="CE41" s="139">
        <f t="shared" si="33"/>
        <v>0</v>
      </c>
      <c r="CF41" s="140">
        <f t="shared" si="33"/>
        <v>0</v>
      </c>
      <c r="CG41" s="139">
        <f t="shared" si="33"/>
        <v>0</v>
      </c>
      <c r="CH41" s="139">
        <f t="shared" si="33"/>
        <v>7770</v>
      </c>
      <c r="CI41" s="139">
        <f t="shared" si="33"/>
        <v>20274</v>
      </c>
    </row>
    <row r="42" spans="1:87" s="123" customFormat="1" ht="12" customHeight="1">
      <c r="A42" s="124" t="s">
        <v>206</v>
      </c>
      <c r="B42" s="125" t="s">
        <v>276</v>
      </c>
      <c r="C42" s="124" t="s">
        <v>277</v>
      </c>
      <c r="D42" s="139">
        <f t="shared" si="3"/>
        <v>0</v>
      </c>
      <c r="E42" s="139">
        <f t="shared" si="4"/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40">
        <v>0</v>
      </c>
      <c r="L42" s="139">
        <f t="shared" si="5"/>
        <v>45851</v>
      </c>
      <c r="M42" s="139">
        <f t="shared" si="6"/>
        <v>43436</v>
      </c>
      <c r="N42" s="139">
        <v>4876</v>
      </c>
      <c r="O42" s="139">
        <v>0</v>
      </c>
      <c r="P42" s="139">
        <v>38560</v>
      </c>
      <c r="Q42" s="139">
        <v>0</v>
      </c>
      <c r="R42" s="139">
        <f t="shared" si="7"/>
        <v>0</v>
      </c>
      <c r="S42" s="139">
        <v>0</v>
      </c>
      <c r="T42" s="139">
        <v>0</v>
      </c>
      <c r="U42" s="139">
        <v>0</v>
      </c>
      <c r="V42" s="139">
        <v>0</v>
      </c>
      <c r="W42" s="139">
        <f t="shared" si="8"/>
        <v>0</v>
      </c>
      <c r="X42" s="139">
        <v>0</v>
      </c>
      <c r="Y42" s="139">
        <v>0</v>
      </c>
      <c r="Z42" s="139">
        <v>0</v>
      </c>
      <c r="AA42" s="139">
        <v>0</v>
      </c>
      <c r="AB42" s="140">
        <v>0</v>
      </c>
      <c r="AC42" s="139">
        <v>2415</v>
      </c>
      <c r="AD42" s="139">
        <v>0</v>
      </c>
      <c r="AE42" s="139">
        <f t="shared" si="9"/>
        <v>45851</v>
      </c>
      <c r="AF42" s="139">
        <f t="shared" si="10"/>
        <v>0</v>
      </c>
      <c r="AG42" s="139">
        <f t="shared" si="11"/>
        <v>0</v>
      </c>
      <c r="AH42" s="139">
        <v>0</v>
      </c>
      <c r="AI42" s="139">
        <v>0</v>
      </c>
      <c r="AJ42" s="139">
        <v>0</v>
      </c>
      <c r="AK42" s="139">
        <v>0</v>
      </c>
      <c r="AL42" s="139">
        <v>0</v>
      </c>
      <c r="AM42" s="140">
        <v>0</v>
      </c>
      <c r="AN42" s="139">
        <f t="shared" si="12"/>
        <v>0</v>
      </c>
      <c r="AO42" s="139">
        <f t="shared" si="13"/>
        <v>0</v>
      </c>
      <c r="AP42" s="139">
        <v>0</v>
      </c>
      <c r="AQ42" s="139">
        <v>0</v>
      </c>
      <c r="AR42" s="139">
        <v>0</v>
      </c>
      <c r="AS42" s="139">
        <v>0</v>
      </c>
      <c r="AT42" s="139">
        <f t="shared" si="14"/>
        <v>0</v>
      </c>
      <c r="AU42" s="139">
        <v>0</v>
      </c>
      <c r="AV42" s="139">
        <v>0</v>
      </c>
      <c r="AW42" s="139">
        <v>0</v>
      </c>
      <c r="AX42" s="139">
        <v>0</v>
      </c>
      <c r="AY42" s="139">
        <f t="shared" si="15"/>
        <v>0</v>
      </c>
      <c r="AZ42" s="139">
        <v>0</v>
      </c>
      <c r="BA42" s="139">
        <v>0</v>
      </c>
      <c r="BB42" s="139">
        <v>0</v>
      </c>
      <c r="BC42" s="139">
        <v>0</v>
      </c>
      <c r="BD42" s="140">
        <v>0</v>
      </c>
      <c r="BE42" s="139">
        <v>0</v>
      </c>
      <c r="BF42" s="139">
        <v>0</v>
      </c>
      <c r="BG42" s="139">
        <f t="shared" si="16"/>
        <v>0</v>
      </c>
      <c r="BH42" s="139">
        <f aca="true" t="shared" si="35" ref="BH42:BV59">SUM(D42,AF42)</f>
        <v>0</v>
      </c>
      <c r="BI42" s="139">
        <f t="shared" si="35"/>
        <v>0</v>
      </c>
      <c r="BJ42" s="139">
        <f t="shared" si="35"/>
        <v>0</v>
      </c>
      <c r="BK42" s="139">
        <f t="shared" si="35"/>
        <v>0</v>
      </c>
      <c r="BL42" s="139">
        <f t="shared" si="35"/>
        <v>0</v>
      </c>
      <c r="BM42" s="139">
        <f t="shared" si="35"/>
        <v>0</v>
      </c>
      <c r="BN42" s="139">
        <f t="shared" si="35"/>
        <v>0</v>
      </c>
      <c r="BO42" s="140">
        <f t="shared" si="35"/>
        <v>0</v>
      </c>
      <c r="BP42" s="139">
        <f t="shared" si="35"/>
        <v>45851</v>
      </c>
      <c r="BQ42" s="139">
        <f t="shared" si="35"/>
        <v>43436</v>
      </c>
      <c r="BR42" s="139">
        <f t="shared" si="35"/>
        <v>4876</v>
      </c>
      <c r="BS42" s="139">
        <f t="shared" si="35"/>
        <v>0</v>
      </c>
      <c r="BT42" s="139">
        <f t="shared" si="35"/>
        <v>38560</v>
      </c>
      <c r="BU42" s="139">
        <f t="shared" si="35"/>
        <v>0</v>
      </c>
      <c r="BV42" s="139">
        <f t="shared" si="35"/>
        <v>0</v>
      </c>
      <c r="BW42" s="139">
        <f t="shared" si="33"/>
        <v>0</v>
      </c>
      <c r="BX42" s="139">
        <f t="shared" si="33"/>
        <v>0</v>
      </c>
      <c r="BY42" s="139">
        <f t="shared" si="33"/>
        <v>0</v>
      </c>
      <c r="BZ42" s="139">
        <f t="shared" si="33"/>
        <v>0</v>
      </c>
      <c r="CA42" s="139">
        <f t="shared" si="33"/>
        <v>0</v>
      </c>
      <c r="CB42" s="139">
        <f t="shared" si="33"/>
        <v>0</v>
      </c>
      <c r="CC42" s="139">
        <f t="shared" si="33"/>
        <v>0</v>
      </c>
      <c r="CD42" s="139">
        <f t="shared" si="33"/>
        <v>0</v>
      </c>
      <c r="CE42" s="139">
        <f t="shared" si="33"/>
        <v>0</v>
      </c>
      <c r="CF42" s="140">
        <f t="shared" si="33"/>
        <v>0</v>
      </c>
      <c r="CG42" s="139">
        <f t="shared" si="33"/>
        <v>2415</v>
      </c>
      <c r="CH42" s="139">
        <f t="shared" si="33"/>
        <v>0</v>
      </c>
      <c r="CI42" s="139">
        <f t="shared" si="33"/>
        <v>45851</v>
      </c>
    </row>
    <row r="43" spans="1:87" s="123" customFormat="1" ht="12" customHeight="1">
      <c r="A43" s="124" t="s">
        <v>206</v>
      </c>
      <c r="B43" s="125" t="s">
        <v>278</v>
      </c>
      <c r="C43" s="124" t="s">
        <v>279</v>
      </c>
      <c r="D43" s="139">
        <f t="shared" si="3"/>
        <v>0</v>
      </c>
      <c r="E43" s="139">
        <f t="shared" si="4"/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40">
        <v>0</v>
      </c>
      <c r="L43" s="139">
        <f t="shared" si="5"/>
        <v>12853</v>
      </c>
      <c r="M43" s="139">
        <f t="shared" si="6"/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f t="shared" si="7"/>
        <v>2141</v>
      </c>
      <c r="S43" s="139">
        <v>310</v>
      </c>
      <c r="T43" s="139">
        <v>1685</v>
      </c>
      <c r="U43" s="139">
        <v>146</v>
      </c>
      <c r="V43" s="139">
        <v>0</v>
      </c>
      <c r="W43" s="139">
        <f t="shared" si="8"/>
        <v>10712</v>
      </c>
      <c r="X43" s="139">
        <v>2310</v>
      </c>
      <c r="Y43" s="139">
        <v>8402</v>
      </c>
      <c r="Z43" s="139">
        <v>0</v>
      </c>
      <c r="AA43" s="139">
        <v>0</v>
      </c>
      <c r="AB43" s="140">
        <v>0</v>
      </c>
      <c r="AC43" s="139">
        <v>0</v>
      </c>
      <c r="AD43" s="139">
        <v>14646</v>
      </c>
      <c r="AE43" s="139">
        <f t="shared" si="9"/>
        <v>27499</v>
      </c>
      <c r="AF43" s="139">
        <f t="shared" si="10"/>
        <v>0</v>
      </c>
      <c r="AG43" s="139">
        <f t="shared" si="11"/>
        <v>0</v>
      </c>
      <c r="AH43" s="139">
        <v>0</v>
      </c>
      <c r="AI43" s="139">
        <v>0</v>
      </c>
      <c r="AJ43" s="139">
        <v>0</v>
      </c>
      <c r="AK43" s="139">
        <v>0</v>
      </c>
      <c r="AL43" s="139">
        <v>0</v>
      </c>
      <c r="AM43" s="140">
        <v>0</v>
      </c>
      <c r="AN43" s="139">
        <f t="shared" si="12"/>
        <v>0</v>
      </c>
      <c r="AO43" s="139">
        <f t="shared" si="13"/>
        <v>0</v>
      </c>
      <c r="AP43" s="139">
        <v>0</v>
      </c>
      <c r="AQ43" s="139">
        <v>0</v>
      </c>
      <c r="AR43" s="139">
        <v>0</v>
      </c>
      <c r="AS43" s="139">
        <v>0</v>
      </c>
      <c r="AT43" s="139">
        <f t="shared" si="14"/>
        <v>0</v>
      </c>
      <c r="AU43" s="139">
        <v>0</v>
      </c>
      <c r="AV43" s="139">
        <v>0</v>
      </c>
      <c r="AW43" s="139">
        <v>0</v>
      </c>
      <c r="AX43" s="139">
        <v>0</v>
      </c>
      <c r="AY43" s="139">
        <f t="shared" si="15"/>
        <v>0</v>
      </c>
      <c r="AZ43" s="139">
        <v>0</v>
      </c>
      <c r="BA43" s="139">
        <v>0</v>
      </c>
      <c r="BB43" s="139">
        <v>0</v>
      </c>
      <c r="BC43" s="139">
        <v>0</v>
      </c>
      <c r="BD43" s="140">
        <v>0</v>
      </c>
      <c r="BE43" s="139">
        <v>0</v>
      </c>
      <c r="BF43" s="139">
        <v>0</v>
      </c>
      <c r="BG43" s="139">
        <f t="shared" si="16"/>
        <v>0</v>
      </c>
      <c r="BH43" s="139">
        <f t="shared" si="35"/>
        <v>0</v>
      </c>
      <c r="BI43" s="139">
        <f t="shared" si="35"/>
        <v>0</v>
      </c>
      <c r="BJ43" s="139">
        <f t="shared" si="35"/>
        <v>0</v>
      </c>
      <c r="BK43" s="139">
        <f t="shared" si="35"/>
        <v>0</v>
      </c>
      <c r="BL43" s="139">
        <f t="shared" si="35"/>
        <v>0</v>
      </c>
      <c r="BM43" s="139">
        <f t="shared" si="35"/>
        <v>0</v>
      </c>
      <c r="BN43" s="139">
        <f t="shared" si="35"/>
        <v>0</v>
      </c>
      <c r="BO43" s="140">
        <f t="shared" si="35"/>
        <v>0</v>
      </c>
      <c r="BP43" s="139">
        <f t="shared" si="35"/>
        <v>12853</v>
      </c>
      <c r="BQ43" s="139">
        <f t="shared" si="35"/>
        <v>0</v>
      </c>
      <c r="BR43" s="139">
        <f t="shared" si="35"/>
        <v>0</v>
      </c>
      <c r="BS43" s="139">
        <f t="shared" si="35"/>
        <v>0</v>
      </c>
      <c r="BT43" s="139">
        <f t="shared" si="35"/>
        <v>0</v>
      </c>
      <c r="BU43" s="139">
        <f t="shared" si="35"/>
        <v>0</v>
      </c>
      <c r="BV43" s="139">
        <f t="shared" si="35"/>
        <v>2141</v>
      </c>
      <c r="BW43" s="139">
        <f t="shared" si="33"/>
        <v>310</v>
      </c>
      <c r="BX43" s="139">
        <f t="shared" si="33"/>
        <v>1685</v>
      </c>
      <c r="BY43" s="139">
        <f t="shared" si="33"/>
        <v>146</v>
      </c>
      <c r="BZ43" s="139">
        <f t="shared" si="33"/>
        <v>0</v>
      </c>
      <c r="CA43" s="139">
        <f t="shared" si="33"/>
        <v>10712</v>
      </c>
      <c r="CB43" s="139">
        <f t="shared" si="33"/>
        <v>2310</v>
      </c>
      <c r="CC43" s="139">
        <f t="shared" si="33"/>
        <v>8402</v>
      </c>
      <c r="CD43" s="139">
        <f t="shared" si="33"/>
        <v>0</v>
      </c>
      <c r="CE43" s="139">
        <f aca="true" t="shared" si="36" ref="CA43:CI60">SUM(AA43,BC43)</f>
        <v>0</v>
      </c>
      <c r="CF43" s="140">
        <f t="shared" si="36"/>
        <v>0</v>
      </c>
      <c r="CG43" s="139">
        <f t="shared" si="36"/>
        <v>0</v>
      </c>
      <c r="CH43" s="139">
        <f t="shared" si="36"/>
        <v>14646</v>
      </c>
      <c r="CI43" s="139">
        <f t="shared" si="36"/>
        <v>27499</v>
      </c>
    </row>
    <row r="44" spans="1:87" s="123" customFormat="1" ht="12" customHeight="1">
      <c r="A44" s="124" t="s">
        <v>206</v>
      </c>
      <c r="B44" s="125" t="s">
        <v>280</v>
      </c>
      <c r="C44" s="124" t="s">
        <v>281</v>
      </c>
      <c r="D44" s="139">
        <f t="shared" si="3"/>
        <v>0</v>
      </c>
      <c r="E44" s="139">
        <f t="shared" si="4"/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40">
        <v>0</v>
      </c>
      <c r="L44" s="139">
        <f t="shared" si="5"/>
        <v>136184</v>
      </c>
      <c r="M44" s="139">
        <f t="shared" si="6"/>
        <v>48252</v>
      </c>
      <c r="N44" s="139">
        <v>7921</v>
      </c>
      <c r="O44" s="139">
        <v>0</v>
      </c>
      <c r="P44" s="139">
        <v>40331</v>
      </c>
      <c r="Q44" s="139">
        <v>0</v>
      </c>
      <c r="R44" s="139">
        <f t="shared" si="7"/>
        <v>67808</v>
      </c>
      <c r="S44" s="139">
        <v>6508</v>
      </c>
      <c r="T44" s="139">
        <v>61300</v>
      </c>
      <c r="U44" s="139">
        <v>0</v>
      </c>
      <c r="V44" s="139">
        <v>0</v>
      </c>
      <c r="W44" s="139">
        <f t="shared" si="8"/>
        <v>20124</v>
      </c>
      <c r="X44" s="139">
        <v>17793</v>
      </c>
      <c r="Y44" s="139">
        <v>210</v>
      </c>
      <c r="Z44" s="139">
        <v>2121</v>
      </c>
      <c r="AA44" s="139">
        <v>0</v>
      </c>
      <c r="AB44" s="140">
        <v>0</v>
      </c>
      <c r="AC44" s="139">
        <v>0</v>
      </c>
      <c r="AD44" s="139">
        <v>0</v>
      </c>
      <c r="AE44" s="139">
        <f t="shared" si="9"/>
        <v>136184</v>
      </c>
      <c r="AF44" s="139">
        <f t="shared" si="10"/>
        <v>0</v>
      </c>
      <c r="AG44" s="139">
        <f t="shared" si="11"/>
        <v>0</v>
      </c>
      <c r="AH44" s="139">
        <v>0</v>
      </c>
      <c r="AI44" s="139">
        <v>0</v>
      </c>
      <c r="AJ44" s="139">
        <v>0</v>
      </c>
      <c r="AK44" s="139">
        <v>0</v>
      </c>
      <c r="AL44" s="139">
        <v>0</v>
      </c>
      <c r="AM44" s="140">
        <v>0</v>
      </c>
      <c r="AN44" s="139">
        <f t="shared" si="12"/>
        <v>0</v>
      </c>
      <c r="AO44" s="139">
        <f t="shared" si="13"/>
        <v>0</v>
      </c>
      <c r="AP44" s="139">
        <v>0</v>
      </c>
      <c r="AQ44" s="139">
        <v>0</v>
      </c>
      <c r="AR44" s="139">
        <v>0</v>
      </c>
      <c r="AS44" s="139">
        <v>0</v>
      </c>
      <c r="AT44" s="139">
        <f t="shared" si="14"/>
        <v>0</v>
      </c>
      <c r="AU44" s="139">
        <v>0</v>
      </c>
      <c r="AV44" s="139">
        <v>0</v>
      </c>
      <c r="AW44" s="139">
        <v>0</v>
      </c>
      <c r="AX44" s="139">
        <v>0</v>
      </c>
      <c r="AY44" s="139">
        <f t="shared" si="15"/>
        <v>0</v>
      </c>
      <c r="AZ44" s="139">
        <v>0</v>
      </c>
      <c r="BA44" s="139">
        <v>0</v>
      </c>
      <c r="BB44" s="139">
        <v>0</v>
      </c>
      <c r="BC44" s="139">
        <v>0</v>
      </c>
      <c r="BD44" s="140">
        <v>0</v>
      </c>
      <c r="BE44" s="139">
        <v>0</v>
      </c>
      <c r="BF44" s="139">
        <v>0</v>
      </c>
      <c r="BG44" s="139">
        <f t="shared" si="16"/>
        <v>0</v>
      </c>
      <c r="BH44" s="139">
        <f t="shared" si="35"/>
        <v>0</v>
      </c>
      <c r="BI44" s="139">
        <f t="shared" si="35"/>
        <v>0</v>
      </c>
      <c r="BJ44" s="139">
        <f t="shared" si="35"/>
        <v>0</v>
      </c>
      <c r="BK44" s="139">
        <f t="shared" si="35"/>
        <v>0</v>
      </c>
      <c r="BL44" s="139">
        <f t="shared" si="35"/>
        <v>0</v>
      </c>
      <c r="BM44" s="139">
        <f t="shared" si="35"/>
        <v>0</v>
      </c>
      <c r="BN44" s="139">
        <f t="shared" si="35"/>
        <v>0</v>
      </c>
      <c r="BO44" s="140">
        <f t="shared" si="35"/>
        <v>0</v>
      </c>
      <c r="BP44" s="139">
        <f t="shared" si="35"/>
        <v>136184</v>
      </c>
      <c r="BQ44" s="139">
        <f t="shared" si="35"/>
        <v>48252</v>
      </c>
      <c r="BR44" s="139">
        <f t="shared" si="35"/>
        <v>7921</v>
      </c>
      <c r="BS44" s="139">
        <f t="shared" si="35"/>
        <v>0</v>
      </c>
      <c r="BT44" s="139">
        <f t="shared" si="35"/>
        <v>40331</v>
      </c>
      <c r="BU44" s="139">
        <f t="shared" si="35"/>
        <v>0</v>
      </c>
      <c r="BV44" s="139">
        <f t="shared" si="35"/>
        <v>67808</v>
      </c>
      <c r="BW44" s="139">
        <f aca="true" t="shared" si="37" ref="BW44:BW60">SUM(S44,AU44)</f>
        <v>6508</v>
      </c>
      <c r="BX44" s="139">
        <f aca="true" t="shared" si="38" ref="BX44:BX60">SUM(T44,AV44)</f>
        <v>61300</v>
      </c>
      <c r="BY44" s="139">
        <f aca="true" t="shared" si="39" ref="BY44:BY60">SUM(U44,AW44)</f>
        <v>0</v>
      </c>
      <c r="BZ44" s="139">
        <f aca="true" t="shared" si="40" ref="BZ44:BZ60">SUM(V44,AX44)</f>
        <v>0</v>
      </c>
      <c r="CA44" s="139">
        <f t="shared" si="36"/>
        <v>20124</v>
      </c>
      <c r="CB44" s="139">
        <f t="shared" si="36"/>
        <v>17793</v>
      </c>
      <c r="CC44" s="139">
        <f t="shared" si="36"/>
        <v>210</v>
      </c>
      <c r="CD44" s="139">
        <f t="shared" si="36"/>
        <v>2121</v>
      </c>
      <c r="CE44" s="139">
        <f t="shared" si="36"/>
        <v>0</v>
      </c>
      <c r="CF44" s="140">
        <f t="shared" si="36"/>
        <v>0</v>
      </c>
      <c r="CG44" s="139">
        <f t="shared" si="36"/>
        <v>0</v>
      </c>
      <c r="CH44" s="139">
        <f t="shared" si="36"/>
        <v>0</v>
      </c>
      <c r="CI44" s="139">
        <f t="shared" si="36"/>
        <v>136184</v>
      </c>
    </row>
    <row r="45" spans="1:87" s="123" customFormat="1" ht="12" customHeight="1">
      <c r="A45" s="124" t="s">
        <v>206</v>
      </c>
      <c r="B45" s="125" t="s">
        <v>282</v>
      </c>
      <c r="C45" s="124" t="s">
        <v>283</v>
      </c>
      <c r="D45" s="139">
        <f t="shared" si="3"/>
        <v>0</v>
      </c>
      <c r="E45" s="139">
        <f t="shared" si="4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40">
        <v>0</v>
      </c>
      <c r="L45" s="139">
        <f t="shared" si="5"/>
        <v>73262</v>
      </c>
      <c r="M45" s="139">
        <f t="shared" si="6"/>
        <v>1688</v>
      </c>
      <c r="N45" s="139">
        <v>0</v>
      </c>
      <c r="O45" s="139">
        <v>1688</v>
      </c>
      <c r="P45" s="139">
        <v>0</v>
      </c>
      <c r="Q45" s="139">
        <v>0</v>
      </c>
      <c r="R45" s="139">
        <f t="shared" si="7"/>
        <v>408</v>
      </c>
      <c r="S45" s="139">
        <v>0</v>
      </c>
      <c r="T45" s="139">
        <v>0</v>
      </c>
      <c r="U45" s="139">
        <v>408</v>
      </c>
      <c r="V45" s="139">
        <v>0</v>
      </c>
      <c r="W45" s="139">
        <f t="shared" si="8"/>
        <v>71166</v>
      </c>
      <c r="X45" s="139">
        <v>59520</v>
      </c>
      <c r="Y45" s="139">
        <v>0</v>
      </c>
      <c r="Z45" s="139">
        <v>0</v>
      </c>
      <c r="AA45" s="139">
        <v>11646</v>
      </c>
      <c r="AB45" s="140">
        <v>115457</v>
      </c>
      <c r="AC45" s="139">
        <v>0</v>
      </c>
      <c r="AD45" s="139">
        <v>5072</v>
      </c>
      <c r="AE45" s="139">
        <f t="shared" si="9"/>
        <v>78334</v>
      </c>
      <c r="AF45" s="139">
        <f t="shared" si="10"/>
        <v>0</v>
      </c>
      <c r="AG45" s="139">
        <f t="shared" si="11"/>
        <v>0</v>
      </c>
      <c r="AH45" s="139">
        <v>0</v>
      </c>
      <c r="AI45" s="139">
        <v>0</v>
      </c>
      <c r="AJ45" s="139">
        <v>0</v>
      </c>
      <c r="AK45" s="139">
        <v>0</v>
      </c>
      <c r="AL45" s="139">
        <v>0</v>
      </c>
      <c r="AM45" s="140">
        <v>0</v>
      </c>
      <c r="AN45" s="139">
        <f t="shared" si="12"/>
        <v>315</v>
      </c>
      <c r="AO45" s="139">
        <f t="shared" si="13"/>
        <v>0</v>
      </c>
      <c r="AP45" s="139">
        <v>0</v>
      </c>
      <c r="AQ45" s="139">
        <v>0</v>
      </c>
      <c r="AR45" s="139">
        <v>0</v>
      </c>
      <c r="AS45" s="139">
        <v>0</v>
      </c>
      <c r="AT45" s="139">
        <f t="shared" si="14"/>
        <v>0</v>
      </c>
      <c r="AU45" s="139">
        <v>0</v>
      </c>
      <c r="AV45" s="139">
        <v>0</v>
      </c>
      <c r="AW45" s="139">
        <v>0</v>
      </c>
      <c r="AX45" s="139">
        <v>0</v>
      </c>
      <c r="AY45" s="139">
        <f t="shared" si="15"/>
        <v>315</v>
      </c>
      <c r="AZ45" s="139">
        <v>315</v>
      </c>
      <c r="BA45" s="139">
        <v>0</v>
      </c>
      <c r="BB45" s="139">
        <v>0</v>
      </c>
      <c r="BC45" s="139">
        <v>0</v>
      </c>
      <c r="BD45" s="140">
        <v>17395</v>
      </c>
      <c r="BE45" s="139">
        <v>0</v>
      </c>
      <c r="BF45" s="139">
        <v>0</v>
      </c>
      <c r="BG45" s="139">
        <f t="shared" si="16"/>
        <v>315</v>
      </c>
      <c r="BH45" s="139">
        <f t="shared" si="35"/>
        <v>0</v>
      </c>
      <c r="BI45" s="139">
        <f t="shared" si="35"/>
        <v>0</v>
      </c>
      <c r="BJ45" s="139">
        <f t="shared" si="35"/>
        <v>0</v>
      </c>
      <c r="BK45" s="139">
        <f t="shared" si="35"/>
        <v>0</v>
      </c>
      <c r="BL45" s="139">
        <f t="shared" si="35"/>
        <v>0</v>
      </c>
      <c r="BM45" s="139">
        <f t="shared" si="35"/>
        <v>0</v>
      </c>
      <c r="BN45" s="139">
        <f t="shared" si="35"/>
        <v>0</v>
      </c>
      <c r="BO45" s="140">
        <f t="shared" si="35"/>
        <v>0</v>
      </c>
      <c r="BP45" s="139">
        <f t="shared" si="35"/>
        <v>73577</v>
      </c>
      <c r="BQ45" s="139">
        <f t="shared" si="35"/>
        <v>1688</v>
      </c>
      <c r="BR45" s="139">
        <f t="shared" si="35"/>
        <v>0</v>
      </c>
      <c r="BS45" s="139">
        <f t="shared" si="35"/>
        <v>1688</v>
      </c>
      <c r="BT45" s="139">
        <f t="shared" si="35"/>
        <v>0</v>
      </c>
      <c r="BU45" s="139">
        <f t="shared" si="35"/>
        <v>0</v>
      </c>
      <c r="BV45" s="139">
        <f t="shared" si="35"/>
        <v>408</v>
      </c>
      <c r="BW45" s="139">
        <f t="shared" si="37"/>
        <v>0</v>
      </c>
      <c r="BX45" s="139">
        <f t="shared" si="38"/>
        <v>0</v>
      </c>
      <c r="BY45" s="139">
        <f t="shared" si="39"/>
        <v>408</v>
      </c>
      <c r="BZ45" s="139">
        <f t="shared" si="40"/>
        <v>0</v>
      </c>
      <c r="CA45" s="139">
        <f t="shared" si="36"/>
        <v>71481</v>
      </c>
      <c r="CB45" s="139">
        <f t="shared" si="36"/>
        <v>59835</v>
      </c>
      <c r="CC45" s="139">
        <f t="shared" si="36"/>
        <v>0</v>
      </c>
      <c r="CD45" s="139">
        <f t="shared" si="36"/>
        <v>0</v>
      </c>
      <c r="CE45" s="139">
        <f t="shared" si="36"/>
        <v>11646</v>
      </c>
      <c r="CF45" s="140">
        <f t="shared" si="36"/>
        <v>132852</v>
      </c>
      <c r="CG45" s="139">
        <f t="shared" si="36"/>
        <v>0</v>
      </c>
      <c r="CH45" s="139">
        <f t="shared" si="36"/>
        <v>5072</v>
      </c>
      <c r="CI45" s="139">
        <f t="shared" si="36"/>
        <v>78649</v>
      </c>
    </row>
    <row r="46" spans="1:87" s="123" customFormat="1" ht="12" customHeight="1">
      <c r="A46" s="124" t="s">
        <v>206</v>
      </c>
      <c r="B46" s="125" t="s">
        <v>284</v>
      </c>
      <c r="C46" s="124" t="s">
        <v>285</v>
      </c>
      <c r="D46" s="139">
        <f t="shared" si="3"/>
        <v>0</v>
      </c>
      <c r="E46" s="139">
        <f t="shared" si="4"/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40">
        <v>0</v>
      </c>
      <c r="L46" s="139">
        <f t="shared" si="5"/>
        <v>25963</v>
      </c>
      <c r="M46" s="139">
        <f t="shared" si="6"/>
        <v>5364</v>
      </c>
      <c r="N46" s="139">
        <v>0</v>
      </c>
      <c r="O46" s="139">
        <v>0</v>
      </c>
      <c r="P46" s="139">
        <v>3759</v>
      </c>
      <c r="Q46" s="139">
        <v>1605</v>
      </c>
      <c r="R46" s="139">
        <f t="shared" si="7"/>
        <v>10916</v>
      </c>
      <c r="S46" s="139">
        <v>199</v>
      </c>
      <c r="T46" s="139">
        <v>8693</v>
      </c>
      <c r="U46" s="139">
        <v>2024</v>
      </c>
      <c r="V46" s="139"/>
      <c r="W46" s="139">
        <f t="shared" si="8"/>
        <v>9683</v>
      </c>
      <c r="X46" s="139">
        <v>5160</v>
      </c>
      <c r="Y46" s="139">
        <v>2082</v>
      </c>
      <c r="Z46" s="139">
        <v>2441</v>
      </c>
      <c r="AA46" s="139">
        <v>0</v>
      </c>
      <c r="AB46" s="140">
        <v>0</v>
      </c>
      <c r="AC46" s="139">
        <v>0</v>
      </c>
      <c r="AD46" s="139">
        <v>0</v>
      </c>
      <c r="AE46" s="139">
        <f t="shared" si="9"/>
        <v>25963</v>
      </c>
      <c r="AF46" s="139">
        <f t="shared" si="10"/>
        <v>0</v>
      </c>
      <c r="AG46" s="139">
        <f t="shared" si="11"/>
        <v>0</v>
      </c>
      <c r="AH46" s="139">
        <v>0</v>
      </c>
      <c r="AI46" s="139">
        <v>0</v>
      </c>
      <c r="AJ46" s="139">
        <v>0</v>
      </c>
      <c r="AK46" s="139">
        <v>0</v>
      </c>
      <c r="AL46" s="139">
        <v>0</v>
      </c>
      <c r="AM46" s="140">
        <v>0</v>
      </c>
      <c r="AN46" s="139">
        <f t="shared" si="12"/>
        <v>2670</v>
      </c>
      <c r="AO46" s="139">
        <f t="shared" si="13"/>
        <v>0</v>
      </c>
      <c r="AP46" s="139">
        <v>0</v>
      </c>
      <c r="AQ46" s="139">
        <v>0</v>
      </c>
      <c r="AR46" s="139">
        <v>0</v>
      </c>
      <c r="AS46" s="139">
        <v>0</v>
      </c>
      <c r="AT46" s="139">
        <f t="shared" si="14"/>
        <v>1806</v>
      </c>
      <c r="AU46" s="139">
        <v>0</v>
      </c>
      <c r="AV46" s="139">
        <v>1806</v>
      </c>
      <c r="AW46" s="139">
        <v>0</v>
      </c>
      <c r="AX46" s="139">
        <v>0</v>
      </c>
      <c r="AY46" s="139">
        <f t="shared" si="15"/>
        <v>864</v>
      </c>
      <c r="AZ46" s="139">
        <v>0</v>
      </c>
      <c r="BA46" s="139">
        <v>864</v>
      </c>
      <c r="BB46" s="139">
        <v>0</v>
      </c>
      <c r="BC46" s="139">
        <v>0</v>
      </c>
      <c r="BD46" s="140">
        <v>0</v>
      </c>
      <c r="BE46" s="139">
        <v>0</v>
      </c>
      <c r="BF46" s="139">
        <v>0</v>
      </c>
      <c r="BG46" s="139">
        <f t="shared" si="16"/>
        <v>2670</v>
      </c>
      <c r="BH46" s="139">
        <f t="shared" si="35"/>
        <v>0</v>
      </c>
      <c r="BI46" s="139">
        <f t="shared" si="35"/>
        <v>0</v>
      </c>
      <c r="BJ46" s="139">
        <f t="shared" si="35"/>
        <v>0</v>
      </c>
      <c r="BK46" s="139">
        <f t="shared" si="35"/>
        <v>0</v>
      </c>
      <c r="BL46" s="139">
        <f t="shared" si="35"/>
        <v>0</v>
      </c>
      <c r="BM46" s="139">
        <f t="shared" si="35"/>
        <v>0</v>
      </c>
      <c r="BN46" s="139">
        <f t="shared" si="35"/>
        <v>0</v>
      </c>
      <c r="BO46" s="140">
        <f t="shared" si="35"/>
        <v>0</v>
      </c>
      <c r="BP46" s="139">
        <f t="shared" si="35"/>
        <v>28633</v>
      </c>
      <c r="BQ46" s="139">
        <f t="shared" si="35"/>
        <v>5364</v>
      </c>
      <c r="BR46" s="139">
        <f t="shared" si="35"/>
        <v>0</v>
      </c>
      <c r="BS46" s="139">
        <f t="shared" si="35"/>
        <v>0</v>
      </c>
      <c r="BT46" s="139">
        <f t="shared" si="35"/>
        <v>3759</v>
      </c>
      <c r="BU46" s="139">
        <f t="shared" si="35"/>
        <v>1605</v>
      </c>
      <c r="BV46" s="139">
        <f t="shared" si="35"/>
        <v>12722</v>
      </c>
      <c r="BW46" s="139">
        <f t="shared" si="37"/>
        <v>199</v>
      </c>
      <c r="BX46" s="139">
        <f t="shared" si="38"/>
        <v>10499</v>
      </c>
      <c r="BY46" s="139">
        <f t="shared" si="39"/>
        <v>2024</v>
      </c>
      <c r="BZ46" s="139">
        <f t="shared" si="40"/>
        <v>0</v>
      </c>
      <c r="CA46" s="139">
        <f t="shared" si="36"/>
        <v>10547</v>
      </c>
      <c r="CB46" s="139">
        <f t="shared" si="36"/>
        <v>5160</v>
      </c>
      <c r="CC46" s="139">
        <f t="shared" si="36"/>
        <v>2946</v>
      </c>
      <c r="CD46" s="139">
        <f t="shared" si="36"/>
        <v>2441</v>
      </c>
      <c r="CE46" s="139">
        <f t="shared" si="36"/>
        <v>0</v>
      </c>
      <c r="CF46" s="140">
        <f t="shared" si="36"/>
        <v>0</v>
      </c>
      <c r="CG46" s="139">
        <f t="shared" si="36"/>
        <v>0</v>
      </c>
      <c r="CH46" s="139">
        <f t="shared" si="36"/>
        <v>0</v>
      </c>
      <c r="CI46" s="139">
        <f t="shared" si="36"/>
        <v>28633</v>
      </c>
    </row>
    <row r="47" spans="1:87" s="123" customFormat="1" ht="12" customHeight="1">
      <c r="A47" s="124" t="s">
        <v>206</v>
      </c>
      <c r="B47" s="125" t="s">
        <v>286</v>
      </c>
      <c r="C47" s="124" t="s">
        <v>287</v>
      </c>
      <c r="D47" s="139">
        <f t="shared" si="3"/>
        <v>0</v>
      </c>
      <c r="E47" s="139">
        <f t="shared" si="4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40">
        <v>0</v>
      </c>
      <c r="L47" s="139">
        <f t="shared" si="5"/>
        <v>70534</v>
      </c>
      <c r="M47" s="139">
        <f t="shared" si="6"/>
        <v>12678</v>
      </c>
      <c r="N47" s="139">
        <v>12678</v>
      </c>
      <c r="O47" s="139">
        <v>0</v>
      </c>
      <c r="P47" s="139">
        <v>0</v>
      </c>
      <c r="Q47" s="139">
        <v>0</v>
      </c>
      <c r="R47" s="139">
        <f t="shared" si="7"/>
        <v>4627</v>
      </c>
      <c r="S47" s="139">
        <v>3548</v>
      </c>
      <c r="T47" s="139">
        <v>1079</v>
      </c>
      <c r="U47" s="139">
        <v>0</v>
      </c>
      <c r="V47" s="139">
        <v>0</v>
      </c>
      <c r="W47" s="139">
        <f t="shared" si="8"/>
        <v>53229</v>
      </c>
      <c r="X47" s="139">
        <v>27117</v>
      </c>
      <c r="Y47" s="139">
        <v>23650</v>
      </c>
      <c r="Z47" s="139">
        <v>1670</v>
      </c>
      <c r="AA47" s="139">
        <v>792</v>
      </c>
      <c r="AB47" s="140">
        <v>0</v>
      </c>
      <c r="AC47" s="139">
        <v>0</v>
      </c>
      <c r="AD47" s="139">
        <v>52459</v>
      </c>
      <c r="AE47" s="139">
        <f t="shared" si="9"/>
        <v>122993</v>
      </c>
      <c r="AF47" s="139">
        <f t="shared" si="10"/>
        <v>0</v>
      </c>
      <c r="AG47" s="139">
        <f t="shared" si="11"/>
        <v>0</v>
      </c>
      <c r="AH47" s="139">
        <v>0</v>
      </c>
      <c r="AI47" s="139">
        <v>0</v>
      </c>
      <c r="AJ47" s="139">
        <v>0</v>
      </c>
      <c r="AK47" s="139">
        <v>0</v>
      </c>
      <c r="AL47" s="139">
        <v>0</v>
      </c>
      <c r="AM47" s="140">
        <v>0</v>
      </c>
      <c r="AN47" s="139">
        <f t="shared" si="12"/>
        <v>12</v>
      </c>
      <c r="AO47" s="139">
        <f t="shared" si="13"/>
        <v>12</v>
      </c>
      <c r="AP47" s="139">
        <v>0</v>
      </c>
      <c r="AQ47" s="139">
        <v>12</v>
      </c>
      <c r="AR47" s="139">
        <v>0</v>
      </c>
      <c r="AS47" s="139">
        <v>0</v>
      </c>
      <c r="AT47" s="139">
        <f t="shared" si="14"/>
        <v>0</v>
      </c>
      <c r="AU47" s="139">
        <v>0</v>
      </c>
      <c r="AV47" s="139">
        <v>0</v>
      </c>
      <c r="AW47" s="139">
        <v>0</v>
      </c>
      <c r="AX47" s="139">
        <v>0</v>
      </c>
      <c r="AY47" s="139">
        <f t="shared" si="15"/>
        <v>0</v>
      </c>
      <c r="AZ47" s="139">
        <v>0</v>
      </c>
      <c r="BA47" s="139">
        <v>0</v>
      </c>
      <c r="BB47" s="139">
        <v>0</v>
      </c>
      <c r="BC47" s="139">
        <v>0</v>
      </c>
      <c r="BD47" s="140">
        <v>0</v>
      </c>
      <c r="BE47" s="139">
        <v>0</v>
      </c>
      <c r="BF47" s="139">
        <v>0</v>
      </c>
      <c r="BG47" s="139">
        <f t="shared" si="16"/>
        <v>12</v>
      </c>
      <c r="BH47" s="139">
        <f t="shared" si="35"/>
        <v>0</v>
      </c>
      <c r="BI47" s="139">
        <f t="shared" si="35"/>
        <v>0</v>
      </c>
      <c r="BJ47" s="139">
        <f t="shared" si="35"/>
        <v>0</v>
      </c>
      <c r="BK47" s="139">
        <f t="shared" si="35"/>
        <v>0</v>
      </c>
      <c r="BL47" s="139">
        <f t="shared" si="35"/>
        <v>0</v>
      </c>
      <c r="BM47" s="139">
        <f t="shared" si="35"/>
        <v>0</v>
      </c>
      <c r="BN47" s="139">
        <f t="shared" si="35"/>
        <v>0</v>
      </c>
      <c r="BO47" s="140">
        <f t="shared" si="35"/>
        <v>0</v>
      </c>
      <c r="BP47" s="139">
        <f t="shared" si="35"/>
        <v>70546</v>
      </c>
      <c r="BQ47" s="139">
        <f t="shared" si="35"/>
        <v>12690</v>
      </c>
      <c r="BR47" s="139">
        <f t="shared" si="35"/>
        <v>12678</v>
      </c>
      <c r="BS47" s="139">
        <f t="shared" si="35"/>
        <v>12</v>
      </c>
      <c r="BT47" s="139">
        <f t="shared" si="35"/>
        <v>0</v>
      </c>
      <c r="BU47" s="139">
        <f t="shared" si="35"/>
        <v>0</v>
      </c>
      <c r="BV47" s="139">
        <f t="shared" si="35"/>
        <v>4627</v>
      </c>
      <c r="BW47" s="139">
        <f t="shared" si="37"/>
        <v>3548</v>
      </c>
      <c r="BX47" s="139">
        <f t="shared" si="38"/>
        <v>1079</v>
      </c>
      <c r="BY47" s="139">
        <f t="shared" si="39"/>
        <v>0</v>
      </c>
      <c r="BZ47" s="139">
        <f t="shared" si="40"/>
        <v>0</v>
      </c>
      <c r="CA47" s="139">
        <f t="shared" si="36"/>
        <v>53229</v>
      </c>
      <c r="CB47" s="139">
        <f t="shared" si="36"/>
        <v>27117</v>
      </c>
      <c r="CC47" s="139">
        <f t="shared" si="36"/>
        <v>23650</v>
      </c>
      <c r="CD47" s="139">
        <f t="shared" si="36"/>
        <v>1670</v>
      </c>
      <c r="CE47" s="139">
        <f t="shared" si="36"/>
        <v>792</v>
      </c>
      <c r="CF47" s="140">
        <f t="shared" si="36"/>
        <v>0</v>
      </c>
      <c r="CG47" s="139">
        <f t="shared" si="36"/>
        <v>0</v>
      </c>
      <c r="CH47" s="139">
        <f t="shared" si="36"/>
        <v>52459</v>
      </c>
      <c r="CI47" s="139">
        <f t="shared" si="36"/>
        <v>123005</v>
      </c>
    </row>
    <row r="48" spans="1:87" s="123" customFormat="1" ht="12" customHeight="1">
      <c r="A48" s="124" t="s">
        <v>206</v>
      </c>
      <c r="B48" s="125" t="s">
        <v>288</v>
      </c>
      <c r="C48" s="124" t="s">
        <v>289</v>
      </c>
      <c r="D48" s="139">
        <f t="shared" si="3"/>
        <v>0</v>
      </c>
      <c r="E48" s="139">
        <f t="shared" si="4"/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40">
        <v>0</v>
      </c>
      <c r="L48" s="139">
        <f t="shared" si="5"/>
        <v>33045</v>
      </c>
      <c r="M48" s="139">
        <f t="shared" si="6"/>
        <v>33045</v>
      </c>
      <c r="N48" s="139">
        <v>0</v>
      </c>
      <c r="O48" s="139">
        <v>7770</v>
      </c>
      <c r="P48" s="139">
        <v>25275</v>
      </c>
      <c r="Q48" s="139">
        <v>0</v>
      </c>
      <c r="R48" s="139">
        <f t="shared" si="7"/>
        <v>0</v>
      </c>
      <c r="S48" s="139">
        <v>0</v>
      </c>
      <c r="T48" s="139">
        <v>0</v>
      </c>
      <c r="U48" s="139">
        <v>0</v>
      </c>
      <c r="V48" s="139">
        <v>0</v>
      </c>
      <c r="W48" s="139">
        <f t="shared" si="8"/>
        <v>0</v>
      </c>
      <c r="X48" s="139">
        <v>0</v>
      </c>
      <c r="Y48" s="139">
        <v>0</v>
      </c>
      <c r="Z48" s="139">
        <v>0</v>
      </c>
      <c r="AA48" s="139">
        <v>0</v>
      </c>
      <c r="AB48" s="140">
        <v>0</v>
      </c>
      <c r="AC48" s="139">
        <v>0</v>
      </c>
      <c r="AD48" s="139">
        <v>0</v>
      </c>
      <c r="AE48" s="139">
        <f t="shared" si="9"/>
        <v>33045</v>
      </c>
      <c r="AF48" s="139">
        <f t="shared" si="10"/>
        <v>0</v>
      </c>
      <c r="AG48" s="139">
        <f t="shared" si="11"/>
        <v>0</v>
      </c>
      <c r="AH48" s="139">
        <v>0</v>
      </c>
      <c r="AI48" s="139">
        <v>0</v>
      </c>
      <c r="AJ48" s="139">
        <v>0</v>
      </c>
      <c r="AK48" s="139">
        <v>0</v>
      </c>
      <c r="AL48" s="139">
        <v>0</v>
      </c>
      <c r="AM48" s="140">
        <v>0</v>
      </c>
      <c r="AN48" s="139">
        <f t="shared" si="12"/>
        <v>0</v>
      </c>
      <c r="AO48" s="139">
        <f t="shared" si="13"/>
        <v>0</v>
      </c>
      <c r="AP48" s="139">
        <v>0</v>
      </c>
      <c r="AQ48" s="139">
        <v>0</v>
      </c>
      <c r="AR48" s="139">
        <v>0</v>
      </c>
      <c r="AS48" s="139">
        <v>0</v>
      </c>
      <c r="AT48" s="139">
        <f t="shared" si="14"/>
        <v>0</v>
      </c>
      <c r="AU48" s="139">
        <v>0</v>
      </c>
      <c r="AV48" s="139">
        <v>0</v>
      </c>
      <c r="AW48" s="139">
        <v>0</v>
      </c>
      <c r="AX48" s="139">
        <v>0</v>
      </c>
      <c r="AY48" s="139">
        <f t="shared" si="15"/>
        <v>0</v>
      </c>
      <c r="AZ48" s="139">
        <v>0</v>
      </c>
      <c r="BA48" s="139">
        <v>0</v>
      </c>
      <c r="BB48" s="139">
        <v>0</v>
      </c>
      <c r="BC48" s="139">
        <v>0</v>
      </c>
      <c r="BD48" s="140">
        <v>0</v>
      </c>
      <c r="BE48" s="139">
        <v>0</v>
      </c>
      <c r="BF48" s="139">
        <v>0</v>
      </c>
      <c r="BG48" s="139">
        <f t="shared" si="16"/>
        <v>0</v>
      </c>
      <c r="BH48" s="139">
        <f t="shared" si="35"/>
        <v>0</v>
      </c>
      <c r="BI48" s="139">
        <f t="shared" si="35"/>
        <v>0</v>
      </c>
      <c r="BJ48" s="139">
        <f t="shared" si="35"/>
        <v>0</v>
      </c>
      <c r="BK48" s="139">
        <f t="shared" si="35"/>
        <v>0</v>
      </c>
      <c r="BL48" s="139">
        <f t="shared" si="35"/>
        <v>0</v>
      </c>
      <c r="BM48" s="139">
        <f t="shared" si="35"/>
        <v>0</v>
      </c>
      <c r="BN48" s="139">
        <f t="shared" si="35"/>
        <v>0</v>
      </c>
      <c r="BO48" s="140">
        <f t="shared" si="35"/>
        <v>0</v>
      </c>
      <c r="BP48" s="139">
        <f t="shared" si="35"/>
        <v>33045</v>
      </c>
      <c r="BQ48" s="139">
        <f t="shared" si="35"/>
        <v>33045</v>
      </c>
      <c r="BR48" s="139">
        <f t="shared" si="35"/>
        <v>0</v>
      </c>
      <c r="BS48" s="139">
        <f t="shared" si="35"/>
        <v>7770</v>
      </c>
      <c r="BT48" s="139">
        <f t="shared" si="35"/>
        <v>25275</v>
      </c>
      <c r="BU48" s="139">
        <f t="shared" si="35"/>
        <v>0</v>
      </c>
      <c r="BV48" s="139">
        <f t="shared" si="35"/>
        <v>0</v>
      </c>
      <c r="BW48" s="139">
        <f t="shared" si="37"/>
        <v>0</v>
      </c>
      <c r="BX48" s="139">
        <f t="shared" si="38"/>
        <v>0</v>
      </c>
      <c r="BY48" s="139">
        <f t="shared" si="39"/>
        <v>0</v>
      </c>
      <c r="BZ48" s="139">
        <f t="shared" si="40"/>
        <v>0</v>
      </c>
      <c r="CA48" s="139">
        <f t="shared" si="36"/>
        <v>0</v>
      </c>
      <c r="CB48" s="139">
        <f t="shared" si="36"/>
        <v>0</v>
      </c>
      <c r="CC48" s="139">
        <f t="shared" si="36"/>
        <v>0</v>
      </c>
      <c r="CD48" s="139">
        <f t="shared" si="36"/>
        <v>0</v>
      </c>
      <c r="CE48" s="139">
        <f t="shared" si="36"/>
        <v>0</v>
      </c>
      <c r="CF48" s="140">
        <f t="shared" si="36"/>
        <v>0</v>
      </c>
      <c r="CG48" s="139">
        <f t="shared" si="36"/>
        <v>0</v>
      </c>
      <c r="CH48" s="139">
        <f t="shared" si="36"/>
        <v>0</v>
      </c>
      <c r="CI48" s="139">
        <f t="shared" si="36"/>
        <v>33045</v>
      </c>
    </row>
    <row r="49" spans="1:87" s="123" customFormat="1" ht="12" customHeight="1">
      <c r="A49" s="124" t="s">
        <v>206</v>
      </c>
      <c r="B49" s="125" t="s">
        <v>290</v>
      </c>
      <c r="C49" s="124" t="s">
        <v>291</v>
      </c>
      <c r="D49" s="139">
        <f t="shared" si="3"/>
        <v>22268</v>
      </c>
      <c r="E49" s="139">
        <f t="shared" si="4"/>
        <v>7607</v>
      </c>
      <c r="F49" s="139">
        <v>0</v>
      </c>
      <c r="G49" s="139">
        <v>5234</v>
      </c>
      <c r="H49" s="139">
        <v>2373</v>
      </c>
      <c r="I49" s="139">
        <v>0</v>
      </c>
      <c r="J49" s="139">
        <v>14661</v>
      </c>
      <c r="K49" s="140">
        <v>0</v>
      </c>
      <c r="L49" s="139">
        <f t="shared" si="5"/>
        <v>1284219</v>
      </c>
      <c r="M49" s="139">
        <f t="shared" si="6"/>
        <v>437919</v>
      </c>
      <c r="N49" s="139">
        <v>215204</v>
      </c>
      <c r="O49" s="139">
        <v>0</v>
      </c>
      <c r="P49" s="139">
        <v>200881</v>
      </c>
      <c r="Q49" s="139">
        <v>21834</v>
      </c>
      <c r="R49" s="139">
        <f t="shared" si="7"/>
        <v>530808</v>
      </c>
      <c r="S49" s="139">
        <v>0</v>
      </c>
      <c r="T49" s="139">
        <v>496264</v>
      </c>
      <c r="U49" s="139">
        <v>34544</v>
      </c>
      <c r="V49" s="139">
        <v>0</v>
      </c>
      <c r="W49" s="139">
        <f t="shared" si="8"/>
        <v>315492</v>
      </c>
      <c r="X49" s="139">
        <v>0</v>
      </c>
      <c r="Y49" s="139">
        <v>296760</v>
      </c>
      <c r="Z49" s="139">
        <v>18732</v>
      </c>
      <c r="AA49" s="139">
        <v>0</v>
      </c>
      <c r="AB49" s="140">
        <v>0</v>
      </c>
      <c r="AC49" s="139">
        <v>0</v>
      </c>
      <c r="AD49" s="139">
        <v>0</v>
      </c>
      <c r="AE49" s="139">
        <f t="shared" si="9"/>
        <v>1306487</v>
      </c>
      <c r="AF49" s="139">
        <f t="shared" si="10"/>
        <v>2173</v>
      </c>
      <c r="AG49" s="139">
        <f t="shared" si="11"/>
        <v>2173</v>
      </c>
      <c r="AH49" s="139">
        <v>0</v>
      </c>
      <c r="AI49" s="139">
        <v>2173</v>
      </c>
      <c r="AJ49" s="139">
        <v>0</v>
      </c>
      <c r="AK49" s="139">
        <v>0</v>
      </c>
      <c r="AL49" s="139">
        <v>0</v>
      </c>
      <c r="AM49" s="140">
        <v>0</v>
      </c>
      <c r="AN49" s="139">
        <f t="shared" si="12"/>
        <v>127520</v>
      </c>
      <c r="AO49" s="139">
        <f t="shared" si="13"/>
        <v>28748</v>
      </c>
      <c r="AP49" s="139">
        <v>28748</v>
      </c>
      <c r="AQ49" s="139">
        <v>0</v>
      </c>
      <c r="AR49" s="139">
        <v>0</v>
      </c>
      <c r="AS49" s="139">
        <v>0</v>
      </c>
      <c r="AT49" s="139">
        <f t="shared" si="14"/>
        <v>41846</v>
      </c>
      <c r="AU49" s="139">
        <v>0</v>
      </c>
      <c r="AV49" s="139">
        <v>41846</v>
      </c>
      <c r="AW49" s="139">
        <v>0</v>
      </c>
      <c r="AX49" s="139">
        <v>0</v>
      </c>
      <c r="AY49" s="139">
        <f t="shared" si="15"/>
        <v>56926</v>
      </c>
      <c r="AZ49" s="139">
        <v>0</v>
      </c>
      <c r="BA49" s="139">
        <v>56926</v>
      </c>
      <c r="BB49" s="139">
        <v>0</v>
      </c>
      <c r="BC49" s="139">
        <v>0</v>
      </c>
      <c r="BD49" s="140">
        <v>0</v>
      </c>
      <c r="BE49" s="139">
        <v>0</v>
      </c>
      <c r="BF49" s="139">
        <v>0</v>
      </c>
      <c r="BG49" s="139">
        <f t="shared" si="16"/>
        <v>129693</v>
      </c>
      <c r="BH49" s="139">
        <f t="shared" si="35"/>
        <v>24441</v>
      </c>
      <c r="BI49" s="139">
        <f t="shared" si="35"/>
        <v>9780</v>
      </c>
      <c r="BJ49" s="139">
        <f t="shared" si="35"/>
        <v>0</v>
      </c>
      <c r="BK49" s="139">
        <f t="shared" si="35"/>
        <v>7407</v>
      </c>
      <c r="BL49" s="139">
        <f t="shared" si="35"/>
        <v>2373</v>
      </c>
      <c r="BM49" s="139">
        <f t="shared" si="35"/>
        <v>0</v>
      </c>
      <c r="BN49" s="139">
        <f t="shared" si="35"/>
        <v>14661</v>
      </c>
      <c r="BO49" s="140">
        <v>0</v>
      </c>
      <c r="BP49" s="139">
        <f t="shared" si="35"/>
        <v>1411739</v>
      </c>
      <c r="BQ49" s="139">
        <f t="shared" si="35"/>
        <v>466667</v>
      </c>
      <c r="BR49" s="139">
        <f t="shared" si="35"/>
        <v>243952</v>
      </c>
      <c r="BS49" s="139">
        <f t="shared" si="35"/>
        <v>0</v>
      </c>
      <c r="BT49" s="139">
        <f t="shared" si="35"/>
        <v>200881</v>
      </c>
      <c r="BU49" s="139">
        <f t="shared" si="35"/>
        <v>21834</v>
      </c>
      <c r="BV49" s="139">
        <f t="shared" si="35"/>
        <v>572654</v>
      </c>
      <c r="BW49" s="139">
        <f t="shared" si="37"/>
        <v>0</v>
      </c>
      <c r="BX49" s="139">
        <f t="shared" si="38"/>
        <v>538110</v>
      </c>
      <c r="BY49" s="139">
        <f t="shared" si="39"/>
        <v>34544</v>
      </c>
      <c r="BZ49" s="139">
        <f t="shared" si="40"/>
        <v>0</v>
      </c>
      <c r="CA49" s="139">
        <f t="shared" si="36"/>
        <v>372418</v>
      </c>
      <c r="CB49" s="139">
        <f t="shared" si="36"/>
        <v>0</v>
      </c>
      <c r="CC49" s="139">
        <f t="shared" si="36"/>
        <v>353686</v>
      </c>
      <c r="CD49" s="139">
        <f t="shared" si="36"/>
        <v>18732</v>
      </c>
      <c r="CE49" s="139">
        <f t="shared" si="36"/>
        <v>0</v>
      </c>
      <c r="CF49" s="140">
        <v>0</v>
      </c>
      <c r="CG49" s="139">
        <f t="shared" si="36"/>
        <v>0</v>
      </c>
      <c r="CH49" s="139">
        <f t="shared" si="36"/>
        <v>0</v>
      </c>
      <c r="CI49" s="139">
        <f t="shared" si="36"/>
        <v>1436180</v>
      </c>
    </row>
    <row r="50" spans="1:87" s="123" customFormat="1" ht="12" customHeight="1">
      <c r="A50" s="124" t="s">
        <v>206</v>
      </c>
      <c r="B50" s="125" t="s">
        <v>292</v>
      </c>
      <c r="C50" s="124" t="s">
        <v>293</v>
      </c>
      <c r="D50" s="139">
        <f t="shared" si="3"/>
        <v>0</v>
      </c>
      <c r="E50" s="139">
        <f t="shared" si="4"/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40">
        <v>0</v>
      </c>
      <c r="L50" s="139">
        <f t="shared" si="5"/>
        <v>275867</v>
      </c>
      <c r="M50" s="139">
        <f t="shared" si="6"/>
        <v>57096</v>
      </c>
      <c r="N50" s="139">
        <v>22893</v>
      </c>
      <c r="O50" s="139">
        <v>0</v>
      </c>
      <c r="P50" s="139">
        <v>34203</v>
      </c>
      <c r="Q50" s="139">
        <v>0</v>
      </c>
      <c r="R50" s="139">
        <f t="shared" si="7"/>
        <v>75761</v>
      </c>
      <c r="S50" s="139">
        <v>0</v>
      </c>
      <c r="T50" s="139">
        <v>75761</v>
      </c>
      <c r="U50" s="139">
        <v>0</v>
      </c>
      <c r="V50" s="139">
        <v>0</v>
      </c>
      <c r="W50" s="139">
        <f t="shared" si="8"/>
        <v>143010</v>
      </c>
      <c r="X50" s="139">
        <v>0</v>
      </c>
      <c r="Y50" s="139">
        <v>97006</v>
      </c>
      <c r="Z50" s="139">
        <v>46004</v>
      </c>
      <c r="AA50" s="139">
        <v>0</v>
      </c>
      <c r="AB50" s="140">
        <v>0</v>
      </c>
      <c r="AC50" s="139">
        <v>0</v>
      </c>
      <c r="AD50" s="139">
        <v>0</v>
      </c>
      <c r="AE50" s="139">
        <f t="shared" si="9"/>
        <v>275867</v>
      </c>
      <c r="AF50" s="139">
        <f t="shared" si="10"/>
        <v>100810</v>
      </c>
      <c r="AG50" s="139">
        <f t="shared" si="11"/>
        <v>100810</v>
      </c>
      <c r="AH50" s="139">
        <v>0</v>
      </c>
      <c r="AI50" s="139">
        <v>100810</v>
      </c>
      <c r="AJ50" s="139">
        <v>0</v>
      </c>
      <c r="AK50" s="139">
        <v>0</v>
      </c>
      <c r="AL50" s="139">
        <v>0</v>
      </c>
      <c r="AM50" s="140">
        <v>0</v>
      </c>
      <c r="AN50" s="139">
        <f t="shared" si="12"/>
        <v>91413</v>
      </c>
      <c r="AO50" s="139">
        <f t="shared" si="13"/>
        <v>34200</v>
      </c>
      <c r="AP50" s="139">
        <v>22892</v>
      </c>
      <c r="AQ50" s="139">
        <v>0</v>
      </c>
      <c r="AR50" s="139">
        <v>11308</v>
      </c>
      <c r="AS50" s="139">
        <v>0</v>
      </c>
      <c r="AT50" s="139">
        <f t="shared" si="14"/>
        <v>31693</v>
      </c>
      <c r="AU50" s="139">
        <v>0</v>
      </c>
      <c r="AV50" s="139">
        <v>31693</v>
      </c>
      <c r="AW50" s="139">
        <v>0</v>
      </c>
      <c r="AX50" s="139">
        <v>0</v>
      </c>
      <c r="AY50" s="139">
        <f t="shared" si="15"/>
        <v>25520</v>
      </c>
      <c r="AZ50" s="139">
        <v>0</v>
      </c>
      <c r="BA50" s="139">
        <v>25520</v>
      </c>
      <c r="BB50" s="139">
        <v>0</v>
      </c>
      <c r="BC50" s="139">
        <v>0</v>
      </c>
      <c r="BD50" s="140">
        <v>0</v>
      </c>
      <c r="BE50" s="139">
        <v>0</v>
      </c>
      <c r="BF50" s="139">
        <v>0</v>
      </c>
      <c r="BG50" s="139">
        <f t="shared" si="16"/>
        <v>192223</v>
      </c>
      <c r="BH50" s="139">
        <f t="shared" si="35"/>
        <v>100810</v>
      </c>
      <c r="BI50" s="139">
        <f t="shared" si="35"/>
        <v>100810</v>
      </c>
      <c r="BJ50" s="139">
        <f t="shared" si="35"/>
        <v>0</v>
      </c>
      <c r="BK50" s="139">
        <f t="shared" si="35"/>
        <v>100810</v>
      </c>
      <c r="BL50" s="139">
        <f t="shared" si="35"/>
        <v>0</v>
      </c>
      <c r="BM50" s="139">
        <f t="shared" si="35"/>
        <v>0</v>
      </c>
      <c r="BN50" s="139">
        <f t="shared" si="35"/>
        <v>0</v>
      </c>
      <c r="BO50" s="140">
        <v>0</v>
      </c>
      <c r="BP50" s="139">
        <f t="shared" si="35"/>
        <v>367280</v>
      </c>
      <c r="BQ50" s="139">
        <f t="shared" si="35"/>
        <v>91296</v>
      </c>
      <c r="BR50" s="139">
        <f t="shared" si="35"/>
        <v>45785</v>
      </c>
      <c r="BS50" s="139">
        <f t="shared" si="35"/>
        <v>0</v>
      </c>
      <c r="BT50" s="139">
        <f t="shared" si="35"/>
        <v>45511</v>
      </c>
      <c r="BU50" s="139">
        <f t="shared" si="35"/>
        <v>0</v>
      </c>
      <c r="BV50" s="139">
        <f t="shared" si="35"/>
        <v>107454</v>
      </c>
      <c r="BW50" s="139">
        <f t="shared" si="37"/>
        <v>0</v>
      </c>
      <c r="BX50" s="139">
        <f t="shared" si="38"/>
        <v>107454</v>
      </c>
      <c r="BY50" s="139">
        <f t="shared" si="39"/>
        <v>0</v>
      </c>
      <c r="BZ50" s="139">
        <f t="shared" si="40"/>
        <v>0</v>
      </c>
      <c r="CA50" s="139">
        <f t="shared" si="36"/>
        <v>168530</v>
      </c>
      <c r="CB50" s="139">
        <f t="shared" si="36"/>
        <v>0</v>
      </c>
      <c r="CC50" s="139">
        <f t="shared" si="36"/>
        <v>122526</v>
      </c>
      <c r="CD50" s="139">
        <f t="shared" si="36"/>
        <v>46004</v>
      </c>
      <c r="CE50" s="139">
        <f t="shared" si="36"/>
        <v>0</v>
      </c>
      <c r="CF50" s="140">
        <v>0</v>
      </c>
      <c r="CG50" s="139">
        <f t="shared" si="36"/>
        <v>0</v>
      </c>
      <c r="CH50" s="139">
        <f t="shared" si="36"/>
        <v>0</v>
      </c>
      <c r="CI50" s="139">
        <f t="shared" si="36"/>
        <v>468090</v>
      </c>
    </row>
    <row r="51" spans="1:87" s="123" customFormat="1" ht="12" customHeight="1">
      <c r="A51" s="124" t="s">
        <v>206</v>
      </c>
      <c r="B51" s="125" t="s">
        <v>294</v>
      </c>
      <c r="C51" s="124" t="s">
        <v>295</v>
      </c>
      <c r="D51" s="139">
        <f t="shared" si="3"/>
        <v>0</v>
      </c>
      <c r="E51" s="139">
        <f t="shared" si="4"/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40">
        <v>0</v>
      </c>
      <c r="L51" s="139">
        <f t="shared" si="5"/>
        <v>757657</v>
      </c>
      <c r="M51" s="139">
        <f t="shared" si="6"/>
        <v>87379</v>
      </c>
      <c r="N51" s="139">
        <v>54612</v>
      </c>
      <c r="O51" s="139">
        <v>0</v>
      </c>
      <c r="P51" s="139">
        <v>32767</v>
      </c>
      <c r="Q51" s="139">
        <v>0</v>
      </c>
      <c r="R51" s="139">
        <f t="shared" si="7"/>
        <v>543975</v>
      </c>
      <c r="S51" s="139">
        <v>0</v>
      </c>
      <c r="T51" s="139">
        <v>543975</v>
      </c>
      <c r="U51" s="139">
        <v>0</v>
      </c>
      <c r="V51" s="139">
        <v>0</v>
      </c>
      <c r="W51" s="139">
        <f t="shared" si="8"/>
        <v>126303</v>
      </c>
      <c r="X51" s="139">
        <v>0</v>
      </c>
      <c r="Y51" s="139">
        <v>126303</v>
      </c>
      <c r="Z51" s="139">
        <v>0</v>
      </c>
      <c r="AA51" s="139">
        <v>0</v>
      </c>
      <c r="AB51" s="140">
        <v>0</v>
      </c>
      <c r="AC51" s="139">
        <v>0</v>
      </c>
      <c r="AD51" s="139">
        <v>26333</v>
      </c>
      <c r="AE51" s="139">
        <f t="shared" si="9"/>
        <v>783990</v>
      </c>
      <c r="AF51" s="139">
        <f t="shared" si="10"/>
        <v>0</v>
      </c>
      <c r="AG51" s="139">
        <f t="shared" si="11"/>
        <v>0</v>
      </c>
      <c r="AH51" s="139">
        <v>0</v>
      </c>
      <c r="AI51" s="139">
        <v>0</v>
      </c>
      <c r="AJ51" s="139">
        <v>0</v>
      </c>
      <c r="AK51" s="139">
        <v>0</v>
      </c>
      <c r="AL51" s="139">
        <v>0</v>
      </c>
      <c r="AM51" s="140">
        <v>0</v>
      </c>
      <c r="AN51" s="139">
        <f t="shared" si="12"/>
        <v>86285</v>
      </c>
      <c r="AO51" s="139">
        <f t="shared" si="13"/>
        <v>14078</v>
      </c>
      <c r="AP51" s="139">
        <v>14078</v>
      </c>
      <c r="AQ51" s="139">
        <v>0</v>
      </c>
      <c r="AR51" s="139">
        <v>0</v>
      </c>
      <c r="AS51" s="139">
        <v>0</v>
      </c>
      <c r="AT51" s="139">
        <f t="shared" si="14"/>
        <v>26595</v>
      </c>
      <c r="AU51" s="139">
        <v>0</v>
      </c>
      <c r="AV51" s="139">
        <v>26595</v>
      </c>
      <c r="AW51" s="139">
        <v>0</v>
      </c>
      <c r="AX51" s="139">
        <v>0</v>
      </c>
      <c r="AY51" s="139">
        <f t="shared" si="15"/>
        <v>45612</v>
      </c>
      <c r="AZ51" s="139">
        <v>0</v>
      </c>
      <c r="BA51" s="139">
        <v>45612</v>
      </c>
      <c r="BB51" s="139">
        <v>0</v>
      </c>
      <c r="BC51" s="139">
        <v>0</v>
      </c>
      <c r="BD51" s="140">
        <v>0</v>
      </c>
      <c r="BE51" s="139">
        <v>0</v>
      </c>
      <c r="BF51" s="139">
        <v>2669</v>
      </c>
      <c r="BG51" s="139">
        <f t="shared" si="16"/>
        <v>88954</v>
      </c>
      <c r="BH51" s="139">
        <f t="shared" si="35"/>
        <v>0</v>
      </c>
      <c r="BI51" s="139">
        <f t="shared" si="35"/>
        <v>0</v>
      </c>
      <c r="BJ51" s="139">
        <f t="shared" si="35"/>
        <v>0</v>
      </c>
      <c r="BK51" s="139">
        <f t="shared" si="35"/>
        <v>0</v>
      </c>
      <c r="BL51" s="139">
        <f t="shared" si="35"/>
        <v>0</v>
      </c>
      <c r="BM51" s="139">
        <f t="shared" si="35"/>
        <v>0</v>
      </c>
      <c r="BN51" s="139">
        <f t="shared" si="35"/>
        <v>0</v>
      </c>
      <c r="BO51" s="140">
        <v>0</v>
      </c>
      <c r="BP51" s="139">
        <f t="shared" si="35"/>
        <v>843942</v>
      </c>
      <c r="BQ51" s="139">
        <f t="shared" si="35"/>
        <v>101457</v>
      </c>
      <c r="BR51" s="139">
        <f t="shared" si="35"/>
        <v>68690</v>
      </c>
      <c r="BS51" s="139">
        <f t="shared" si="35"/>
        <v>0</v>
      </c>
      <c r="BT51" s="139">
        <f t="shared" si="35"/>
        <v>32767</v>
      </c>
      <c r="BU51" s="139">
        <f t="shared" si="35"/>
        <v>0</v>
      </c>
      <c r="BV51" s="139">
        <f t="shared" si="35"/>
        <v>570570</v>
      </c>
      <c r="BW51" s="139">
        <f t="shared" si="37"/>
        <v>0</v>
      </c>
      <c r="BX51" s="139">
        <f t="shared" si="38"/>
        <v>570570</v>
      </c>
      <c r="BY51" s="139">
        <f t="shared" si="39"/>
        <v>0</v>
      </c>
      <c r="BZ51" s="139">
        <f t="shared" si="40"/>
        <v>0</v>
      </c>
      <c r="CA51" s="139">
        <f t="shared" si="36"/>
        <v>171915</v>
      </c>
      <c r="CB51" s="139">
        <f t="shared" si="36"/>
        <v>0</v>
      </c>
      <c r="CC51" s="139">
        <f t="shared" si="36"/>
        <v>171915</v>
      </c>
      <c r="CD51" s="139">
        <f t="shared" si="36"/>
        <v>0</v>
      </c>
      <c r="CE51" s="139">
        <f t="shared" si="36"/>
        <v>0</v>
      </c>
      <c r="CF51" s="140">
        <v>0</v>
      </c>
      <c r="CG51" s="139">
        <f t="shared" si="36"/>
        <v>0</v>
      </c>
      <c r="CH51" s="139">
        <f t="shared" si="36"/>
        <v>29002</v>
      </c>
      <c r="CI51" s="139">
        <f t="shared" si="36"/>
        <v>872944</v>
      </c>
    </row>
    <row r="52" spans="1:87" s="123" customFormat="1" ht="12" customHeight="1">
      <c r="A52" s="124" t="s">
        <v>206</v>
      </c>
      <c r="B52" s="125" t="s">
        <v>296</v>
      </c>
      <c r="C52" s="124" t="s">
        <v>297</v>
      </c>
      <c r="D52" s="139">
        <f t="shared" si="3"/>
        <v>0</v>
      </c>
      <c r="E52" s="139">
        <f t="shared" si="4"/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40">
        <v>0</v>
      </c>
      <c r="L52" s="139">
        <f t="shared" si="5"/>
        <v>200048</v>
      </c>
      <c r="M52" s="139">
        <f t="shared" si="6"/>
        <v>66876</v>
      </c>
      <c r="N52" s="139">
        <v>37183</v>
      </c>
      <c r="O52" s="139">
        <v>0</v>
      </c>
      <c r="P52" s="139">
        <v>29693</v>
      </c>
      <c r="Q52" s="139">
        <v>0</v>
      </c>
      <c r="R52" s="139">
        <f t="shared" si="7"/>
        <v>91354</v>
      </c>
      <c r="S52" s="139">
        <v>0</v>
      </c>
      <c r="T52" s="139">
        <v>57892</v>
      </c>
      <c r="U52" s="139">
        <v>33462</v>
      </c>
      <c r="V52" s="139">
        <v>0</v>
      </c>
      <c r="W52" s="139">
        <f t="shared" si="8"/>
        <v>41818</v>
      </c>
      <c r="X52" s="139">
        <v>0</v>
      </c>
      <c r="Y52" s="139">
        <v>41818</v>
      </c>
      <c r="Z52" s="139">
        <v>0</v>
      </c>
      <c r="AA52" s="139">
        <v>0</v>
      </c>
      <c r="AB52" s="140">
        <v>0</v>
      </c>
      <c r="AC52" s="139">
        <v>0</v>
      </c>
      <c r="AD52" s="139">
        <v>0</v>
      </c>
      <c r="AE52" s="139">
        <f t="shared" si="9"/>
        <v>200048</v>
      </c>
      <c r="AF52" s="139">
        <f t="shared" si="10"/>
        <v>0</v>
      </c>
      <c r="AG52" s="139">
        <f t="shared" si="11"/>
        <v>0</v>
      </c>
      <c r="AH52" s="139">
        <v>0</v>
      </c>
      <c r="AI52" s="139">
        <v>0</v>
      </c>
      <c r="AJ52" s="139">
        <v>0</v>
      </c>
      <c r="AK52" s="139">
        <v>0</v>
      </c>
      <c r="AL52" s="139">
        <v>0</v>
      </c>
      <c r="AM52" s="140">
        <v>0</v>
      </c>
      <c r="AN52" s="139">
        <f t="shared" si="12"/>
        <v>56582</v>
      </c>
      <c r="AO52" s="139">
        <f t="shared" si="13"/>
        <v>31327</v>
      </c>
      <c r="AP52" s="139">
        <v>19091</v>
      </c>
      <c r="AQ52" s="139">
        <v>0</v>
      </c>
      <c r="AR52" s="139">
        <v>12236</v>
      </c>
      <c r="AS52" s="139">
        <v>0</v>
      </c>
      <c r="AT52" s="139">
        <f t="shared" si="14"/>
        <v>17794</v>
      </c>
      <c r="AU52" s="139">
        <v>0</v>
      </c>
      <c r="AV52" s="139">
        <v>17794</v>
      </c>
      <c r="AW52" s="139">
        <v>0</v>
      </c>
      <c r="AX52" s="139">
        <v>0</v>
      </c>
      <c r="AY52" s="139">
        <f t="shared" si="15"/>
        <v>7461</v>
      </c>
      <c r="AZ52" s="139">
        <v>0</v>
      </c>
      <c r="BA52" s="139">
        <v>7461</v>
      </c>
      <c r="BB52" s="139">
        <v>0</v>
      </c>
      <c r="BC52" s="139">
        <v>0</v>
      </c>
      <c r="BD52" s="140">
        <v>0</v>
      </c>
      <c r="BE52" s="139">
        <v>0</v>
      </c>
      <c r="BF52" s="139">
        <v>0</v>
      </c>
      <c r="BG52" s="139">
        <f t="shared" si="16"/>
        <v>56582</v>
      </c>
      <c r="BH52" s="139">
        <f t="shared" si="35"/>
        <v>0</v>
      </c>
      <c r="BI52" s="139">
        <f t="shared" si="35"/>
        <v>0</v>
      </c>
      <c r="BJ52" s="139">
        <f t="shared" si="35"/>
        <v>0</v>
      </c>
      <c r="BK52" s="139">
        <f t="shared" si="35"/>
        <v>0</v>
      </c>
      <c r="BL52" s="139">
        <f t="shared" si="35"/>
        <v>0</v>
      </c>
      <c r="BM52" s="139">
        <f t="shared" si="35"/>
        <v>0</v>
      </c>
      <c r="BN52" s="139">
        <f t="shared" si="35"/>
        <v>0</v>
      </c>
      <c r="BO52" s="140">
        <v>0</v>
      </c>
      <c r="BP52" s="139">
        <f t="shared" si="35"/>
        <v>256630</v>
      </c>
      <c r="BQ52" s="139">
        <f t="shared" si="35"/>
        <v>98203</v>
      </c>
      <c r="BR52" s="139">
        <f t="shared" si="35"/>
        <v>56274</v>
      </c>
      <c r="BS52" s="139">
        <f t="shared" si="35"/>
        <v>0</v>
      </c>
      <c r="BT52" s="139">
        <f t="shared" si="35"/>
        <v>41929</v>
      </c>
      <c r="BU52" s="139">
        <f t="shared" si="35"/>
        <v>0</v>
      </c>
      <c r="BV52" s="139">
        <f t="shared" si="35"/>
        <v>109148</v>
      </c>
      <c r="BW52" s="139">
        <f t="shared" si="37"/>
        <v>0</v>
      </c>
      <c r="BX52" s="139">
        <f t="shared" si="38"/>
        <v>75686</v>
      </c>
      <c r="BY52" s="139">
        <f t="shared" si="39"/>
        <v>33462</v>
      </c>
      <c r="BZ52" s="139">
        <f t="shared" si="40"/>
        <v>0</v>
      </c>
      <c r="CA52" s="139">
        <f t="shared" si="36"/>
        <v>49279</v>
      </c>
      <c r="CB52" s="139">
        <f t="shared" si="36"/>
        <v>0</v>
      </c>
      <c r="CC52" s="139">
        <f t="shared" si="36"/>
        <v>49279</v>
      </c>
      <c r="CD52" s="139">
        <f t="shared" si="36"/>
        <v>0</v>
      </c>
      <c r="CE52" s="139">
        <f t="shared" si="36"/>
        <v>0</v>
      </c>
      <c r="CF52" s="140">
        <v>0</v>
      </c>
      <c r="CG52" s="139">
        <f t="shared" si="36"/>
        <v>0</v>
      </c>
      <c r="CH52" s="139">
        <f t="shared" si="36"/>
        <v>0</v>
      </c>
      <c r="CI52" s="139">
        <f t="shared" si="36"/>
        <v>256630</v>
      </c>
    </row>
    <row r="53" spans="1:87" s="123" customFormat="1" ht="12" customHeight="1">
      <c r="A53" s="124" t="s">
        <v>206</v>
      </c>
      <c r="B53" s="125" t="s">
        <v>298</v>
      </c>
      <c r="C53" s="124" t="s">
        <v>299</v>
      </c>
      <c r="D53" s="139">
        <f t="shared" si="3"/>
        <v>0</v>
      </c>
      <c r="E53" s="139">
        <f t="shared" si="4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9">
        <f t="shared" si="5"/>
        <v>255583</v>
      </c>
      <c r="M53" s="139">
        <f t="shared" si="6"/>
        <v>12977</v>
      </c>
      <c r="N53" s="139">
        <v>12977</v>
      </c>
      <c r="O53" s="139">
        <v>0</v>
      </c>
      <c r="P53" s="139">
        <v>0</v>
      </c>
      <c r="Q53" s="139">
        <v>0</v>
      </c>
      <c r="R53" s="139">
        <f t="shared" si="7"/>
        <v>68479</v>
      </c>
      <c r="S53" s="139">
        <v>0</v>
      </c>
      <c r="T53" s="139">
        <v>68479</v>
      </c>
      <c r="U53" s="139">
        <v>0</v>
      </c>
      <c r="V53" s="139">
        <v>0</v>
      </c>
      <c r="W53" s="139">
        <f t="shared" si="8"/>
        <v>174127</v>
      </c>
      <c r="X53" s="139">
        <v>0</v>
      </c>
      <c r="Y53" s="139">
        <v>174127</v>
      </c>
      <c r="Z53" s="139">
        <v>0</v>
      </c>
      <c r="AA53" s="139">
        <v>0</v>
      </c>
      <c r="AB53" s="140">
        <v>0</v>
      </c>
      <c r="AC53" s="139">
        <v>0</v>
      </c>
      <c r="AD53" s="139">
        <v>0</v>
      </c>
      <c r="AE53" s="139">
        <f t="shared" si="9"/>
        <v>255583</v>
      </c>
      <c r="AF53" s="139">
        <f t="shared" si="10"/>
        <v>0</v>
      </c>
      <c r="AG53" s="139">
        <f t="shared" si="11"/>
        <v>0</v>
      </c>
      <c r="AH53" s="139">
        <v>0</v>
      </c>
      <c r="AI53" s="139">
        <v>0</v>
      </c>
      <c r="AJ53" s="139">
        <v>0</v>
      </c>
      <c r="AK53" s="139">
        <v>0</v>
      </c>
      <c r="AL53" s="139">
        <v>0</v>
      </c>
      <c r="AM53" s="140">
        <v>0</v>
      </c>
      <c r="AN53" s="139">
        <f t="shared" si="12"/>
        <v>70606</v>
      </c>
      <c r="AO53" s="139">
        <f t="shared" si="13"/>
        <v>9311</v>
      </c>
      <c r="AP53" s="139">
        <v>9311</v>
      </c>
      <c r="AQ53" s="139">
        <v>0</v>
      </c>
      <c r="AR53" s="139">
        <v>0</v>
      </c>
      <c r="AS53" s="139">
        <v>0</v>
      </c>
      <c r="AT53" s="139">
        <f t="shared" si="14"/>
        <v>13503</v>
      </c>
      <c r="AU53" s="139">
        <v>0</v>
      </c>
      <c r="AV53" s="139">
        <v>13503</v>
      </c>
      <c r="AW53" s="139">
        <v>0</v>
      </c>
      <c r="AX53" s="139">
        <v>0</v>
      </c>
      <c r="AY53" s="139">
        <f t="shared" si="15"/>
        <v>47792</v>
      </c>
      <c r="AZ53" s="139">
        <v>0</v>
      </c>
      <c r="BA53" s="139">
        <v>47792</v>
      </c>
      <c r="BB53" s="139">
        <v>0</v>
      </c>
      <c r="BC53" s="139">
        <v>0</v>
      </c>
      <c r="BD53" s="140">
        <v>0</v>
      </c>
      <c r="BE53" s="139">
        <v>0</v>
      </c>
      <c r="BF53" s="139">
        <v>0</v>
      </c>
      <c r="BG53" s="139">
        <f t="shared" si="16"/>
        <v>70606</v>
      </c>
      <c r="BH53" s="139">
        <f t="shared" si="35"/>
        <v>0</v>
      </c>
      <c r="BI53" s="139">
        <f t="shared" si="35"/>
        <v>0</v>
      </c>
      <c r="BJ53" s="139">
        <f t="shared" si="35"/>
        <v>0</v>
      </c>
      <c r="BK53" s="139">
        <f t="shared" si="35"/>
        <v>0</v>
      </c>
      <c r="BL53" s="139">
        <f t="shared" si="35"/>
        <v>0</v>
      </c>
      <c r="BM53" s="139">
        <f t="shared" si="35"/>
        <v>0</v>
      </c>
      <c r="BN53" s="139">
        <f t="shared" si="35"/>
        <v>0</v>
      </c>
      <c r="BO53" s="140">
        <v>0</v>
      </c>
      <c r="BP53" s="139">
        <f t="shared" si="35"/>
        <v>326189</v>
      </c>
      <c r="BQ53" s="139">
        <f t="shared" si="35"/>
        <v>22288</v>
      </c>
      <c r="BR53" s="139">
        <f t="shared" si="35"/>
        <v>22288</v>
      </c>
      <c r="BS53" s="139">
        <f t="shared" si="35"/>
        <v>0</v>
      </c>
      <c r="BT53" s="139">
        <f t="shared" si="35"/>
        <v>0</v>
      </c>
      <c r="BU53" s="139">
        <f t="shared" si="35"/>
        <v>0</v>
      </c>
      <c r="BV53" s="139">
        <f t="shared" si="35"/>
        <v>81982</v>
      </c>
      <c r="BW53" s="139">
        <f t="shared" si="37"/>
        <v>0</v>
      </c>
      <c r="BX53" s="139">
        <f t="shared" si="38"/>
        <v>81982</v>
      </c>
      <c r="BY53" s="139">
        <f t="shared" si="39"/>
        <v>0</v>
      </c>
      <c r="BZ53" s="139">
        <f t="shared" si="40"/>
        <v>0</v>
      </c>
      <c r="CA53" s="139">
        <f t="shared" si="36"/>
        <v>221919</v>
      </c>
      <c r="CB53" s="139">
        <f t="shared" si="36"/>
        <v>0</v>
      </c>
      <c r="CC53" s="139">
        <f t="shared" si="36"/>
        <v>221919</v>
      </c>
      <c r="CD53" s="139">
        <f t="shared" si="36"/>
        <v>0</v>
      </c>
      <c r="CE53" s="139">
        <f t="shared" si="36"/>
        <v>0</v>
      </c>
      <c r="CF53" s="140">
        <v>0</v>
      </c>
      <c r="CG53" s="139">
        <f t="shared" si="36"/>
        <v>0</v>
      </c>
      <c r="CH53" s="139">
        <f t="shared" si="36"/>
        <v>0</v>
      </c>
      <c r="CI53" s="139">
        <f t="shared" si="36"/>
        <v>326189</v>
      </c>
    </row>
    <row r="54" spans="1:87" s="123" customFormat="1" ht="12" customHeight="1">
      <c r="A54" s="124" t="s">
        <v>206</v>
      </c>
      <c r="B54" s="125" t="s">
        <v>300</v>
      </c>
      <c r="C54" s="124" t="s">
        <v>301</v>
      </c>
      <c r="D54" s="139">
        <f t="shared" si="3"/>
        <v>0</v>
      </c>
      <c r="E54" s="139">
        <f t="shared" si="4"/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40">
        <v>0</v>
      </c>
      <c r="L54" s="139">
        <f t="shared" si="5"/>
        <v>326027</v>
      </c>
      <c r="M54" s="139">
        <f t="shared" si="6"/>
        <v>24215</v>
      </c>
      <c r="N54" s="139">
        <v>24215</v>
      </c>
      <c r="O54" s="139">
        <v>0</v>
      </c>
      <c r="P54" s="139">
        <v>0</v>
      </c>
      <c r="Q54" s="139">
        <v>0</v>
      </c>
      <c r="R54" s="139">
        <f t="shared" si="7"/>
        <v>137226</v>
      </c>
      <c r="S54" s="139">
        <v>0</v>
      </c>
      <c r="T54" s="139">
        <v>137226</v>
      </c>
      <c r="U54" s="139">
        <v>0</v>
      </c>
      <c r="V54" s="139">
        <v>0</v>
      </c>
      <c r="W54" s="139">
        <f t="shared" si="8"/>
        <v>164586</v>
      </c>
      <c r="X54" s="139">
        <v>0</v>
      </c>
      <c r="Y54" s="139">
        <v>126000</v>
      </c>
      <c r="Z54" s="139">
        <v>37254</v>
      </c>
      <c r="AA54" s="139">
        <v>1332</v>
      </c>
      <c r="AB54" s="140">
        <v>0</v>
      </c>
      <c r="AC54" s="139">
        <v>0</v>
      </c>
      <c r="AD54" s="139">
        <v>123683</v>
      </c>
      <c r="AE54" s="139">
        <f t="shared" si="9"/>
        <v>449710</v>
      </c>
      <c r="AF54" s="139">
        <f t="shared" si="10"/>
        <v>0</v>
      </c>
      <c r="AG54" s="139">
        <f t="shared" si="11"/>
        <v>0</v>
      </c>
      <c r="AH54" s="139">
        <v>0</v>
      </c>
      <c r="AI54" s="139">
        <v>0</v>
      </c>
      <c r="AJ54" s="139">
        <v>0</v>
      </c>
      <c r="AK54" s="139">
        <v>0</v>
      </c>
      <c r="AL54" s="139">
        <v>0</v>
      </c>
      <c r="AM54" s="140">
        <v>0</v>
      </c>
      <c r="AN54" s="139">
        <f t="shared" si="12"/>
        <v>65966</v>
      </c>
      <c r="AO54" s="139">
        <f t="shared" si="13"/>
        <v>8720</v>
      </c>
      <c r="AP54" s="139">
        <v>8720</v>
      </c>
      <c r="AQ54" s="139">
        <v>0</v>
      </c>
      <c r="AR54" s="139">
        <v>0</v>
      </c>
      <c r="AS54" s="139">
        <v>0</v>
      </c>
      <c r="AT54" s="139">
        <f t="shared" si="14"/>
        <v>34709</v>
      </c>
      <c r="AU54" s="139">
        <v>0</v>
      </c>
      <c r="AV54" s="139">
        <v>34709</v>
      </c>
      <c r="AW54" s="139">
        <v>0</v>
      </c>
      <c r="AX54" s="139">
        <v>0</v>
      </c>
      <c r="AY54" s="139">
        <f t="shared" si="15"/>
        <v>22537</v>
      </c>
      <c r="AZ54" s="139">
        <v>0</v>
      </c>
      <c r="BA54" s="139">
        <v>22155</v>
      </c>
      <c r="BB54" s="139">
        <v>0</v>
      </c>
      <c r="BC54" s="139">
        <v>382</v>
      </c>
      <c r="BD54" s="140">
        <v>0</v>
      </c>
      <c r="BE54" s="139">
        <v>0</v>
      </c>
      <c r="BF54" s="139">
        <v>43478</v>
      </c>
      <c r="BG54" s="139">
        <f t="shared" si="16"/>
        <v>109444</v>
      </c>
      <c r="BH54" s="139">
        <f t="shared" si="35"/>
        <v>0</v>
      </c>
      <c r="BI54" s="139">
        <f t="shared" si="35"/>
        <v>0</v>
      </c>
      <c r="BJ54" s="139">
        <f t="shared" si="35"/>
        <v>0</v>
      </c>
      <c r="BK54" s="139">
        <f t="shared" si="35"/>
        <v>0</v>
      </c>
      <c r="BL54" s="139">
        <f t="shared" si="35"/>
        <v>0</v>
      </c>
      <c r="BM54" s="139">
        <f t="shared" si="35"/>
        <v>0</v>
      </c>
      <c r="BN54" s="139">
        <f t="shared" si="35"/>
        <v>0</v>
      </c>
      <c r="BO54" s="140">
        <v>0</v>
      </c>
      <c r="BP54" s="139">
        <f t="shared" si="35"/>
        <v>391993</v>
      </c>
      <c r="BQ54" s="139">
        <f t="shared" si="35"/>
        <v>32935</v>
      </c>
      <c r="BR54" s="139">
        <f t="shared" si="35"/>
        <v>32935</v>
      </c>
      <c r="BS54" s="139">
        <f t="shared" si="35"/>
        <v>0</v>
      </c>
      <c r="BT54" s="139">
        <f t="shared" si="35"/>
        <v>0</v>
      </c>
      <c r="BU54" s="139">
        <f t="shared" si="35"/>
        <v>0</v>
      </c>
      <c r="BV54" s="139">
        <f t="shared" si="35"/>
        <v>171935</v>
      </c>
      <c r="BW54" s="139">
        <f t="shared" si="37"/>
        <v>0</v>
      </c>
      <c r="BX54" s="139">
        <f t="shared" si="38"/>
        <v>171935</v>
      </c>
      <c r="BY54" s="139">
        <f t="shared" si="39"/>
        <v>0</v>
      </c>
      <c r="BZ54" s="139">
        <f t="shared" si="40"/>
        <v>0</v>
      </c>
      <c r="CA54" s="139">
        <f t="shared" si="36"/>
        <v>187123</v>
      </c>
      <c r="CB54" s="139">
        <f t="shared" si="36"/>
        <v>0</v>
      </c>
      <c r="CC54" s="139">
        <f t="shared" si="36"/>
        <v>148155</v>
      </c>
      <c r="CD54" s="139">
        <f t="shared" si="36"/>
        <v>37254</v>
      </c>
      <c r="CE54" s="139">
        <f t="shared" si="36"/>
        <v>1714</v>
      </c>
      <c r="CF54" s="140">
        <v>0</v>
      </c>
      <c r="CG54" s="139">
        <f t="shared" si="36"/>
        <v>0</v>
      </c>
      <c r="CH54" s="139">
        <f t="shared" si="36"/>
        <v>167161</v>
      </c>
      <c r="CI54" s="139">
        <f t="shared" si="36"/>
        <v>559154</v>
      </c>
    </row>
    <row r="55" spans="1:87" s="123" customFormat="1" ht="12" customHeight="1">
      <c r="A55" s="124" t="s">
        <v>206</v>
      </c>
      <c r="B55" s="125" t="s">
        <v>302</v>
      </c>
      <c r="C55" s="124" t="s">
        <v>303</v>
      </c>
      <c r="D55" s="139">
        <f t="shared" si="3"/>
        <v>0</v>
      </c>
      <c r="E55" s="139">
        <f t="shared" si="4"/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40">
        <v>0</v>
      </c>
      <c r="L55" s="139">
        <f t="shared" si="5"/>
        <v>0</v>
      </c>
      <c r="M55" s="139">
        <f t="shared" si="6"/>
        <v>0</v>
      </c>
      <c r="N55" s="139">
        <v>0</v>
      </c>
      <c r="O55" s="139">
        <v>0</v>
      </c>
      <c r="P55" s="139">
        <v>0</v>
      </c>
      <c r="Q55" s="139">
        <v>0</v>
      </c>
      <c r="R55" s="139">
        <f t="shared" si="7"/>
        <v>0</v>
      </c>
      <c r="S55" s="139">
        <v>0</v>
      </c>
      <c r="T55" s="139">
        <v>0</v>
      </c>
      <c r="U55" s="139">
        <v>0</v>
      </c>
      <c r="V55" s="139">
        <v>0</v>
      </c>
      <c r="W55" s="139">
        <f t="shared" si="8"/>
        <v>0</v>
      </c>
      <c r="X55" s="139">
        <v>0</v>
      </c>
      <c r="Y55" s="139">
        <v>0</v>
      </c>
      <c r="Z55" s="139">
        <v>0</v>
      </c>
      <c r="AA55" s="139">
        <v>0</v>
      </c>
      <c r="AB55" s="140">
        <v>0</v>
      </c>
      <c r="AC55" s="139">
        <v>0</v>
      </c>
      <c r="AD55" s="139">
        <v>0</v>
      </c>
      <c r="AE55" s="139">
        <f t="shared" si="9"/>
        <v>0</v>
      </c>
      <c r="AF55" s="139">
        <f t="shared" si="10"/>
        <v>0</v>
      </c>
      <c r="AG55" s="139">
        <f t="shared" si="11"/>
        <v>0</v>
      </c>
      <c r="AH55" s="139">
        <v>0</v>
      </c>
      <c r="AI55" s="139">
        <v>0</v>
      </c>
      <c r="AJ55" s="139">
        <v>0</v>
      </c>
      <c r="AK55" s="139">
        <v>0</v>
      </c>
      <c r="AL55" s="139">
        <v>0</v>
      </c>
      <c r="AM55" s="140">
        <v>0</v>
      </c>
      <c r="AN55" s="139">
        <f t="shared" si="12"/>
        <v>141582</v>
      </c>
      <c r="AO55" s="139">
        <f t="shared" si="13"/>
        <v>27536</v>
      </c>
      <c r="AP55" s="139">
        <v>27536</v>
      </c>
      <c r="AQ55" s="139">
        <v>0</v>
      </c>
      <c r="AR55" s="139">
        <v>0</v>
      </c>
      <c r="AS55" s="139">
        <v>0</v>
      </c>
      <c r="AT55" s="139">
        <f t="shared" si="14"/>
        <v>58236</v>
      </c>
      <c r="AU55" s="139">
        <v>0</v>
      </c>
      <c r="AV55" s="139">
        <v>58236</v>
      </c>
      <c r="AW55" s="139">
        <v>0</v>
      </c>
      <c r="AX55" s="139">
        <v>0</v>
      </c>
      <c r="AY55" s="139">
        <f t="shared" si="15"/>
        <v>55810</v>
      </c>
      <c r="AZ55" s="139">
        <v>0</v>
      </c>
      <c r="BA55" s="139">
        <v>55289</v>
      </c>
      <c r="BB55" s="139">
        <v>521</v>
      </c>
      <c r="BC55" s="139">
        <v>0</v>
      </c>
      <c r="BD55" s="140">
        <v>0</v>
      </c>
      <c r="BE55" s="139">
        <v>0</v>
      </c>
      <c r="BF55" s="139">
        <v>21076</v>
      </c>
      <c r="BG55" s="139">
        <f t="shared" si="16"/>
        <v>162658</v>
      </c>
      <c r="BH55" s="139">
        <f t="shared" si="35"/>
        <v>0</v>
      </c>
      <c r="BI55" s="139">
        <f t="shared" si="35"/>
        <v>0</v>
      </c>
      <c r="BJ55" s="139">
        <f t="shared" si="35"/>
        <v>0</v>
      </c>
      <c r="BK55" s="139">
        <f t="shared" si="35"/>
        <v>0</v>
      </c>
      <c r="BL55" s="139">
        <f t="shared" si="35"/>
        <v>0</v>
      </c>
      <c r="BM55" s="139">
        <f t="shared" si="35"/>
        <v>0</v>
      </c>
      <c r="BN55" s="139">
        <f t="shared" si="35"/>
        <v>0</v>
      </c>
      <c r="BO55" s="140">
        <v>0</v>
      </c>
      <c r="BP55" s="139">
        <f t="shared" si="35"/>
        <v>141582</v>
      </c>
      <c r="BQ55" s="139">
        <f t="shared" si="35"/>
        <v>27536</v>
      </c>
      <c r="BR55" s="139">
        <f t="shared" si="35"/>
        <v>27536</v>
      </c>
      <c r="BS55" s="139">
        <f t="shared" si="35"/>
        <v>0</v>
      </c>
      <c r="BT55" s="139">
        <f t="shared" si="35"/>
        <v>0</v>
      </c>
      <c r="BU55" s="139">
        <f t="shared" si="35"/>
        <v>0</v>
      </c>
      <c r="BV55" s="139">
        <f t="shared" si="35"/>
        <v>58236</v>
      </c>
      <c r="BW55" s="139">
        <f t="shared" si="37"/>
        <v>0</v>
      </c>
      <c r="BX55" s="139">
        <f t="shared" si="38"/>
        <v>58236</v>
      </c>
      <c r="BY55" s="139">
        <f t="shared" si="39"/>
        <v>0</v>
      </c>
      <c r="BZ55" s="139">
        <f t="shared" si="40"/>
        <v>0</v>
      </c>
      <c r="CA55" s="139">
        <f t="shared" si="36"/>
        <v>55810</v>
      </c>
      <c r="CB55" s="139">
        <f t="shared" si="36"/>
        <v>0</v>
      </c>
      <c r="CC55" s="139">
        <f t="shared" si="36"/>
        <v>55289</v>
      </c>
      <c r="CD55" s="139">
        <f t="shared" si="36"/>
        <v>521</v>
      </c>
      <c r="CE55" s="139">
        <f t="shared" si="36"/>
        <v>0</v>
      </c>
      <c r="CF55" s="140">
        <v>0</v>
      </c>
      <c r="CG55" s="139">
        <f t="shared" si="36"/>
        <v>0</v>
      </c>
      <c r="CH55" s="139">
        <f t="shared" si="36"/>
        <v>21076</v>
      </c>
      <c r="CI55" s="139">
        <f t="shared" si="36"/>
        <v>162658</v>
      </c>
    </row>
    <row r="56" spans="1:87" s="123" customFormat="1" ht="12" customHeight="1">
      <c r="A56" s="124" t="s">
        <v>206</v>
      </c>
      <c r="B56" s="125" t="s">
        <v>304</v>
      </c>
      <c r="C56" s="124" t="s">
        <v>305</v>
      </c>
      <c r="D56" s="139">
        <f t="shared" si="3"/>
        <v>72568</v>
      </c>
      <c r="E56" s="139">
        <f t="shared" si="4"/>
        <v>45150</v>
      </c>
      <c r="F56" s="139">
        <v>0</v>
      </c>
      <c r="G56" s="139">
        <v>45150</v>
      </c>
      <c r="H56" s="139">
        <v>0</v>
      </c>
      <c r="I56" s="139">
        <v>0</v>
      </c>
      <c r="J56" s="139">
        <v>27418</v>
      </c>
      <c r="K56" s="140">
        <v>0</v>
      </c>
      <c r="L56" s="139">
        <f t="shared" si="5"/>
        <v>99752</v>
      </c>
      <c r="M56" s="139">
        <f t="shared" si="6"/>
        <v>20385</v>
      </c>
      <c r="N56" s="139">
        <v>20385</v>
      </c>
      <c r="O56" s="139">
        <v>0</v>
      </c>
      <c r="P56" s="139">
        <v>0</v>
      </c>
      <c r="Q56" s="139">
        <v>0</v>
      </c>
      <c r="R56" s="139">
        <f t="shared" si="7"/>
        <v>38122</v>
      </c>
      <c r="S56" s="139">
        <v>0</v>
      </c>
      <c r="T56" s="139">
        <v>38122</v>
      </c>
      <c r="U56" s="139">
        <v>0</v>
      </c>
      <c r="V56" s="139">
        <v>0</v>
      </c>
      <c r="W56" s="139">
        <f t="shared" si="8"/>
        <v>41245</v>
      </c>
      <c r="X56" s="139">
        <v>0</v>
      </c>
      <c r="Y56" s="139">
        <v>24394</v>
      </c>
      <c r="Z56" s="139">
        <v>16851</v>
      </c>
      <c r="AA56" s="139">
        <v>0</v>
      </c>
      <c r="AB56" s="140">
        <v>0</v>
      </c>
      <c r="AC56" s="139">
        <v>0</v>
      </c>
      <c r="AD56" s="139">
        <v>0</v>
      </c>
      <c r="AE56" s="139">
        <f t="shared" si="9"/>
        <v>172320</v>
      </c>
      <c r="AF56" s="139">
        <f t="shared" si="10"/>
        <v>0</v>
      </c>
      <c r="AG56" s="139">
        <f t="shared" si="11"/>
        <v>0</v>
      </c>
      <c r="AH56" s="139">
        <v>0</v>
      </c>
      <c r="AI56" s="139">
        <v>0</v>
      </c>
      <c r="AJ56" s="139">
        <v>0</v>
      </c>
      <c r="AK56" s="139">
        <v>0</v>
      </c>
      <c r="AL56" s="139">
        <v>0</v>
      </c>
      <c r="AM56" s="140">
        <v>0</v>
      </c>
      <c r="AN56" s="139">
        <f t="shared" si="12"/>
        <v>0</v>
      </c>
      <c r="AO56" s="139">
        <f t="shared" si="13"/>
        <v>0</v>
      </c>
      <c r="AP56" s="139">
        <v>0</v>
      </c>
      <c r="AQ56" s="139">
        <v>0</v>
      </c>
      <c r="AR56" s="139">
        <v>0</v>
      </c>
      <c r="AS56" s="139">
        <v>0</v>
      </c>
      <c r="AT56" s="139">
        <f t="shared" si="14"/>
        <v>0</v>
      </c>
      <c r="AU56" s="139">
        <v>0</v>
      </c>
      <c r="AV56" s="139">
        <v>0</v>
      </c>
      <c r="AW56" s="139">
        <v>0</v>
      </c>
      <c r="AX56" s="139">
        <v>0</v>
      </c>
      <c r="AY56" s="139">
        <f t="shared" si="15"/>
        <v>0</v>
      </c>
      <c r="AZ56" s="139">
        <v>0</v>
      </c>
      <c r="BA56" s="139">
        <v>0</v>
      </c>
      <c r="BB56" s="139">
        <v>0</v>
      </c>
      <c r="BC56" s="139">
        <v>0</v>
      </c>
      <c r="BD56" s="140">
        <v>0</v>
      </c>
      <c r="BE56" s="139">
        <v>0</v>
      </c>
      <c r="BF56" s="139">
        <v>0</v>
      </c>
      <c r="BG56" s="139">
        <f t="shared" si="16"/>
        <v>0</v>
      </c>
      <c r="BH56" s="139">
        <f t="shared" si="35"/>
        <v>72568</v>
      </c>
      <c r="BI56" s="139">
        <f t="shared" si="35"/>
        <v>45150</v>
      </c>
      <c r="BJ56" s="139">
        <f t="shared" si="35"/>
        <v>0</v>
      </c>
      <c r="BK56" s="139">
        <f t="shared" si="35"/>
        <v>45150</v>
      </c>
      <c r="BL56" s="139">
        <f t="shared" si="35"/>
        <v>0</v>
      </c>
      <c r="BM56" s="139">
        <f t="shared" si="35"/>
        <v>0</v>
      </c>
      <c r="BN56" s="139">
        <f t="shared" si="35"/>
        <v>27418</v>
      </c>
      <c r="BO56" s="140">
        <v>0</v>
      </c>
      <c r="BP56" s="139">
        <f t="shared" si="35"/>
        <v>99752</v>
      </c>
      <c r="BQ56" s="139">
        <f t="shared" si="35"/>
        <v>20385</v>
      </c>
      <c r="BR56" s="139">
        <f t="shared" si="35"/>
        <v>20385</v>
      </c>
      <c r="BS56" s="139">
        <f t="shared" si="35"/>
        <v>0</v>
      </c>
      <c r="BT56" s="139">
        <f t="shared" si="35"/>
        <v>0</v>
      </c>
      <c r="BU56" s="139">
        <f t="shared" si="35"/>
        <v>0</v>
      </c>
      <c r="BV56" s="139">
        <f t="shared" si="35"/>
        <v>38122</v>
      </c>
      <c r="BW56" s="139">
        <f t="shared" si="37"/>
        <v>0</v>
      </c>
      <c r="BX56" s="139">
        <f t="shared" si="38"/>
        <v>38122</v>
      </c>
      <c r="BY56" s="139">
        <f t="shared" si="39"/>
        <v>0</v>
      </c>
      <c r="BZ56" s="139">
        <f t="shared" si="40"/>
        <v>0</v>
      </c>
      <c r="CA56" s="139">
        <f t="shared" si="36"/>
        <v>41245</v>
      </c>
      <c r="CB56" s="139">
        <f t="shared" si="36"/>
        <v>0</v>
      </c>
      <c r="CC56" s="139">
        <f t="shared" si="36"/>
        <v>24394</v>
      </c>
      <c r="CD56" s="139">
        <f t="shared" si="36"/>
        <v>16851</v>
      </c>
      <c r="CE56" s="139">
        <f t="shared" si="36"/>
        <v>0</v>
      </c>
      <c r="CF56" s="140">
        <v>0</v>
      </c>
      <c r="CG56" s="139">
        <f t="shared" si="36"/>
        <v>0</v>
      </c>
      <c r="CH56" s="139">
        <f t="shared" si="36"/>
        <v>0</v>
      </c>
      <c r="CI56" s="139">
        <f t="shared" si="36"/>
        <v>172320</v>
      </c>
    </row>
    <row r="57" spans="1:87" s="123" customFormat="1" ht="12" customHeight="1">
      <c r="A57" s="124" t="s">
        <v>206</v>
      </c>
      <c r="B57" s="125" t="s">
        <v>306</v>
      </c>
      <c r="C57" s="124" t="s">
        <v>307</v>
      </c>
      <c r="D57" s="139">
        <f t="shared" si="3"/>
        <v>0</v>
      </c>
      <c r="E57" s="139">
        <f t="shared" si="4"/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40">
        <v>0</v>
      </c>
      <c r="L57" s="139">
        <f t="shared" si="5"/>
        <v>166813</v>
      </c>
      <c r="M57" s="139">
        <f t="shared" si="6"/>
        <v>50897</v>
      </c>
      <c r="N57" s="139">
        <v>18638</v>
      </c>
      <c r="O57" s="139">
        <v>0</v>
      </c>
      <c r="P57" s="139">
        <v>26425</v>
      </c>
      <c r="Q57" s="139">
        <v>5834</v>
      </c>
      <c r="R57" s="139">
        <f t="shared" si="7"/>
        <v>63770</v>
      </c>
      <c r="S57" s="139">
        <v>6801</v>
      </c>
      <c r="T57" s="139">
        <v>51073</v>
      </c>
      <c r="U57" s="139">
        <v>5896</v>
      </c>
      <c r="V57" s="139">
        <v>0</v>
      </c>
      <c r="W57" s="139">
        <f t="shared" si="8"/>
        <v>52146</v>
      </c>
      <c r="X57" s="139">
        <v>18437</v>
      </c>
      <c r="Y57" s="139">
        <v>7549</v>
      </c>
      <c r="Z57" s="139">
        <v>294</v>
      </c>
      <c r="AA57" s="139">
        <v>25866</v>
      </c>
      <c r="AB57" s="140">
        <v>0</v>
      </c>
      <c r="AC57" s="139">
        <v>0</v>
      </c>
      <c r="AD57" s="139">
        <v>15662</v>
      </c>
      <c r="AE57" s="139">
        <f t="shared" si="9"/>
        <v>182475</v>
      </c>
      <c r="AF57" s="139">
        <f t="shared" si="10"/>
        <v>0</v>
      </c>
      <c r="AG57" s="139">
        <f t="shared" si="11"/>
        <v>0</v>
      </c>
      <c r="AH57" s="139">
        <v>0</v>
      </c>
      <c r="AI57" s="139">
        <v>0</v>
      </c>
      <c r="AJ57" s="139">
        <v>0</v>
      </c>
      <c r="AK57" s="139">
        <v>0</v>
      </c>
      <c r="AL57" s="139">
        <v>0</v>
      </c>
      <c r="AM57" s="140">
        <v>0</v>
      </c>
      <c r="AN57" s="139">
        <f t="shared" si="12"/>
        <v>0</v>
      </c>
      <c r="AO57" s="139">
        <f t="shared" si="13"/>
        <v>0</v>
      </c>
      <c r="AP57" s="139">
        <v>0</v>
      </c>
      <c r="AQ57" s="139">
        <v>0</v>
      </c>
      <c r="AR57" s="139">
        <v>0</v>
      </c>
      <c r="AS57" s="139">
        <v>0</v>
      </c>
      <c r="AT57" s="139">
        <f t="shared" si="14"/>
        <v>0</v>
      </c>
      <c r="AU57" s="139">
        <v>0</v>
      </c>
      <c r="AV57" s="139">
        <v>0</v>
      </c>
      <c r="AW57" s="139">
        <v>0</v>
      </c>
      <c r="AX57" s="139">
        <v>0</v>
      </c>
      <c r="AY57" s="139">
        <f t="shared" si="15"/>
        <v>0</v>
      </c>
      <c r="AZ57" s="139">
        <v>0</v>
      </c>
      <c r="BA57" s="139">
        <v>0</v>
      </c>
      <c r="BB57" s="139">
        <v>0</v>
      </c>
      <c r="BC57" s="139">
        <v>0</v>
      </c>
      <c r="BD57" s="140">
        <v>0</v>
      </c>
      <c r="BE57" s="139">
        <v>0</v>
      </c>
      <c r="BF57" s="139">
        <v>0</v>
      </c>
      <c r="BG57" s="139">
        <f t="shared" si="16"/>
        <v>0</v>
      </c>
      <c r="BH57" s="139">
        <f t="shared" si="35"/>
        <v>0</v>
      </c>
      <c r="BI57" s="139">
        <f t="shared" si="35"/>
        <v>0</v>
      </c>
      <c r="BJ57" s="139">
        <f t="shared" si="35"/>
        <v>0</v>
      </c>
      <c r="BK57" s="139">
        <f t="shared" si="35"/>
        <v>0</v>
      </c>
      <c r="BL57" s="139">
        <f t="shared" si="35"/>
        <v>0</v>
      </c>
      <c r="BM57" s="139">
        <f t="shared" si="35"/>
        <v>0</v>
      </c>
      <c r="BN57" s="139">
        <f t="shared" si="35"/>
        <v>0</v>
      </c>
      <c r="BO57" s="140">
        <v>0</v>
      </c>
      <c r="BP57" s="139">
        <f t="shared" si="35"/>
        <v>166813</v>
      </c>
      <c r="BQ57" s="139">
        <f t="shared" si="35"/>
        <v>50897</v>
      </c>
      <c r="BR57" s="139">
        <f t="shared" si="35"/>
        <v>18638</v>
      </c>
      <c r="BS57" s="139">
        <f t="shared" si="35"/>
        <v>0</v>
      </c>
      <c r="BT57" s="139">
        <f t="shared" si="35"/>
        <v>26425</v>
      </c>
      <c r="BU57" s="139">
        <f t="shared" si="35"/>
        <v>5834</v>
      </c>
      <c r="BV57" s="139">
        <f t="shared" si="35"/>
        <v>63770</v>
      </c>
      <c r="BW57" s="139">
        <f t="shared" si="37"/>
        <v>6801</v>
      </c>
      <c r="BX57" s="139">
        <f t="shared" si="38"/>
        <v>51073</v>
      </c>
      <c r="BY57" s="139">
        <f t="shared" si="39"/>
        <v>5896</v>
      </c>
      <c r="BZ57" s="139">
        <f t="shared" si="40"/>
        <v>0</v>
      </c>
      <c r="CA57" s="139">
        <f t="shared" si="36"/>
        <v>52146</v>
      </c>
      <c r="CB57" s="139">
        <f t="shared" si="36"/>
        <v>18437</v>
      </c>
      <c r="CC57" s="139">
        <f t="shared" si="36"/>
        <v>7549</v>
      </c>
      <c r="CD57" s="139">
        <f t="shared" si="36"/>
        <v>294</v>
      </c>
      <c r="CE57" s="139">
        <f t="shared" si="36"/>
        <v>25866</v>
      </c>
      <c r="CF57" s="140">
        <v>0</v>
      </c>
      <c r="CG57" s="139">
        <f t="shared" si="36"/>
        <v>0</v>
      </c>
      <c r="CH57" s="139">
        <f t="shared" si="36"/>
        <v>15662</v>
      </c>
      <c r="CI57" s="139">
        <f t="shared" si="36"/>
        <v>182475</v>
      </c>
    </row>
    <row r="58" spans="1:87" s="123" customFormat="1" ht="12" customHeight="1">
      <c r="A58" s="124" t="s">
        <v>206</v>
      </c>
      <c r="B58" s="125" t="s">
        <v>308</v>
      </c>
      <c r="C58" s="124" t="s">
        <v>309</v>
      </c>
      <c r="D58" s="139">
        <f t="shared" si="3"/>
        <v>0</v>
      </c>
      <c r="E58" s="139">
        <f t="shared" si="4"/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40">
        <v>0</v>
      </c>
      <c r="L58" s="139">
        <f t="shared" si="5"/>
        <v>330741</v>
      </c>
      <c r="M58" s="139">
        <f t="shared" si="6"/>
        <v>110902</v>
      </c>
      <c r="N58" s="139">
        <v>110902</v>
      </c>
      <c r="O58" s="139"/>
      <c r="P58" s="139">
        <v>0</v>
      </c>
      <c r="Q58" s="139">
        <v>0</v>
      </c>
      <c r="R58" s="139">
        <f t="shared" si="7"/>
        <v>188369</v>
      </c>
      <c r="S58" s="139">
        <v>0</v>
      </c>
      <c r="T58" s="139">
        <v>176240</v>
      </c>
      <c r="U58" s="139">
        <v>12129</v>
      </c>
      <c r="V58" s="139">
        <v>0</v>
      </c>
      <c r="W58" s="139">
        <f t="shared" si="8"/>
        <v>31470</v>
      </c>
      <c r="X58" s="139">
        <v>0</v>
      </c>
      <c r="Y58" s="139">
        <v>20275</v>
      </c>
      <c r="Z58" s="139">
        <v>11195</v>
      </c>
      <c r="AA58" s="139">
        <v>0</v>
      </c>
      <c r="AB58" s="140">
        <v>0</v>
      </c>
      <c r="AC58" s="139">
        <v>0</v>
      </c>
      <c r="AD58" s="139">
        <v>0</v>
      </c>
      <c r="AE58" s="139">
        <f t="shared" si="9"/>
        <v>330741</v>
      </c>
      <c r="AF58" s="139">
        <f t="shared" si="10"/>
        <v>0</v>
      </c>
      <c r="AG58" s="139">
        <f t="shared" si="11"/>
        <v>0</v>
      </c>
      <c r="AH58" s="139">
        <v>0</v>
      </c>
      <c r="AI58" s="139">
        <v>0</v>
      </c>
      <c r="AJ58" s="139">
        <v>0</v>
      </c>
      <c r="AK58" s="139">
        <v>0</v>
      </c>
      <c r="AL58" s="139">
        <v>0</v>
      </c>
      <c r="AM58" s="140">
        <v>0</v>
      </c>
      <c r="AN58" s="139">
        <f t="shared" si="12"/>
        <v>0</v>
      </c>
      <c r="AO58" s="139">
        <f t="shared" si="13"/>
        <v>0</v>
      </c>
      <c r="AP58" s="139">
        <v>0</v>
      </c>
      <c r="AQ58" s="139">
        <v>0</v>
      </c>
      <c r="AR58" s="139">
        <v>0</v>
      </c>
      <c r="AS58" s="139">
        <v>0</v>
      </c>
      <c r="AT58" s="139">
        <f t="shared" si="14"/>
        <v>0</v>
      </c>
      <c r="AU58" s="139">
        <v>0</v>
      </c>
      <c r="AV58" s="139">
        <v>0</v>
      </c>
      <c r="AW58" s="139">
        <v>0</v>
      </c>
      <c r="AX58" s="139">
        <v>0</v>
      </c>
      <c r="AY58" s="139">
        <f t="shared" si="15"/>
        <v>0</v>
      </c>
      <c r="AZ58" s="139">
        <v>0</v>
      </c>
      <c r="BA58" s="139">
        <v>0</v>
      </c>
      <c r="BB58" s="139">
        <v>0</v>
      </c>
      <c r="BC58" s="139">
        <v>0</v>
      </c>
      <c r="BD58" s="140">
        <v>0</v>
      </c>
      <c r="BE58" s="139">
        <v>0</v>
      </c>
      <c r="BF58" s="139">
        <v>0</v>
      </c>
      <c r="BG58" s="139">
        <f t="shared" si="16"/>
        <v>0</v>
      </c>
      <c r="BH58" s="139">
        <f t="shared" si="35"/>
        <v>0</v>
      </c>
      <c r="BI58" s="139">
        <f t="shared" si="35"/>
        <v>0</v>
      </c>
      <c r="BJ58" s="139">
        <f t="shared" si="35"/>
        <v>0</v>
      </c>
      <c r="BK58" s="139">
        <f t="shared" si="35"/>
        <v>0</v>
      </c>
      <c r="BL58" s="139">
        <f t="shared" si="35"/>
        <v>0</v>
      </c>
      <c r="BM58" s="139">
        <f t="shared" si="35"/>
        <v>0</v>
      </c>
      <c r="BN58" s="139">
        <f t="shared" si="35"/>
        <v>0</v>
      </c>
      <c r="BO58" s="140">
        <v>0</v>
      </c>
      <c r="BP58" s="139">
        <f t="shared" si="35"/>
        <v>330741</v>
      </c>
      <c r="BQ58" s="139">
        <f t="shared" si="35"/>
        <v>110902</v>
      </c>
      <c r="BR58" s="139">
        <f t="shared" si="35"/>
        <v>110902</v>
      </c>
      <c r="BS58" s="139">
        <f t="shared" si="35"/>
        <v>0</v>
      </c>
      <c r="BT58" s="139">
        <f t="shared" si="35"/>
        <v>0</v>
      </c>
      <c r="BU58" s="139">
        <f t="shared" si="35"/>
        <v>0</v>
      </c>
      <c r="BV58" s="139">
        <f t="shared" si="35"/>
        <v>188369</v>
      </c>
      <c r="BW58" s="139">
        <f t="shared" si="37"/>
        <v>0</v>
      </c>
      <c r="BX58" s="139">
        <f t="shared" si="38"/>
        <v>176240</v>
      </c>
      <c r="BY58" s="139">
        <f t="shared" si="39"/>
        <v>12129</v>
      </c>
      <c r="BZ58" s="139">
        <f t="shared" si="40"/>
        <v>0</v>
      </c>
      <c r="CA58" s="139">
        <f t="shared" si="36"/>
        <v>31470</v>
      </c>
      <c r="CB58" s="139">
        <f t="shared" si="36"/>
        <v>0</v>
      </c>
      <c r="CC58" s="139">
        <f t="shared" si="36"/>
        <v>20275</v>
      </c>
      <c r="CD58" s="139">
        <f t="shared" si="36"/>
        <v>11195</v>
      </c>
      <c r="CE58" s="139">
        <f t="shared" si="36"/>
        <v>0</v>
      </c>
      <c r="CF58" s="140">
        <v>0</v>
      </c>
      <c r="CG58" s="139">
        <f t="shared" si="36"/>
        <v>0</v>
      </c>
      <c r="CH58" s="139">
        <f t="shared" si="36"/>
        <v>0</v>
      </c>
      <c r="CI58" s="139">
        <f t="shared" si="36"/>
        <v>330741</v>
      </c>
    </row>
    <row r="59" spans="1:87" s="123" customFormat="1" ht="12" customHeight="1">
      <c r="A59" s="124" t="s">
        <v>206</v>
      </c>
      <c r="B59" s="125" t="s">
        <v>310</v>
      </c>
      <c r="C59" s="124" t="s">
        <v>311</v>
      </c>
      <c r="D59" s="139">
        <f t="shared" si="3"/>
        <v>0</v>
      </c>
      <c r="E59" s="139">
        <f t="shared" si="4"/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40">
        <v>0</v>
      </c>
      <c r="L59" s="139">
        <f t="shared" si="5"/>
        <v>1075493</v>
      </c>
      <c r="M59" s="139">
        <f t="shared" si="6"/>
        <v>69829</v>
      </c>
      <c r="N59" s="139">
        <v>69829</v>
      </c>
      <c r="O59" s="139">
        <v>0</v>
      </c>
      <c r="P59" s="139">
        <v>0</v>
      </c>
      <c r="Q59" s="139">
        <v>0</v>
      </c>
      <c r="R59" s="139">
        <f t="shared" si="7"/>
        <v>630721</v>
      </c>
      <c r="S59" s="139">
        <v>0</v>
      </c>
      <c r="T59" s="139">
        <v>630721</v>
      </c>
      <c r="U59" s="139">
        <v>0</v>
      </c>
      <c r="V59" s="139">
        <v>0</v>
      </c>
      <c r="W59" s="139">
        <f t="shared" si="8"/>
        <v>374943</v>
      </c>
      <c r="X59" s="139">
        <v>0</v>
      </c>
      <c r="Y59" s="139">
        <v>374943</v>
      </c>
      <c r="Z59" s="139">
        <v>0</v>
      </c>
      <c r="AA59" s="139">
        <v>0</v>
      </c>
      <c r="AB59" s="140">
        <v>0</v>
      </c>
      <c r="AC59" s="139">
        <v>0</v>
      </c>
      <c r="AD59" s="139">
        <v>0</v>
      </c>
      <c r="AE59" s="139">
        <f t="shared" si="9"/>
        <v>1075493</v>
      </c>
      <c r="AF59" s="139">
        <f t="shared" si="10"/>
        <v>0</v>
      </c>
      <c r="AG59" s="139">
        <f t="shared" si="11"/>
        <v>0</v>
      </c>
      <c r="AH59" s="139">
        <v>0</v>
      </c>
      <c r="AI59" s="139">
        <v>0</v>
      </c>
      <c r="AJ59" s="139">
        <v>0</v>
      </c>
      <c r="AK59" s="139">
        <v>0</v>
      </c>
      <c r="AL59" s="139">
        <v>0</v>
      </c>
      <c r="AM59" s="140">
        <v>0</v>
      </c>
      <c r="AN59" s="139">
        <f t="shared" si="12"/>
        <v>0</v>
      </c>
      <c r="AO59" s="139">
        <f t="shared" si="13"/>
        <v>0</v>
      </c>
      <c r="AP59" s="139">
        <v>0</v>
      </c>
      <c r="AQ59" s="139">
        <v>0</v>
      </c>
      <c r="AR59" s="139">
        <v>0</v>
      </c>
      <c r="AS59" s="139">
        <v>0</v>
      </c>
      <c r="AT59" s="139">
        <f t="shared" si="14"/>
        <v>0</v>
      </c>
      <c r="AU59" s="139">
        <v>0</v>
      </c>
      <c r="AV59" s="139">
        <v>0</v>
      </c>
      <c r="AW59" s="139">
        <v>0</v>
      </c>
      <c r="AX59" s="139">
        <v>0</v>
      </c>
      <c r="AY59" s="139">
        <f t="shared" si="15"/>
        <v>0</v>
      </c>
      <c r="AZ59" s="139">
        <v>0</v>
      </c>
      <c r="BA59" s="139">
        <v>0</v>
      </c>
      <c r="BB59" s="139">
        <v>0</v>
      </c>
      <c r="BC59" s="139">
        <v>0</v>
      </c>
      <c r="BD59" s="140">
        <v>0</v>
      </c>
      <c r="BE59" s="139">
        <v>0</v>
      </c>
      <c r="BF59" s="139">
        <v>0</v>
      </c>
      <c r="BG59" s="139">
        <f t="shared" si="16"/>
        <v>0</v>
      </c>
      <c r="BH59" s="139">
        <f t="shared" si="35"/>
        <v>0</v>
      </c>
      <c r="BI59" s="139">
        <f t="shared" si="35"/>
        <v>0</v>
      </c>
      <c r="BJ59" s="139">
        <f t="shared" si="35"/>
        <v>0</v>
      </c>
      <c r="BK59" s="139">
        <f t="shared" si="35"/>
        <v>0</v>
      </c>
      <c r="BL59" s="139">
        <f t="shared" si="35"/>
        <v>0</v>
      </c>
      <c r="BM59" s="139">
        <f t="shared" si="35"/>
        <v>0</v>
      </c>
      <c r="BN59" s="139">
        <f t="shared" si="35"/>
        <v>0</v>
      </c>
      <c r="BO59" s="140">
        <v>0</v>
      </c>
      <c r="BP59" s="139">
        <f>SUM(L59,AN59)</f>
        <v>1075493</v>
      </c>
      <c r="BQ59" s="139">
        <f>SUM(M59,AO59)</f>
        <v>69829</v>
      </c>
      <c r="BR59" s="139">
        <f t="shared" si="35"/>
        <v>69829</v>
      </c>
      <c r="BS59" s="139">
        <f t="shared" si="35"/>
        <v>0</v>
      </c>
      <c r="BT59" s="139">
        <f t="shared" si="35"/>
        <v>0</v>
      </c>
      <c r="BU59" s="139">
        <f>SUM(Q59,AS59)</f>
        <v>0</v>
      </c>
      <c r="BV59" s="139">
        <f>SUM(R59,AT59)</f>
        <v>630721</v>
      </c>
      <c r="BW59" s="139">
        <f t="shared" si="37"/>
        <v>0</v>
      </c>
      <c r="BX59" s="139">
        <f t="shared" si="38"/>
        <v>630721</v>
      </c>
      <c r="BY59" s="139">
        <f t="shared" si="39"/>
        <v>0</v>
      </c>
      <c r="BZ59" s="139">
        <f t="shared" si="40"/>
        <v>0</v>
      </c>
      <c r="CA59" s="139">
        <f t="shared" si="36"/>
        <v>374943</v>
      </c>
      <c r="CB59" s="139">
        <f t="shared" si="36"/>
        <v>0</v>
      </c>
      <c r="CC59" s="139">
        <f t="shared" si="36"/>
        <v>374943</v>
      </c>
      <c r="CD59" s="139">
        <f t="shared" si="36"/>
        <v>0</v>
      </c>
      <c r="CE59" s="139">
        <f t="shared" si="36"/>
        <v>0</v>
      </c>
      <c r="CF59" s="140">
        <v>0</v>
      </c>
      <c r="CG59" s="139">
        <f t="shared" si="36"/>
        <v>0</v>
      </c>
      <c r="CH59" s="139">
        <f t="shared" si="36"/>
        <v>0</v>
      </c>
      <c r="CI59" s="139">
        <f t="shared" si="36"/>
        <v>1075493</v>
      </c>
    </row>
    <row r="60" spans="1:87" s="123" customFormat="1" ht="12" customHeight="1">
      <c r="A60" s="124" t="s">
        <v>206</v>
      </c>
      <c r="B60" s="125" t="s">
        <v>312</v>
      </c>
      <c r="C60" s="124" t="s">
        <v>313</v>
      </c>
      <c r="D60" s="139">
        <f t="shared" si="3"/>
        <v>0</v>
      </c>
      <c r="E60" s="139">
        <f t="shared" si="4"/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40">
        <v>0</v>
      </c>
      <c r="L60" s="139">
        <f t="shared" si="5"/>
        <v>1300344</v>
      </c>
      <c r="M60" s="139">
        <f t="shared" si="6"/>
        <v>219018</v>
      </c>
      <c r="N60" s="139">
        <v>131424</v>
      </c>
      <c r="O60" s="139">
        <v>0</v>
      </c>
      <c r="P60" s="139">
        <v>87594</v>
      </c>
      <c r="Q60" s="139">
        <v>0</v>
      </c>
      <c r="R60" s="139">
        <f t="shared" si="7"/>
        <v>1070261</v>
      </c>
      <c r="S60" s="139">
        <v>0</v>
      </c>
      <c r="T60" s="139">
        <v>1045033</v>
      </c>
      <c r="U60" s="139">
        <v>25228</v>
      </c>
      <c r="V60" s="139">
        <v>0</v>
      </c>
      <c r="W60" s="139">
        <f t="shared" si="8"/>
        <v>11065</v>
      </c>
      <c r="X60" s="139">
        <v>0</v>
      </c>
      <c r="Y60" s="139">
        <v>11065</v>
      </c>
      <c r="Z60" s="139">
        <v>0</v>
      </c>
      <c r="AA60" s="139">
        <v>0</v>
      </c>
      <c r="AB60" s="140">
        <v>0</v>
      </c>
      <c r="AC60" s="139">
        <v>0</v>
      </c>
      <c r="AD60" s="139">
        <v>368211</v>
      </c>
      <c r="AE60" s="139">
        <f t="shared" si="9"/>
        <v>1668555</v>
      </c>
      <c r="AF60" s="139">
        <f t="shared" si="10"/>
        <v>0</v>
      </c>
      <c r="AG60" s="139">
        <f t="shared" si="11"/>
        <v>0</v>
      </c>
      <c r="AH60" s="139">
        <v>0</v>
      </c>
      <c r="AI60" s="139">
        <v>0</v>
      </c>
      <c r="AJ60" s="139">
        <v>0</v>
      </c>
      <c r="AK60" s="139">
        <v>0</v>
      </c>
      <c r="AL60" s="139">
        <v>0</v>
      </c>
      <c r="AM60" s="140">
        <v>0</v>
      </c>
      <c r="AN60" s="139">
        <f t="shared" si="12"/>
        <v>0</v>
      </c>
      <c r="AO60" s="139">
        <f t="shared" si="13"/>
        <v>0</v>
      </c>
      <c r="AP60" s="139">
        <v>0</v>
      </c>
      <c r="AQ60" s="139">
        <v>0</v>
      </c>
      <c r="AR60" s="139">
        <v>0</v>
      </c>
      <c r="AS60" s="139">
        <v>0</v>
      </c>
      <c r="AT60" s="139">
        <f t="shared" si="14"/>
        <v>0</v>
      </c>
      <c r="AU60" s="139">
        <v>0</v>
      </c>
      <c r="AV60" s="139">
        <v>0</v>
      </c>
      <c r="AW60" s="139">
        <v>0</v>
      </c>
      <c r="AX60" s="139">
        <v>0</v>
      </c>
      <c r="AY60" s="139">
        <f t="shared" si="15"/>
        <v>0</v>
      </c>
      <c r="AZ60" s="139">
        <v>0</v>
      </c>
      <c r="BA60" s="139">
        <v>0</v>
      </c>
      <c r="BB60" s="139">
        <v>0</v>
      </c>
      <c r="BC60" s="139">
        <v>0</v>
      </c>
      <c r="BD60" s="140">
        <v>0</v>
      </c>
      <c r="BE60" s="139">
        <v>0</v>
      </c>
      <c r="BF60" s="139">
        <v>0</v>
      </c>
      <c r="BG60" s="139">
        <f t="shared" si="16"/>
        <v>0</v>
      </c>
      <c r="BH60" s="139">
        <f aca="true" t="shared" si="41" ref="BH60:BN60">SUM(D60,AF60)</f>
        <v>0</v>
      </c>
      <c r="BI60" s="139">
        <f t="shared" si="41"/>
        <v>0</v>
      </c>
      <c r="BJ60" s="139">
        <f t="shared" si="41"/>
        <v>0</v>
      </c>
      <c r="BK60" s="139">
        <f t="shared" si="41"/>
        <v>0</v>
      </c>
      <c r="BL60" s="139">
        <f t="shared" si="41"/>
        <v>0</v>
      </c>
      <c r="BM60" s="139">
        <f t="shared" si="41"/>
        <v>0</v>
      </c>
      <c r="BN60" s="139">
        <f t="shared" si="41"/>
        <v>0</v>
      </c>
      <c r="BO60" s="140">
        <v>0</v>
      </c>
      <c r="BP60" s="139">
        <f>SUM(L60,AN60)</f>
        <v>1300344</v>
      </c>
      <c r="BQ60" s="139">
        <f>SUM(M60,AO60)</f>
        <v>219018</v>
      </c>
      <c r="BR60" s="139">
        <f>SUM(N60,AP60)</f>
        <v>131424</v>
      </c>
      <c r="BS60" s="139">
        <f>SUM(O60,AQ60)</f>
        <v>0</v>
      </c>
      <c r="BT60" s="139">
        <f>SUM(P60,AR60)</f>
        <v>87594</v>
      </c>
      <c r="BU60" s="139">
        <f>SUM(Q60,AS60)</f>
        <v>0</v>
      </c>
      <c r="BV60" s="139">
        <f>SUM(R60,AT60)</f>
        <v>1070261</v>
      </c>
      <c r="BW60" s="139">
        <f t="shared" si="37"/>
        <v>0</v>
      </c>
      <c r="BX60" s="139">
        <f t="shared" si="38"/>
        <v>1045033</v>
      </c>
      <c r="BY60" s="139">
        <f t="shared" si="39"/>
        <v>25228</v>
      </c>
      <c r="BZ60" s="139">
        <f t="shared" si="40"/>
        <v>0</v>
      </c>
      <c r="CA60" s="139">
        <f t="shared" si="36"/>
        <v>11065</v>
      </c>
      <c r="CB60" s="139">
        <f t="shared" si="36"/>
        <v>0</v>
      </c>
      <c r="CC60" s="139">
        <f t="shared" si="36"/>
        <v>11065</v>
      </c>
      <c r="CD60" s="139">
        <f t="shared" si="36"/>
        <v>0</v>
      </c>
      <c r="CE60" s="139">
        <f t="shared" si="36"/>
        <v>0</v>
      </c>
      <c r="CF60" s="140">
        <v>0</v>
      </c>
      <c r="CG60" s="139">
        <f t="shared" si="36"/>
        <v>0</v>
      </c>
      <c r="CH60" s="139">
        <f t="shared" si="36"/>
        <v>368211</v>
      </c>
      <c r="CI60" s="139">
        <f t="shared" si="36"/>
        <v>1668555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12.59765625" style="136" customWidth="1"/>
    <col min="4" max="9" width="13.8984375" style="138" customWidth="1"/>
    <col min="10" max="10" width="6.59765625" style="137" customWidth="1"/>
    <col min="11" max="11" width="35.59765625" style="136" customWidth="1"/>
    <col min="12" max="17" width="13.8984375" style="138" customWidth="1"/>
    <col min="18" max="18" width="6.59765625" style="137" customWidth="1"/>
    <col min="19" max="19" width="35.59765625" style="136" customWidth="1"/>
    <col min="20" max="25" width="13.8984375" style="138" customWidth="1"/>
    <col min="26" max="26" width="6.59765625" style="137" customWidth="1"/>
    <col min="27" max="27" width="35.59765625" style="136" customWidth="1"/>
    <col min="28" max="33" width="13.8984375" style="138" customWidth="1"/>
    <col min="34" max="34" width="6.59765625" style="137" customWidth="1"/>
    <col min="35" max="35" width="35.59765625" style="136" customWidth="1"/>
    <col min="36" max="41" width="13.8984375" style="138" customWidth="1"/>
    <col min="42" max="42" width="6.59765625" style="137" customWidth="1"/>
    <col min="43" max="43" width="35.59765625" style="136" customWidth="1"/>
    <col min="44" max="49" width="13.8984375" style="138" customWidth="1"/>
    <col min="50" max="50" width="6.59765625" style="137" customWidth="1"/>
    <col min="51" max="51" width="35.59765625" style="136" customWidth="1"/>
    <col min="52" max="52" width="14.09765625" style="138" customWidth="1"/>
    <col min="53" max="57" width="13.8984375" style="138" customWidth="1"/>
    <col min="58" max="16384" width="9" style="136" customWidth="1"/>
  </cols>
  <sheetData>
    <row r="1" spans="1:57" s="44" customFormat="1" ht="17.25">
      <c r="A1" s="114" t="s">
        <v>204</v>
      </c>
      <c r="B1" s="133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3" t="s">
        <v>149</v>
      </c>
      <c r="B2" s="156" t="s">
        <v>150</v>
      </c>
      <c r="C2" s="159" t="s">
        <v>151</v>
      </c>
      <c r="D2" s="115" t="s">
        <v>152</v>
      </c>
      <c r="E2" s="94"/>
      <c r="F2" s="94"/>
      <c r="G2" s="94"/>
      <c r="H2" s="94"/>
      <c r="I2" s="94"/>
      <c r="J2" s="115" t="s">
        <v>34</v>
      </c>
      <c r="K2" s="50"/>
      <c r="L2" s="50"/>
      <c r="M2" s="50"/>
      <c r="N2" s="50"/>
      <c r="O2" s="50"/>
      <c r="P2" s="50"/>
      <c r="Q2" s="95"/>
      <c r="R2" s="115" t="s">
        <v>35</v>
      </c>
      <c r="S2" s="50"/>
      <c r="T2" s="50"/>
      <c r="U2" s="50"/>
      <c r="V2" s="50"/>
      <c r="W2" s="50"/>
      <c r="X2" s="50"/>
      <c r="Y2" s="95"/>
      <c r="Z2" s="115" t="s">
        <v>36</v>
      </c>
      <c r="AA2" s="50"/>
      <c r="AB2" s="50"/>
      <c r="AC2" s="50"/>
      <c r="AD2" s="50"/>
      <c r="AE2" s="50"/>
      <c r="AF2" s="50"/>
      <c r="AG2" s="95"/>
      <c r="AH2" s="115" t="s">
        <v>37</v>
      </c>
      <c r="AI2" s="50"/>
      <c r="AJ2" s="50"/>
      <c r="AK2" s="50"/>
      <c r="AL2" s="50"/>
      <c r="AM2" s="50"/>
      <c r="AN2" s="50"/>
      <c r="AO2" s="95"/>
      <c r="AP2" s="115" t="s">
        <v>38</v>
      </c>
      <c r="AQ2" s="50"/>
      <c r="AR2" s="50"/>
      <c r="AS2" s="50"/>
      <c r="AT2" s="50"/>
      <c r="AU2" s="50"/>
      <c r="AV2" s="50"/>
      <c r="AW2" s="95"/>
      <c r="AX2" s="115" t="s">
        <v>39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4"/>
      <c r="B3" s="157"/>
      <c r="C3" s="160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4"/>
      <c r="B4" s="157"/>
      <c r="C4" s="161"/>
      <c r="D4" s="99" t="s">
        <v>0</v>
      </c>
      <c r="E4" s="50"/>
      <c r="F4" s="98"/>
      <c r="G4" s="99" t="s">
        <v>153</v>
      </c>
      <c r="H4" s="50"/>
      <c r="I4" s="98"/>
      <c r="J4" s="153" t="s">
        <v>33</v>
      </c>
      <c r="K4" s="159" t="s">
        <v>154</v>
      </c>
      <c r="L4" s="99" t="s">
        <v>0</v>
      </c>
      <c r="M4" s="50"/>
      <c r="N4" s="98"/>
      <c r="O4" s="99" t="s">
        <v>153</v>
      </c>
      <c r="P4" s="50"/>
      <c r="Q4" s="98"/>
      <c r="R4" s="153" t="s">
        <v>33</v>
      </c>
      <c r="S4" s="159" t="s">
        <v>154</v>
      </c>
      <c r="T4" s="99" t="s">
        <v>0</v>
      </c>
      <c r="U4" s="50"/>
      <c r="V4" s="98"/>
      <c r="W4" s="99" t="s">
        <v>153</v>
      </c>
      <c r="X4" s="50"/>
      <c r="Y4" s="98"/>
      <c r="Z4" s="153" t="s">
        <v>33</v>
      </c>
      <c r="AA4" s="159" t="s">
        <v>154</v>
      </c>
      <c r="AB4" s="99" t="s">
        <v>0</v>
      </c>
      <c r="AC4" s="50"/>
      <c r="AD4" s="98"/>
      <c r="AE4" s="99" t="s">
        <v>153</v>
      </c>
      <c r="AF4" s="50"/>
      <c r="AG4" s="98"/>
      <c r="AH4" s="153" t="s">
        <v>33</v>
      </c>
      <c r="AI4" s="159" t="s">
        <v>154</v>
      </c>
      <c r="AJ4" s="99" t="s">
        <v>0</v>
      </c>
      <c r="AK4" s="50"/>
      <c r="AL4" s="98"/>
      <c r="AM4" s="99" t="s">
        <v>153</v>
      </c>
      <c r="AN4" s="50"/>
      <c r="AO4" s="98"/>
      <c r="AP4" s="153" t="s">
        <v>33</v>
      </c>
      <c r="AQ4" s="159" t="s">
        <v>154</v>
      </c>
      <c r="AR4" s="99" t="s">
        <v>0</v>
      </c>
      <c r="AS4" s="50"/>
      <c r="AT4" s="98"/>
      <c r="AU4" s="99" t="s">
        <v>153</v>
      </c>
      <c r="AV4" s="50"/>
      <c r="AW4" s="98"/>
      <c r="AX4" s="153" t="s">
        <v>33</v>
      </c>
      <c r="AY4" s="159" t="s">
        <v>154</v>
      </c>
      <c r="AZ4" s="99" t="s">
        <v>0</v>
      </c>
      <c r="BA4" s="50"/>
      <c r="BB4" s="98"/>
      <c r="BC4" s="99" t="s">
        <v>153</v>
      </c>
      <c r="BD4" s="50"/>
      <c r="BE4" s="98"/>
    </row>
    <row r="5" spans="1:57" s="44" customFormat="1" ht="22.5">
      <c r="A5" s="154"/>
      <c r="B5" s="157"/>
      <c r="C5" s="161"/>
      <c r="D5" s="116" t="s">
        <v>155</v>
      </c>
      <c r="E5" s="105" t="s">
        <v>156</v>
      </c>
      <c r="F5" s="56" t="s">
        <v>157</v>
      </c>
      <c r="G5" s="98" t="s">
        <v>155</v>
      </c>
      <c r="H5" s="105" t="s">
        <v>156</v>
      </c>
      <c r="I5" s="56" t="s">
        <v>157</v>
      </c>
      <c r="J5" s="154"/>
      <c r="K5" s="161"/>
      <c r="L5" s="116" t="s">
        <v>155</v>
      </c>
      <c r="M5" s="105" t="s">
        <v>156</v>
      </c>
      <c r="N5" s="56" t="s">
        <v>158</v>
      </c>
      <c r="O5" s="116" t="s">
        <v>155</v>
      </c>
      <c r="P5" s="105" t="s">
        <v>156</v>
      </c>
      <c r="Q5" s="56" t="s">
        <v>158</v>
      </c>
      <c r="R5" s="154"/>
      <c r="S5" s="161"/>
      <c r="T5" s="116" t="s">
        <v>155</v>
      </c>
      <c r="U5" s="105" t="s">
        <v>156</v>
      </c>
      <c r="V5" s="56" t="s">
        <v>158</v>
      </c>
      <c r="W5" s="116" t="s">
        <v>155</v>
      </c>
      <c r="X5" s="105" t="s">
        <v>156</v>
      </c>
      <c r="Y5" s="56" t="s">
        <v>158</v>
      </c>
      <c r="Z5" s="154"/>
      <c r="AA5" s="161"/>
      <c r="AB5" s="116" t="s">
        <v>155</v>
      </c>
      <c r="AC5" s="105" t="s">
        <v>156</v>
      </c>
      <c r="AD5" s="56" t="s">
        <v>158</v>
      </c>
      <c r="AE5" s="116" t="s">
        <v>155</v>
      </c>
      <c r="AF5" s="105" t="s">
        <v>156</v>
      </c>
      <c r="AG5" s="56" t="s">
        <v>158</v>
      </c>
      <c r="AH5" s="154"/>
      <c r="AI5" s="161"/>
      <c r="AJ5" s="116" t="s">
        <v>155</v>
      </c>
      <c r="AK5" s="105" t="s">
        <v>156</v>
      </c>
      <c r="AL5" s="56" t="s">
        <v>158</v>
      </c>
      <c r="AM5" s="116" t="s">
        <v>155</v>
      </c>
      <c r="AN5" s="105" t="s">
        <v>156</v>
      </c>
      <c r="AO5" s="56" t="s">
        <v>158</v>
      </c>
      <c r="AP5" s="154"/>
      <c r="AQ5" s="161"/>
      <c r="AR5" s="116" t="s">
        <v>155</v>
      </c>
      <c r="AS5" s="105" t="s">
        <v>156</v>
      </c>
      <c r="AT5" s="56" t="s">
        <v>158</v>
      </c>
      <c r="AU5" s="116" t="s">
        <v>155</v>
      </c>
      <c r="AV5" s="105" t="s">
        <v>156</v>
      </c>
      <c r="AW5" s="56" t="s">
        <v>158</v>
      </c>
      <c r="AX5" s="154"/>
      <c r="AY5" s="161"/>
      <c r="AZ5" s="116" t="s">
        <v>155</v>
      </c>
      <c r="BA5" s="105" t="s">
        <v>156</v>
      </c>
      <c r="BB5" s="56" t="s">
        <v>158</v>
      </c>
      <c r="BC5" s="116" t="s">
        <v>155</v>
      </c>
      <c r="BD5" s="105" t="s">
        <v>156</v>
      </c>
      <c r="BE5" s="56" t="s">
        <v>158</v>
      </c>
    </row>
    <row r="6" spans="1:57" s="45" customFormat="1" ht="13.5">
      <c r="A6" s="155"/>
      <c r="B6" s="158"/>
      <c r="C6" s="162"/>
      <c r="D6" s="117" t="s">
        <v>159</v>
      </c>
      <c r="E6" s="118" t="s">
        <v>159</v>
      </c>
      <c r="F6" s="118" t="s">
        <v>159</v>
      </c>
      <c r="G6" s="117" t="s">
        <v>159</v>
      </c>
      <c r="H6" s="118" t="s">
        <v>159</v>
      </c>
      <c r="I6" s="118" t="s">
        <v>159</v>
      </c>
      <c r="J6" s="155"/>
      <c r="K6" s="162"/>
      <c r="L6" s="117" t="s">
        <v>159</v>
      </c>
      <c r="M6" s="118" t="s">
        <v>159</v>
      </c>
      <c r="N6" s="118" t="s">
        <v>159</v>
      </c>
      <c r="O6" s="117" t="s">
        <v>159</v>
      </c>
      <c r="P6" s="118" t="s">
        <v>159</v>
      </c>
      <c r="Q6" s="118" t="s">
        <v>159</v>
      </c>
      <c r="R6" s="155"/>
      <c r="S6" s="162"/>
      <c r="T6" s="117" t="s">
        <v>159</v>
      </c>
      <c r="U6" s="118" t="s">
        <v>159</v>
      </c>
      <c r="V6" s="118" t="s">
        <v>159</v>
      </c>
      <c r="W6" s="117" t="s">
        <v>159</v>
      </c>
      <c r="X6" s="118" t="s">
        <v>159</v>
      </c>
      <c r="Y6" s="118" t="s">
        <v>159</v>
      </c>
      <c r="Z6" s="155"/>
      <c r="AA6" s="162"/>
      <c r="AB6" s="117" t="s">
        <v>159</v>
      </c>
      <c r="AC6" s="118" t="s">
        <v>159</v>
      </c>
      <c r="AD6" s="118" t="s">
        <v>159</v>
      </c>
      <c r="AE6" s="117" t="s">
        <v>159</v>
      </c>
      <c r="AF6" s="118" t="s">
        <v>159</v>
      </c>
      <c r="AG6" s="118" t="s">
        <v>159</v>
      </c>
      <c r="AH6" s="155"/>
      <c r="AI6" s="162"/>
      <c r="AJ6" s="117" t="s">
        <v>159</v>
      </c>
      <c r="AK6" s="118" t="s">
        <v>159</v>
      </c>
      <c r="AL6" s="118" t="s">
        <v>159</v>
      </c>
      <c r="AM6" s="117" t="s">
        <v>159</v>
      </c>
      <c r="AN6" s="118" t="s">
        <v>159</v>
      </c>
      <c r="AO6" s="118" t="s">
        <v>159</v>
      </c>
      <c r="AP6" s="155"/>
      <c r="AQ6" s="162"/>
      <c r="AR6" s="117" t="s">
        <v>159</v>
      </c>
      <c r="AS6" s="118" t="s">
        <v>159</v>
      </c>
      <c r="AT6" s="118" t="s">
        <v>159</v>
      </c>
      <c r="AU6" s="117" t="s">
        <v>159</v>
      </c>
      <c r="AV6" s="118" t="s">
        <v>159</v>
      </c>
      <c r="AW6" s="118" t="s">
        <v>159</v>
      </c>
      <c r="AX6" s="155"/>
      <c r="AY6" s="162"/>
      <c r="AZ6" s="117" t="s">
        <v>159</v>
      </c>
      <c r="BA6" s="118" t="s">
        <v>159</v>
      </c>
      <c r="BB6" s="118" t="s">
        <v>159</v>
      </c>
      <c r="BC6" s="117" t="s">
        <v>159</v>
      </c>
      <c r="BD6" s="118" t="s">
        <v>159</v>
      </c>
      <c r="BE6" s="118" t="s">
        <v>159</v>
      </c>
    </row>
    <row r="7" spans="1:57" s="128" customFormat="1" ht="12" customHeight="1">
      <c r="A7" s="120" t="s">
        <v>314</v>
      </c>
      <c r="B7" s="121">
        <v>47000</v>
      </c>
      <c r="C7" s="120" t="s">
        <v>157</v>
      </c>
      <c r="D7" s="122">
        <f aca="true" t="shared" si="0" ref="D7:I7">SUM(D8:D48)</f>
        <v>68918</v>
      </c>
      <c r="E7" s="122">
        <f t="shared" si="0"/>
        <v>4906275</v>
      </c>
      <c r="F7" s="122">
        <f t="shared" si="0"/>
        <v>4975193</v>
      </c>
      <c r="G7" s="122">
        <f t="shared" si="0"/>
        <v>10810</v>
      </c>
      <c r="H7" s="122">
        <f t="shared" si="0"/>
        <v>578189</v>
      </c>
      <c r="I7" s="122">
        <f t="shared" si="0"/>
        <v>588999</v>
      </c>
      <c r="J7" s="132">
        <f>COUNTIF(J8:J48,"&lt;&gt;")</f>
        <v>23</v>
      </c>
      <c r="K7" s="132">
        <f>COUNTIF(K8:K48,"&lt;&gt;")</f>
        <v>24</v>
      </c>
      <c r="L7" s="122">
        <f aca="true" t="shared" si="1" ref="L7:Q7">SUM(L8:L48)</f>
        <v>68918</v>
      </c>
      <c r="M7" s="122">
        <f t="shared" si="1"/>
        <v>4780850</v>
      </c>
      <c r="N7" s="122">
        <f t="shared" si="1"/>
        <v>4849768</v>
      </c>
      <c r="O7" s="122">
        <f t="shared" si="1"/>
        <v>4324</v>
      </c>
      <c r="P7" s="122">
        <f t="shared" si="1"/>
        <v>413929</v>
      </c>
      <c r="Q7" s="122">
        <f t="shared" si="1"/>
        <v>418253</v>
      </c>
      <c r="R7" s="132">
        <f>COUNTIF(R8:R48,"&lt;&gt;")</f>
        <v>6</v>
      </c>
      <c r="S7" s="132">
        <f>COUNTIF(S8:S48,"&lt;&gt;")</f>
        <v>7</v>
      </c>
      <c r="T7" s="122">
        <f aca="true" t="shared" si="2" ref="T7:Y7">SUM(T8:T48)</f>
        <v>0</v>
      </c>
      <c r="U7" s="122">
        <f t="shared" si="2"/>
        <v>125425</v>
      </c>
      <c r="V7" s="122">
        <f t="shared" si="2"/>
        <v>125425</v>
      </c>
      <c r="W7" s="122">
        <f t="shared" si="2"/>
        <v>6486</v>
      </c>
      <c r="X7" s="122">
        <f t="shared" si="2"/>
        <v>164260</v>
      </c>
      <c r="Y7" s="122">
        <f t="shared" si="2"/>
        <v>170746</v>
      </c>
      <c r="Z7" s="132">
        <f>COUNTIF(Z8:Z48,"&lt;&gt;")</f>
        <v>0</v>
      </c>
      <c r="AA7" s="132">
        <f>COUNTIF(AA8:AA48,"&lt;&gt;")</f>
        <v>0</v>
      </c>
      <c r="AB7" s="122">
        <f aca="true" t="shared" si="3" ref="AB7:AG7">SUM(AB8:AB48)</f>
        <v>0</v>
      </c>
      <c r="AC7" s="122">
        <f t="shared" si="3"/>
        <v>0</v>
      </c>
      <c r="AD7" s="122">
        <f t="shared" si="3"/>
        <v>0</v>
      </c>
      <c r="AE7" s="122">
        <f t="shared" si="3"/>
        <v>0</v>
      </c>
      <c r="AF7" s="122">
        <f t="shared" si="3"/>
        <v>0</v>
      </c>
      <c r="AG7" s="122">
        <f t="shared" si="3"/>
        <v>0</v>
      </c>
      <c r="AH7" s="132">
        <f>COUNTIF(AH8:AH48,"&lt;&gt;")</f>
        <v>0</v>
      </c>
      <c r="AI7" s="132">
        <f>COUNTIF(AI8:AI48,"&lt;&gt;")</f>
        <v>0</v>
      </c>
      <c r="AJ7" s="122">
        <f aca="true" t="shared" si="4" ref="AJ7:AO7">SUM(AJ8:AJ48)</f>
        <v>0</v>
      </c>
      <c r="AK7" s="122">
        <f t="shared" si="4"/>
        <v>0</v>
      </c>
      <c r="AL7" s="122">
        <f t="shared" si="4"/>
        <v>0</v>
      </c>
      <c r="AM7" s="122">
        <f t="shared" si="4"/>
        <v>0</v>
      </c>
      <c r="AN7" s="122">
        <f t="shared" si="4"/>
        <v>0</v>
      </c>
      <c r="AO7" s="122">
        <f t="shared" si="4"/>
        <v>0</v>
      </c>
      <c r="AP7" s="132">
        <f>COUNTIF(AP8:AP48,"&lt;&gt;")</f>
        <v>0</v>
      </c>
      <c r="AQ7" s="132">
        <f>COUNTIF(AQ8:AQ48,"&lt;&gt;")</f>
        <v>0</v>
      </c>
      <c r="AR7" s="122">
        <f aca="true" t="shared" si="5" ref="AR7:AW7">SUM(AR8:AR48)</f>
        <v>0</v>
      </c>
      <c r="AS7" s="122">
        <f t="shared" si="5"/>
        <v>0</v>
      </c>
      <c r="AT7" s="122">
        <f t="shared" si="5"/>
        <v>0</v>
      </c>
      <c r="AU7" s="122">
        <f t="shared" si="5"/>
        <v>0</v>
      </c>
      <c r="AV7" s="122">
        <f t="shared" si="5"/>
        <v>0</v>
      </c>
      <c r="AW7" s="122">
        <f t="shared" si="5"/>
        <v>0</v>
      </c>
      <c r="AX7" s="132">
        <f>COUNTIF(AX8:AX48,"&lt;&gt;")</f>
        <v>0</v>
      </c>
      <c r="AY7" s="132">
        <f>COUNTIF(AY8:AY48,"&lt;&gt;")</f>
        <v>0</v>
      </c>
      <c r="AZ7" s="122">
        <f aca="true" t="shared" si="6" ref="AZ7:BE7">SUM(AZ8:AZ48)</f>
        <v>0</v>
      </c>
      <c r="BA7" s="122">
        <f t="shared" si="6"/>
        <v>0</v>
      </c>
      <c r="BB7" s="122">
        <f t="shared" si="6"/>
        <v>0</v>
      </c>
      <c r="BC7" s="122">
        <f t="shared" si="6"/>
        <v>0</v>
      </c>
      <c r="BD7" s="122">
        <f t="shared" si="6"/>
        <v>0</v>
      </c>
      <c r="BE7" s="122">
        <f t="shared" si="6"/>
        <v>0</v>
      </c>
    </row>
    <row r="8" spans="1:57" s="123" customFormat="1" ht="12" customHeight="1">
      <c r="A8" s="124" t="s">
        <v>314</v>
      </c>
      <c r="B8" s="125" t="s">
        <v>315</v>
      </c>
      <c r="C8" s="124" t="s">
        <v>316</v>
      </c>
      <c r="D8" s="126">
        <f aca="true" t="shared" si="7" ref="D8:D48">SUM(L8,T8,AB8,AJ8,AR8,AZ8)</f>
        <v>0</v>
      </c>
      <c r="E8" s="126">
        <f aca="true" t="shared" si="8" ref="E8:E48">SUM(M8,U8,AC8,AK8,AS8,BA8)</f>
        <v>719235</v>
      </c>
      <c r="F8" s="126">
        <f aca="true" t="shared" si="9" ref="F8:F48">SUM(D8:E8)</f>
        <v>719235</v>
      </c>
      <c r="G8" s="126">
        <f aca="true" t="shared" si="10" ref="G8:G48">SUM(O8,W8,AE8,AM8,AU8,BC8)</f>
        <v>0</v>
      </c>
      <c r="H8" s="126">
        <f aca="true" t="shared" si="11" ref="H8:H48">SUM(P8,X8,AF8,AN8,AV8,BD8)</f>
        <v>0</v>
      </c>
      <c r="I8" s="126">
        <f aca="true" t="shared" si="12" ref="I8:I48">SUM(G8:H8)</f>
        <v>0</v>
      </c>
      <c r="J8" s="129" t="s">
        <v>317</v>
      </c>
      <c r="K8" s="130" t="s">
        <v>318</v>
      </c>
      <c r="L8" s="126">
        <v>0</v>
      </c>
      <c r="M8" s="126">
        <v>719235</v>
      </c>
      <c r="N8" s="126">
        <f aca="true" t="shared" si="13" ref="N8:N48">SUM(L8,+M8)</f>
        <v>719235</v>
      </c>
      <c r="O8" s="126">
        <v>0</v>
      </c>
      <c r="P8" s="126">
        <v>0</v>
      </c>
      <c r="Q8" s="126">
        <f aca="true" t="shared" si="14" ref="Q8:Q48">SUM(O8,+P8)</f>
        <v>0</v>
      </c>
      <c r="R8" s="129"/>
      <c r="S8" s="130"/>
      <c r="T8" s="126">
        <v>0</v>
      </c>
      <c r="U8" s="126">
        <v>0</v>
      </c>
      <c r="V8" s="126">
        <f aca="true" t="shared" si="15" ref="V8:V48">+SUM(T8,U8)</f>
        <v>0</v>
      </c>
      <c r="W8" s="126">
        <v>0</v>
      </c>
      <c r="X8" s="126">
        <v>0</v>
      </c>
      <c r="Y8" s="126">
        <f aca="true" t="shared" si="16" ref="Y8:Y48">+SUM(W8,X8)</f>
        <v>0</v>
      </c>
      <c r="Z8" s="129"/>
      <c r="AA8" s="130"/>
      <c r="AB8" s="126">
        <v>0</v>
      </c>
      <c r="AC8" s="126">
        <v>0</v>
      </c>
      <c r="AD8" s="126">
        <f aca="true" t="shared" si="17" ref="AD8:AD48">+SUM(AB8,AC8)</f>
        <v>0</v>
      </c>
      <c r="AE8" s="126">
        <v>0</v>
      </c>
      <c r="AF8" s="126">
        <v>0</v>
      </c>
      <c r="AG8" s="126">
        <f aca="true" t="shared" si="18" ref="AG8:AG48">SUM(AE8,+AF8)</f>
        <v>0</v>
      </c>
      <c r="AH8" s="129"/>
      <c r="AI8" s="130"/>
      <c r="AJ8" s="126">
        <v>0</v>
      </c>
      <c r="AK8" s="126">
        <v>0</v>
      </c>
      <c r="AL8" s="126">
        <f aca="true" t="shared" si="19" ref="AL8:AL48">SUM(AJ8,+AK8)</f>
        <v>0</v>
      </c>
      <c r="AM8" s="126">
        <v>0</v>
      </c>
      <c r="AN8" s="126">
        <v>0</v>
      </c>
      <c r="AO8" s="126">
        <f aca="true" t="shared" si="20" ref="AO8:AO48">SUM(AM8,+AN8)</f>
        <v>0</v>
      </c>
      <c r="AP8" s="129"/>
      <c r="AQ8" s="130"/>
      <c r="AR8" s="126">
        <v>0</v>
      </c>
      <c r="AS8" s="126">
        <v>0</v>
      </c>
      <c r="AT8" s="126">
        <f aca="true" t="shared" si="21" ref="AT8:AT48">SUM(AR8,+AS8)</f>
        <v>0</v>
      </c>
      <c r="AU8" s="126">
        <v>0</v>
      </c>
      <c r="AV8" s="126">
        <v>0</v>
      </c>
      <c r="AW8" s="126">
        <f aca="true" t="shared" si="22" ref="AW8:AW48">SUM(AU8,+AV8)</f>
        <v>0</v>
      </c>
      <c r="AX8" s="129"/>
      <c r="AY8" s="130"/>
      <c r="AZ8" s="126">
        <v>0</v>
      </c>
      <c r="BA8" s="126">
        <v>0</v>
      </c>
      <c r="BB8" s="126">
        <f aca="true" t="shared" si="23" ref="BB8:BB48">SUM(AZ8,BA8)</f>
        <v>0</v>
      </c>
      <c r="BC8" s="126">
        <v>0</v>
      </c>
      <c r="BD8" s="126">
        <v>0</v>
      </c>
      <c r="BE8" s="126">
        <f aca="true" t="shared" si="24" ref="BE8:BE48">SUM(BC8,+BD8)</f>
        <v>0</v>
      </c>
    </row>
    <row r="9" spans="1:57" s="123" customFormat="1" ht="12" customHeight="1">
      <c r="A9" s="124" t="s">
        <v>314</v>
      </c>
      <c r="B9" s="125" t="s">
        <v>319</v>
      </c>
      <c r="C9" s="124" t="s">
        <v>320</v>
      </c>
      <c r="D9" s="126">
        <f t="shared" si="7"/>
        <v>0</v>
      </c>
      <c r="E9" s="126">
        <f t="shared" si="8"/>
        <v>315641</v>
      </c>
      <c r="F9" s="126">
        <f t="shared" si="9"/>
        <v>315641</v>
      </c>
      <c r="G9" s="126">
        <f t="shared" si="10"/>
        <v>0</v>
      </c>
      <c r="H9" s="126">
        <f t="shared" si="11"/>
        <v>47732</v>
      </c>
      <c r="I9" s="126">
        <f t="shared" si="12"/>
        <v>47732</v>
      </c>
      <c r="J9" s="129" t="s">
        <v>321</v>
      </c>
      <c r="K9" s="130" t="s">
        <v>322</v>
      </c>
      <c r="L9" s="126">
        <v>0</v>
      </c>
      <c r="M9" s="126">
        <v>315641</v>
      </c>
      <c r="N9" s="126">
        <f t="shared" si="13"/>
        <v>315641</v>
      </c>
      <c r="O9" s="126">
        <v>0</v>
      </c>
      <c r="P9" s="126">
        <v>47732</v>
      </c>
      <c r="Q9" s="126">
        <f t="shared" si="14"/>
        <v>47732</v>
      </c>
      <c r="R9" s="129"/>
      <c r="S9" s="130"/>
      <c r="T9" s="126">
        <v>0</v>
      </c>
      <c r="U9" s="126">
        <v>0</v>
      </c>
      <c r="V9" s="126">
        <f t="shared" si="15"/>
        <v>0</v>
      </c>
      <c r="W9" s="126">
        <v>0</v>
      </c>
      <c r="X9" s="126">
        <v>0</v>
      </c>
      <c r="Y9" s="126">
        <f t="shared" si="16"/>
        <v>0</v>
      </c>
      <c r="Z9" s="129"/>
      <c r="AA9" s="130"/>
      <c r="AB9" s="126">
        <v>0</v>
      </c>
      <c r="AC9" s="126">
        <v>0</v>
      </c>
      <c r="AD9" s="126">
        <f t="shared" si="17"/>
        <v>0</v>
      </c>
      <c r="AE9" s="126">
        <v>0</v>
      </c>
      <c r="AF9" s="126">
        <v>0</v>
      </c>
      <c r="AG9" s="126">
        <f t="shared" si="18"/>
        <v>0</v>
      </c>
      <c r="AH9" s="129"/>
      <c r="AI9" s="130"/>
      <c r="AJ9" s="126">
        <v>0</v>
      </c>
      <c r="AK9" s="126">
        <v>0</v>
      </c>
      <c r="AL9" s="126">
        <f t="shared" si="19"/>
        <v>0</v>
      </c>
      <c r="AM9" s="126">
        <v>0</v>
      </c>
      <c r="AN9" s="126">
        <v>0</v>
      </c>
      <c r="AO9" s="126">
        <f t="shared" si="20"/>
        <v>0</v>
      </c>
      <c r="AP9" s="129"/>
      <c r="AQ9" s="130"/>
      <c r="AR9" s="126">
        <v>0</v>
      </c>
      <c r="AS9" s="126">
        <v>0</v>
      </c>
      <c r="AT9" s="126">
        <f t="shared" si="21"/>
        <v>0</v>
      </c>
      <c r="AU9" s="126">
        <v>0</v>
      </c>
      <c r="AV9" s="126">
        <v>0</v>
      </c>
      <c r="AW9" s="126">
        <f t="shared" si="22"/>
        <v>0</v>
      </c>
      <c r="AX9" s="129"/>
      <c r="AY9" s="130"/>
      <c r="AZ9" s="126">
        <v>0</v>
      </c>
      <c r="BA9" s="126">
        <v>0</v>
      </c>
      <c r="BB9" s="126">
        <f t="shared" si="23"/>
        <v>0</v>
      </c>
      <c r="BC9" s="126">
        <v>0</v>
      </c>
      <c r="BD9" s="126">
        <v>0</v>
      </c>
      <c r="BE9" s="126">
        <f t="shared" si="24"/>
        <v>0</v>
      </c>
    </row>
    <row r="10" spans="1:57" s="123" customFormat="1" ht="12" customHeight="1">
      <c r="A10" s="124" t="s">
        <v>314</v>
      </c>
      <c r="B10" s="125" t="s">
        <v>410</v>
      </c>
      <c r="C10" s="124" t="s">
        <v>323</v>
      </c>
      <c r="D10" s="126">
        <f t="shared" si="7"/>
        <v>0</v>
      </c>
      <c r="E10" s="126">
        <f t="shared" si="8"/>
        <v>0</v>
      </c>
      <c r="F10" s="126">
        <f t="shared" si="9"/>
        <v>0</v>
      </c>
      <c r="G10" s="126">
        <f t="shared" si="10"/>
        <v>0</v>
      </c>
      <c r="H10" s="126">
        <f t="shared" si="11"/>
        <v>0</v>
      </c>
      <c r="I10" s="126">
        <f t="shared" si="12"/>
        <v>0</v>
      </c>
      <c r="J10" s="129"/>
      <c r="K10" s="130"/>
      <c r="L10" s="126">
        <v>0</v>
      </c>
      <c r="M10" s="126">
        <v>0</v>
      </c>
      <c r="N10" s="126">
        <f t="shared" si="13"/>
        <v>0</v>
      </c>
      <c r="O10" s="126">
        <v>0</v>
      </c>
      <c r="P10" s="126">
        <v>0</v>
      </c>
      <c r="Q10" s="126">
        <f t="shared" si="14"/>
        <v>0</v>
      </c>
      <c r="R10" s="129"/>
      <c r="S10" s="130"/>
      <c r="T10" s="126">
        <v>0</v>
      </c>
      <c r="U10" s="126">
        <v>0</v>
      </c>
      <c r="V10" s="126">
        <f t="shared" si="15"/>
        <v>0</v>
      </c>
      <c r="W10" s="126">
        <v>0</v>
      </c>
      <c r="X10" s="126">
        <v>0</v>
      </c>
      <c r="Y10" s="126">
        <f t="shared" si="16"/>
        <v>0</v>
      </c>
      <c r="Z10" s="129"/>
      <c r="AA10" s="130"/>
      <c r="AB10" s="126">
        <v>0</v>
      </c>
      <c r="AC10" s="126">
        <v>0</v>
      </c>
      <c r="AD10" s="126">
        <f t="shared" si="17"/>
        <v>0</v>
      </c>
      <c r="AE10" s="126">
        <v>0</v>
      </c>
      <c r="AF10" s="126">
        <v>0</v>
      </c>
      <c r="AG10" s="126">
        <f t="shared" si="18"/>
        <v>0</v>
      </c>
      <c r="AH10" s="129"/>
      <c r="AI10" s="130"/>
      <c r="AJ10" s="126">
        <v>0</v>
      </c>
      <c r="AK10" s="126">
        <v>0</v>
      </c>
      <c r="AL10" s="126">
        <f t="shared" si="19"/>
        <v>0</v>
      </c>
      <c r="AM10" s="126">
        <v>0</v>
      </c>
      <c r="AN10" s="126">
        <v>0</v>
      </c>
      <c r="AO10" s="126">
        <f t="shared" si="20"/>
        <v>0</v>
      </c>
      <c r="AP10" s="129"/>
      <c r="AQ10" s="130"/>
      <c r="AR10" s="126">
        <v>0</v>
      </c>
      <c r="AS10" s="126">
        <v>0</v>
      </c>
      <c r="AT10" s="126">
        <f t="shared" si="21"/>
        <v>0</v>
      </c>
      <c r="AU10" s="126">
        <v>0</v>
      </c>
      <c r="AV10" s="126">
        <v>0</v>
      </c>
      <c r="AW10" s="126">
        <f t="shared" si="22"/>
        <v>0</v>
      </c>
      <c r="AX10" s="129"/>
      <c r="AY10" s="130"/>
      <c r="AZ10" s="126">
        <v>0</v>
      </c>
      <c r="BA10" s="126">
        <v>0</v>
      </c>
      <c r="BB10" s="126">
        <f t="shared" si="23"/>
        <v>0</v>
      </c>
      <c r="BC10" s="126">
        <v>0</v>
      </c>
      <c r="BD10" s="126">
        <v>0</v>
      </c>
      <c r="BE10" s="126">
        <f t="shared" si="24"/>
        <v>0</v>
      </c>
    </row>
    <row r="11" spans="1:57" s="123" customFormat="1" ht="12" customHeight="1">
      <c r="A11" s="124" t="s">
        <v>314</v>
      </c>
      <c r="B11" s="125" t="s">
        <v>411</v>
      </c>
      <c r="C11" s="124" t="s">
        <v>324</v>
      </c>
      <c r="D11" s="126">
        <f t="shared" si="7"/>
        <v>0</v>
      </c>
      <c r="E11" s="126">
        <f t="shared" si="8"/>
        <v>0</v>
      </c>
      <c r="F11" s="126">
        <f t="shared" si="9"/>
        <v>0</v>
      </c>
      <c r="G11" s="126">
        <f t="shared" si="10"/>
        <v>0</v>
      </c>
      <c r="H11" s="126">
        <f t="shared" si="11"/>
        <v>0</v>
      </c>
      <c r="I11" s="126">
        <f t="shared" si="12"/>
        <v>0</v>
      </c>
      <c r="J11" s="129"/>
      <c r="K11" s="130"/>
      <c r="L11" s="126">
        <v>0</v>
      </c>
      <c r="M11" s="126">
        <v>0</v>
      </c>
      <c r="N11" s="126">
        <f t="shared" si="13"/>
        <v>0</v>
      </c>
      <c r="O11" s="126">
        <v>0</v>
      </c>
      <c r="P11" s="126">
        <v>0</v>
      </c>
      <c r="Q11" s="126">
        <f t="shared" si="14"/>
        <v>0</v>
      </c>
      <c r="R11" s="129"/>
      <c r="S11" s="130"/>
      <c r="T11" s="126">
        <v>0</v>
      </c>
      <c r="U11" s="126">
        <v>0</v>
      </c>
      <c r="V11" s="126">
        <f t="shared" si="15"/>
        <v>0</v>
      </c>
      <c r="W11" s="126">
        <v>0</v>
      </c>
      <c r="X11" s="126">
        <v>0</v>
      </c>
      <c r="Y11" s="126">
        <f t="shared" si="16"/>
        <v>0</v>
      </c>
      <c r="Z11" s="129"/>
      <c r="AA11" s="130"/>
      <c r="AB11" s="126">
        <v>0</v>
      </c>
      <c r="AC11" s="126">
        <v>0</v>
      </c>
      <c r="AD11" s="126">
        <f t="shared" si="17"/>
        <v>0</v>
      </c>
      <c r="AE11" s="126">
        <v>0</v>
      </c>
      <c r="AF11" s="126">
        <v>0</v>
      </c>
      <c r="AG11" s="126">
        <f t="shared" si="18"/>
        <v>0</v>
      </c>
      <c r="AH11" s="129"/>
      <c r="AI11" s="130"/>
      <c r="AJ11" s="126">
        <v>0</v>
      </c>
      <c r="AK11" s="126">
        <v>0</v>
      </c>
      <c r="AL11" s="126">
        <f t="shared" si="19"/>
        <v>0</v>
      </c>
      <c r="AM11" s="126">
        <v>0</v>
      </c>
      <c r="AN11" s="126">
        <v>0</v>
      </c>
      <c r="AO11" s="126">
        <f t="shared" si="20"/>
        <v>0</v>
      </c>
      <c r="AP11" s="129"/>
      <c r="AQ11" s="130"/>
      <c r="AR11" s="126">
        <v>0</v>
      </c>
      <c r="AS11" s="126">
        <v>0</v>
      </c>
      <c r="AT11" s="126">
        <f t="shared" si="21"/>
        <v>0</v>
      </c>
      <c r="AU11" s="126">
        <v>0</v>
      </c>
      <c r="AV11" s="126">
        <v>0</v>
      </c>
      <c r="AW11" s="126">
        <f t="shared" si="22"/>
        <v>0</v>
      </c>
      <c r="AX11" s="129"/>
      <c r="AY11" s="130"/>
      <c r="AZ11" s="126">
        <v>0</v>
      </c>
      <c r="BA11" s="126">
        <v>0</v>
      </c>
      <c r="BB11" s="126">
        <f t="shared" si="23"/>
        <v>0</v>
      </c>
      <c r="BC11" s="126">
        <v>0</v>
      </c>
      <c r="BD11" s="126">
        <v>0</v>
      </c>
      <c r="BE11" s="126">
        <f t="shared" si="24"/>
        <v>0</v>
      </c>
    </row>
    <row r="12" spans="1:57" s="123" customFormat="1" ht="12" customHeight="1">
      <c r="A12" s="124" t="s">
        <v>314</v>
      </c>
      <c r="B12" s="125" t="s">
        <v>412</v>
      </c>
      <c r="C12" s="124" t="s">
        <v>325</v>
      </c>
      <c r="D12" s="139">
        <f t="shared" si="7"/>
        <v>0</v>
      </c>
      <c r="E12" s="139">
        <f t="shared" si="8"/>
        <v>0</v>
      </c>
      <c r="F12" s="139">
        <f t="shared" si="9"/>
        <v>0</v>
      </c>
      <c r="G12" s="139">
        <f t="shared" si="10"/>
        <v>0</v>
      </c>
      <c r="H12" s="139">
        <f t="shared" si="11"/>
        <v>0</v>
      </c>
      <c r="I12" s="139">
        <f t="shared" si="12"/>
        <v>0</v>
      </c>
      <c r="J12" s="125"/>
      <c r="K12" s="124"/>
      <c r="L12" s="139">
        <v>0</v>
      </c>
      <c r="M12" s="139">
        <v>0</v>
      </c>
      <c r="N12" s="139">
        <f t="shared" si="13"/>
        <v>0</v>
      </c>
      <c r="O12" s="139">
        <v>0</v>
      </c>
      <c r="P12" s="139">
        <v>0</v>
      </c>
      <c r="Q12" s="139">
        <f t="shared" si="14"/>
        <v>0</v>
      </c>
      <c r="R12" s="125"/>
      <c r="S12" s="124"/>
      <c r="T12" s="139">
        <v>0</v>
      </c>
      <c r="U12" s="139">
        <v>0</v>
      </c>
      <c r="V12" s="139">
        <f t="shared" si="15"/>
        <v>0</v>
      </c>
      <c r="W12" s="139">
        <v>0</v>
      </c>
      <c r="X12" s="139">
        <v>0</v>
      </c>
      <c r="Y12" s="139">
        <f t="shared" si="16"/>
        <v>0</v>
      </c>
      <c r="Z12" s="125"/>
      <c r="AA12" s="124"/>
      <c r="AB12" s="139">
        <v>0</v>
      </c>
      <c r="AC12" s="139">
        <v>0</v>
      </c>
      <c r="AD12" s="139">
        <f t="shared" si="17"/>
        <v>0</v>
      </c>
      <c r="AE12" s="139">
        <v>0</v>
      </c>
      <c r="AF12" s="139">
        <v>0</v>
      </c>
      <c r="AG12" s="139">
        <f t="shared" si="18"/>
        <v>0</v>
      </c>
      <c r="AH12" s="125"/>
      <c r="AI12" s="124"/>
      <c r="AJ12" s="139">
        <v>0</v>
      </c>
      <c r="AK12" s="139">
        <v>0</v>
      </c>
      <c r="AL12" s="139">
        <f t="shared" si="19"/>
        <v>0</v>
      </c>
      <c r="AM12" s="139">
        <v>0</v>
      </c>
      <c r="AN12" s="139">
        <v>0</v>
      </c>
      <c r="AO12" s="139">
        <f t="shared" si="20"/>
        <v>0</v>
      </c>
      <c r="AP12" s="125"/>
      <c r="AQ12" s="124"/>
      <c r="AR12" s="139">
        <v>0</v>
      </c>
      <c r="AS12" s="139">
        <v>0</v>
      </c>
      <c r="AT12" s="139">
        <f t="shared" si="21"/>
        <v>0</v>
      </c>
      <c r="AU12" s="139">
        <v>0</v>
      </c>
      <c r="AV12" s="139">
        <v>0</v>
      </c>
      <c r="AW12" s="139">
        <f t="shared" si="22"/>
        <v>0</v>
      </c>
      <c r="AX12" s="125"/>
      <c r="AY12" s="124"/>
      <c r="AZ12" s="139">
        <v>0</v>
      </c>
      <c r="BA12" s="139">
        <v>0</v>
      </c>
      <c r="BB12" s="139">
        <f t="shared" si="23"/>
        <v>0</v>
      </c>
      <c r="BC12" s="139">
        <v>0</v>
      </c>
      <c r="BD12" s="139">
        <v>0</v>
      </c>
      <c r="BE12" s="139">
        <f t="shared" si="24"/>
        <v>0</v>
      </c>
    </row>
    <row r="13" spans="1:57" s="123" customFormat="1" ht="12" customHeight="1">
      <c r="A13" s="124" t="s">
        <v>314</v>
      </c>
      <c r="B13" s="125" t="s">
        <v>326</v>
      </c>
      <c r="C13" s="124" t="s">
        <v>327</v>
      </c>
      <c r="D13" s="139">
        <f t="shared" si="7"/>
        <v>0</v>
      </c>
      <c r="E13" s="139">
        <f t="shared" si="8"/>
        <v>308488</v>
      </c>
      <c r="F13" s="139">
        <f t="shared" si="9"/>
        <v>308488</v>
      </c>
      <c r="G13" s="139">
        <f t="shared" si="10"/>
        <v>0</v>
      </c>
      <c r="H13" s="139">
        <f t="shared" si="11"/>
        <v>44539</v>
      </c>
      <c r="I13" s="139">
        <f t="shared" si="12"/>
        <v>44539</v>
      </c>
      <c r="J13" s="125" t="s">
        <v>328</v>
      </c>
      <c r="K13" s="124" t="s">
        <v>329</v>
      </c>
      <c r="L13" s="139">
        <v>0</v>
      </c>
      <c r="M13" s="139">
        <v>308488</v>
      </c>
      <c r="N13" s="139">
        <f t="shared" si="13"/>
        <v>308488</v>
      </c>
      <c r="O13" s="139">
        <v>0</v>
      </c>
      <c r="P13" s="139">
        <v>44539</v>
      </c>
      <c r="Q13" s="139">
        <f t="shared" si="14"/>
        <v>44539</v>
      </c>
      <c r="R13" s="125"/>
      <c r="S13" s="124"/>
      <c r="T13" s="139">
        <v>0</v>
      </c>
      <c r="U13" s="139">
        <v>0</v>
      </c>
      <c r="V13" s="139">
        <f t="shared" si="15"/>
        <v>0</v>
      </c>
      <c r="W13" s="139">
        <v>0</v>
      </c>
      <c r="X13" s="139">
        <v>0</v>
      </c>
      <c r="Y13" s="139">
        <f t="shared" si="16"/>
        <v>0</v>
      </c>
      <c r="Z13" s="125"/>
      <c r="AA13" s="124"/>
      <c r="AB13" s="139">
        <v>0</v>
      </c>
      <c r="AC13" s="139">
        <v>0</v>
      </c>
      <c r="AD13" s="139">
        <f t="shared" si="17"/>
        <v>0</v>
      </c>
      <c r="AE13" s="139">
        <v>0</v>
      </c>
      <c r="AF13" s="139">
        <v>0</v>
      </c>
      <c r="AG13" s="139">
        <f t="shared" si="18"/>
        <v>0</v>
      </c>
      <c r="AH13" s="125"/>
      <c r="AI13" s="124"/>
      <c r="AJ13" s="139">
        <v>0</v>
      </c>
      <c r="AK13" s="139">
        <v>0</v>
      </c>
      <c r="AL13" s="139">
        <f t="shared" si="19"/>
        <v>0</v>
      </c>
      <c r="AM13" s="139">
        <v>0</v>
      </c>
      <c r="AN13" s="139">
        <v>0</v>
      </c>
      <c r="AO13" s="139">
        <f t="shared" si="20"/>
        <v>0</v>
      </c>
      <c r="AP13" s="125"/>
      <c r="AQ13" s="124"/>
      <c r="AR13" s="139">
        <v>0</v>
      </c>
      <c r="AS13" s="139">
        <v>0</v>
      </c>
      <c r="AT13" s="139">
        <f t="shared" si="21"/>
        <v>0</v>
      </c>
      <c r="AU13" s="139">
        <v>0</v>
      </c>
      <c r="AV13" s="139">
        <v>0</v>
      </c>
      <c r="AW13" s="139">
        <f t="shared" si="22"/>
        <v>0</v>
      </c>
      <c r="AX13" s="125"/>
      <c r="AY13" s="124"/>
      <c r="AZ13" s="139">
        <v>0</v>
      </c>
      <c r="BA13" s="139">
        <v>0</v>
      </c>
      <c r="BB13" s="139">
        <f t="shared" si="23"/>
        <v>0</v>
      </c>
      <c r="BC13" s="139">
        <v>0</v>
      </c>
      <c r="BD13" s="139">
        <v>0</v>
      </c>
      <c r="BE13" s="139">
        <f t="shared" si="24"/>
        <v>0</v>
      </c>
    </row>
    <row r="14" spans="1:57" s="123" customFormat="1" ht="12" customHeight="1">
      <c r="A14" s="124" t="s">
        <v>314</v>
      </c>
      <c r="B14" s="125" t="s">
        <v>330</v>
      </c>
      <c r="C14" s="124" t="s">
        <v>331</v>
      </c>
      <c r="D14" s="139">
        <f t="shared" si="7"/>
        <v>0</v>
      </c>
      <c r="E14" s="139">
        <f t="shared" si="8"/>
        <v>446546</v>
      </c>
      <c r="F14" s="139">
        <f t="shared" si="9"/>
        <v>446546</v>
      </c>
      <c r="G14" s="139">
        <f t="shared" si="10"/>
        <v>0</v>
      </c>
      <c r="H14" s="139">
        <f t="shared" si="11"/>
        <v>56840</v>
      </c>
      <c r="I14" s="139">
        <f t="shared" si="12"/>
        <v>56840</v>
      </c>
      <c r="J14" s="125" t="s">
        <v>321</v>
      </c>
      <c r="K14" s="124" t="s">
        <v>322</v>
      </c>
      <c r="L14" s="139">
        <v>0</v>
      </c>
      <c r="M14" s="139">
        <v>446546</v>
      </c>
      <c r="N14" s="139">
        <f t="shared" si="13"/>
        <v>446546</v>
      </c>
      <c r="O14" s="139">
        <v>0</v>
      </c>
      <c r="P14" s="139">
        <v>56840</v>
      </c>
      <c r="Q14" s="139">
        <f t="shared" si="14"/>
        <v>56840</v>
      </c>
      <c r="R14" s="125"/>
      <c r="S14" s="124"/>
      <c r="T14" s="139">
        <v>0</v>
      </c>
      <c r="U14" s="139">
        <v>0</v>
      </c>
      <c r="V14" s="139">
        <f t="shared" si="15"/>
        <v>0</v>
      </c>
      <c r="W14" s="139">
        <v>0</v>
      </c>
      <c r="X14" s="139">
        <v>0</v>
      </c>
      <c r="Y14" s="139">
        <f t="shared" si="16"/>
        <v>0</v>
      </c>
      <c r="Z14" s="125"/>
      <c r="AA14" s="124"/>
      <c r="AB14" s="139">
        <v>0</v>
      </c>
      <c r="AC14" s="139">
        <v>0</v>
      </c>
      <c r="AD14" s="139">
        <f t="shared" si="17"/>
        <v>0</v>
      </c>
      <c r="AE14" s="139">
        <v>0</v>
      </c>
      <c r="AF14" s="139">
        <v>0</v>
      </c>
      <c r="AG14" s="139">
        <f t="shared" si="18"/>
        <v>0</v>
      </c>
      <c r="AH14" s="125"/>
      <c r="AI14" s="124"/>
      <c r="AJ14" s="139">
        <v>0</v>
      </c>
      <c r="AK14" s="139">
        <v>0</v>
      </c>
      <c r="AL14" s="139">
        <f t="shared" si="19"/>
        <v>0</v>
      </c>
      <c r="AM14" s="139">
        <v>0</v>
      </c>
      <c r="AN14" s="139">
        <v>0</v>
      </c>
      <c r="AO14" s="139">
        <f t="shared" si="20"/>
        <v>0</v>
      </c>
      <c r="AP14" s="125"/>
      <c r="AQ14" s="124"/>
      <c r="AR14" s="139">
        <v>0</v>
      </c>
      <c r="AS14" s="139">
        <v>0</v>
      </c>
      <c r="AT14" s="139">
        <f t="shared" si="21"/>
        <v>0</v>
      </c>
      <c r="AU14" s="139">
        <v>0</v>
      </c>
      <c r="AV14" s="139">
        <v>0</v>
      </c>
      <c r="AW14" s="139">
        <f t="shared" si="22"/>
        <v>0</v>
      </c>
      <c r="AX14" s="125"/>
      <c r="AY14" s="124"/>
      <c r="AZ14" s="139">
        <v>0</v>
      </c>
      <c r="BA14" s="139">
        <v>0</v>
      </c>
      <c r="BB14" s="139">
        <f t="shared" si="23"/>
        <v>0</v>
      </c>
      <c r="BC14" s="139">
        <v>0</v>
      </c>
      <c r="BD14" s="139">
        <v>0</v>
      </c>
      <c r="BE14" s="139">
        <f t="shared" si="24"/>
        <v>0</v>
      </c>
    </row>
    <row r="15" spans="1:57" s="123" customFormat="1" ht="12" customHeight="1">
      <c r="A15" s="124" t="s">
        <v>314</v>
      </c>
      <c r="B15" s="125" t="s">
        <v>332</v>
      </c>
      <c r="C15" s="124" t="s">
        <v>333</v>
      </c>
      <c r="D15" s="139">
        <f t="shared" si="7"/>
        <v>0</v>
      </c>
      <c r="E15" s="139">
        <f t="shared" si="8"/>
        <v>307625</v>
      </c>
      <c r="F15" s="139">
        <f t="shared" si="9"/>
        <v>307625</v>
      </c>
      <c r="G15" s="139">
        <f t="shared" si="10"/>
        <v>0</v>
      </c>
      <c r="H15" s="139">
        <f t="shared" si="11"/>
        <v>44415</v>
      </c>
      <c r="I15" s="139">
        <f t="shared" si="12"/>
        <v>44415</v>
      </c>
      <c r="J15" s="125" t="s">
        <v>328</v>
      </c>
      <c r="K15" s="124" t="s">
        <v>334</v>
      </c>
      <c r="L15" s="139">
        <v>0</v>
      </c>
      <c r="M15" s="139">
        <v>307625</v>
      </c>
      <c r="N15" s="139">
        <f t="shared" si="13"/>
        <v>307625</v>
      </c>
      <c r="O15" s="139">
        <v>0</v>
      </c>
      <c r="P15" s="139">
        <v>44415</v>
      </c>
      <c r="Q15" s="139">
        <f t="shared" si="14"/>
        <v>44415</v>
      </c>
      <c r="R15" s="125"/>
      <c r="S15" s="124"/>
      <c r="T15" s="139">
        <v>0</v>
      </c>
      <c r="U15" s="139">
        <v>0</v>
      </c>
      <c r="V15" s="139">
        <f t="shared" si="15"/>
        <v>0</v>
      </c>
      <c r="W15" s="139">
        <v>0</v>
      </c>
      <c r="X15" s="139">
        <v>0</v>
      </c>
      <c r="Y15" s="139">
        <f t="shared" si="16"/>
        <v>0</v>
      </c>
      <c r="Z15" s="125"/>
      <c r="AA15" s="124"/>
      <c r="AB15" s="139">
        <v>0</v>
      </c>
      <c r="AC15" s="139">
        <v>0</v>
      </c>
      <c r="AD15" s="139">
        <f t="shared" si="17"/>
        <v>0</v>
      </c>
      <c r="AE15" s="139">
        <v>0</v>
      </c>
      <c r="AF15" s="139">
        <v>0</v>
      </c>
      <c r="AG15" s="139">
        <f t="shared" si="18"/>
        <v>0</v>
      </c>
      <c r="AH15" s="125"/>
      <c r="AI15" s="124"/>
      <c r="AJ15" s="139">
        <v>0</v>
      </c>
      <c r="AK15" s="139">
        <v>0</v>
      </c>
      <c r="AL15" s="139">
        <f t="shared" si="19"/>
        <v>0</v>
      </c>
      <c r="AM15" s="139">
        <v>0</v>
      </c>
      <c r="AN15" s="139">
        <v>0</v>
      </c>
      <c r="AO15" s="139">
        <f t="shared" si="20"/>
        <v>0</v>
      </c>
      <c r="AP15" s="125"/>
      <c r="AQ15" s="124"/>
      <c r="AR15" s="139">
        <v>0</v>
      </c>
      <c r="AS15" s="139">
        <v>0</v>
      </c>
      <c r="AT15" s="139">
        <f t="shared" si="21"/>
        <v>0</v>
      </c>
      <c r="AU15" s="139">
        <v>0</v>
      </c>
      <c r="AV15" s="139">
        <v>0</v>
      </c>
      <c r="AW15" s="139">
        <f t="shared" si="22"/>
        <v>0</v>
      </c>
      <c r="AX15" s="125"/>
      <c r="AY15" s="124"/>
      <c r="AZ15" s="139">
        <v>0</v>
      </c>
      <c r="BA15" s="139">
        <v>0</v>
      </c>
      <c r="BB15" s="139">
        <f t="shared" si="23"/>
        <v>0</v>
      </c>
      <c r="BC15" s="139">
        <v>0</v>
      </c>
      <c r="BD15" s="139">
        <v>0</v>
      </c>
      <c r="BE15" s="139">
        <f t="shared" si="24"/>
        <v>0</v>
      </c>
    </row>
    <row r="16" spans="1:57" s="123" customFormat="1" ht="12" customHeight="1">
      <c r="A16" s="124" t="s">
        <v>314</v>
      </c>
      <c r="B16" s="125" t="s">
        <v>335</v>
      </c>
      <c r="C16" s="124" t="s">
        <v>336</v>
      </c>
      <c r="D16" s="139">
        <f t="shared" si="7"/>
        <v>0</v>
      </c>
      <c r="E16" s="139">
        <f t="shared" si="8"/>
        <v>824954</v>
      </c>
      <c r="F16" s="139">
        <f t="shared" si="9"/>
        <v>824954</v>
      </c>
      <c r="G16" s="139">
        <f t="shared" si="10"/>
        <v>0</v>
      </c>
      <c r="H16" s="139">
        <f t="shared" si="11"/>
        <v>74965</v>
      </c>
      <c r="I16" s="139">
        <f t="shared" si="12"/>
        <v>74965</v>
      </c>
      <c r="J16" s="125" t="s">
        <v>337</v>
      </c>
      <c r="K16" s="124" t="s">
        <v>338</v>
      </c>
      <c r="L16" s="139">
        <v>0</v>
      </c>
      <c r="M16" s="139">
        <v>824954</v>
      </c>
      <c r="N16" s="139">
        <f t="shared" si="13"/>
        <v>824954</v>
      </c>
      <c r="O16" s="139">
        <v>0</v>
      </c>
      <c r="P16" s="139">
        <v>0</v>
      </c>
      <c r="Q16" s="139">
        <f t="shared" si="14"/>
        <v>0</v>
      </c>
      <c r="R16" s="125" t="s">
        <v>339</v>
      </c>
      <c r="S16" s="124" t="s">
        <v>340</v>
      </c>
      <c r="T16" s="139">
        <v>0</v>
      </c>
      <c r="U16" s="139">
        <v>0</v>
      </c>
      <c r="V16" s="139">
        <f t="shared" si="15"/>
        <v>0</v>
      </c>
      <c r="W16" s="139">
        <v>0</v>
      </c>
      <c r="X16" s="139">
        <v>74965</v>
      </c>
      <c r="Y16" s="139">
        <f t="shared" si="16"/>
        <v>74965</v>
      </c>
      <c r="Z16" s="125"/>
      <c r="AA16" s="124"/>
      <c r="AB16" s="139">
        <v>0</v>
      </c>
      <c r="AC16" s="139">
        <v>0</v>
      </c>
      <c r="AD16" s="139">
        <f t="shared" si="17"/>
        <v>0</v>
      </c>
      <c r="AE16" s="139">
        <v>0</v>
      </c>
      <c r="AF16" s="139">
        <v>0</v>
      </c>
      <c r="AG16" s="139">
        <f t="shared" si="18"/>
        <v>0</v>
      </c>
      <c r="AH16" s="125"/>
      <c r="AI16" s="124"/>
      <c r="AJ16" s="139">
        <v>0</v>
      </c>
      <c r="AK16" s="139">
        <v>0</v>
      </c>
      <c r="AL16" s="139">
        <f t="shared" si="19"/>
        <v>0</v>
      </c>
      <c r="AM16" s="139">
        <v>0</v>
      </c>
      <c r="AN16" s="139">
        <v>0</v>
      </c>
      <c r="AO16" s="139">
        <f t="shared" si="20"/>
        <v>0</v>
      </c>
      <c r="AP16" s="125"/>
      <c r="AQ16" s="124"/>
      <c r="AR16" s="139">
        <v>0</v>
      </c>
      <c r="AS16" s="139">
        <v>0</v>
      </c>
      <c r="AT16" s="139">
        <f t="shared" si="21"/>
        <v>0</v>
      </c>
      <c r="AU16" s="139">
        <v>0</v>
      </c>
      <c r="AV16" s="139">
        <v>0</v>
      </c>
      <c r="AW16" s="139">
        <f t="shared" si="22"/>
        <v>0</v>
      </c>
      <c r="AX16" s="125"/>
      <c r="AY16" s="124"/>
      <c r="AZ16" s="139">
        <v>0</v>
      </c>
      <c r="BA16" s="139">
        <v>0</v>
      </c>
      <c r="BB16" s="139">
        <f t="shared" si="23"/>
        <v>0</v>
      </c>
      <c r="BC16" s="139">
        <v>0</v>
      </c>
      <c r="BD16" s="139">
        <v>0</v>
      </c>
      <c r="BE16" s="139">
        <f t="shared" si="24"/>
        <v>0</v>
      </c>
    </row>
    <row r="17" spans="1:57" s="123" customFormat="1" ht="12" customHeight="1">
      <c r="A17" s="124" t="s">
        <v>314</v>
      </c>
      <c r="B17" s="125" t="s">
        <v>413</v>
      </c>
      <c r="C17" s="124" t="s">
        <v>341</v>
      </c>
      <c r="D17" s="139">
        <f t="shared" si="7"/>
        <v>0</v>
      </c>
      <c r="E17" s="139">
        <f t="shared" si="8"/>
        <v>0</v>
      </c>
      <c r="F17" s="139">
        <f t="shared" si="9"/>
        <v>0</v>
      </c>
      <c r="G17" s="139">
        <f t="shared" si="10"/>
        <v>0</v>
      </c>
      <c r="H17" s="139">
        <f t="shared" si="11"/>
        <v>0</v>
      </c>
      <c r="I17" s="139">
        <f t="shared" si="12"/>
        <v>0</v>
      </c>
      <c r="J17" s="125"/>
      <c r="K17" s="124"/>
      <c r="L17" s="139">
        <v>0</v>
      </c>
      <c r="M17" s="139">
        <v>0</v>
      </c>
      <c r="N17" s="139">
        <f t="shared" si="13"/>
        <v>0</v>
      </c>
      <c r="O17" s="139">
        <v>0</v>
      </c>
      <c r="P17" s="139">
        <v>0</v>
      </c>
      <c r="Q17" s="139">
        <f t="shared" si="14"/>
        <v>0</v>
      </c>
      <c r="R17" s="125"/>
      <c r="S17" s="124"/>
      <c r="T17" s="139">
        <v>0</v>
      </c>
      <c r="U17" s="139">
        <v>0</v>
      </c>
      <c r="V17" s="139">
        <f t="shared" si="15"/>
        <v>0</v>
      </c>
      <c r="W17" s="139">
        <v>0</v>
      </c>
      <c r="X17" s="139">
        <v>0</v>
      </c>
      <c r="Y17" s="139">
        <f t="shared" si="16"/>
        <v>0</v>
      </c>
      <c r="Z17" s="125"/>
      <c r="AA17" s="124"/>
      <c r="AB17" s="139">
        <v>0</v>
      </c>
      <c r="AC17" s="139">
        <v>0</v>
      </c>
      <c r="AD17" s="139">
        <f t="shared" si="17"/>
        <v>0</v>
      </c>
      <c r="AE17" s="139">
        <v>0</v>
      </c>
      <c r="AF17" s="139">
        <v>0</v>
      </c>
      <c r="AG17" s="139">
        <f t="shared" si="18"/>
        <v>0</v>
      </c>
      <c r="AH17" s="125"/>
      <c r="AI17" s="124"/>
      <c r="AJ17" s="139">
        <v>0</v>
      </c>
      <c r="AK17" s="139">
        <v>0</v>
      </c>
      <c r="AL17" s="139">
        <f t="shared" si="19"/>
        <v>0</v>
      </c>
      <c r="AM17" s="139">
        <v>0</v>
      </c>
      <c r="AN17" s="139">
        <v>0</v>
      </c>
      <c r="AO17" s="139">
        <f t="shared" si="20"/>
        <v>0</v>
      </c>
      <c r="AP17" s="125"/>
      <c r="AQ17" s="124"/>
      <c r="AR17" s="139">
        <v>0</v>
      </c>
      <c r="AS17" s="139">
        <v>0</v>
      </c>
      <c r="AT17" s="139">
        <f t="shared" si="21"/>
        <v>0</v>
      </c>
      <c r="AU17" s="139">
        <v>0</v>
      </c>
      <c r="AV17" s="139">
        <v>0</v>
      </c>
      <c r="AW17" s="139">
        <f t="shared" si="22"/>
        <v>0</v>
      </c>
      <c r="AX17" s="125"/>
      <c r="AY17" s="124"/>
      <c r="AZ17" s="139">
        <v>0</v>
      </c>
      <c r="BA17" s="139">
        <v>0</v>
      </c>
      <c r="BB17" s="139">
        <f t="shared" si="23"/>
        <v>0</v>
      </c>
      <c r="BC17" s="139">
        <v>0</v>
      </c>
      <c r="BD17" s="139">
        <v>0</v>
      </c>
      <c r="BE17" s="139">
        <f t="shared" si="24"/>
        <v>0</v>
      </c>
    </row>
    <row r="18" spans="1:57" s="123" customFormat="1" ht="12" customHeight="1">
      <c r="A18" s="124" t="s">
        <v>314</v>
      </c>
      <c r="B18" s="125" t="s">
        <v>342</v>
      </c>
      <c r="C18" s="124" t="s">
        <v>343</v>
      </c>
      <c r="D18" s="139">
        <f t="shared" si="7"/>
        <v>0</v>
      </c>
      <c r="E18" s="139">
        <f t="shared" si="8"/>
        <v>163211</v>
      </c>
      <c r="F18" s="139">
        <f t="shared" si="9"/>
        <v>163211</v>
      </c>
      <c r="G18" s="139">
        <f t="shared" si="10"/>
        <v>0</v>
      </c>
      <c r="H18" s="139">
        <f t="shared" si="11"/>
        <v>32914</v>
      </c>
      <c r="I18" s="139">
        <f t="shared" si="12"/>
        <v>32914</v>
      </c>
      <c r="J18" s="125" t="s">
        <v>344</v>
      </c>
      <c r="K18" s="124" t="s">
        <v>345</v>
      </c>
      <c r="L18" s="139">
        <v>0</v>
      </c>
      <c r="M18" s="139">
        <v>37786</v>
      </c>
      <c r="N18" s="139">
        <f t="shared" si="13"/>
        <v>37786</v>
      </c>
      <c r="O18" s="139">
        <v>0</v>
      </c>
      <c r="P18" s="139">
        <v>12315</v>
      </c>
      <c r="Q18" s="139">
        <f t="shared" si="14"/>
        <v>12315</v>
      </c>
      <c r="R18" s="125" t="s">
        <v>346</v>
      </c>
      <c r="S18" s="124" t="s">
        <v>347</v>
      </c>
      <c r="T18" s="139">
        <v>0</v>
      </c>
      <c r="U18" s="139">
        <v>125425</v>
      </c>
      <c r="V18" s="139">
        <f t="shared" si="15"/>
        <v>125425</v>
      </c>
      <c r="W18" s="139">
        <v>0</v>
      </c>
      <c r="X18" s="139">
        <v>20599</v>
      </c>
      <c r="Y18" s="139">
        <f t="shared" si="16"/>
        <v>20599</v>
      </c>
      <c r="Z18" s="125"/>
      <c r="AA18" s="124"/>
      <c r="AB18" s="139">
        <v>0</v>
      </c>
      <c r="AC18" s="139">
        <v>0</v>
      </c>
      <c r="AD18" s="139">
        <f t="shared" si="17"/>
        <v>0</v>
      </c>
      <c r="AE18" s="139">
        <v>0</v>
      </c>
      <c r="AF18" s="139">
        <v>0</v>
      </c>
      <c r="AG18" s="139">
        <f t="shared" si="18"/>
        <v>0</v>
      </c>
      <c r="AH18" s="125"/>
      <c r="AI18" s="124"/>
      <c r="AJ18" s="139">
        <v>0</v>
      </c>
      <c r="AK18" s="139">
        <v>0</v>
      </c>
      <c r="AL18" s="139">
        <f t="shared" si="19"/>
        <v>0</v>
      </c>
      <c r="AM18" s="139">
        <v>0</v>
      </c>
      <c r="AN18" s="139">
        <v>0</v>
      </c>
      <c r="AO18" s="139">
        <f t="shared" si="20"/>
        <v>0</v>
      </c>
      <c r="AP18" s="125"/>
      <c r="AQ18" s="124"/>
      <c r="AR18" s="139">
        <v>0</v>
      </c>
      <c r="AS18" s="139">
        <v>0</v>
      </c>
      <c r="AT18" s="139">
        <f t="shared" si="21"/>
        <v>0</v>
      </c>
      <c r="AU18" s="139">
        <v>0</v>
      </c>
      <c r="AV18" s="139">
        <v>0</v>
      </c>
      <c r="AW18" s="139">
        <f t="shared" si="22"/>
        <v>0</v>
      </c>
      <c r="AX18" s="125"/>
      <c r="AY18" s="124"/>
      <c r="AZ18" s="139">
        <v>0</v>
      </c>
      <c r="BA18" s="139">
        <v>0</v>
      </c>
      <c r="BB18" s="139">
        <f t="shared" si="23"/>
        <v>0</v>
      </c>
      <c r="BC18" s="139">
        <v>0</v>
      </c>
      <c r="BD18" s="139">
        <v>0</v>
      </c>
      <c r="BE18" s="139">
        <f t="shared" si="24"/>
        <v>0</v>
      </c>
    </row>
    <row r="19" spans="1:57" s="123" customFormat="1" ht="12" customHeight="1">
      <c r="A19" s="124" t="s">
        <v>314</v>
      </c>
      <c r="B19" s="125" t="s">
        <v>348</v>
      </c>
      <c r="C19" s="124" t="s">
        <v>349</v>
      </c>
      <c r="D19" s="139">
        <f t="shared" si="7"/>
        <v>0</v>
      </c>
      <c r="E19" s="139">
        <f t="shared" si="8"/>
        <v>77888</v>
      </c>
      <c r="F19" s="139">
        <f t="shared" si="9"/>
        <v>77888</v>
      </c>
      <c r="G19" s="139">
        <f t="shared" si="10"/>
        <v>0</v>
      </c>
      <c r="H19" s="139">
        <f t="shared" si="11"/>
        <v>0</v>
      </c>
      <c r="I19" s="139">
        <f t="shared" si="12"/>
        <v>0</v>
      </c>
      <c r="J19" s="125" t="s">
        <v>350</v>
      </c>
      <c r="K19" s="124" t="s">
        <v>351</v>
      </c>
      <c r="L19" s="139">
        <v>0</v>
      </c>
      <c r="M19" s="139">
        <v>77888</v>
      </c>
      <c r="N19" s="139">
        <f t="shared" si="13"/>
        <v>77888</v>
      </c>
      <c r="O19" s="139">
        <v>0</v>
      </c>
      <c r="P19" s="139">
        <v>0</v>
      </c>
      <c r="Q19" s="139">
        <f t="shared" si="14"/>
        <v>0</v>
      </c>
      <c r="R19" s="125"/>
      <c r="S19" s="124"/>
      <c r="T19" s="139">
        <v>0</v>
      </c>
      <c r="U19" s="139">
        <v>0</v>
      </c>
      <c r="V19" s="139">
        <f t="shared" si="15"/>
        <v>0</v>
      </c>
      <c r="W19" s="139">
        <v>0</v>
      </c>
      <c r="X19" s="139">
        <v>0</v>
      </c>
      <c r="Y19" s="139">
        <f t="shared" si="16"/>
        <v>0</v>
      </c>
      <c r="Z19" s="125"/>
      <c r="AA19" s="124"/>
      <c r="AB19" s="139">
        <v>0</v>
      </c>
      <c r="AC19" s="139">
        <v>0</v>
      </c>
      <c r="AD19" s="139">
        <f t="shared" si="17"/>
        <v>0</v>
      </c>
      <c r="AE19" s="139">
        <v>0</v>
      </c>
      <c r="AF19" s="139">
        <v>0</v>
      </c>
      <c r="AG19" s="139">
        <f t="shared" si="18"/>
        <v>0</v>
      </c>
      <c r="AH19" s="125"/>
      <c r="AI19" s="124"/>
      <c r="AJ19" s="139">
        <v>0</v>
      </c>
      <c r="AK19" s="139">
        <v>0</v>
      </c>
      <c r="AL19" s="139">
        <f t="shared" si="19"/>
        <v>0</v>
      </c>
      <c r="AM19" s="139">
        <v>0</v>
      </c>
      <c r="AN19" s="139">
        <v>0</v>
      </c>
      <c r="AO19" s="139">
        <f t="shared" si="20"/>
        <v>0</v>
      </c>
      <c r="AP19" s="125"/>
      <c r="AQ19" s="124"/>
      <c r="AR19" s="139">
        <v>0</v>
      </c>
      <c r="AS19" s="139">
        <v>0</v>
      </c>
      <c r="AT19" s="139">
        <f t="shared" si="21"/>
        <v>0</v>
      </c>
      <c r="AU19" s="139">
        <v>0</v>
      </c>
      <c r="AV19" s="139">
        <v>0</v>
      </c>
      <c r="AW19" s="139">
        <f t="shared" si="22"/>
        <v>0</v>
      </c>
      <c r="AX19" s="125"/>
      <c r="AY19" s="124"/>
      <c r="AZ19" s="139">
        <v>0</v>
      </c>
      <c r="BA19" s="139">
        <v>0</v>
      </c>
      <c r="BB19" s="139">
        <f t="shared" si="23"/>
        <v>0</v>
      </c>
      <c r="BC19" s="139">
        <v>0</v>
      </c>
      <c r="BD19" s="139">
        <v>0</v>
      </c>
      <c r="BE19" s="139">
        <f t="shared" si="24"/>
        <v>0</v>
      </c>
    </row>
    <row r="20" spans="1:57" s="123" customFormat="1" ht="12" customHeight="1">
      <c r="A20" s="124" t="s">
        <v>314</v>
      </c>
      <c r="B20" s="125" t="s">
        <v>352</v>
      </c>
      <c r="C20" s="124" t="s">
        <v>353</v>
      </c>
      <c r="D20" s="139">
        <f t="shared" si="7"/>
        <v>0</v>
      </c>
      <c r="E20" s="139">
        <f t="shared" si="8"/>
        <v>54830</v>
      </c>
      <c r="F20" s="139">
        <f t="shared" si="9"/>
        <v>54830</v>
      </c>
      <c r="G20" s="139">
        <f t="shared" si="10"/>
        <v>0</v>
      </c>
      <c r="H20" s="139">
        <f t="shared" si="11"/>
        <v>0</v>
      </c>
      <c r="I20" s="139">
        <f t="shared" si="12"/>
        <v>0</v>
      </c>
      <c r="J20" s="125" t="s">
        <v>350</v>
      </c>
      <c r="K20" s="124" t="s">
        <v>351</v>
      </c>
      <c r="L20" s="139">
        <v>0</v>
      </c>
      <c r="M20" s="139">
        <v>54830</v>
      </c>
      <c r="N20" s="139">
        <f t="shared" si="13"/>
        <v>54830</v>
      </c>
      <c r="O20" s="139">
        <v>0</v>
      </c>
      <c r="P20" s="139">
        <v>0</v>
      </c>
      <c r="Q20" s="139">
        <f t="shared" si="14"/>
        <v>0</v>
      </c>
      <c r="R20" s="125"/>
      <c r="S20" s="124"/>
      <c r="T20" s="139">
        <v>0</v>
      </c>
      <c r="U20" s="139">
        <v>0</v>
      </c>
      <c r="V20" s="139">
        <f t="shared" si="15"/>
        <v>0</v>
      </c>
      <c r="W20" s="139">
        <v>0</v>
      </c>
      <c r="X20" s="139">
        <v>0</v>
      </c>
      <c r="Y20" s="139">
        <f t="shared" si="16"/>
        <v>0</v>
      </c>
      <c r="Z20" s="125"/>
      <c r="AA20" s="124"/>
      <c r="AB20" s="139">
        <v>0</v>
      </c>
      <c r="AC20" s="139">
        <v>0</v>
      </c>
      <c r="AD20" s="139">
        <f t="shared" si="17"/>
        <v>0</v>
      </c>
      <c r="AE20" s="139">
        <v>0</v>
      </c>
      <c r="AF20" s="139">
        <v>0</v>
      </c>
      <c r="AG20" s="139">
        <f t="shared" si="18"/>
        <v>0</v>
      </c>
      <c r="AH20" s="125"/>
      <c r="AI20" s="124"/>
      <c r="AJ20" s="139">
        <v>0</v>
      </c>
      <c r="AK20" s="139">
        <v>0</v>
      </c>
      <c r="AL20" s="139">
        <f t="shared" si="19"/>
        <v>0</v>
      </c>
      <c r="AM20" s="139">
        <v>0</v>
      </c>
      <c r="AN20" s="139">
        <v>0</v>
      </c>
      <c r="AO20" s="139">
        <f t="shared" si="20"/>
        <v>0</v>
      </c>
      <c r="AP20" s="125"/>
      <c r="AQ20" s="124"/>
      <c r="AR20" s="139">
        <v>0</v>
      </c>
      <c r="AS20" s="139">
        <v>0</v>
      </c>
      <c r="AT20" s="139">
        <f t="shared" si="21"/>
        <v>0</v>
      </c>
      <c r="AU20" s="139">
        <v>0</v>
      </c>
      <c r="AV20" s="139">
        <v>0</v>
      </c>
      <c r="AW20" s="139">
        <f t="shared" si="22"/>
        <v>0</v>
      </c>
      <c r="AX20" s="125"/>
      <c r="AY20" s="124"/>
      <c r="AZ20" s="139">
        <v>0</v>
      </c>
      <c r="BA20" s="139">
        <v>0</v>
      </c>
      <c r="BB20" s="139">
        <f t="shared" si="23"/>
        <v>0</v>
      </c>
      <c r="BC20" s="139">
        <v>0</v>
      </c>
      <c r="BD20" s="139">
        <v>0</v>
      </c>
      <c r="BE20" s="139">
        <f t="shared" si="24"/>
        <v>0</v>
      </c>
    </row>
    <row r="21" spans="1:57" s="123" customFormat="1" ht="12" customHeight="1">
      <c r="A21" s="124" t="s">
        <v>314</v>
      </c>
      <c r="B21" s="125" t="s">
        <v>354</v>
      </c>
      <c r="C21" s="124" t="s">
        <v>355</v>
      </c>
      <c r="D21" s="139">
        <f t="shared" si="7"/>
        <v>0</v>
      </c>
      <c r="E21" s="139">
        <f t="shared" si="8"/>
        <v>38089</v>
      </c>
      <c r="F21" s="139">
        <f t="shared" si="9"/>
        <v>38089</v>
      </c>
      <c r="G21" s="139">
        <f t="shared" si="10"/>
        <v>0</v>
      </c>
      <c r="H21" s="139">
        <f t="shared" si="11"/>
        <v>0</v>
      </c>
      <c r="I21" s="139">
        <f t="shared" si="12"/>
        <v>0</v>
      </c>
      <c r="J21" s="125" t="s">
        <v>350</v>
      </c>
      <c r="K21" s="124" t="s">
        <v>351</v>
      </c>
      <c r="L21" s="139">
        <v>0</v>
      </c>
      <c r="M21" s="139">
        <v>38089</v>
      </c>
      <c r="N21" s="139">
        <f t="shared" si="13"/>
        <v>38089</v>
      </c>
      <c r="O21" s="139">
        <v>0</v>
      </c>
      <c r="P21" s="139">
        <v>0</v>
      </c>
      <c r="Q21" s="139">
        <f t="shared" si="14"/>
        <v>0</v>
      </c>
      <c r="R21" s="125"/>
      <c r="S21" s="124"/>
      <c r="T21" s="139">
        <v>0</v>
      </c>
      <c r="U21" s="139">
        <v>0</v>
      </c>
      <c r="V21" s="139">
        <f t="shared" si="15"/>
        <v>0</v>
      </c>
      <c r="W21" s="139">
        <v>0</v>
      </c>
      <c r="X21" s="139">
        <v>0</v>
      </c>
      <c r="Y21" s="139">
        <f t="shared" si="16"/>
        <v>0</v>
      </c>
      <c r="Z21" s="125"/>
      <c r="AA21" s="124"/>
      <c r="AB21" s="139">
        <v>0</v>
      </c>
      <c r="AC21" s="139">
        <v>0</v>
      </c>
      <c r="AD21" s="139">
        <f t="shared" si="17"/>
        <v>0</v>
      </c>
      <c r="AE21" s="139">
        <v>0</v>
      </c>
      <c r="AF21" s="139">
        <v>0</v>
      </c>
      <c r="AG21" s="139">
        <f t="shared" si="18"/>
        <v>0</v>
      </c>
      <c r="AH21" s="125"/>
      <c r="AI21" s="124"/>
      <c r="AJ21" s="139">
        <v>0</v>
      </c>
      <c r="AK21" s="139">
        <v>0</v>
      </c>
      <c r="AL21" s="139">
        <f t="shared" si="19"/>
        <v>0</v>
      </c>
      <c r="AM21" s="139">
        <v>0</v>
      </c>
      <c r="AN21" s="139">
        <v>0</v>
      </c>
      <c r="AO21" s="139">
        <f t="shared" si="20"/>
        <v>0</v>
      </c>
      <c r="AP21" s="125"/>
      <c r="AQ21" s="124"/>
      <c r="AR21" s="139">
        <v>0</v>
      </c>
      <c r="AS21" s="139">
        <v>0</v>
      </c>
      <c r="AT21" s="139">
        <f t="shared" si="21"/>
        <v>0</v>
      </c>
      <c r="AU21" s="139">
        <v>0</v>
      </c>
      <c r="AV21" s="139">
        <v>0</v>
      </c>
      <c r="AW21" s="139">
        <f t="shared" si="22"/>
        <v>0</v>
      </c>
      <c r="AX21" s="125"/>
      <c r="AY21" s="124"/>
      <c r="AZ21" s="139">
        <v>0</v>
      </c>
      <c r="BA21" s="139">
        <v>0</v>
      </c>
      <c r="BB21" s="139">
        <f t="shared" si="23"/>
        <v>0</v>
      </c>
      <c r="BC21" s="139">
        <v>0</v>
      </c>
      <c r="BD21" s="139">
        <v>0</v>
      </c>
      <c r="BE21" s="139">
        <f t="shared" si="24"/>
        <v>0</v>
      </c>
    </row>
    <row r="22" spans="1:57" s="123" customFormat="1" ht="12" customHeight="1">
      <c r="A22" s="124" t="s">
        <v>314</v>
      </c>
      <c r="B22" s="125" t="s">
        <v>356</v>
      </c>
      <c r="C22" s="124" t="s">
        <v>357</v>
      </c>
      <c r="D22" s="139">
        <f t="shared" si="7"/>
        <v>0</v>
      </c>
      <c r="E22" s="139">
        <f t="shared" si="8"/>
        <v>77110</v>
      </c>
      <c r="F22" s="139">
        <f t="shared" si="9"/>
        <v>77110</v>
      </c>
      <c r="G22" s="139">
        <f t="shared" si="10"/>
        <v>0</v>
      </c>
      <c r="H22" s="139">
        <f t="shared" si="11"/>
        <v>21809</v>
      </c>
      <c r="I22" s="139">
        <f t="shared" si="12"/>
        <v>21809</v>
      </c>
      <c r="J22" s="125" t="s">
        <v>358</v>
      </c>
      <c r="K22" s="124" t="s">
        <v>359</v>
      </c>
      <c r="L22" s="139">
        <v>0</v>
      </c>
      <c r="M22" s="139">
        <v>77110</v>
      </c>
      <c r="N22" s="139">
        <f t="shared" si="13"/>
        <v>77110</v>
      </c>
      <c r="O22" s="139">
        <v>0</v>
      </c>
      <c r="P22" s="139">
        <v>21809</v>
      </c>
      <c r="Q22" s="139">
        <f t="shared" si="14"/>
        <v>21809</v>
      </c>
      <c r="R22" s="125"/>
      <c r="S22" s="124"/>
      <c r="T22" s="139">
        <v>0</v>
      </c>
      <c r="U22" s="139">
        <v>0</v>
      </c>
      <c r="V22" s="139">
        <f t="shared" si="15"/>
        <v>0</v>
      </c>
      <c r="W22" s="139">
        <v>0</v>
      </c>
      <c r="X22" s="139">
        <v>0</v>
      </c>
      <c r="Y22" s="139">
        <f t="shared" si="16"/>
        <v>0</v>
      </c>
      <c r="Z22" s="125"/>
      <c r="AA22" s="124"/>
      <c r="AB22" s="139">
        <v>0</v>
      </c>
      <c r="AC22" s="139">
        <v>0</v>
      </c>
      <c r="AD22" s="139">
        <f t="shared" si="17"/>
        <v>0</v>
      </c>
      <c r="AE22" s="139">
        <v>0</v>
      </c>
      <c r="AF22" s="139">
        <v>0</v>
      </c>
      <c r="AG22" s="139">
        <f t="shared" si="18"/>
        <v>0</v>
      </c>
      <c r="AH22" s="125"/>
      <c r="AI22" s="124"/>
      <c r="AJ22" s="139">
        <v>0</v>
      </c>
      <c r="AK22" s="139">
        <v>0</v>
      </c>
      <c r="AL22" s="139">
        <f t="shared" si="19"/>
        <v>0</v>
      </c>
      <c r="AM22" s="139">
        <v>0</v>
      </c>
      <c r="AN22" s="139">
        <v>0</v>
      </c>
      <c r="AO22" s="139">
        <f t="shared" si="20"/>
        <v>0</v>
      </c>
      <c r="AP22" s="125"/>
      <c r="AQ22" s="124"/>
      <c r="AR22" s="139">
        <v>0</v>
      </c>
      <c r="AS22" s="139">
        <v>0</v>
      </c>
      <c r="AT22" s="139">
        <f t="shared" si="21"/>
        <v>0</v>
      </c>
      <c r="AU22" s="139">
        <v>0</v>
      </c>
      <c r="AV22" s="139">
        <v>0</v>
      </c>
      <c r="AW22" s="139">
        <f t="shared" si="22"/>
        <v>0</v>
      </c>
      <c r="AX22" s="125"/>
      <c r="AY22" s="124"/>
      <c r="AZ22" s="139">
        <v>0</v>
      </c>
      <c r="BA22" s="139">
        <v>0</v>
      </c>
      <c r="BB22" s="139">
        <f t="shared" si="23"/>
        <v>0</v>
      </c>
      <c r="BC22" s="139">
        <v>0</v>
      </c>
      <c r="BD22" s="139">
        <v>0</v>
      </c>
      <c r="BE22" s="139">
        <f t="shared" si="24"/>
        <v>0</v>
      </c>
    </row>
    <row r="23" spans="1:57" s="123" customFormat="1" ht="12" customHeight="1">
      <c r="A23" s="124" t="s">
        <v>314</v>
      </c>
      <c r="B23" s="125" t="s">
        <v>360</v>
      </c>
      <c r="C23" s="124" t="s">
        <v>361</v>
      </c>
      <c r="D23" s="139">
        <f t="shared" si="7"/>
        <v>0</v>
      </c>
      <c r="E23" s="139">
        <f t="shared" si="8"/>
        <v>103462</v>
      </c>
      <c r="F23" s="139">
        <f t="shared" si="9"/>
        <v>103462</v>
      </c>
      <c r="G23" s="139">
        <f t="shared" si="10"/>
        <v>0</v>
      </c>
      <c r="H23" s="139">
        <f t="shared" si="11"/>
        <v>29264</v>
      </c>
      <c r="I23" s="139">
        <f t="shared" si="12"/>
        <v>29264</v>
      </c>
      <c r="J23" s="125" t="s">
        <v>358</v>
      </c>
      <c r="K23" s="124" t="s">
        <v>362</v>
      </c>
      <c r="L23" s="139">
        <v>0</v>
      </c>
      <c r="M23" s="139">
        <v>103462</v>
      </c>
      <c r="N23" s="139">
        <f t="shared" si="13"/>
        <v>103462</v>
      </c>
      <c r="O23" s="139">
        <v>0</v>
      </c>
      <c r="P23" s="139">
        <v>29264</v>
      </c>
      <c r="Q23" s="139">
        <f t="shared" si="14"/>
        <v>29264</v>
      </c>
      <c r="R23" s="125"/>
      <c r="S23" s="124"/>
      <c r="T23" s="139">
        <v>0</v>
      </c>
      <c r="U23" s="139">
        <v>0</v>
      </c>
      <c r="V23" s="139">
        <f t="shared" si="15"/>
        <v>0</v>
      </c>
      <c r="W23" s="139">
        <v>0</v>
      </c>
      <c r="X23" s="139">
        <v>0</v>
      </c>
      <c r="Y23" s="139">
        <f t="shared" si="16"/>
        <v>0</v>
      </c>
      <c r="Z23" s="125"/>
      <c r="AA23" s="124"/>
      <c r="AB23" s="139">
        <v>0</v>
      </c>
      <c r="AC23" s="139">
        <v>0</v>
      </c>
      <c r="AD23" s="139">
        <f t="shared" si="17"/>
        <v>0</v>
      </c>
      <c r="AE23" s="139">
        <v>0</v>
      </c>
      <c r="AF23" s="139">
        <v>0</v>
      </c>
      <c r="AG23" s="139">
        <f t="shared" si="18"/>
        <v>0</v>
      </c>
      <c r="AH23" s="125"/>
      <c r="AI23" s="124"/>
      <c r="AJ23" s="139">
        <v>0</v>
      </c>
      <c r="AK23" s="139">
        <v>0</v>
      </c>
      <c r="AL23" s="139">
        <f t="shared" si="19"/>
        <v>0</v>
      </c>
      <c r="AM23" s="139">
        <v>0</v>
      </c>
      <c r="AN23" s="139">
        <v>0</v>
      </c>
      <c r="AO23" s="139">
        <f t="shared" si="20"/>
        <v>0</v>
      </c>
      <c r="AP23" s="125"/>
      <c r="AQ23" s="124"/>
      <c r="AR23" s="139">
        <v>0</v>
      </c>
      <c r="AS23" s="139">
        <v>0</v>
      </c>
      <c r="AT23" s="139">
        <f t="shared" si="21"/>
        <v>0</v>
      </c>
      <c r="AU23" s="139">
        <v>0</v>
      </c>
      <c r="AV23" s="139">
        <v>0</v>
      </c>
      <c r="AW23" s="139">
        <f t="shared" si="22"/>
        <v>0</v>
      </c>
      <c r="AX23" s="125"/>
      <c r="AY23" s="124"/>
      <c r="AZ23" s="139">
        <v>0</v>
      </c>
      <c r="BA23" s="139">
        <v>0</v>
      </c>
      <c r="BB23" s="139">
        <f t="shared" si="23"/>
        <v>0</v>
      </c>
      <c r="BC23" s="139">
        <v>0</v>
      </c>
      <c r="BD23" s="139">
        <v>0</v>
      </c>
      <c r="BE23" s="139">
        <f t="shared" si="24"/>
        <v>0</v>
      </c>
    </row>
    <row r="24" spans="1:57" s="123" customFormat="1" ht="12" customHeight="1">
      <c r="A24" s="124" t="s">
        <v>314</v>
      </c>
      <c r="B24" s="125" t="s">
        <v>363</v>
      </c>
      <c r="C24" s="124" t="s">
        <v>364</v>
      </c>
      <c r="D24" s="139">
        <f t="shared" si="7"/>
        <v>0</v>
      </c>
      <c r="E24" s="139">
        <f t="shared" si="8"/>
        <v>123448</v>
      </c>
      <c r="F24" s="139">
        <f t="shared" si="9"/>
        <v>123448</v>
      </c>
      <c r="G24" s="139">
        <f t="shared" si="10"/>
        <v>0</v>
      </c>
      <c r="H24" s="139">
        <f t="shared" si="11"/>
        <v>0</v>
      </c>
      <c r="I24" s="139">
        <f t="shared" si="12"/>
        <v>0</v>
      </c>
      <c r="J24" s="125" t="s">
        <v>337</v>
      </c>
      <c r="K24" s="124" t="s">
        <v>338</v>
      </c>
      <c r="L24" s="139">
        <v>0</v>
      </c>
      <c r="M24" s="139">
        <v>123448</v>
      </c>
      <c r="N24" s="139">
        <f t="shared" si="13"/>
        <v>123448</v>
      </c>
      <c r="O24" s="139">
        <v>0</v>
      </c>
      <c r="P24" s="139">
        <v>0</v>
      </c>
      <c r="Q24" s="139">
        <f t="shared" si="14"/>
        <v>0</v>
      </c>
      <c r="R24" s="125"/>
      <c r="S24" s="124"/>
      <c r="T24" s="139">
        <v>0</v>
      </c>
      <c r="U24" s="139">
        <v>0</v>
      </c>
      <c r="V24" s="139">
        <f t="shared" si="15"/>
        <v>0</v>
      </c>
      <c r="W24" s="139">
        <v>0</v>
      </c>
      <c r="X24" s="139">
        <v>0</v>
      </c>
      <c r="Y24" s="139">
        <f t="shared" si="16"/>
        <v>0</v>
      </c>
      <c r="Z24" s="125"/>
      <c r="AA24" s="124"/>
      <c r="AB24" s="139">
        <v>0</v>
      </c>
      <c r="AC24" s="139">
        <v>0</v>
      </c>
      <c r="AD24" s="139">
        <f t="shared" si="17"/>
        <v>0</v>
      </c>
      <c r="AE24" s="139">
        <v>0</v>
      </c>
      <c r="AF24" s="139">
        <v>0</v>
      </c>
      <c r="AG24" s="139">
        <f t="shared" si="18"/>
        <v>0</v>
      </c>
      <c r="AH24" s="125"/>
      <c r="AI24" s="124"/>
      <c r="AJ24" s="139">
        <v>0</v>
      </c>
      <c r="AK24" s="139">
        <v>0</v>
      </c>
      <c r="AL24" s="139">
        <f t="shared" si="19"/>
        <v>0</v>
      </c>
      <c r="AM24" s="139">
        <v>0</v>
      </c>
      <c r="AN24" s="139">
        <v>0</v>
      </c>
      <c r="AO24" s="139">
        <f t="shared" si="20"/>
        <v>0</v>
      </c>
      <c r="AP24" s="125"/>
      <c r="AQ24" s="124"/>
      <c r="AR24" s="139">
        <v>0</v>
      </c>
      <c r="AS24" s="139">
        <v>0</v>
      </c>
      <c r="AT24" s="139">
        <f t="shared" si="21"/>
        <v>0</v>
      </c>
      <c r="AU24" s="139">
        <v>0</v>
      </c>
      <c r="AV24" s="139">
        <v>0</v>
      </c>
      <c r="AW24" s="139">
        <f t="shared" si="22"/>
        <v>0</v>
      </c>
      <c r="AX24" s="125"/>
      <c r="AY24" s="124"/>
      <c r="AZ24" s="139">
        <v>0</v>
      </c>
      <c r="BA24" s="139">
        <v>0</v>
      </c>
      <c r="BB24" s="139">
        <f t="shared" si="23"/>
        <v>0</v>
      </c>
      <c r="BC24" s="139">
        <v>0</v>
      </c>
      <c r="BD24" s="139">
        <v>0</v>
      </c>
      <c r="BE24" s="139">
        <f t="shared" si="24"/>
        <v>0</v>
      </c>
    </row>
    <row r="25" spans="1:57" s="123" customFormat="1" ht="12" customHeight="1">
      <c r="A25" s="124" t="s">
        <v>314</v>
      </c>
      <c r="B25" s="125" t="s">
        <v>365</v>
      </c>
      <c r="C25" s="124" t="s">
        <v>366</v>
      </c>
      <c r="D25" s="139">
        <f t="shared" si="7"/>
        <v>19698</v>
      </c>
      <c r="E25" s="139">
        <f t="shared" si="8"/>
        <v>43522</v>
      </c>
      <c r="F25" s="139">
        <f t="shared" si="9"/>
        <v>63220</v>
      </c>
      <c r="G25" s="139">
        <f t="shared" si="10"/>
        <v>0</v>
      </c>
      <c r="H25" s="139">
        <f t="shared" si="11"/>
        <v>0</v>
      </c>
      <c r="I25" s="139">
        <f t="shared" si="12"/>
        <v>0</v>
      </c>
      <c r="J25" s="125" t="s">
        <v>367</v>
      </c>
      <c r="K25" s="124" t="s">
        <v>368</v>
      </c>
      <c r="L25" s="139">
        <v>19698</v>
      </c>
      <c r="M25" s="139">
        <v>43522</v>
      </c>
      <c r="N25" s="139">
        <f t="shared" si="13"/>
        <v>63220</v>
      </c>
      <c r="O25" s="139">
        <v>0</v>
      </c>
      <c r="P25" s="139">
        <v>0</v>
      </c>
      <c r="Q25" s="139">
        <f t="shared" si="14"/>
        <v>0</v>
      </c>
      <c r="R25" s="125"/>
      <c r="S25" s="124"/>
      <c r="T25" s="139">
        <v>0</v>
      </c>
      <c r="U25" s="139">
        <v>0</v>
      </c>
      <c r="V25" s="139">
        <f t="shared" si="15"/>
        <v>0</v>
      </c>
      <c r="W25" s="139">
        <v>0</v>
      </c>
      <c r="X25" s="139">
        <v>0</v>
      </c>
      <c r="Y25" s="139">
        <f t="shared" si="16"/>
        <v>0</v>
      </c>
      <c r="Z25" s="125"/>
      <c r="AA25" s="124"/>
      <c r="AB25" s="139">
        <v>0</v>
      </c>
      <c r="AC25" s="139">
        <v>0</v>
      </c>
      <c r="AD25" s="139">
        <f t="shared" si="17"/>
        <v>0</v>
      </c>
      <c r="AE25" s="139">
        <v>0</v>
      </c>
      <c r="AF25" s="139">
        <v>0</v>
      </c>
      <c r="AG25" s="139">
        <f t="shared" si="18"/>
        <v>0</v>
      </c>
      <c r="AH25" s="125"/>
      <c r="AI25" s="124"/>
      <c r="AJ25" s="139">
        <v>0</v>
      </c>
      <c r="AK25" s="139">
        <v>0</v>
      </c>
      <c r="AL25" s="139">
        <f t="shared" si="19"/>
        <v>0</v>
      </c>
      <c r="AM25" s="139">
        <v>0</v>
      </c>
      <c r="AN25" s="139">
        <v>0</v>
      </c>
      <c r="AO25" s="139">
        <f t="shared" si="20"/>
        <v>0</v>
      </c>
      <c r="AP25" s="125"/>
      <c r="AQ25" s="124"/>
      <c r="AR25" s="139">
        <v>0</v>
      </c>
      <c r="AS25" s="139">
        <v>0</v>
      </c>
      <c r="AT25" s="139">
        <f t="shared" si="21"/>
        <v>0</v>
      </c>
      <c r="AU25" s="139">
        <v>0</v>
      </c>
      <c r="AV25" s="139">
        <v>0</v>
      </c>
      <c r="AW25" s="139">
        <f t="shared" si="22"/>
        <v>0</v>
      </c>
      <c r="AX25" s="125"/>
      <c r="AY25" s="124"/>
      <c r="AZ25" s="139">
        <v>0</v>
      </c>
      <c r="BA25" s="139">
        <v>0</v>
      </c>
      <c r="BB25" s="139">
        <f t="shared" si="23"/>
        <v>0</v>
      </c>
      <c r="BC25" s="139">
        <v>0</v>
      </c>
      <c r="BD25" s="139">
        <v>0</v>
      </c>
      <c r="BE25" s="139">
        <f t="shared" si="24"/>
        <v>0</v>
      </c>
    </row>
    <row r="26" spans="1:57" s="123" customFormat="1" ht="12" customHeight="1">
      <c r="A26" s="124" t="s">
        <v>314</v>
      </c>
      <c r="B26" s="125" t="s">
        <v>369</v>
      </c>
      <c r="C26" s="124" t="s">
        <v>370</v>
      </c>
      <c r="D26" s="139">
        <f t="shared" si="7"/>
        <v>25452</v>
      </c>
      <c r="E26" s="139">
        <f t="shared" si="8"/>
        <v>56230</v>
      </c>
      <c r="F26" s="139">
        <f t="shared" si="9"/>
        <v>81682</v>
      </c>
      <c r="G26" s="139">
        <f t="shared" si="10"/>
        <v>0</v>
      </c>
      <c r="H26" s="139">
        <f t="shared" si="11"/>
        <v>0</v>
      </c>
      <c r="I26" s="139">
        <f t="shared" si="12"/>
        <v>0</v>
      </c>
      <c r="J26" s="125" t="s">
        <v>367</v>
      </c>
      <c r="K26" s="124" t="s">
        <v>368</v>
      </c>
      <c r="L26" s="139">
        <v>25452</v>
      </c>
      <c r="M26" s="139">
        <v>56230</v>
      </c>
      <c r="N26" s="139">
        <f t="shared" si="13"/>
        <v>81682</v>
      </c>
      <c r="O26" s="139">
        <v>0</v>
      </c>
      <c r="P26" s="139">
        <v>0</v>
      </c>
      <c r="Q26" s="139">
        <f t="shared" si="14"/>
        <v>0</v>
      </c>
      <c r="R26" s="125"/>
      <c r="S26" s="124"/>
      <c r="T26" s="139">
        <v>0</v>
      </c>
      <c r="U26" s="139">
        <v>0</v>
      </c>
      <c r="V26" s="139">
        <f t="shared" si="15"/>
        <v>0</v>
      </c>
      <c r="W26" s="139">
        <v>0</v>
      </c>
      <c r="X26" s="139">
        <v>0</v>
      </c>
      <c r="Y26" s="139">
        <f t="shared" si="16"/>
        <v>0</v>
      </c>
      <c r="Z26" s="125"/>
      <c r="AA26" s="124"/>
      <c r="AB26" s="139">
        <v>0</v>
      </c>
      <c r="AC26" s="139">
        <v>0</v>
      </c>
      <c r="AD26" s="139">
        <f t="shared" si="17"/>
        <v>0</v>
      </c>
      <c r="AE26" s="139">
        <v>0</v>
      </c>
      <c r="AF26" s="139">
        <v>0</v>
      </c>
      <c r="AG26" s="139">
        <f t="shared" si="18"/>
        <v>0</v>
      </c>
      <c r="AH26" s="125"/>
      <c r="AI26" s="124"/>
      <c r="AJ26" s="139">
        <v>0</v>
      </c>
      <c r="AK26" s="139">
        <v>0</v>
      </c>
      <c r="AL26" s="139">
        <f t="shared" si="19"/>
        <v>0</v>
      </c>
      <c r="AM26" s="139">
        <v>0</v>
      </c>
      <c r="AN26" s="139">
        <v>0</v>
      </c>
      <c r="AO26" s="139">
        <f t="shared" si="20"/>
        <v>0</v>
      </c>
      <c r="AP26" s="125"/>
      <c r="AQ26" s="124"/>
      <c r="AR26" s="139">
        <v>0</v>
      </c>
      <c r="AS26" s="139">
        <v>0</v>
      </c>
      <c r="AT26" s="139">
        <f t="shared" si="21"/>
        <v>0</v>
      </c>
      <c r="AU26" s="139">
        <v>0</v>
      </c>
      <c r="AV26" s="139">
        <v>0</v>
      </c>
      <c r="AW26" s="139">
        <f t="shared" si="22"/>
        <v>0</v>
      </c>
      <c r="AX26" s="125"/>
      <c r="AY26" s="124"/>
      <c r="AZ26" s="139">
        <v>0</v>
      </c>
      <c r="BA26" s="139">
        <v>0</v>
      </c>
      <c r="BB26" s="139">
        <f t="shared" si="23"/>
        <v>0</v>
      </c>
      <c r="BC26" s="139">
        <v>0</v>
      </c>
      <c r="BD26" s="139">
        <v>0</v>
      </c>
      <c r="BE26" s="139">
        <f t="shared" si="24"/>
        <v>0</v>
      </c>
    </row>
    <row r="27" spans="1:57" s="123" customFormat="1" ht="12" customHeight="1">
      <c r="A27" s="124" t="s">
        <v>314</v>
      </c>
      <c r="B27" s="125" t="s">
        <v>414</v>
      </c>
      <c r="C27" s="124" t="s">
        <v>371</v>
      </c>
      <c r="D27" s="139">
        <f t="shared" si="7"/>
        <v>0</v>
      </c>
      <c r="E27" s="139">
        <f t="shared" si="8"/>
        <v>0</v>
      </c>
      <c r="F27" s="139">
        <f t="shared" si="9"/>
        <v>0</v>
      </c>
      <c r="G27" s="139">
        <f t="shared" si="10"/>
        <v>0</v>
      </c>
      <c r="H27" s="139">
        <f t="shared" si="11"/>
        <v>0</v>
      </c>
      <c r="I27" s="139">
        <f t="shared" si="12"/>
        <v>0</v>
      </c>
      <c r="J27" s="125"/>
      <c r="K27" s="124"/>
      <c r="L27" s="139">
        <v>0</v>
      </c>
      <c r="M27" s="139">
        <v>0</v>
      </c>
      <c r="N27" s="139">
        <f t="shared" si="13"/>
        <v>0</v>
      </c>
      <c r="O27" s="139">
        <v>0</v>
      </c>
      <c r="P27" s="139">
        <v>0</v>
      </c>
      <c r="Q27" s="139">
        <f t="shared" si="14"/>
        <v>0</v>
      </c>
      <c r="R27" s="125"/>
      <c r="S27" s="124"/>
      <c r="T27" s="139">
        <v>0</v>
      </c>
      <c r="U27" s="139">
        <v>0</v>
      </c>
      <c r="V27" s="139">
        <f t="shared" si="15"/>
        <v>0</v>
      </c>
      <c r="W27" s="139">
        <v>0</v>
      </c>
      <c r="X27" s="139">
        <v>0</v>
      </c>
      <c r="Y27" s="139">
        <f t="shared" si="16"/>
        <v>0</v>
      </c>
      <c r="Z27" s="125"/>
      <c r="AA27" s="124"/>
      <c r="AB27" s="139">
        <v>0</v>
      </c>
      <c r="AC27" s="139">
        <v>0</v>
      </c>
      <c r="AD27" s="139">
        <f t="shared" si="17"/>
        <v>0</v>
      </c>
      <c r="AE27" s="139">
        <v>0</v>
      </c>
      <c r="AF27" s="139">
        <v>0</v>
      </c>
      <c r="AG27" s="139">
        <f t="shared" si="18"/>
        <v>0</v>
      </c>
      <c r="AH27" s="125"/>
      <c r="AI27" s="124"/>
      <c r="AJ27" s="139">
        <v>0</v>
      </c>
      <c r="AK27" s="139">
        <v>0</v>
      </c>
      <c r="AL27" s="139">
        <f t="shared" si="19"/>
        <v>0</v>
      </c>
      <c r="AM27" s="139">
        <v>0</v>
      </c>
      <c r="AN27" s="139">
        <v>0</v>
      </c>
      <c r="AO27" s="139">
        <f t="shared" si="20"/>
        <v>0</v>
      </c>
      <c r="AP27" s="125"/>
      <c r="AQ27" s="124"/>
      <c r="AR27" s="139">
        <v>0</v>
      </c>
      <c r="AS27" s="139">
        <v>0</v>
      </c>
      <c r="AT27" s="139">
        <f t="shared" si="21"/>
        <v>0</v>
      </c>
      <c r="AU27" s="139">
        <v>0</v>
      </c>
      <c r="AV27" s="139">
        <v>0</v>
      </c>
      <c r="AW27" s="139">
        <f t="shared" si="22"/>
        <v>0</v>
      </c>
      <c r="AX27" s="125"/>
      <c r="AY27" s="124"/>
      <c r="AZ27" s="139">
        <v>0</v>
      </c>
      <c r="BA27" s="139">
        <v>0</v>
      </c>
      <c r="BB27" s="139">
        <f t="shared" si="23"/>
        <v>0</v>
      </c>
      <c r="BC27" s="139">
        <v>0</v>
      </c>
      <c r="BD27" s="139">
        <v>0</v>
      </c>
      <c r="BE27" s="139">
        <f t="shared" si="24"/>
        <v>0</v>
      </c>
    </row>
    <row r="28" spans="1:57" s="123" customFormat="1" ht="12" customHeight="1">
      <c r="A28" s="124" t="s">
        <v>314</v>
      </c>
      <c r="B28" s="125" t="s">
        <v>372</v>
      </c>
      <c r="C28" s="124" t="s">
        <v>373</v>
      </c>
      <c r="D28" s="139">
        <f t="shared" si="7"/>
        <v>23764</v>
      </c>
      <c r="E28" s="139">
        <f t="shared" si="8"/>
        <v>210999</v>
      </c>
      <c r="F28" s="139">
        <f t="shared" si="9"/>
        <v>234763</v>
      </c>
      <c r="G28" s="139">
        <f t="shared" si="10"/>
        <v>0</v>
      </c>
      <c r="H28" s="139">
        <f t="shared" si="11"/>
        <v>36894</v>
      </c>
      <c r="I28" s="139">
        <f t="shared" si="12"/>
        <v>36894</v>
      </c>
      <c r="J28" s="125"/>
      <c r="K28" s="124" t="s">
        <v>374</v>
      </c>
      <c r="L28" s="139">
        <v>23764</v>
      </c>
      <c r="M28" s="139">
        <v>210999</v>
      </c>
      <c r="N28" s="139">
        <f t="shared" si="13"/>
        <v>234763</v>
      </c>
      <c r="O28" s="139">
        <v>0</v>
      </c>
      <c r="P28" s="139">
        <v>0</v>
      </c>
      <c r="Q28" s="139">
        <f t="shared" si="14"/>
        <v>0</v>
      </c>
      <c r="R28" s="125"/>
      <c r="S28" s="124" t="s">
        <v>340</v>
      </c>
      <c r="T28" s="139">
        <v>0</v>
      </c>
      <c r="U28" s="139">
        <v>0</v>
      </c>
      <c r="V28" s="139">
        <f t="shared" si="15"/>
        <v>0</v>
      </c>
      <c r="W28" s="139">
        <v>0</v>
      </c>
      <c r="X28" s="139">
        <v>36894</v>
      </c>
      <c r="Y28" s="139">
        <f t="shared" si="16"/>
        <v>36894</v>
      </c>
      <c r="Z28" s="125"/>
      <c r="AA28" s="124"/>
      <c r="AB28" s="139">
        <v>0</v>
      </c>
      <c r="AC28" s="139">
        <v>0</v>
      </c>
      <c r="AD28" s="139">
        <f t="shared" si="17"/>
        <v>0</v>
      </c>
      <c r="AE28" s="139">
        <v>0</v>
      </c>
      <c r="AF28" s="139">
        <v>0</v>
      </c>
      <c r="AG28" s="139">
        <f t="shared" si="18"/>
        <v>0</v>
      </c>
      <c r="AH28" s="125"/>
      <c r="AI28" s="124"/>
      <c r="AJ28" s="139">
        <v>0</v>
      </c>
      <c r="AK28" s="139">
        <v>0</v>
      </c>
      <c r="AL28" s="139">
        <f t="shared" si="19"/>
        <v>0</v>
      </c>
      <c r="AM28" s="139">
        <v>0</v>
      </c>
      <c r="AN28" s="139">
        <v>0</v>
      </c>
      <c r="AO28" s="139">
        <f t="shared" si="20"/>
        <v>0</v>
      </c>
      <c r="AP28" s="125"/>
      <c r="AQ28" s="124"/>
      <c r="AR28" s="139">
        <v>0</v>
      </c>
      <c r="AS28" s="139">
        <v>0</v>
      </c>
      <c r="AT28" s="139">
        <f t="shared" si="21"/>
        <v>0</v>
      </c>
      <c r="AU28" s="139">
        <v>0</v>
      </c>
      <c r="AV28" s="139">
        <v>0</v>
      </c>
      <c r="AW28" s="139">
        <f t="shared" si="22"/>
        <v>0</v>
      </c>
      <c r="AX28" s="125"/>
      <c r="AY28" s="124"/>
      <c r="AZ28" s="139">
        <v>0</v>
      </c>
      <c r="BA28" s="139">
        <v>0</v>
      </c>
      <c r="BB28" s="139">
        <f t="shared" si="23"/>
        <v>0</v>
      </c>
      <c r="BC28" s="139">
        <v>0</v>
      </c>
      <c r="BD28" s="139">
        <v>0</v>
      </c>
      <c r="BE28" s="139">
        <f t="shared" si="24"/>
        <v>0</v>
      </c>
    </row>
    <row r="29" spans="1:57" s="123" customFormat="1" ht="12" customHeight="1">
      <c r="A29" s="124" t="s">
        <v>314</v>
      </c>
      <c r="B29" s="125" t="s">
        <v>375</v>
      </c>
      <c r="C29" s="124" t="s">
        <v>376</v>
      </c>
      <c r="D29" s="139">
        <f t="shared" si="7"/>
        <v>4</v>
      </c>
      <c r="E29" s="139">
        <f t="shared" si="8"/>
        <v>96563</v>
      </c>
      <c r="F29" s="139">
        <f t="shared" si="9"/>
        <v>96567</v>
      </c>
      <c r="G29" s="139">
        <f t="shared" si="10"/>
        <v>0</v>
      </c>
      <c r="H29" s="139">
        <f t="shared" si="11"/>
        <v>2550</v>
      </c>
      <c r="I29" s="139">
        <f t="shared" si="12"/>
        <v>2550</v>
      </c>
      <c r="J29" s="125" t="s">
        <v>377</v>
      </c>
      <c r="K29" s="124" t="s">
        <v>374</v>
      </c>
      <c r="L29" s="139">
        <v>4</v>
      </c>
      <c r="M29" s="139">
        <v>96563</v>
      </c>
      <c r="N29" s="139">
        <f t="shared" si="13"/>
        <v>96567</v>
      </c>
      <c r="O29" s="139">
        <v>0</v>
      </c>
      <c r="P29" s="139">
        <v>0</v>
      </c>
      <c r="Q29" s="139">
        <f t="shared" si="14"/>
        <v>0</v>
      </c>
      <c r="R29" s="125" t="s">
        <v>339</v>
      </c>
      <c r="S29" s="124" t="s">
        <v>340</v>
      </c>
      <c r="T29" s="139">
        <v>0</v>
      </c>
      <c r="U29" s="139">
        <v>0</v>
      </c>
      <c r="V29" s="139">
        <f t="shared" si="15"/>
        <v>0</v>
      </c>
      <c r="W29" s="139">
        <v>0</v>
      </c>
      <c r="X29" s="139">
        <v>2550</v>
      </c>
      <c r="Y29" s="139">
        <f t="shared" si="16"/>
        <v>2550</v>
      </c>
      <c r="Z29" s="125"/>
      <c r="AA29" s="124"/>
      <c r="AB29" s="139">
        <v>0</v>
      </c>
      <c r="AC29" s="139">
        <v>0</v>
      </c>
      <c r="AD29" s="139">
        <f t="shared" si="17"/>
        <v>0</v>
      </c>
      <c r="AE29" s="139">
        <v>0</v>
      </c>
      <c r="AF29" s="139">
        <v>0</v>
      </c>
      <c r="AG29" s="139">
        <f t="shared" si="18"/>
        <v>0</v>
      </c>
      <c r="AH29" s="125"/>
      <c r="AI29" s="124"/>
      <c r="AJ29" s="139">
        <v>0</v>
      </c>
      <c r="AK29" s="139">
        <v>0</v>
      </c>
      <c r="AL29" s="139">
        <f t="shared" si="19"/>
        <v>0</v>
      </c>
      <c r="AM29" s="139">
        <v>0</v>
      </c>
      <c r="AN29" s="139">
        <v>0</v>
      </c>
      <c r="AO29" s="139">
        <f t="shared" si="20"/>
        <v>0</v>
      </c>
      <c r="AP29" s="125"/>
      <c r="AQ29" s="124"/>
      <c r="AR29" s="139">
        <v>0</v>
      </c>
      <c r="AS29" s="139">
        <v>0</v>
      </c>
      <c r="AT29" s="139">
        <f t="shared" si="21"/>
        <v>0</v>
      </c>
      <c r="AU29" s="139">
        <v>0</v>
      </c>
      <c r="AV29" s="139">
        <v>0</v>
      </c>
      <c r="AW29" s="139">
        <f t="shared" si="22"/>
        <v>0</v>
      </c>
      <c r="AX29" s="125"/>
      <c r="AY29" s="124"/>
      <c r="AZ29" s="139">
        <v>0</v>
      </c>
      <c r="BA29" s="139">
        <v>0</v>
      </c>
      <c r="BB29" s="139">
        <f t="shared" si="23"/>
        <v>0</v>
      </c>
      <c r="BC29" s="139">
        <v>0</v>
      </c>
      <c r="BD29" s="139">
        <v>0</v>
      </c>
      <c r="BE29" s="139">
        <f t="shared" si="24"/>
        <v>0</v>
      </c>
    </row>
    <row r="30" spans="1:57" s="123" customFormat="1" ht="12" customHeight="1">
      <c r="A30" s="124" t="s">
        <v>314</v>
      </c>
      <c r="B30" s="125" t="s">
        <v>378</v>
      </c>
      <c r="C30" s="124" t="s">
        <v>379</v>
      </c>
      <c r="D30" s="139">
        <f t="shared" si="7"/>
        <v>0</v>
      </c>
      <c r="E30" s="139">
        <f t="shared" si="8"/>
        <v>176502</v>
      </c>
      <c r="F30" s="139">
        <f t="shared" si="9"/>
        <v>176502</v>
      </c>
      <c r="G30" s="139">
        <f t="shared" si="10"/>
        <v>0</v>
      </c>
      <c r="H30" s="139">
        <f t="shared" si="11"/>
        <v>17297</v>
      </c>
      <c r="I30" s="139">
        <f t="shared" si="12"/>
        <v>17297</v>
      </c>
      <c r="J30" s="125" t="s">
        <v>321</v>
      </c>
      <c r="K30" s="124" t="s">
        <v>322</v>
      </c>
      <c r="L30" s="139">
        <v>0</v>
      </c>
      <c r="M30" s="139">
        <v>176502</v>
      </c>
      <c r="N30" s="139">
        <f t="shared" si="13"/>
        <v>176502</v>
      </c>
      <c r="O30" s="139">
        <v>0</v>
      </c>
      <c r="P30" s="139">
        <v>17297</v>
      </c>
      <c r="Q30" s="139">
        <f t="shared" si="14"/>
        <v>17297</v>
      </c>
      <c r="R30" s="125"/>
      <c r="S30" s="124"/>
      <c r="T30" s="139">
        <v>0</v>
      </c>
      <c r="U30" s="139">
        <v>0</v>
      </c>
      <c r="V30" s="139">
        <f t="shared" si="15"/>
        <v>0</v>
      </c>
      <c r="W30" s="139">
        <v>0</v>
      </c>
      <c r="X30" s="139">
        <v>0</v>
      </c>
      <c r="Y30" s="139">
        <f t="shared" si="16"/>
        <v>0</v>
      </c>
      <c r="Z30" s="125"/>
      <c r="AA30" s="124"/>
      <c r="AB30" s="139">
        <v>0</v>
      </c>
      <c r="AC30" s="139">
        <v>0</v>
      </c>
      <c r="AD30" s="139">
        <f t="shared" si="17"/>
        <v>0</v>
      </c>
      <c r="AE30" s="139">
        <v>0</v>
      </c>
      <c r="AF30" s="139">
        <v>0</v>
      </c>
      <c r="AG30" s="139">
        <f t="shared" si="18"/>
        <v>0</v>
      </c>
      <c r="AH30" s="125"/>
      <c r="AI30" s="124"/>
      <c r="AJ30" s="139">
        <v>0</v>
      </c>
      <c r="AK30" s="139">
        <v>0</v>
      </c>
      <c r="AL30" s="139">
        <f t="shared" si="19"/>
        <v>0</v>
      </c>
      <c r="AM30" s="139">
        <v>0</v>
      </c>
      <c r="AN30" s="139">
        <v>0</v>
      </c>
      <c r="AO30" s="139">
        <f t="shared" si="20"/>
        <v>0</v>
      </c>
      <c r="AP30" s="125"/>
      <c r="AQ30" s="124"/>
      <c r="AR30" s="139">
        <v>0</v>
      </c>
      <c r="AS30" s="139">
        <v>0</v>
      </c>
      <c r="AT30" s="139">
        <f t="shared" si="21"/>
        <v>0</v>
      </c>
      <c r="AU30" s="139">
        <v>0</v>
      </c>
      <c r="AV30" s="139">
        <v>0</v>
      </c>
      <c r="AW30" s="139">
        <f t="shared" si="22"/>
        <v>0</v>
      </c>
      <c r="AX30" s="125"/>
      <c r="AY30" s="124"/>
      <c r="AZ30" s="139">
        <v>0</v>
      </c>
      <c r="BA30" s="139">
        <v>0</v>
      </c>
      <c r="BB30" s="139">
        <f t="shared" si="23"/>
        <v>0</v>
      </c>
      <c r="BC30" s="139">
        <v>0</v>
      </c>
      <c r="BD30" s="139">
        <v>0</v>
      </c>
      <c r="BE30" s="139">
        <f t="shared" si="24"/>
        <v>0</v>
      </c>
    </row>
    <row r="31" spans="1:57" s="123" customFormat="1" ht="12" customHeight="1">
      <c r="A31" s="124" t="s">
        <v>314</v>
      </c>
      <c r="B31" s="125" t="s">
        <v>380</v>
      </c>
      <c r="C31" s="124" t="s">
        <v>381</v>
      </c>
      <c r="D31" s="139">
        <f t="shared" si="7"/>
        <v>0</v>
      </c>
      <c r="E31" s="139">
        <f t="shared" si="8"/>
        <v>179575</v>
      </c>
      <c r="F31" s="139">
        <f t="shared" si="9"/>
        <v>179575</v>
      </c>
      <c r="G31" s="139">
        <f t="shared" si="10"/>
        <v>2162</v>
      </c>
      <c r="H31" s="139">
        <f t="shared" si="11"/>
        <v>50959</v>
      </c>
      <c r="I31" s="139">
        <f t="shared" si="12"/>
        <v>53121</v>
      </c>
      <c r="J31" s="125" t="s">
        <v>382</v>
      </c>
      <c r="K31" s="124" t="s">
        <v>383</v>
      </c>
      <c r="L31" s="139">
        <v>0</v>
      </c>
      <c r="M31" s="139">
        <v>179575</v>
      </c>
      <c r="N31" s="139">
        <f t="shared" si="13"/>
        <v>179575</v>
      </c>
      <c r="O31" s="139">
        <v>0</v>
      </c>
      <c r="P31" s="139">
        <v>36335</v>
      </c>
      <c r="Q31" s="139">
        <f t="shared" si="14"/>
        <v>36335</v>
      </c>
      <c r="R31" s="125" t="s">
        <v>384</v>
      </c>
      <c r="S31" s="124" t="s">
        <v>345</v>
      </c>
      <c r="T31" s="139">
        <v>0</v>
      </c>
      <c r="U31" s="139">
        <v>0</v>
      </c>
      <c r="V31" s="139">
        <f t="shared" si="15"/>
        <v>0</v>
      </c>
      <c r="W31" s="139">
        <v>2162</v>
      </c>
      <c r="X31" s="139">
        <v>14624</v>
      </c>
      <c r="Y31" s="139">
        <f t="shared" si="16"/>
        <v>16786</v>
      </c>
      <c r="Z31" s="125"/>
      <c r="AA31" s="124"/>
      <c r="AB31" s="139">
        <v>0</v>
      </c>
      <c r="AC31" s="139">
        <v>0</v>
      </c>
      <c r="AD31" s="139">
        <f t="shared" si="17"/>
        <v>0</v>
      </c>
      <c r="AE31" s="139">
        <v>0</v>
      </c>
      <c r="AF31" s="139">
        <v>0</v>
      </c>
      <c r="AG31" s="139">
        <f t="shared" si="18"/>
        <v>0</v>
      </c>
      <c r="AH31" s="125"/>
      <c r="AI31" s="124"/>
      <c r="AJ31" s="139">
        <v>0</v>
      </c>
      <c r="AK31" s="139">
        <v>0</v>
      </c>
      <c r="AL31" s="139">
        <f t="shared" si="19"/>
        <v>0</v>
      </c>
      <c r="AM31" s="139">
        <v>0</v>
      </c>
      <c r="AN31" s="139">
        <v>0</v>
      </c>
      <c r="AO31" s="139">
        <f t="shared" si="20"/>
        <v>0</v>
      </c>
      <c r="AP31" s="125"/>
      <c r="AQ31" s="124"/>
      <c r="AR31" s="139">
        <v>0</v>
      </c>
      <c r="AS31" s="139">
        <v>0</v>
      </c>
      <c r="AT31" s="139">
        <f t="shared" si="21"/>
        <v>0</v>
      </c>
      <c r="AU31" s="139">
        <v>0</v>
      </c>
      <c r="AV31" s="139">
        <v>0</v>
      </c>
      <c r="AW31" s="139">
        <f t="shared" si="22"/>
        <v>0</v>
      </c>
      <c r="AX31" s="125"/>
      <c r="AY31" s="124"/>
      <c r="AZ31" s="139">
        <v>0</v>
      </c>
      <c r="BA31" s="139">
        <v>0</v>
      </c>
      <c r="BB31" s="139">
        <f t="shared" si="23"/>
        <v>0</v>
      </c>
      <c r="BC31" s="139">
        <v>0</v>
      </c>
      <c r="BD31" s="139">
        <v>0</v>
      </c>
      <c r="BE31" s="139">
        <f t="shared" si="24"/>
        <v>0</v>
      </c>
    </row>
    <row r="32" spans="1:57" s="123" customFormat="1" ht="12" customHeight="1">
      <c r="A32" s="124" t="s">
        <v>314</v>
      </c>
      <c r="B32" s="125" t="s">
        <v>385</v>
      </c>
      <c r="C32" s="124" t="s">
        <v>386</v>
      </c>
      <c r="D32" s="139">
        <f t="shared" si="7"/>
        <v>0</v>
      </c>
      <c r="E32" s="139">
        <f t="shared" si="8"/>
        <v>197085</v>
      </c>
      <c r="F32" s="139">
        <f t="shared" si="9"/>
        <v>197085</v>
      </c>
      <c r="G32" s="139">
        <f t="shared" si="10"/>
        <v>2162</v>
      </c>
      <c r="H32" s="139">
        <f t="shared" si="11"/>
        <v>54494</v>
      </c>
      <c r="I32" s="139">
        <f t="shared" si="12"/>
        <v>56656</v>
      </c>
      <c r="J32" s="125" t="s">
        <v>382</v>
      </c>
      <c r="K32" s="124" t="s">
        <v>383</v>
      </c>
      <c r="L32" s="139">
        <v>0</v>
      </c>
      <c r="M32" s="139">
        <v>197085</v>
      </c>
      <c r="N32" s="139">
        <f t="shared" si="13"/>
        <v>197085</v>
      </c>
      <c r="O32" s="139">
        <v>0</v>
      </c>
      <c r="P32" s="139">
        <v>39877</v>
      </c>
      <c r="Q32" s="139">
        <f t="shared" si="14"/>
        <v>39877</v>
      </c>
      <c r="R32" s="125" t="s">
        <v>344</v>
      </c>
      <c r="S32" s="124" t="s">
        <v>345</v>
      </c>
      <c r="T32" s="139">
        <v>0</v>
      </c>
      <c r="U32" s="139">
        <v>0</v>
      </c>
      <c r="V32" s="139">
        <f t="shared" si="15"/>
        <v>0</v>
      </c>
      <c r="W32" s="139">
        <v>2162</v>
      </c>
      <c r="X32" s="139">
        <v>14617</v>
      </c>
      <c r="Y32" s="139">
        <f t="shared" si="16"/>
        <v>16779</v>
      </c>
      <c r="Z32" s="125"/>
      <c r="AA32" s="124"/>
      <c r="AB32" s="139">
        <v>0</v>
      </c>
      <c r="AC32" s="139">
        <v>0</v>
      </c>
      <c r="AD32" s="139">
        <f t="shared" si="17"/>
        <v>0</v>
      </c>
      <c r="AE32" s="139">
        <v>0</v>
      </c>
      <c r="AF32" s="139">
        <v>0</v>
      </c>
      <c r="AG32" s="139">
        <f t="shared" si="18"/>
        <v>0</v>
      </c>
      <c r="AH32" s="125"/>
      <c r="AI32" s="124"/>
      <c r="AJ32" s="139">
        <v>0</v>
      </c>
      <c r="AK32" s="139">
        <v>0</v>
      </c>
      <c r="AL32" s="139">
        <f t="shared" si="19"/>
        <v>0</v>
      </c>
      <c r="AM32" s="139">
        <v>0</v>
      </c>
      <c r="AN32" s="139">
        <v>0</v>
      </c>
      <c r="AO32" s="139">
        <f t="shared" si="20"/>
        <v>0</v>
      </c>
      <c r="AP32" s="125"/>
      <c r="AQ32" s="124"/>
      <c r="AR32" s="139">
        <v>0</v>
      </c>
      <c r="AS32" s="139">
        <v>0</v>
      </c>
      <c r="AT32" s="139">
        <f t="shared" si="21"/>
        <v>0</v>
      </c>
      <c r="AU32" s="139">
        <v>0</v>
      </c>
      <c r="AV32" s="139">
        <v>0</v>
      </c>
      <c r="AW32" s="139">
        <f t="shared" si="22"/>
        <v>0</v>
      </c>
      <c r="AX32" s="125"/>
      <c r="AY32" s="124"/>
      <c r="AZ32" s="139">
        <v>0</v>
      </c>
      <c r="BA32" s="139">
        <v>0</v>
      </c>
      <c r="BB32" s="139">
        <f t="shared" si="23"/>
        <v>0</v>
      </c>
      <c r="BC32" s="139">
        <v>0</v>
      </c>
      <c r="BD32" s="139">
        <v>0</v>
      </c>
      <c r="BE32" s="139">
        <f t="shared" si="24"/>
        <v>0</v>
      </c>
    </row>
    <row r="33" spans="1:57" s="123" customFormat="1" ht="12" customHeight="1">
      <c r="A33" s="124" t="s">
        <v>314</v>
      </c>
      <c r="B33" s="125" t="s">
        <v>387</v>
      </c>
      <c r="C33" s="124" t="s">
        <v>388</v>
      </c>
      <c r="D33" s="139">
        <f t="shared" si="7"/>
        <v>0</v>
      </c>
      <c r="E33" s="139">
        <f t="shared" si="8"/>
        <v>138414</v>
      </c>
      <c r="F33" s="139">
        <f t="shared" si="9"/>
        <v>138414</v>
      </c>
      <c r="G33" s="139">
        <f t="shared" si="10"/>
        <v>2162</v>
      </c>
      <c r="H33" s="139">
        <f t="shared" si="11"/>
        <v>32542</v>
      </c>
      <c r="I33" s="139">
        <f t="shared" si="12"/>
        <v>34704</v>
      </c>
      <c r="J33" s="125" t="s">
        <v>344</v>
      </c>
      <c r="K33" s="124" t="s">
        <v>345</v>
      </c>
      <c r="L33" s="139">
        <v>0</v>
      </c>
      <c r="M33" s="139">
        <v>138414</v>
      </c>
      <c r="N33" s="139">
        <f t="shared" si="13"/>
        <v>138414</v>
      </c>
      <c r="O33" s="139">
        <v>2162</v>
      </c>
      <c r="P33" s="139">
        <v>32542</v>
      </c>
      <c r="Q33" s="139">
        <f t="shared" si="14"/>
        <v>34704</v>
      </c>
      <c r="R33" s="125"/>
      <c r="S33" s="124"/>
      <c r="T33" s="139">
        <v>0</v>
      </c>
      <c r="U33" s="139">
        <v>0</v>
      </c>
      <c r="V33" s="139">
        <f t="shared" si="15"/>
        <v>0</v>
      </c>
      <c r="W33" s="139">
        <v>0</v>
      </c>
      <c r="X33" s="139">
        <v>0</v>
      </c>
      <c r="Y33" s="139">
        <f t="shared" si="16"/>
        <v>0</v>
      </c>
      <c r="Z33" s="125"/>
      <c r="AA33" s="124"/>
      <c r="AB33" s="139">
        <v>0</v>
      </c>
      <c r="AC33" s="139">
        <v>0</v>
      </c>
      <c r="AD33" s="139">
        <f t="shared" si="17"/>
        <v>0</v>
      </c>
      <c r="AE33" s="139">
        <v>0</v>
      </c>
      <c r="AF33" s="139">
        <v>0</v>
      </c>
      <c r="AG33" s="139">
        <f t="shared" si="18"/>
        <v>0</v>
      </c>
      <c r="AH33" s="125"/>
      <c r="AI33" s="124"/>
      <c r="AJ33" s="139">
        <v>0</v>
      </c>
      <c r="AK33" s="139">
        <v>0</v>
      </c>
      <c r="AL33" s="139">
        <f t="shared" si="19"/>
        <v>0</v>
      </c>
      <c r="AM33" s="139">
        <v>0</v>
      </c>
      <c r="AN33" s="139">
        <v>0</v>
      </c>
      <c r="AO33" s="139">
        <f t="shared" si="20"/>
        <v>0</v>
      </c>
      <c r="AP33" s="125"/>
      <c r="AQ33" s="124"/>
      <c r="AR33" s="139">
        <v>0</v>
      </c>
      <c r="AS33" s="139">
        <v>0</v>
      </c>
      <c r="AT33" s="139">
        <f t="shared" si="21"/>
        <v>0</v>
      </c>
      <c r="AU33" s="139">
        <v>0</v>
      </c>
      <c r="AV33" s="139">
        <v>0</v>
      </c>
      <c r="AW33" s="139">
        <f t="shared" si="22"/>
        <v>0</v>
      </c>
      <c r="AX33" s="125"/>
      <c r="AY33" s="124"/>
      <c r="AZ33" s="139">
        <v>0</v>
      </c>
      <c r="BA33" s="139">
        <v>0</v>
      </c>
      <c r="BB33" s="139">
        <f t="shared" si="23"/>
        <v>0</v>
      </c>
      <c r="BC33" s="139">
        <v>0</v>
      </c>
      <c r="BD33" s="139">
        <v>0</v>
      </c>
      <c r="BE33" s="139">
        <f t="shared" si="24"/>
        <v>0</v>
      </c>
    </row>
    <row r="34" spans="1:57" s="123" customFormat="1" ht="12" customHeight="1">
      <c r="A34" s="124" t="s">
        <v>314</v>
      </c>
      <c r="B34" s="125" t="s">
        <v>389</v>
      </c>
      <c r="C34" s="124" t="s">
        <v>390</v>
      </c>
      <c r="D34" s="139">
        <f t="shared" si="7"/>
        <v>0</v>
      </c>
      <c r="E34" s="139">
        <f t="shared" si="8"/>
        <v>65992</v>
      </c>
      <c r="F34" s="139">
        <f t="shared" si="9"/>
        <v>65992</v>
      </c>
      <c r="G34" s="139">
        <f t="shared" si="10"/>
        <v>2162</v>
      </c>
      <c r="H34" s="139">
        <f t="shared" si="11"/>
        <v>13569</v>
      </c>
      <c r="I34" s="139">
        <f t="shared" si="12"/>
        <v>15731</v>
      </c>
      <c r="J34" s="125" t="s">
        <v>344</v>
      </c>
      <c r="K34" s="124" t="s">
        <v>345</v>
      </c>
      <c r="L34" s="139">
        <v>0</v>
      </c>
      <c r="M34" s="139">
        <v>65992</v>
      </c>
      <c r="N34" s="139">
        <f t="shared" si="13"/>
        <v>65992</v>
      </c>
      <c r="O34" s="139">
        <v>2162</v>
      </c>
      <c r="P34" s="139">
        <v>13569</v>
      </c>
      <c r="Q34" s="139">
        <f t="shared" si="14"/>
        <v>15731</v>
      </c>
      <c r="R34" s="125"/>
      <c r="S34" s="124"/>
      <c r="T34" s="139">
        <v>0</v>
      </c>
      <c r="U34" s="139">
        <v>0</v>
      </c>
      <c r="V34" s="139">
        <f t="shared" si="15"/>
        <v>0</v>
      </c>
      <c r="W34" s="139">
        <v>0</v>
      </c>
      <c r="X34" s="139">
        <v>0</v>
      </c>
      <c r="Y34" s="139">
        <f t="shared" si="16"/>
        <v>0</v>
      </c>
      <c r="Z34" s="125"/>
      <c r="AA34" s="124"/>
      <c r="AB34" s="139">
        <v>0</v>
      </c>
      <c r="AC34" s="139">
        <v>0</v>
      </c>
      <c r="AD34" s="139">
        <f t="shared" si="17"/>
        <v>0</v>
      </c>
      <c r="AE34" s="139">
        <v>0</v>
      </c>
      <c r="AF34" s="139">
        <v>0</v>
      </c>
      <c r="AG34" s="139">
        <f t="shared" si="18"/>
        <v>0</v>
      </c>
      <c r="AH34" s="125"/>
      <c r="AI34" s="124"/>
      <c r="AJ34" s="139">
        <v>0</v>
      </c>
      <c r="AK34" s="139">
        <v>0</v>
      </c>
      <c r="AL34" s="139">
        <f t="shared" si="19"/>
        <v>0</v>
      </c>
      <c r="AM34" s="139">
        <v>0</v>
      </c>
      <c r="AN34" s="139">
        <v>0</v>
      </c>
      <c r="AO34" s="139">
        <f t="shared" si="20"/>
        <v>0</v>
      </c>
      <c r="AP34" s="125"/>
      <c r="AQ34" s="124"/>
      <c r="AR34" s="139">
        <v>0</v>
      </c>
      <c r="AS34" s="139">
        <v>0</v>
      </c>
      <c r="AT34" s="139">
        <f t="shared" si="21"/>
        <v>0</v>
      </c>
      <c r="AU34" s="139">
        <v>0</v>
      </c>
      <c r="AV34" s="139">
        <v>0</v>
      </c>
      <c r="AW34" s="139">
        <f t="shared" si="22"/>
        <v>0</v>
      </c>
      <c r="AX34" s="125"/>
      <c r="AY34" s="124"/>
      <c r="AZ34" s="139">
        <v>0</v>
      </c>
      <c r="BA34" s="139">
        <v>0</v>
      </c>
      <c r="BB34" s="139">
        <f t="shared" si="23"/>
        <v>0</v>
      </c>
      <c r="BC34" s="139">
        <v>0</v>
      </c>
      <c r="BD34" s="139">
        <v>0</v>
      </c>
      <c r="BE34" s="139">
        <f t="shared" si="24"/>
        <v>0</v>
      </c>
    </row>
    <row r="35" spans="1:57" s="123" customFormat="1" ht="12" customHeight="1">
      <c r="A35" s="124" t="s">
        <v>314</v>
      </c>
      <c r="B35" s="125" t="s">
        <v>391</v>
      </c>
      <c r="C35" s="124" t="s">
        <v>392</v>
      </c>
      <c r="D35" s="139">
        <f t="shared" si="7"/>
        <v>0</v>
      </c>
      <c r="E35" s="139">
        <f t="shared" si="8"/>
        <v>65409</v>
      </c>
      <c r="F35" s="139">
        <f t="shared" si="9"/>
        <v>65409</v>
      </c>
      <c r="G35" s="139">
        <f t="shared" si="10"/>
        <v>2162</v>
      </c>
      <c r="H35" s="139">
        <f t="shared" si="11"/>
        <v>11</v>
      </c>
      <c r="I35" s="139">
        <f t="shared" si="12"/>
        <v>2173</v>
      </c>
      <c r="J35" s="125" t="s">
        <v>317</v>
      </c>
      <c r="K35" s="124" t="s">
        <v>393</v>
      </c>
      <c r="L35" s="139">
        <v>0</v>
      </c>
      <c r="M35" s="139">
        <v>65409</v>
      </c>
      <c r="N35" s="139">
        <f t="shared" si="13"/>
        <v>65409</v>
      </c>
      <c r="O35" s="139">
        <v>0</v>
      </c>
      <c r="P35" s="139">
        <v>0</v>
      </c>
      <c r="Q35" s="139">
        <f t="shared" si="14"/>
        <v>0</v>
      </c>
      <c r="R35" s="125" t="s">
        <v>344</v>
      </c>
      <c r="S35" s="124" t="s">
        <v>345</v>
      </c>
      <c r="T35" s="139">
        <v>0</v>
      </c>
      <c r="U35" s="139">
        <v>0</v>
      </c>
      <c r="V35" s="139">
        <f t="shared" si="15"/>
        <v>0</v>
      </c>
      <c r="W35" s="139">
        <v>2162</v>
      </c>
      <c r="X35" s="139">
        <v>11</v>
      </c>
      <c r="Y35" s="139">
        <f t="shared" si="16"/>
        <v>2173</v>
      </c>
      <c r="Z35" s="125"/>
      <c r="AA35" s="124"/>
      <c r="AB35" s="139">
        <v>0</v>
      </c>
      <c r="AC35" s="139">
        <v>0</v>
      </c>
      <c r="AD35" s="139">
        <f t="shared" si="17"/>
        <v>0</v>
      </c>
      <c r="AE35" s="139">
        <v>0</v>
      </c>
      <c r="AF35" s="139">
        <v>0</v>
      </c>
      <c r="AG35" s="139">
        <f t="shared" si="18"/>
        <v>0</v>
      </c>
      <c r="AH35" s="125"/>
      <c r="AI35" s="124"/>
      <c r="AJ35" s="139">
        <v>0</v>
      </c>
      <c r="AK35" s="139">
        <v>0</v>
      </c>
      <c r="AL35" s="139">
        <f t="shared" si="19"/>
        <v>0</v>
      </c>
      <c r="AM35" s="139">
        <v>0</v>
      </c>
      <c r="AN35" s="139">
        <v>0</v>
      </c>
      <c r="AO35" s="139">
        <f t="shared" si="20"/>
        <v>0</v>
      </c>
      <c r="AP35" s="125"/>
      <c r="AQ35" s="124"/>
      <c r="AR35" s="139">
        <v>0</v>
      </c>
      <c r="AS35" s="139">
        <v>0</v>
      </c>
      <c r="AT35" s="139">
        <f t="shared" si="21"/>
        <v>0</v>
      </c>
      <c r="AU35" s="139">
        <v>0</v>
      </c>
      <c r="AV35" s="139">
        <v>0</v>
      </c>
      <c r="AW35" s="139">
        <f t="shared" si="22"/>
        <v>0</v>
      </c>
      <c r="AX35" s="125"/>
      <c r="AY35" s="124"/>
      <c r="AZ35" s="139">
        <v>0</v>
      </c>
      <c r="BA35" s="139">
        <v>0</v>
      </c>
      <c r="BB35" s="139">
        <f t="shared" si="23"/>
        <v>0</v>
      </c>
      <c r="BC35" s="139">
        <v>0</v>
      </c>
      <c r="BD35" s="139">
        <v>0</v>
      </c>
      <c r="BE35" s="139">
        <f t="shared" si="24"/>
        <v>0</v>
      </c>
    </row>
    <row r="36" spans="1:57" s="123" customFormat="1" ht="12" customHeight="1">
      <c r="A36" s="124" t="s">
        <v>314</v>
      </c>
      <c r="B36" s="125" t="s">
        <v>415</v>
      </c>
      <c r="C36" s="124" t="s">
        <v>394</v>
      </c>
      <c r="D36" s="139">
        <f t="shared" si="7"/>
        <v>0</v>
      </c>
      <c r="E36" s="139">
        <f t="shared" si="8"/>
        <v>0</v>
      </c>
      <c r="F36" s="139">
        <f t="shared" si="9"/>
        <v>0</v>
      </c>
      <c r="G36" s="139">
        <f t="shared" si="10"/>
        <v>0</v>
      </c>
      <c r="H36" s="139">
        <f t="shared" si="11"/>
        <v>0</v>
      </c>
      <c r="I36" s="139">
        <f t="shared" si="12"/>
        <v>0</v>
      </c>
      <c r="J36" s="125"/>
      <c r="K36" s="124"/>
      <c r="L36" s="139">
        <v>0</v>
      </c>
      <c r="M36" s="139">
        <v>0</v>
      </c>
      <c r="N36" s="139">
        <f t="shared" si="13"/>
        <v>0</v>
      </c>
      <c r="O36" s="139">
        <v>0</v>
      </c>
      <c r="P36" s="139">
        <v>0</v>
      </c>
      <c r="Q36" s="139">
        <f t="shared" si="14"/>
        <v>0</v>
      </c>
      <c r="R36" s="125"/>
      <c r="S36" s="124"/>
      <c r="T36" s="139">
        <v>0</v>
      </c>
      <c r="U36" s="139">
        <v>0</v>
      </c>
      <c r="V36" s="139">
        <f t="shared" si="15"/>
        <v>0</v>
      </c>
      <c r="W36" s="139">
        <v>0</v>
      </c>
      <c r="X36" s="139">
        <v>0</v>
      </c>
      <c r="Y36" s="139">
        <f t="shared" si="16"/>
        <v>0</v>
      </c>
      <c r="Z36" s="125"/>
      <c r="AA36" s="124"/>
      <c r="AB36" s="139">
        <v>0</v>
      </c>
      <c r="AC36" s="139">
        <v>0</v>
      </c>
      <c r="AD36" s="139">
        <f t="shared" si="17"/>
        <v>0</v>
      </c>
      <c r="AE36" s="139">
        <v>0</v>
      </c>
      <c r="AF36" s="139">
        <v>0</v>
      </c>
      <c r="AG36" s="139">
        <f t="shared" si="18"/>
        <v>0</v>
      </c>
      <c r="AH36" s="125"/>
      <c r="AI36" s="124"/>
      <c r="AJ36" s="139">
        <v>0</v>
      </c>
      <c r="AK36" s="139">
        <v>0</v>
      </c>
      <c r="AL36" s="139">
        <f t="shared" si="19"/>
        <v>0</v>
      </c>
      <c r="AM36" s="139">
        <v>0</v>
      </c>
      <c r="AN36" s="139">
        <v>0</v>
      </c>
      <c r="AO36" s="139">
        <f t="shared" si="20"/>
        <v>0</v>
      </c>
      <c r="AP36" s="125"/>
      <c r="AQ36" s="124"/>
      <c r="AR36" s="139">
        <v>0</v>
      </c>
      <c r="AS36" s="139">
        <v>0</v>
      </c>
      <c r="AT36" s="139">
        <f t="shared" si="21"/>
        <v>0</v>
      </c>
      <c r="AU36" s="139">
        <v>0</v>
      </c>
      <c r="AV36" s="139">
        <v>0</v>
      </c>
      <c r="AW36" s="139">
        <f t="shared" si="22"/>
        <v>0</v>
      </c>
      <c r="AX36" s="125"/>
      <c r="AY36" s="124"/>
      <c r="AZ36" s="139">
        <v>0</v>
      </c>
      <c r="BA36" s="139">
        <v>0</v>
      </c>
      <c r="BB36" s="139">
        <f t="shared" si="23"/>
        <v>0</v>
      </c>
      <c r="BC36" s="139">
        <v>0</v>
      </c>
      <c r="BD36" s="139">
        <v>0</v>
      </c>
      <c r="BE36" s="139">
        <f t="shared" si="24"/>
        <v>0</v>
      </c>
    </row>
    <row r="37" spans="1:57" s="123" customFormat="1" ht="12" customHeight="1">
      <c r="A37" s="124" t="s">
        <v>314</v>
      </c>
      <c r="B37" s="125" t="s">
        <v>416</v>
      </c>
      <c r="C37" s="124" t="s">
        <v>395</v>
      </c>
      <c r="D37" s="139">
        <f t="shared" si="7"/>
        <v>0</v>
      </c>
      <c r="E37" s="139">
        <f t="shared" si="8"/>
        <v>0</v>
      </c>
      <c r="F37" s="139">
        <f t="shared" si="9"/>
        <v>0</v>
      </c>
      <c r="G37" s="139">
        <f t="shared" si="10"/>
        <v>0</v>
      </c>
      <c r="H37" s="139">
        <f t="shared" si="11"/>
        <v>0</v>
      </c>
      <c r="I37" s="139">
        <f t="shared" si="12"/>
        <v>0</v>
      </c>
      <c r="J37" s="125"/>
      <c r="K37" s="124"/>
      <c r="L37" s="139">
        <v>0</v>
      </c>
      <c r="M37" s="139">
        <v>0</v>
      </c>
      <c r="N37" s="139">
        <f t="shared" si="13"/>
        <v>0</v>
      </c>
      <c r="O37" s="139">
        <v>0</v>
      </c>
      <c r="P37" s="139">
        <v>0</v>
      </c>
      <c r="Q37" s="139">
        <f t="shared" si="14"/>
        <v>0</v>
      </c>
      <c r="R37" s="125"/>
      <c r="S37" s="124"/>
      <c r="T37" s="139">
        <v>0</v>
      </c>
      <c r="U37" s="139">
        <v>0</v>
      </c>
      <c r="V37" s="139">
        <f t="shared" si="15"/>
        <v>0</v>
      </c>
      <c r="W37" s="139">
        <v>0</v>
      </c>
      <c r="X37" s="139">
        <v>0</v>
      </c>
      <c r="Y37" s="139">
        <f t="shared" si="16"/>
        <v>0</v>
      </c>
      <c r="Z37" s="125"/>
      <c r="AA37" s="124"/>
      <c r="AB37" s="139">
        <v>0</v>
      </c>
      <c r="AC37" s="139">
        <v>0</v>
      </c>
      <c r="AD37" s="139">
        <f t="shared" si="17"/>
        <v>0</v>
      </c>
      <c r="AE37" s="139">
        <v>0</v>
      </c>
      <c r="AF37" s="139">
        <v>0</v>
      </c>
      <c r="AG37" s="139">
        <f t="shared" si="18"/>
        <v>0</v>
      </c>
      <c r="AH37" s="125"/>
      <c r="AI37" s="124"/>
      <c r="AJ37" s="139">
        <v>0</v>
      </c>
      <c r="AK37" s="139">
        <v>0</v>
      </c>
      <c r="AL37" s="139">
        <f t="shared" si="19"/>
        <v>0</v>
      </c>
      <c r="AM37" s="139">
        <v>0</v>
      </c>
      <c r="AN37" s="139">
        <v>0</v>
      </c>
      <c r="AO37" s="139">
        <f t="shared" si="20"/>
        <v>0</v>
      </c>
      <c r="AP37" s="125"/>
      <c r="AQ37" s="124"/>
      <c r="AR37" s="139">
        <v>0</v>
      </c>
      <c r="AS37" s="139">
        <v>0</v>
      </c>
      <c r="AT37" s="139">
        <f t="shared" si="21"/>
        <v>0</v>
      </c>
      <c r="AU37" s="139">
        <v>0</v>
      </c>
      <c r="AV37" s="139">
        <v>0</v>
      </c>
      <c r="AW37" s="139">
        <f t="shared" si="22"/>
        <v>0</v>
      </c>
      <c r="AX37" s="125"/>
      <c r="AY37" s="124"/>
      <c r="AZ37" s="139">
        <v>0</v>
      </c>
      <c r="BA37" s="139">
        <v>0</v>
      </c>
      <c r="BB37" s="139">
        <f t="shared" si="23"/>
        <v>0</v>
      </c>
      <c r="BC37" s="139">
        <v>0</v>
      </c>
      <c r="BD37" s="139">
        <v>0</v>
      </c>
      <c r="BE37" s="139">
        <f t="shared" si="24"/>
        <v>0</v>
      </c>
    </row>
    <row r="38" spans="1:57" s="123" customFormat="1" ht="12" customHeight="1">
      <c r="A38" s="124" t="s">
        <v>314</v>
      </c>
      <c r="B38" s="125" t="s">
        <v>417</v>
      </c>
      <c r="C38" s="124" t="s">
        <v>396</v>
      </c>
      <c r="D38" s="139">
        <f t="shared" si="7"/>
        <v>0</v>
      </c>
      <c r="E38" s="139">
        <f t="shared" si="8"/>
        <v>0</v>
      </c>
      <c r="F38" s="139">
        <f t="shared" si="9"/>
        <v>0</v>
      </c>
      <c r="G38" s="139">
        <f t="shared" si="10"/>
        <v>0</v>
      </c>
      <c r="H38" s="139">
        <f t="shared" si="11"/>
        <v>0</v>
      </c>
      <c r="I38" s="139">
        <f t="shared" si="12"/>
        <v>0</v>
      </c>
      <c r="J38" s="125"/>
      <c r="K38" s="124"/>
      <c r="L38" s="139">
        <v>0</v>
      </c>
      <c r="M38" s="139">
        <v>0</v>
      </c>
      <c r="N38" s="139">
        <f t="shared" si="13"/>
        <v>0</v>
      </c>
      <c r="O38" s="139">
        <v>0</v>
      </c>
      <c r="P38" s="139">
        <v>0</v>
      </c>
      <c r="Q38" s="139">
        <f t="shared" si="14"/>
        <v>0</v>
      </c>
      <c r="R38" s="125"/>
      <c r="S38" s="124"/>
      <c r="T38" s="139">
        <v>0</v>
      </c>
      <c r="U38" s="139">
        <v>0</v>
      </c>
      <c r="V38" s="139">
        <f t="shared" si="15"/>
        <v>0</v>
      </c>
      <c r="W38" s="139">
        <v>0</v>
      </c>
      <c r="X38" s="139">
        <v>0</v>
      </c>
      <c r="Y38" s="139">
        <f t="shared" si="16"/>
        <v>0</v>
      </c>
      <c r="Z38" s="125"/>
      <c r="AA38" s="124"/>
      <c r="AB38" s="139">
        <v>0</v>
      </c>
      <c r="AC38" s="139">
        <v>0</v>
      </c>
      <c r="AD38" s="139">
        <f t="shared" si="17"/>
        <v>0</v>
      </c>
      <c r="AE38" s="139">
        <v>0</v>
      </c>
      <c r="AF38" s="139">
        <v>0</v>
      </c>
      <c r="AG38" s="139">
        <f t="shared" si="18"/>
        <v>0</v>
      </c>
      <c r="AH38" s="125"/>
      <c r="AI38" s="124"/>
      <c r="AJ38" s="139">
        <v>0</v>
      </c>
      <c r="AK38" s="139">
        <v>0</v>
      </c>
      <c r="AL38" s="139">
        <f t="shared" si="19"/>
        <v>0</v>
      </c>
      <c r="AM38" s="139">
        <v>0</v>
      </c>
      <c r="AN38" s="139">
        <v>0</v>
      </c>
      <c r="AO38" s="139">
        <f t="shared" si="20"/>
        <v>0</v>
      </c>
      <c r="AP38" s="125"/>
      <c r="AQ38" s="124"/>
      <c r="AR38" s="139">
        <v>0</v>
      </c>
      <c r="AS38" s="139">
        <v>0</v>
      </c>
      <c r="AT38" s="139">
        <f t="shared" si="21"/>
        <v>0</v>
      </c>
      <c r="AU38" s="139">
        <v>0</v>
      </c>
      <c r="AV38" s="139">
        <v>0</v>
      </c>
      <c r="AW38" s="139">
        <f t="shared" si="22"/>
        <v>0</v>
      </c>
      <c r="AX38" s="125"/>
      <c r="AY38" s="124"/>
      <c r="AZ38" s="139">
        <v>0</v>
      </c>
      <c r="BA38" s="139">
        <v>0</v>
      </c>
      <c r="BB38" s="139">
        <f t="shared" si="23"/>
        <v>0</v>
      </c>
      <c r="BC38" s="139">
        <v>0</v>
      </c>
      <c r="BD38" s="139">
        <v>0</v>
      </c>
      <c r="BE38" s="139">
        <f t="shared" si="24"/>
        <v>0</v>
      </c>
    </row>
    <row r="39" spans="1:57" s="123" customFormat="1" ht="12" customHeight="1">
      <c r="A39" s="124" t="s">
        <v>314</v>
      </c>
      <c r="B39" s="125" t="s">
        <v>418</v>
      </c>
      <c r="C39" s="124" t="s">
        <v>397</v>
      </c>
      <c r="D39" s="139">
        <f t="shared" si="7"/>
        <v>0</v>
      </c>
      <c r="E39" s="139">
        <f t="shared" si="8"/>
        <v>0</v>
      </c>
      <c r="F39" s="139">
        <f t="shared" si="9"/>
        <v>0</v>
      </c>
      <c r="G39" s="139">
        <f t="shared" si="10"/>
        <v>0</v>
      </c>
      <c r="H39" s="139">
        <f t="shared" si="11"/>
        <v>0</v>
      </c>
      <c r="I39" s="139">
        <f t="shared" si="12"/>
        <v>0</v>
      </c>
      <c r="J39" s="125"/>
      <c r="K39" s="124"/>
      <c r="L39" s="139">
        <v>0</v>
      </c>
      <c r="M39" s="139">
        <v>0</v>
      </c>
      <c r="N39" s="139">
        <f t="shared" si="13"/>
        <v>0</v>
      </c>
      <c r="O39" s="139">
        <v>0</v>
      </c>
      <c r="P39" s="139">
        <v>0</v>
      </c>
      <c r="Q39" s="139">
        <f t="shared" si="14"/>
        <v>0</v>
      </c>
      <c r="R39" s="125"/>
      <c r="S39" s="124"/>
      <c r="T39" s="139">
        <v>0</v>
      </c>
      <c r="U39" s="139">
        <v>0</v>
      </c>
      <c r="V39" s="139">
        <f t="shared" si="15"/>
        <v>0</v>
      </c>
      <c r="W39" s="139">
        <v>0</v>
      </c>
      <c r="X39" s="139">
        <v>0</v>
      </c>
      <c r="Y39" s="139">
        <f t="shared" si="16"/>
        <v>0</v>
      </c>
      <c r="Z39" s="125"/>
      <c r="AA39" s="124"/>
      <c r="AB39" s="139">
        <v>0</v>
      </c>
      <c r="AC39" s="139">
        <v>0</v>
      </c>
      <c r="AD39" s="139">
        <f t="shared" si="17"/>
        <v>0</v>
      </c>
      <c r="AE39" s="139">
        <v>0</v>
      </c>
      <c r="AF39" s="139">
        <v>0</v>
      </c>
      <c r="AG39" s="139">
        <f t="shared" si="18"/>
        <v>0</v>
      </c>
      <c r="AH39" s="125"/>
      <c r="AI39" s="124"/>
      <c r="AJ39" s="139">
        <v>0</v>
      </c>
      <c r="AK39" s="139">
        <v>0</v>
      </c>
      <c r="AL39" s="139">
        <f t="shared" si="19"/>
        <v>0</v>
      </c>
      <c r="AM39" s="139">
        <v>0</v>
      </c>
      <c r="AN39" s="139">
        <v>0</v>
      </c>
      <c r="AO39" s="139">
        <f t="shared" si="20"/>
        <v>0</v>
      </c>
      <c r="AP39" s="125"/>
      <c r="AQ39" s="124"/>
      <c r="AR39" s="139">
        <v>0</v>
      </c>
      <c r="AS39" s="139">
        <v>0</v>
      </c>
      <c r="AT39" s="139">
        <f t="shared" si="21"/>
        <v>0</v>
      </c>
      <c r="AU39" s="139">
        <v>0</v>
      </c>
      <c r="AV39" s="139">
        <v>0</v>
      </c>
      <c r="AW39" s="139">
        <f t="shared" si="22"/>
        <v>0</v>
      </c>
      <c r="AX39" s="125"/>
      <c r="AY39" s="124"/>
      <c r="AZ39" s="139">
        <v>0</v>
      </c>
      <c r="BA39" s="139">
        <v>0</v>
      </c>
      <c r="BB39" s="139">
        <f t="shared" si="23"/>
        <v>0</v>
      </c>
      <c r="BC39" s="139">
        <v>0</v>
      </c>
      <c r="BD39" s="139">
        <v>0</v>
      </c>
      <c r="BE39" s="139">
        <f t="shared" si="24"/>
        <v>0</v>
      </c>
    </row>
    <row r="40" spans="1:57" s="123" customFormat="1" ht="12" customHeight="1">
      <c r="A40" s="124" t="s">
        <v>314</v>
      </c>
      <c r="B40" s="125" t="s">
        <v>419</v>
      </c>
      <c r="C40" s="124" t="s">
        <v>398</v>
      </c>
      <c r="D40" s="139">
        <f t="shared" si="7"/>
        <v>0</v>
      </c>
      <c r="E40" s="139">
        <f t="shared" si="8"/>
        <v>0</v>
      </c>
      <c r="F40" s="139">
        <f t="shared" si="9"/>
        <v>0</v>
      </c>
      <c r="G40" s="139">
        <f t="shared" si="10"/>
        <v>0</v>
      </c>
      <c r="H40" s="139">
        <f t="shared" si="11"/>
        <v>0</v>
      </c>
      <c r="I40" s="139">
        <f t="shared" si="12"/>
        <v>0</v>
      </c>
      <c r="J40" s="125"/>
      <c r="K40" s="124"/>
      <c r="L40" s="139">
        <v>0</v>
      </c>
      <c r="M40" s="139">
        <v>0</v>
      </c>
      <c r="N40" s="139">
        <f t="shared" si="13"/>
        <v>0</v>
      </c>
      <c r="O40" s="139">
        <v>0</v>
      </c>
      <c r="P40" s="139">
        <v>0</v>
      </c>
      <c r="Q40" s="139">
        <f t="shared" si="14"/>
        <v>0</v>
      </c>
      <c r="R40" s="125"/>
      <c r="S40" s="124"/>
      <c r="T40" s="139">
        <v>0</v>
      </c>
      <c r="U40" s="139">
        <v>0</v>
      </c>
      <c r="V40" s="139">
        <f t="shared" si="15"/>
        <v>0</v>
      </c>
      <c r="W40" s="139">
        <v>0</v>
      </c>
      <c r="X40" s="139">
        <v>0</v>
      </c>
      <c r="Y40" s="139">
        <f t="shared" si="16"/>
        <v>0</v>
      </c>
      <c r="Z40" s="125"/>
      <c r="AA40" s="124"/>
      <c r="AB40" s="139">
        <v>0</v>
      </c>
      <c r="AC40" s="139">
        <v>0</v>
      </c>
      <c r="AD40" s="139">
        <f t="shared" si="17"/>
        <v>0</v>
      </c>
      <c r="AE40" s="139">
        <v>0</v>
      </c>
      <c r="AF40" s="139">
        <v>0</v>
      </c>
      <c r="AG40" s="139">
        <f t="shared" si="18"/>
        <v>0</v>
      </c>
      <c r="AH40" s="125"/>
      <c r="AI40" s="124"/>
      <c r="AJ40" s="139">
        <v>0</v>
      </c>
      <c r="AK40" s="139">
        <v>0</v>
      </c>
      <c r="AL40" s="139">
        <f t="shared" si="19"/>
        <v>0</v>
      </c>
      <c r="AM40" s="139">
        <v>0</v>
      </c>
      <c r="AN40" s="139">
        <v>0</v>
      </c>
      <c r="AO40" s="139">
        <f t="shared" si="20"/>
        <v>0</v>
      </c>
      <c r="AP40" s="125"/>
      <c r="AQ40" s="124"/>
      <c r="AR40" s="139">
        <v>0</v>
      </c>
      <c r="AS40" s="139">
        <v>0</v>
      </c>
      <c r="AT40" s="139">
        <f t="shared" si="21"/>
        <v>0</v>
      </c>
      <c r="AU40" s="139">
        <v>0</v>
      </c>
      <c r="AV40" s="139">
        <v>0</v>
      </c>
      <c r="AW40" s="139">
        <f t="shared" si="22"/>
        <v>0</v>
      </c>
      <c r="AX40" s="125"/>
      <c r="AY40" s="124"/>
      <c r="AZ40" s="139">
        <v>0</v>
      </c>
      <c r="BA40" s="139">
        <v>0</v>
      </c>
      <c r="BB40" s="139">
        <f t="shared" si="23"/>
        <v>0</v>
      </c>
      <c r="BC40" s="139">
        <v>0</v>
      </c>
      <c r="BD40" s="139">
        <v>0</v>
      </c>
      <c r="BE40" s="139">
        <f t="shared" si="24"/>
        <v>0</v>
      </c>
    </row>
    <row r="41" spans="1:57" s="123" customFormat="1" ht="12" customHeight="1">
      <c r="A41" s="124" t="s">
        <v>314</v>
      </c>
      <c r="B41" s="125" t="s">
        <v>420</v>
      </c>
      <c r="C41" s="124" t="s">
        <v>399</v>
      </c>
      <c r="D41" s="139">
        <f t="shared" si="7"/>
        <v>0</v>
      </c>
      <c r="E41" s="139">
        <f t="shared" si="8"/>
        <v>0</v>
      </c>
      <c r="F41" s="139">
        <f t="shared" si="9"/>
        <v>0</v>
      </c>
      <c r="G41" s="139">
        <f t="shared" si="10"/>
        <v>0</v>
      </c>
      <c r="H41" s="139">
        <f t="shared" si="11"/>
        <v>0</v>
      </c>
      <c r="I41" s="139">
        <f t="shared" si="12"/>
        <v>0</v>
      </c>
      <c r="J41" s="125"/>
      <c r="K41" s="124"/>
      <c r="L41" s="139">
        <v>0</v>
      </c>
      <c r="M41" s="139">
        <v>0</v>
      </c>
      <c r="N41" s="139">
        <f t="shared" si="13"/>
        <v>0</v>
      </c>
      <c r="O41" s="139">
        <v>0</v>
      </c>
      <c r="P41" s="139">
        <v>0</v>
      </c>
      <c r="Q41" s="139">
        <f t="shared" si="14"/>
        <v>0</v>
      </c>
      <c r="R41" s="125"/>
      <c r="S41" s="124"/>
      <c r="T41" s="139">
        <v>0</v>
      </c>
      <c r="U41" s="139">
        <v>0</v>
      </c>
      <c r="V41" s="139">
        <f t="shared" si="15"/>
        <v>0</v>
      </c>
      <c r="W41" s="139">
        <v>0</v>
      </c>
      <c r="X41" s="139">
        <v>0</v>
      </c>
      <c r="Y41" s="139">
        <f t="shared" si="16"/>
        <v>0</v>
      </c>
      <c r="Z41" s="125"/>
      <c r="AA41" s="124"/>
      <c r="AB41" s="139">
        <v>0</v>
      </c>
      <c r="AC41" s="139">
        <v>0</v>
      </c>
      <c r="AD41" s="139">
        <f t="shared" si="17"/>
        <v>0</v>
      </c>
      <c r="AE41" s="139">
        <v>0</v>
      </c>
      <c r="AF41" s="139">
        <v>0</v>
      </c>
      <c r="AG41" s="139">
        <f t="shared" si="18"/>
        <v>0</v>
      </c>
      <c r="AH41" s="125"/>
      <c r="AI41" s="124"/>
      <c r="AJ41" s="139">
        <v>0</v>
      </c>
      <c r="AK41" s="139">
        <v>0</v>
      </c>
      <c r="AL41" s="139">
        <f t="shared" si="19"/>
        <v>0</v>
      </c>
      <c r="AM41" s="139">
        <v>0</v>
      </c>
      <c r="AN41" s="139">
        <v>0</v>
      </c>
      <c r="AO41" s="139">
        <f t="shared" si="20"/>
        <v>0</v>
      </c>
      <c r="AP41" s="125"/>
      <c r="AQ41" s="124"/>
      <c r="AR41" s="139">
        <v>0</v>
      </c>
      <c r="AS41" s="139">
        <v>0</v>
      </c>
      <c r="AT41" s="139">
        <f t="shared" si="21"/>
        <v>0</v>
      </c>
      <c r="AU41" s="139">
        <v>0</v>
      </c>
      <c r="AV41" s="139">
        <v>0</v>
      </c>
      <c r="AW41" s="139">
        <f t="shared" si="22"/>
        <v>0</v>
      </c>
      <c r="AX41" s="125"/>
      <c r="AY41" s="124"/>
      <c r="AZ41" s="139">
        <v>0</v>
      </c>
      <c r="BA41" s="139">
        <v>0</v>
      </c>
      <c r="BB41" s="139">
        <f t="shared" si="23"/>
        <v>0</v>
      </c>
      <c r="BC41" s="139">
        <v>0</v>
      </c>
      <c r="BD41" s="139">
        <v>0</v>
      </c>
      <c r="BE41" s="139">
        <f t="shared" si="24"/>
        <v>0</v>
      </c>
    </row>
    <row r="42" spans="1:57" s="123" customFormat="1" ht="12" customHeight="1">
      <c r="A42" s="124" t="s">
        <v>314</v>
      </c>
      <c r="B42" s="125" t="s">
        <v>421</v>
      </c>
      <c r="C42" s="124" t="s">
        <v>400</v>
      </c>
      <c r="D42" s="139">
        <f t="shared" si="7"/>
        <v>0</v>
      </c>
      <c r="E42" s="139">
        <f t="shared" si="8"/>
        <v>0</v>
      </c>
      <c r="F42" s="139">
        <f t="shared" si="9"/>
        <v>0</v>
      </c>
      <c r="G42" s="139">
        <f t="shared" si="10"/>
        <v>0</v>
      </c>
      <c r="H42" s="139">
        <f t="shared" si="11"/>
        <v>0</v>
      </c>
      <c r="I42" s="139">
        <f t="shared" si="12"/>
        <v>0</v>
      </c>
      <c r="J42" s="125"/>
      <c r="K42" s="124"/>
      <c r="L42" s="139">
        <v>0</v>
      </c>
      <c r="M42" s="139">
        <v>0</v>
      </c>
      <c r="N42" s="139">
        <f t="shared" si="13"/>
        <v>0</v>
      </c>
      <c r="O42" s="139">
        <v>0</v>
      </c>
      <c r="P42" s="139">
        <v>0</v>
      </c>
      <c r="Q42" s="139">
        <f t="shared" si="14"/>
        <v>0</v>
      </c>
      <c r="R42" s="125"/>
      <c r="S42" s="124"/>
      <c r="T42" s="139">
        <v>0</v>
      </c>
      <c r="U42" s="139">
        <v>0</v>
      </c>
      <c r="V42" s="139">
        <f t="shared" si="15"/>
        <v>0</v>
      </c>
      <c r="W42" s="139">
        <v>0</v>
      </c>
      <c r="X42" s="139">
        <v>0</v>
      </c>
      <c r="Y42" s="139">
        <f t="shared" si="16"/>
        <v>0</v>
      </c>
      <c r="Z42" s="125"/>
      <c r="AA42" s="124"/>
      <c r="AB42" s="139">
        <v>0</v>
      </c>
      <c r="AC42" s="139">
        <v>0</v>
      </c>
      <c r="AD42" s="139">
        <f t="shared" si="17"/>
        <v>0</v>
      </c>
      <c r="AE42" s="139">
        <v>0</v>
      </c>
      <c r="AF42" s="139">
        <v>0</v>
      </c>
      <c r="AG42" s="139">
        <f t="shared" si="18"/>
        <v>0</v>
      </c>
      <c r="AH42" s="125"/>
      <c r="AI42" s="124"/>
      <c r="AJ42" s="139">
        <v>0</v>
      </c>
      <c r="AK42" s="139">
        <v>0</v>
      </c>
      <c r="AL42" s="139">
        <f t="shared" si="19"/>
        <v>0</v>
      </c>
      <c r="AM42" s="139">
        <v>0</v>
      </c>
      <c r="AN42" s="139">
        <v>0</v>
      </c>
      <c r="AO42" s="139">
        <f t="shared" si="20"/>
        <v>0</v>
      </c>
      <c r="AP42" s="125"/>
      <c r="AQ42" s="124"/>
      <c r="AR42" s="139">
        <v>0</v>
      </c>
      <c r="AS42" s="139">
        <v>0</v>
      </c>
      <c r="AT42" s="139">
        <f t="shared" si="21"/>
        <v>0</v>
      </c>
      <c r="AU42" s="139">
        <v>0</v>
      </c>
      <c r="AV42" s="139">
        <v>0</v>
      </c>
      <c r="AW42" s="139">
        <f t="shared" si="22"/>
        <v>0</v>
      </c>
      <c r="AX42" s="125"/>
      <c r="AY42" s="124"/>
      <c r="AZ42" s="139">
        <v>0</v>
      </c>
      <c r="BA42" s="139">
        <v>0</v>
      </c>
      <c r="BB42" s="139">
        <f t="shared" si="23"/>
        <v>0</v>
      </c>
      <c r="BC42" s="139">
        <v>0</v>
      </c>
      <c r="BD42" s="139">
        <v>0</v>
      </c>
      <c r="BE42" s="139">
        <f t="shared" si="24"/>
        <v>0</v>
      </c>
    </row>
    <row r="43" spans="1:57" s="123" customFormat="1" ht="12" customHeight="1">
      <c r="A43" s="124" t="s">
        <v>314</v>
      </c>
      <c r="B43" s="125" t="s">
        <v>422</v>
      </c>
      <c r="C43" s="124" t="s">
        <v>401</v>
      </c>
      <c r="D43" s="139">
        <f t="shared" si="7"/>
        <v>0</v>
      </c>
      <c r="E43" s="139">
        <f t="shared" si="8"/>
        <v>0</v>
      </c>
      <c r="F43" s="139">
        <f t="shared" si="9"/>
        <v>0</v>
      </c>
      <c r="G43" s="139">
        <f t="shared" si="10"/>
        <v>0</v>
      </c>
      <c r="H43" s="139">
        <f t="shared" si="11"/>
        <v>0</v>
      </c>
      <c r="I43" s="139">
        <f t="shared" si="12"/>
        <v>0</v>
      </c>
      <c r="J43" s="125"/>
      <c r="K43" s="124"/>
      <c r="L43" s="139">
        <v>0</v>
      </c>
      <c r="M43" s="139">
        <v>0</v>
      </c>
      <c r="N43" s="139">
        <f t="shared" si="13"/>
        <v>0</v>
      </c>
      <c r="O43" s="139">
        <v>0</v>
      </c>
      <c r="P43" s="139">
        <v>0</v>
      </c>
      <c r="Q43" s="139">
        <f t="shared" si="14"/>
        <v>0</v>
      </c>
      <c r="R43" s="125"/>
      <c r="S43" s="124"/>
      <c r="T43" s="139">
        <v>0</v>
      </c>
      <c r="U43" s="139">
        <v>0</v>
      </c>
      <c r="V43" s="139">
        <f t="shared" si="15"/>
        <v>0</v>
      </c>
      <c r="W43" s="139">
        <v>0</v>
      </c>
      <c r="X43" s="139">
        <v>0</v>
      </c>
      <c r="Y43" s="139">
        <f t="shared" si="16"/>
        <v>0</v>
      </c>
      <c r="Z43" s="125"/>
      <c r="AA43" s="124"/>
      <c r="AB43" s="139">
        <v>0</v>
      </c>
      <c r="AC43" s="139">
        <v>0</v>
      </c>
      <c r="AD43" s="139">
        <f t="shared" si="17"/>
        <v>0</v>
      </c>
      <c r="AE43" s="139">
        <v>0</v>
      </c>
      <c r="AF43" s="139">
        <v>0</v>
      </c>
      <c r="AG43" s="139">
        <f t="shared" si="18"/>
        <v>0</v>
      </c>
      <c r="AH43" s="125"/>
      <c r="AI43" s="124"/>
      <c r="AJ43" s="139">
        <v>0</v>
      </c>
      <c r="AK43" s="139">
        <v>0</v>
      </c>
      <c r="AL43" s="139">
        <f t="shared" si="19"/>
        <v>0</v>
      </c>
      <c r="AM43" s="139">
        <v>0</v>
      </c>
      <c r="AN43" s="139">
        <v>0</v>
      </c>
      <c r="AO43" s="139">
        <f t="shared" si="20"/>
        <v>0</v>
      </c>
      <c r="AP43" s="125"/>
      <c r="AQ43" s="124"/>
      <c r="AR43" s="139">
        <v>0</v>
      </c>
      <c r="AS43" s="139">
        <v>0</v>
      </c>
      <c r="AT43" s="139">
        <f t="shared" si="21"/>
        <v>0</v>
      </c>
      <c r="AU43" s="139">
        <v>0</v>
      </c>
      <c r="AV43" s="139">
        <v>0</v>
      </c>
      <c r="AW43" s="139">
        <f t="shared" si="22"/>
        <v>0</v>
      </c>
      <c r="AX43" s="125"/>
      <c r="AY43" s="124"/>
      <c r="AZ43" s="139">
        <v>0</v>
      </c>
      <c r="BA43" s="139">
        <v>0</v>
      </c>
      <c r="BB43" s="139">
        <f t="shared" si="23"/>
        <v>0</v>
      </c>
      <c r="BC43" s="139">
        <v>0</v>
      </c>
      <c r="BD43" s="139">
        <v>0</v>
      </c>
      <c r="BE43" s="139">
        <f t="shared" si="24"/>
        <v>0</v>
      </c>
    </row>
    <row r="44" spans="1:57" s="123" customFormat="1" ht="12" customHeight="1">
      <c r="A44" s="124" t="s">
        <v>314</v>
      </c>
      <c r="B44" s="125" t="s">
        <v>423</v>
      </c>
      <c r="C44" s="124" t="s">
        <v>402</v>
      </c>
      <c r="D44" s="139">
        <f t="shared" si="7"/>
        <v>0</v>
      </c>
      <c r="E44" s="139">
        <f t="shared" si="8"/>
        <v>0</v>
      </c>
      <c r="F44" s="139">
        <f t="shared" si="9"/>
        <v>0</v>
      </c>
      <c r="G44" s="139">
        <f t="shared" si="10"/>
        <v>0</v>
      </c>
      <c r="H44" s="139">
        <f t="shared" si="11"/>
        <v>0</v>
      </c>
      <c r="I44" s="139">
        <f t="shared" si="12"/>
        <v>0</v>
      </c>
      <c r="J44" s="125"/>
      <c r="K44" s="124"/>
      <c r="L44" s="139">
        <v>0</v>
      </c>
      <c r="M44" s="139">
        <v>0</v>
      </c>
      <c r="N44" s="139">
        <f t="shared" si="13"/>
        <v>0</v>
      </c>
      <c r="O44" s="139">
        <v>0</v>
      </c>
      <c r="P44" s="139">
        <v>0</v>
      </c>
      <c r="Q44" s="139">
        <f t="shared" si="14"/>
        <v>0</v>
      </c>
      <c r="R44" s="125"/>
      <c r="S44" s="124"/>
      <c r="T44" s="139">
        <v>0</v>
      </c>
      <c r="U44" s="139">
        <v>0</v>
      </c>
      <c r="V44" s="139">
        <f t="shared" si="15"/>
        <v>0</v>
      </c>
      <c r="W44" s="139">
        <v>0</v>
      </c>
      <c r="X44" s="139">
        <v>0</v>
      </c>
      <c r="Y44" s="139">
        <f t="shared" si="16"/>
        <v>0</v>
      </c>
      <c r="Z44" s="125"/>
      <c r="AA44" s="124"/>
      <c r="AB44" s="139">
        <v>0</v>
      </c>
      <c r="AC44" s="139">
        <v>0</v>
      </c>
      <c r="AD44" s="139">
        <f t="shared" si="17"/>
        <v>0</v>
      </c>
      <c r="AE44" s="139">
        <v>0</v>
      </c>
      <c r="AF44" s="139">
        <v>0</v>
      </c>
      <c r="AG44" s="139">
        <f t="shared" si="18"/>
        <v>0</v>
      </c>
      <c r="AH44" s="125"/>
      <c r="AI44" s="124"/>
      <c r="AJ44" s="139">
        <v>0</v>
      </c>
      <c r="AK44" s="139">
        <v>0</v>
      </c>
      <c r="AL44" s="139">
        <f t="shared" si="19"/>
        <v>0</v>
      </c>
      <c r="AM44" s="139">
        <v>0</v>
      </c>
      <c r="AN44" s="139">
        <v>0</v>
      </c>
      <c r="AO44" s="139">
        <f t="shared" si="20"/>
        <v>0</v>
      </c>
      <c r="AP44" s="125"/>
      <c r="AQ44" s="124"/>
      <c r="AR44" s="139">
        <v>0</v>
      </c>
      <c r="AS44" s="139">
        <v>0</v>
      </c>
      <c r="AT44" s="139">
        <f t="shared" si="21"/>
        <v>0</v>
      </c>
      <c r="AU44" s="139">
        <v>0</v>
      </c>
      <c r="AV44" s="139">
        <v>0</v>
      </c>
      <c r="AW44" s="139">
        <f t="shared" si="22"/>
        <v>0</v>
      </c>
      <c r="AX44" s="125"/>
      <c r="AY44" s="124"/>
      <c r="AZ44" s="139">
        <v>0</v>
      </c>
      <c r="BA44" s="139">
        <v>0</v>
      </c>
      <c r="BB44" s="139">
        <f t="shared" si="23"/>
        <v>0</v>
      </c>
      <c r="BC44" s="139">
        <v>0</v>
      </c>
      <c r="BD44" s="139">
        <v>0</v>
      </c>
      <c r="BE44" s="139">
        <f t="shared" si="24"/>
        <v>0</v>
      </c>
    </row>
    <row r="45" spans="1:57" s="123" customFormat="1" ht="12" customHeight="1">
      <c r="A45" s="124" t="s">
        <v>314</v>
      </c>
      <c r="B45" s="125" t="s">
        <v>403</v>
      </c>
      <c r="C45" s="124" t="s">
        <v>404</v>
      </c>
      <c r="D45" s="139">
        <f t="shared" si="7"/>
        <v>0</v>
      </c>
      <c r="E45" s="139">
        <f t="shared" si="8"/>
        <v>115457</v>
      </c>
      <c r="F45" s="139">
        <f t="shared" si="9"/>
        <v>115457</v>
      </c>
      <c r="G45" s="139">
        <f t="shared" si="10"/>
        <v>0</v>
      </c>
      <c r="H45" s="139">
        <f t="shared" si="11"/>
        <v>17395</v>
      </c>
      <c r="I45" s="139">
        <f t="shared" si="12"/>
        <v>17395</v>
      </c>
      <c r="J45" s="125" t="s">
        <v>346</v>
      </c>
      <c r="K45" s="124" t="s">
        <v>405</v>
      </c>
      <c r="L45" s="139">
        <v>0</v>
      </c>
      <c r="M45" s="139">
        <v>115457</v>
      </c>
      <c r="N45" s="139">
        <f t="shared" si="13"/>
        <v>115457</v>
      </c>
      <c r="O45" s="139">
        <v>0</v>
      </c>
      <c r="P45" s="139">
        <v>17395</v>
      </c>
      <c r="Q45" s="139">
        <f t="shared" si="14"/>
        <v>17395</v>
      </c>
      <c r="R45" s="125"/>
      <c r="S45" s="124"/>
      <c r="T45" s="139">
        <v>0</v>
      </c>
      <c r="U45" s="139">
        <v>0</v>
      </c>
      <c r="V45" s="139">
        <f t="shared" si="15"/>
        <v>0</v>
      </c>
      <c r="W45" s="139">
        <v>0</v>
      </c>
      <c r="X45" s="139">
        <v>0</v>
      </c>
      <c r="Y45" s="139">
        <f t="shared" si="16"/>
        <v>0</v>
      </c>
      <c r="Z45" s="125"/>
      <c r="AA45" s="124"/>
      <c r="AB45" s="139">
        <v>0</v>
      </c>
      <c r="AC45" s="139">
        <v>0</v>
      </c>
      <c r="AD45" s="139">
        <f t="shared" si="17"/>
        <v>0</v>
      </c>
      <c r="AE45" s="139">
        <v>0</v>
      </c>
      <c r="AF45" s="139">
        <v>0</v>
      </c>
      <c r="AG45" s="139">
        <f t="shared" si="18"/>
        <v>0</v>
      </c>
      <c r="AH45" s="125"/>
      <c r="AI45" s="124"/>
      <c r="AJ45" s="139">
        <v>0</v>
      </c>
      <c r="AK45" s="139">
        <v>0</v>
      </c>
      <c r="AL45" s="139">
        <f t="shared" si="19"/>
        <v>0</v>
      </c>
      <c r="AM45" s="139">
        <v>0</v>
      </c>
      <c r="AN45" s="139">
        <v>0</v>
      </c>
      <c r="AO45" s="139">
        <f t="shared" si="20"/>
        <v>0</v>
      </c>
      <c r="AP45" s="125"/>
      <c r="AQ45" s="124"/>
      <c r="AR45" s="139">
        <v>0</v>
      </c>
      <c r="AS45" s="139">
        <v>0</v>
      </c>
      <c r="AT45" s="139">
        <f t="shared" si="21"/>
        <v>0</v>
      </c>
      <c r="AU45" s="139">
        <v>0</v>
      </c>
      <c r="AV45" s="139">
        <v>0</v>
      </c>
      <c r="AW45" s="139">
        <f t="shared" si="22"/>
        <v>0</v>
      </c>
      <c r="AX45" s="125"/>
      <c r="AY45" s="124"/>
      <c r="AZ45" s="139">
        <v>0</v>
      </c>
      <c r="BA45" s="139">
        <v>0</v>
      </c>
      <c r="BB45" s="139">
        <f t="shared" si="23"/>
        <v>0</v>
      </c>
      <c r="BC45" s="139">
        <v>0</v>
      </c>
      <c r="BD45" s="139">
        <v>0</v>
      </c>
      <c r="BE45" s="139">
        <f t="shared" si="24"/>
        <v>0</v>
      </c>
    </row>
    <row r="46" spans="1:57" s="123" customFormat="1" ht="12" customHeight="1">
      <c r="A46" s="124" t="s">
        <v>314</v>
      </c>
      <c r="B46" s="125" t="s">
        <v>424</v>
      </c>
      <c r="C46" s="124" t="s">
        <v>406</v>
      </c>
      <c r="D46" s="139">
        <f t="shared" si="7"/>
        <v>0</v>
      </c>
      <c r="E46" s="139">
        <f t="shared" si="8"/>
        <v>0</v>
      </c>
      <c r="F46" s="139">
        <f t="shared" si="9"/>
        <v>0</v>
      </c>
      <c r="G46" s="139">
        <f t="shared" si="10"/>
        <v>0</v>
      </c>
      <c r="H46" s="139">
        <f t="shared" si="11"/>
        <v>0</v>
      </c>
      <c r="I46" s="139">
        <f t="shared" si="12"/>
        <v>0</v>
      </c>
      <c r="J46" s="125"/>
      <c r="K46" s="124"/>
      <c r="L46" s="139">
        <v>0</v>
      </c>
      <c r="M46" s="139">
        <v>0</v>
      </c>
      <c r="N46" s="139">
        <f t="shared" si="13"/>
        <v>0</v>
      </c>
      <c r="O46" s="139">
        <v>0</v>
      </c>
      <c r="P46" s="139">
        <v>0</v>
      </c>
      <c r="Q46" s="139">
        <f t="shared" si="14"/>
        <v>0</v>
      </c>
      <c r="R46" s="125"/>
      <c r="S46" s="124"/>
      <c r="T46" s="139">
        <v>0</v>
      </c>
      <c r="U46" s="139">
        <v>0</v>
      </c>
      <c r="V46" s="139">
        <f t="shared" si="15"/>
        <v>0</v>
      </c>
      <c r="W46" s="139">
        <v>0</v>
      </c>
      <c r="X46" s="139">
        <v>0</v>
      </c>
      <c r="Y46" s="139">
        <f t="shared" si="16"/>
        <v>0</v>
      </c>
      <c r="Z46" s="125"/>
      <c r="AA46" s="124"/>
      <c r="AB46" s="139">
        <v>0</v>
      </c>
      <c r="AC46" s="139">
        <v>0</v>
      </c>
      <c r="AD46" s="139">
        <f t="shared" si="17"/>
        <v>0</v>
      </c>
      <c r="AE46" s="139">
        <v>0</v>
      </c>
      <c r="AF46" s="139">
        <v>0</v>
      </c>
      <c r="AG46" s="139">
        <f t="shared" si="18"/>
        <v>0</v>
      </c>
      <c r="AH46" s="125"/>
      <c r="AI46" s="124"/>
      <c r="AJ46" s="139">
        <v>0</v>
      </c>
      <c r="AK46" s="139">
        <v>0</v>
      </c>
      <c r="AL46" s="139">
        <f t="shared" si="19"/>
        <v>0</v>
      </c>
      <c r="AM46" s="139">
        <v>0</v>
      </c>
      <c r="AN46" s="139">
        <v>0</v>
      </c>
      <c r="AO46" s="139">
        <f t="shared" si="20"/>
        <v>0</v>
      </c>
      <c r="AP46" s="125"/>
      <c r="AQ46" s="124"/>
      <c r="AR46" s="139">
        <v>0</v>
      </c>
      <c r="AS46" s="139">
        <v>0</v>
      </c>
      <c r="AT46" s="139">
        <f t="shared" si="21"/>
        <v>0</v>
      </c>
      <c r="AU46" s="139">
        <v>0</v>
      </c>
      <c r="AV46" s="139">
        <v>0</v>
      </c>
      <c r="AW46" s="139">
        <f t="shared" si="22"/>
        <v>0</v>
      </c>
      <c r="AX46" s="125"/>
      <c r="AY46" s="124"/>
      <c r="AZ46" s="139">
        <v>0</v>
      </c>
      <c r="BA46" s="139">
        <v>0</v>
      </c>
      <c r="BB46" s="139">
        <f t="shared" si="23"/>
        <v>0</v>
      </c>
      <c r="BC46" s="139">
        <v>0</v>
      </c>
      <c r="BD46" s="139">
        <v>0</v>
      </c>
      <c r="BE46" s="139">
        <f t="shared" si="24"/>
        <v>0</v>
      </c>
    </row>
    <row r="47" spans="1:57" s="123" customFormat="1" ht="12" customHeight="1">
      <c r="A47" s="124" t="s">
        <v>314</v>
      </c>
      <c r="B47" s="125" t="s">
        <v>425</v>
      </c>
      <c r="C47" s="124" t="s">
        <v>407</v>
      </c>
      <c r="D47" s="139">
        <f t="shared" si="7"/>
        <v>0</v>
      </c>
      <c r="E47" s="139">
        <f t="shared" si="8"/>
        <v>0</v>
      </c>
      <c r="F47" s="139">
        <f t="shared" si="9"/>
        <v>0</v>
      </c>
      <c r="G47" s="139">
        <f t="shared" si="10"/>
        <v>0</v>
      </c>
      <c r="H47" s="139">
        <f t="shared" si="11"/>
        <v>0</v>
      </c>
      <c r="I47" s="139">
        <f t="shared" si="12"/>
        <v>0</v>
      </c>
      <c r="J47" s="125"/>
      <c r="K47" s="124"/>
      <c r="L47" s="139">
        <v>0</v>
      </c>
      <c r="M47" s="139">
        <v>0</v>
      </c>
      <c r="N47" s="139">
        <f t="shared" si="13"/>
        <v>0</v>
      </c>
      <c r="O47" s="139">
        <v>0</v>
      </c>
      <c r="P47" s="139">
        <v>0</v>
      </c>
      <c r="Q47" s="139">
        <f t="shared" si="14"/>
        <v>0</v>
      </c>
      <c r="R47" s="125"/>
      <c r="S47" s="124"/>
      <c r="T47" s="139">
        <v>0</v>
      </c>
      <c r="U47" s="139">
        <v>0</v>
      </c>
      <c r="V47" s="139">
        <f t="shared" si="15"/>
        <v>0</v>
      </c>
      <c r="W47" s="139">
        <v>0</v>
      </c>
      <c r="X47" s="139">
        <v>0</v>
      </c>
      <c r="Y47" s="139">
        <f t="shared" si="16"/>
        <v>0</v>
      </c>
      <c r="Z47" s="125"/>
      <c r="AA47" s="124"/>
      <c r="AB47" s="139">
        <v>0</v>
      </c>
      <c r="AC47" s="139">
        <v>0</v>
      </c>
      <c r="AD47" s="139">
        <f t="shared" si="17"/>
        <v>0</v>
      </c>
      <c r="AE47" s="139">
        <v>0</v>
      </c>
      <c r="AF47" s="139">
        <v>0</v>
      </c>
      <c r="AG47" s="139">
        <f t="shared" si="18"/>
        <v>0</v>
      </c>
      <c r="AH47" s="125"/>
      <c r="AI47" s="124"/>
      <c r="AJ47" s="139">
        <v>0</v>
      </c>
      <c r="AK47" s="139">
        <v>0</v>
      </c>
      <c r="AL47" s="139">
        <f t="shared" si="19"/>
        <v>0</v>
      </c>
      <c r="AM47" s="139">
        <v>0</v>
      </c>
      <c r="AN47" s="139">
        <v>0</v>
      </c>
      <c r="AO47" s="139">
        <f t="shared" si="20"/>
        <v>0</v>
      </c>
      <c r="AP47" s="125"/>
      <c r="AQ47" s="124"/>
      <c r="AR47" s="139">
        <v>0</v>
      </c>
      <c r="AS47" s="139">
        <v>0</v>
      </c>
      <c r="AT47" s="139">
        <f t="shared" si="21"/>
        <v>0</v>
      </c>
      <c r="AU47" s="139">
        <v>0</v>
      </c>
      <c r="AV47" s="139">
        <v>0</v>
      </c>
      <c r="AW47" s="139">
        <f t="shared" si="22"/>
        <v>0</v>
      </c>
      <c r="AX47" s="125"/>
      <c r="AY47" s="124"/>
      <c r="AZ47" s="139">
        <v>0</v>
      </c>
      <c r="BA47" s="139">
        <v>0</v>
      </c>
      <c r="BB47" s="139">
        <f t="shared" si="23"/>
        <v>0</v>
      </c>
      <c r="BC47" s="139">
        <v>0</v>
      </c>
      <c r="BD47" s="139">
        <v>0</v>
      </c>
      <c r="BE47" s="139">
        <f t="shared" si="24"/>
        <v>0</v>
      </c>
    </row>
    <row r="48" spans="1:57" s="123" customFormat="1" ht="12" customHeight="1">
      <c r="A48" s="124" t="s">
        <v>314</v>
      </c>
      <c r="B48" s="125" t="s">
        <v>426</v>
      </c>
      <c r="C48" s="124" t="s">
        <v>408</v>
      </c>
      <c r="D48" s="139">
        <f t="shared" si="7"/>
        <v>0</v>
      </c>
      <c r="E48" s="139">
        <f t="shared" si="8"/>
        <v>0</v>
      </c>
      <c r="F48" s="139">
        <f t="shared" si="9"/>
        <v>0</v>
      </c>
      <c r="G48" s="139">
        <f t="shared" si="10"/>
        <v>0</v>
      </c>
      <c r="H48" s="139">
        <f t="shared" si="11"/>
        <v>0</v>
      </c>
      <c r="I48" s="139">
        <f t="shared" si="12"/>
        <v>0</v>
      </c>
      <c r="J48" s="125"/>
      <c r="K48" s="124"/>
      <c r="L48" s="139">
        <v>0</v>
      </c>
      <c r="M48" s="139">
        <v>0</v>
      </c>
      <c r="N48" s="139">
        <f t="shared" si="13"/>
        <v>0</v>
      </c>
      <c r="O48" s="139">
        <v>0</v>
      </c>
      <c r="P48" s="139">
        <v>0</v>
      </c>
      <c r="Q48" s="139">
        <f t="shared" si="14"/>
        <v>0</v>
      </c>
      <c r="R48" s="125"/>
      <c r="S48" s="124"/>
      <c r="T48" s="139">
        <v>0</v>
      </c>
      <c r="U48" s="139">
        <v>0</v>
      </c>
      <c r="V48" s="139">
        <f t="shared" si="15"/>
        <v>0</v>
      </c>
      <c r="W48" s="139">
        <v>0</v>
      </c>
      <c r="X48" s="139">
        <v>0</v>
      </c>
      <c r="Y48" s="139">
        <f t="shared" si="16"/>
        <v>0</v>
      </c>
      <c r="Z48" s="125"/>
      <c r="AA48" s="124"/>
      <c r="AB48" s="139">
        <v>0</v>
      </c>
      <c r="AC48" s="139">
        <v>0</v>
      </c>
      <c r="AD48" s="139">
        <f t="shared" si="17"/>
        <v>0</v>
      </c>
      <c r="AE48" s="139">
        <v>0</v>
      </c>
      <c r="AF48" s="139">
        <v>0</v>
      </c>
      <c r="AG48" s="139">
        <f t="shared" si="18"/>
        <v>0</v>
      </c>
      <c r="AH48" s="125"/>
      <c r="AI48" s="124"/>
      <c r="AJ48" s="139">
        <v>0</v>
      </c>
      <c r="AK48" s="139">
        <v>0</v>
      </c>
      <c r="AL48" s="139">
        <f t="shared" si="19"/>
        <v>0</v>
      </c>
      <c r="AM48" s="139">
        <v>0</v>
      </c>
      <c r="AN48" s="139">
        <v>0</v>
      </c>
      <c r="AO48" s="139">
        <f t="shared" si="20"/>
        <v>0</v>
      </c>
      <c r="AP48" s="125"/>
      <c r="AQ48" s="124"/>
      <c r="AR48" s="139">
        <v>0</v>
      </c>
      <c r="AS48" s="139">
        <v>0</v>
      </c>
      <c r="AT48" s="139">
        <f t="shared" si="21"/>
        <v>0</v>
      </c>
      <c r="AU48" s="139">
        <v>0</v>
      </c>
      <c r="AV48" s="139">
        <v>0</v>
      </c>
      <c r="AW48" s="139">
        <f t="shared" si="22"/>
        <v>0</v>
      </c>
      <c r="AX48" s="125"/>
      <c r="AY48" s="124"/>
      <c r="AZ48" s="139">
        <v>0</v>
      </c>
      <c r="BA48" s="139">
        <v>0</v>
      </c>
      <c r="BB48" s="139">
        <f t="shared" si="23"/>
        <v>0</v>
      </c>
      <c r="BC48" s="139">
        <v>0</v>
      </c>
      <c r="BD48" s="139">
        <v>0</v>
      </c>
      <c r="BE48" s="139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9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6" customWidth="1"/>
    <col min="2" max="2" width="8.69921875" style="137" customWidth="1"/>
    <col min="3" max="3" width="35.59765625" style="136" customWidth="1"/>
    <col min="4" max="5" width="14.69921875" style="138" customWidth="1"/>
    <col min="6" max="6" width="6.59765625" style="137" customWidth="1"/>
    <col min="7" max="7" width="12.59765625" style="136" customWidth="1"/>
    <col min="8" max="9" width="14.69921875" style="138" customWidth="1"/>
    <col min="10" max="10" width="6.59765625" style="137" customWidth="1"/>
    <col min="11" max="11" width="12.59765625" style="136" customWidth="1"/>
    <col min="12" max="13" width="14.69921875" style="138" customWidth="1"/>
    <col min="14" max="14" width="6.59765625" style="137" customWidth="1"/>
    <col min="15" max="15" width="12.59765625" style="136" customWidth="1"/>
    <col min="16" max="17" width="14.69921875" style="138" customWidth="1"/>
    <col min="18" max="18" width="6.59765625" style="137" customWidth="1"/>
    <col min="19" max="19" width="12.59765625" style="136" customWidth="1"/>
    <col min="20" max="21" width="14.69921875" style="138" customWidth="1"/>
    <col min="22" max="22" width="6.59765625" style="137" customWidth="1"/>
    <col min="23" max="23" width="12.59765625" style="136" customWidth="1"/>
    <col min="24" max="25" width="14.69921875" style="138" customWidth="1"/>
    <col min="26" max="26" width="6.59765625" style="137" customWidth="1"/>
    <col min="27" max="27" width="12.59765625" style="136" customWidth="1"/>
    <col min="28" max="29" width="14.69921875" style="138" customWidth="1"/>
    <col min="30" max="30" width="6.59765625" style="137" customWidth="1"/>
    <col min="31" max="31" width="12.59765625" style="136" customWidth="1"/>
    <col min="32" max="33" width="14.69921875" style="138" customWidth="1"/>
    <col min="34" max="34" width="6.59765625" style="137" customWidth="1"/>
    <col min="35" max="35" width="12.59765625" style="136" customWidth="1"/>
    <col min="36" max="37" width="14.69921875" style="138" customWidth="1"/>
    <col min="38" max="38" width="6.59765625" style="137" customWidth="1"/>
    <col min="39" max="39" width="12.59765625" style="136" customWidth="1"/>
    <col min="40" max="41" width="14.69921875" style="138" customWidth="1"/>
    <col min="42" max="42" width="6.59765625" style="137" customWidth="1"/>
    <col min="43" max="43" width="12.59765625" style="136" customWidth="1"/>
    <col min="44" max="45" width="14.69921875" style="138" customWidth="1"/>
    <col min="46" max="46" width="6.59765625" style="137" customWidth="1"/>
    <col min="47" max="47" width="12.59765625" style="136" customWidth="1"/>
    <col min="48" max="49" width="14.69921875" style="138" customWidth="1"/>
    <col min="50" max="50" width="6.59765625" style="137" customWidth="1"/>
    <col min="51" max="51" width="12.59765625" style="136" customWidth="1"/>
    <col min="52" max="53" width="14.69921875" style="138" customWidth="1"/>
    <col min="54" max="54" width="6.59765625" style="137" customWidth="1"/>
    <col min="55" max="55" width="12.59765625" style="136" customWidth="1"/>
    <col min="56" max="57" width="14.69921875" style="138" customWidth="1"/>
    <col min="58" max="58" width="6.59765625" style="137" customWidth="1"/>
    <col min="59" max="59" width="12.59765625" style="136" customWidth="1"/>
    <col min="60" max="61" width="14.69921875" style="138" customWidth="1"/>
    <col min="62" max="62" width="6.59765625" style="137" customWidth="1"/>
    <col min="63" max="63" width="12.59765625" style="136" customWidth="1"/>
    <col min="64" max="65" width="14.69921875" style="138" customWidth="1"/>
    <col min="66" max="66" width="6.59765625" style="137" customWidth="1"/>
    <col min="67" max="67" width="12.59765625" style="136" customWidth="1"/>
    <col min="68" max="69" width="14.69921875" style="138" customWidth="1"/>
    <col min="70" max="70" width="6.59765625" style="137" customWidth="1"/>
    <col min="71" max="71" width="12.59765625" style="136" customWidth="1"/>
    <col min="72" max="73" width="14.69921875" style="138" customWidth="1"/>
    <col min="74" max="74" width="6.59765625" style="137" customWidth="1"/>
    <col min="75" max="75" width="12.59765625" style="136" customWidth="1"/>
    <col min="76" max="77" width="14.69921875" style="138" customWidth="1"/>
    <col min="78" max="78" width="6.59765625" style="137" customWidth="1"/>
    <col min="79" max="79" width="12.59765625" style="136" customWidth="1"/>
    <col min="80" max="81" width="14.69921875" style="138" customWidth="1"/>
    <col min="82" max="82" width="6.59765625" style="137" customWidth="1"/>
    <col min="83" max="83" width="12.59765625" style="136" customWidth="1"/>
    <col min="84" max="85" width="14.69921875" style="138" customWidth="1"/>
    <col min="86" max="86" width="6.59765625" style="137" customWidth="1"/>
    <col min="87" max="87" width="12.59765625" style="136" customWidth="1"/>
    <col min="88" max="89" width="14.69921875" style="138" customWidth="1"/>
    <col min="90" max="90" width="6.59765625" style="137" customWidth="1"/>
    <col min="91" max="91" width="12.59765625" style="136" customWidth="1"/>
    <col min="92" max="93" width="14.69921875" style="138" customWidth="1"/>
    <col min="94" max="94" width="6.59765625" style="137" customWidth="1"/>
    <col min="95" max="95" width="12.59765625" style="136" customWidth="1"/>
    <col min="96" max="97" width="14.69921875" style="138" customWidth="1"/>
    <col min="98" max="98" width="6.59765625" style="137" customWidth="1"/>
    <col min="99" max="99" width="12.59765625" style="136" customWidth="1"/>
    <col min="100" max="101" width="14.69921875" style="138" customWidth="1"/>
    <col min="102" max="102" width="6.59765625" style="137" customWidth="1"/>
    <col min="103" max="103" width="12.59765625" style="136" customWidth="1"/>
    <col min="104" max="105" width="14.69921875" style="138" customWidth="1"/>
    <col min="106" max="106" width="6.59765625" style="137" customWidth="1"/>
    <col min="107" max="107" width="12.59765625" style="136" customWidth="1"/>
    <col min="108" max="109" width="14.69921875" style="138" customWidth="1"/>
    <col min="110" max="110" width="6.59765625" style="137" customWidth="1"/>
    <col min="111" max="111" width="12.59765625" style="136" customWidth="1"/>
    <col min="112" max="113" width="14.69921875" style="138" customWidth="1"/>
    <col min="114" max="114" width="6.59765625" style="137" customWidth="1"/>
    <col min="115" max="115" width="12.59765625" style="136" customWidth="1"/>
    <col min="116" max="117" width="14.69921875" style="138" customWidth="1"/>
    <col min="118" max="118" width="6.59765625" style="137" customWidth="1"/>
    <col min="119" max="119" width="12.59765625" style="136" customWidth="1"/>
    <col min="120" max="121" width="14.69921875" style="138" customWidth="1"/>
    <col min="122" max="122" width="6.59765625" style="137" customWidth="1"/>
    <col min="123" max="123" width="12.59765625" style="136" customWidth="1"/>
    <col min="124" max="125" width="14.69921875" style="138" customWidth="1"/>
    <col min="126" max="16384" width="9" style="136" customWidth="1"/>
  </cols>
  <sheetData>
    <row r="1" spans="1:125" s="44" customFormat="1" ht="17.25">
      <c r="A1" s="114" t="s">
        <v>205</v>
      </c>
      <c r="B1" s="133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3" t="s">
        <v>160</v>
      </c>
      <c r="B2" s="156" t="s">
        <v>161</v>
      </c>
      <c r="C2" s="159" t="s">
        <v>162</v>
      </c>
      <c r="D2" s="165" t="s">
        <v>163</v>
      </c>
      <c r="E2" s="166"/>
      <c r="F2" s="119" t="s">
        <v>164</v>
      </c>
      <c r="G2" s="51"/>
      <c r="H2" s="51"/>
      <c r="I2" s="98"/>
      <c r="J2" s="119" t="s">
        <v>165</v>
      </c>
      <c r="K2" s="51"/>
      <c r="L2" s="51"/>
      <c r="M2" s="98"/>
      <c r="N2" s="119" t="s">
        <v>166</v>
      </c>
      <c r="O2" s="51"/>
      <c r="P2" s="51"/>
      <c r="Q2" s="98"/>
      <c r="R2" s="119" t="s">
        <v>167</v>
      </c>
      <c r="S2" s="51"/>
      <c r="T2" s="51"/>
      <c r="U2" s="98"/>
      <c r="V2" s="119" t="s">
        <v>168</v>
      </c>
      <c r="W2" s="51"/>
      <c r="X2" s="51"/>
      <c r="Y2" s="98"/>
      <c r="Z2" s="119" t="s">
        <v>169</v>
      </c>
      <c r="AA2" s="51"/>
      <c r="AB2" s="51"/>
      <c r="AC2" s="98"/>
      <c r="AD2" s="119" t="s">
        <v>170</v>
      </c>
      <c r="AE2" s="51"/>
      <c r="AF2" s="51"/>
      <c r="AG2" s="98"/>
      <c r="AH2" s="119" t="s">
        <v>171</v>
      </c>
      <c r="AI2" s="51"/>
      <c r="AJ2" s="51"/>
      <c r="AK2" s="98"/>
      <c r="AL2" s="119" t="s">
        <v>172</v>
      </c>
      <c r="AM2" s="51"/>
      <c r="AN2" s="51"/>
      <c r="AO2" s="98"/>
      <c r="AP2" s="119" t="s">
        <v>173</v>
      </c>
      <c r="AQ2" s="51"/>
      <c r="AR2" s="51"/>
      <c r="AS2" s="98"/>
      <c r="AT2" s="119" t="s">
        <v>174</v>
      </c>
      <c r="AU2" s="51"/>
      <c r="AV2" s="51"/>
      <c r="AW2" s="98"/>
      <c r="AX2" s="119" t="s">
        <v>175</v>
      </c>
      <c r="AY2" s="51"/>
      <c r="AZ2" s="51"/>
      <c r="BA2" s="98"/>
      <c r="BB2" s="119" t="s">
        <v>176</v>
      </c>
      <c r="BC2" s="51"/>
      <c r="BD2" s="51"/>
      <c r="BE2" s="98"/>
      <c r="BF2" s="119" t="s">
        <v>177</v>
      </c>
      <c r="BG2" s="51"/>
      <c r="BH2" s="51"/>
      <c r="BI2" s="98"/>
      <c r="BJ2" s="119" t="s">
        <v>178</v>
      </c>
      <c r="BK2" s="51"/>
      <c r="BL2" s="51"/>
      <c r="BM2" s="98"/>
      <c r="BN2" s="119" t="s">
        <v>179</v>
      </c>
      <c r="BO2" s="51"/>
      <c r="BP2" s="51"/>
      <c r="BQ2" s="98"/>
      <c r="BR2" s="119" t="s">
        <v>180</v>
      </c>
      <c r="BS2" s="51"/>
      <c r="BT2" s="51"/>
      <c r="BU2" s="98"/>
      <c r="BV2" s="119" t="s">
        <v>181</v>
      </c>
      <c r="BW2" s="51"/>
      <c r="BX2" s="51"/>
      <c r="BY2" s="98"/>
      <c r="BZ2" s="119" t="s">
        <v>182</v>
      </c>
      <c r="CA2" s="51"/>
      <c r="CB2" s="51"/>
      <c r="CC2" s="98"/>
      <c r="CD2" s="119" t="s">
        <v>183</v>
      </c>
      <c r="CE2" s="51"/>
      <c r="CF2" s="51"/>
      <c r="CG2" s="98"/>
      <c r="CH2" s="119" t="s">
        <v>184</v>
      </c>
      <c r="CI2" s="51"/>
      <c r="CJ2" s="51"/>
      <c r="CK2" s="98"/>
      <c r="CL2" s="119" t="s">
        <v>185</v>
      </c>
      <c r="CM2" s="51"/>
      <c r="CN2" s="51"/>
      <c r="CO2" s="98"/>
      <c r="CP2" s="119" t="s">
        <v>186</v>
      </c>
      <c r="CQ2" s="51"/>
      <c r="CR2" s="51"/>
      <c r="CS2" s="98"/>
      <c r="CT2" s="119" t="s">
        <v>187</v>
      </c>
      <c r="CU2" s="51"/>
      <c r="CV2" s="51"/>
      <c r="CW2" s="98"/>
      <c r="CX2" s="119" t="s">
        <v>188</v>
      </c>
      <c r="CY2" s="51"/>
      <c r="CZ2" s="51"/>
      <c r="DA2" s="98"/>
      <c r="DB2" s="119" t="s">
        <v>189</v>
      </c>
      <c r="DC2" s="51"/>
      <c r="DD2" s="51"/>
      <c r="DE2" s="98"/>
      <c r="DF2" s="119" t="s">
        <v>190</v>
      </c>
      <c r="DG2" s="51"/>
      <c r="DH2" s="51"/>
      <c r="DI2" s="98"/>
      <c r="DJ2" s="119" t="s">
        <v>191</v>
      </c>
      <c r="DK2" s="51"/>
      <c r="DL2" s="51"/>
      <c r="DM2" s="98"/>
      <c r="DN2" s="119" t="s">
        <v>192</v>
      </c>
      <c r="DO2" s="51"/>
      <c r="DP2" s="51"/>
      <c r="DQ2" s="98"/>
      <c r="DR2" s="119" t="s">
        <v>193</v>
      </c>
      <c r="DS2" s="51"/>
      <c r="DT2" s="51"/>
      <c r="DU2" s="98"/>
    </row>
    <row r="3" spans="1:125" s="44" customFormat="1" ht="13.5">
      <c r="A3" s="154"/>
      <c r="B3" s="157"/>
      <c r="C3" s="160"/>
      <c r="D3" s="167"/>
      <c r="E3" s="168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4"/>
      <c r="B4" s="157"/>
      <c r="C4" s="161"/>
      <c r="D4" s="153" t="s">
        <v>194</v>
      </c>
      <c r="E4" s="153" t="s">
        <v>195</v>
      </c>
      <c r="F4" s="153" t="s">
        <v>196</v>
      </c>
      <c r="G4" s="153" t="s">
        <v>197</v>
      </c>
      <c r="H4" s="153" t="s">
        <v>194</v>
      </c>
      <c r="I4" s="153" t="s">
        <v>195</v>
      </c>
      <c r="J4" s="153" t="s">
        <v>196</v>
      </c>
      <c r="K4" s="153" t="s">
        <v>197</v>
      </c>
      <c r="L4" s="153" t="s">
        <v>194</v>
      </c>
      <c r="M4" s="153" t="s">
        <v>195</v>
      </c>
      <c r="N4" s="153" t="s">
        <v>196</v>
      </c>
      <c r="O4" s="153" t="s">
        <v>197</v>
      </c>
      <c r="P4" s="153" t="s">
        <v>194</v>
      </c>
      <c r="Q4" s="153" t="s">
        <v>195</v>
      </c>
      <c r="R4" s="153" t="s">
        <v>196</v>
      </c>
      <c r="S4" s="153" t="s">
        <v>197</v>
      </c>
      <c r="T4" s="153" t="s">
        <v>194</v>
      </c>
      <c r="U4" s="153" t="s">
        <v>195</v>
      </c>
      <c r="V4" s="153" t="s">
        <v>196</v>
      </c>
      <c r="W4" s="153" t="s">
        <v>197</v>
      </c>
      <c r="X4" s="153" t="s">
        <v>194</v>
      </c>
      <c r="Y4" s="153" t="s">
        <v>195</v>
      </c>
      <c r="Z4" s="153" t="s">
        <v>196</v>
      </c>
      <c r="AA4" s="153" t="s">
        <v>197</v>
      </c>
      <c r="AB4" s="153" t="s">
        <v>194</v>
      </c>
      <c r="AC4" s="153" t="s">
        <v>195</v>
      </c>
      <c r="AD4" s="153" t="s">
        <v>196</v>
      </c>
      <c r="AE4" s="153" t="s">
        <v>197</v>
      </c>
      <c r="AF4" s="153" t="s">
        <v>194</v>
      </c>
      <c r="AG4" s="153" t="s">
        <v>195</v>
      </c>
      <c r="AH4" s="153" t="s">
        <v>196</v>
      </c>
      <c r="AI4" s="153" t="s">
        <v>197</v>
      </c>
      <c r="AJ4" s="153" t="s">
        <v>194</v>
      </c>
      <c r="AK4" s="153" t="s">
        <v>195</v>
      </c>
      <c r="AL4" s="153" t="s">
        <v>196</v>
      </c>
      <c r="AM4" s="153" t="s">
        <v>197</v>
      </c>
      <c r="AN4" s="153" t="s">
        <v>194</v>
      </c>
      <c r="AO4" s="153" t="s">
        <v>195</v>
      </c>
      <c r="AP4" s="153" t="s">
        <v>196</v>
      </c>
      <c r="AQ4" s="153" t="s">
        <v>197</v>
      </c>
      <c r="AR4" s="153" t="s">
        <v>194</v>
      </c>
      <c r="AS4" s="153" t="s">
        <v>195</v>
      </c>
      <c r="AT4" s="153" t="s">
        <v>196</v>
      </c>
      <c r="AU4" s="153" t="s">
        <v>197</v>
      </c>
      <c r="AV4" s="153" t="s">
        <v>194</v>
      </c>
      <c r="AW4" s="153" t="s">
        <v>195</v>
      </c>
      <c r="AX4" s="153" t="s">
        <v>196</v>
      </c>
      <c r="AY4" s="153" t="s">
        <v>197</v>
      </c>
      <c r="AZ4" s="153" t="s">
        <v>194</v>
      </c>
      <c r="BA4" s="153" t="s">
        <v>195</v>
      </c>
      <c r="BB4" s="153" t="s">
        <v>196</v>
      </c>
      <c r="BC4" s="153" t="s">
        <v>197</v>
      </c>
      <c r="BD4" s="153" t="s">
        <v>194</v>
      </c>
      <c r="BE4" s="153" t="s">
        <v>195</v>
      </c>
      <c r="BF4" s="153" t="s">
        <v>196</v>
      </c>
      <c r="BG4" s="153" t="s">
        <v>197</v>
      </c>
      <c r="BH4" s="153" t="s">
        <v>194</v>
      </c>
      <c r="BI4" s="153" t="s">
        <v>195</v>
      </c>
      <c r="BJ4" s="153" t="s">
        <v>196</v>
      </c>
      <c r="BK4" s="153" t="s">
        <v>197</v>
      </c>
      <c r="BL4" s="153" t="s">
        <v>194</v>
      </c>
      <c r="BM4" s="153" t="s">
        <v>195</v>
      </c>
      <c r="BN4" s="153" t="s">
        <v>196</v>
      </c>
      <c r="BO4" s="153" t="s">
        <v>197</v>
      </c>
      <c r="BP4" s="153" t="s">
        <v>194</v>
      </c>
      <c r="BQ4" s="153" t="s">
        <v>195</v>
      </c>
      <c r="BR4" s="153" t="s">
        <v>196</v>
      </c>
      <c r="BS4" s="153" t="s">
        <v>197</v>
      </c>
      <c r="BT4" s="153" t="s">
        <v>194</v>
      </c>
      <c r="BU4" s="153" t="s">
        <v>195</v>
      </c>
      <c r="BV4" s="153" t="s">
        <v>196</v>
      </c>
      <c r="BW4" s="153" t="s">
        <v>197</v>
      </c>
      <c r="BX4" s="153" t="s">
        <v>194</v>
      </c>
      <c r="BY4" s="153" t="s">
        <v>195</v>
      </c>
      <c r="BZ4" s="153" t="s">
        <v>196</v>
      </c>
      <c r="CA4" s="153" t="s">
        <v>197</v>
      </c>
      <c r="CB4" s="153" t="s">
        <v>194</v>
      </c>
      <c r="CC4" s="153" t="s">
        <v>195</v>
      </c>
      <c r="CD4" s="153" t="s">
        <v>196</v>
      </c>
      <c r="CE4" s="153" t="s">
        <v>197</v>
      </c>
      <c r="CF4" s="153" t="s">
        <v>194</v>
      </c>
      <c r="CG4" s="153" t="s">
        <v>195</v>
      </c>
      <c r="CH4" s="153" t="s">
        <v>196</v>
      </c>
      <c r="CI4" s="153" t="s">
        <v>197</v>
      </c>
      <c r="CJ4" s="153" t="s">
        <v>194</v>
      </c>
      <c r="CK4" s="153" t="s">
        <v>195</v>
      </c>
      <c r="CL4" s="153" t="s">
        <v>196</v>
      </c>
      <c r="CM4" s="153" t="s">
        <v>197</v>
      </c>
      <c r="CN4" s="153" t="s">
        <v>194</v>
      </c>
      <c r="CO4" s="153" t="s">
        <v>195</v>
      </c>
      <c r="CP4" s="153" t="s">
        <v>196</v>
      </c>
      <c r="CQ4" s="153" t="s">
        <v>197</v>
      </c>
      <c r="CR4" s="153" t="s">
        <v>194</v>
      </c>
      <c r="CS4" s="153" t="s">
        <v>195</v>
      </c>
      <c r="CT4" s="153" t="s">
        <v>196</v>
      </c>
      <c r="CU4" s="153" t="s">
        <v>197</v>
      </c>
      <c r="CV4" s="153" t="s">
        <v>194</v>
      </c>
      <c r="CW4" s="153" t="s">
        <v>195</v>
      </c>
      <c r="CX4" s="153" t="s">
        <v>196</v>
      </c>
      <c r="CY4" s="153" t="s">
        <v>197</v>
      </c>
      <c r="CZ4" s="153" t="s">
        <v>194</v>
      </c>
      <c r="DA4" s="153" t="s">
        <v>195</v>
      </c>
      <c r="DB4" s="153" t="s">
        <v>196</v>
      </c>
      <c r="DC4" s="153" t="s">
        <v>197</v>
      </c>
      <c r="DD4" s="153" t="s">
        <v>194</v>
      </c>
      <c r="DE4" s="153" t="s">
        <v>195</v>
      </c>
      <c r="DF4" s="153" t="s">
        <v>196</v>
      </c>
      <c r="DG4" s="153" t="s">
        <v>197</v>
      </c>
      <c r="DH4" s="153" t="s">
        <v>194</v>
      </c>
      <c r="DI4" s="153" t="s">
        <v>195</v>
      </c>
      <c r="DJ4" s="153" t="s">
        <v>196</v>
      </c>
      <c r="DK4" s="153" t="s">
        <v>197</v>
      </c>
      <c r="DL4" s="153" t="s">
        <v>194</v>
      </c>
      <c r="DM4" s="153" t="s">
        <v>195</v>
      </c>
      <c r="DN4" s="153" t="s">
        <v>196</v>
      </c>
      <c r="DO4" s="153" t="s">
        <v>197</v>
      </c>
      <c r="DP4" s="153" t="s">
        <v>194</v>
      </c>
      <c r="DQ4" s="153" t="s">
        <v>195</v>
      </c>
      <c r="DR4" s="153" t="s">
        <v>196</v>
      </c>
      <c r="DS4" s="153" t="s">
        <v>197</v>
      </c>
      <c r="DT4" s="153" t="s">
        <v>194</v>
      </c>
      <c r="DU4" s="153" t="s">
        <v>195</v>
      </c>
    </row>
    <row r="5" spans="1:125" s="44" customFormat="1" ht="13.5">
      <c r="A5" s="154"/>
      <c r="B5" s="157"/>
      <c r="C5" s="161"/>
      <c r="D5" s="154"/>
      <c r="E5" s="154"/>
      <c r="F5" s="163"/>
      <c r="G5" s="154"/>
      <c r="H5" s="154"/>
      <c r="I5" s="154"/>
      <c r="J5" s="163"/>
      <c r="K5" s="154"/>
      <c r="L5" s="154"/>
      <c r="M5" s="154"/>
      <c r="N5" s="163"/>
      <c r="O5" s="154"/>
      <c r="P5" s="154"/>
      <c r="Q5" s="154"/>
      <c r="R5" s="163"/>
      <c r="S5" s="154"/>
      <c r="T5" s="154"/>
      <c r="U5" s="154"/>
      <c r="V5" s="163"/>
      <c r="W5" s="154"/>
      <c r="X5" s="154"/>
      <c r="Y5" s="154"/>
      <c r="Z5" s="163"/>
      <c r="AA5" s="154"/>
      <c r="AB5" s="154"/>
      <c r="AC5" s="154"/>
      <c r="AD5" s="163"/>
      <c r="AE5" s="154"/>
      <c r="AF5" s="154"/>
      <c r="AG5" s="154"/>
      <c r="AH5" s="163"/>
      <c r="AI5" s="154"/>
      <c r="AJ5" s="154"/>
      <c r="AK5" s="154"/>
      <c r="AL5" s="163"/>
      <c r="AM5" s="154"/>
      <c r="AN5" s="154"/>
      <c r="AO5" s="154"/>
      <c r="AP5" s="163"/>
      <c r="AQ5" s="154"/>
      <c r="AR5" s="154"/>
      <c r="AS5" s="154"/>
      <c r="AT5" s="163"/>
      <c r="AU5" s="154"/>
      <c r="AV5" s="154"/>
      <c r="AW5" s="154"/>
      <c r="AX5" s="163"/>
      <c r="AY5" s="154"/>
      <c r="AZ5" s="154"/>
      <c r="BA5" s="154"/>
      <c r="BB5" s="163"/>
      <c r="BC5" s="154"/>
      <c r="BD5" s="154"/>
      <c r="BE5" s="154"/>
      <c r="BF5" s="163"/>
      <c r="BG5" s="154"/>
      <c r="BH5" s="154"/>
      <c r="BI5" s="154"/>
      <c r="BJ5" s="163"/>
      <c r="BK5" s="154"/>
      <c r="BL5" s="154"/>
      <c r="BM5" s="154"/>
      <c r="BN5" s="163"/>
      <c r="BO5" s="154"/>
      <c r="BP5" s="154"/>
      <c r="BQ5" s="154"/>
      <c r="BR5" s="163"/>
      <c r="BS5" s="154"/>
      <c r="BT5" s="154"/>
      <c r="BU5" s="154"/>
      <c r="BV5" s="163"/>
      <c r="BW5" s="154"/>
      <c r="BX5" s="154"/>
      <c r="BY5" s="154"/>
      <c r="BZ5" s="163"/>
      <c r="CA5" s="154"/>
      <c r="CB5" s="154"/>
      <c r="CC5" s="154"/>
      <c r="CD5" s="163"/>
      <c r="CE5" s="154"/>
      <c r="CF5" s="154"/>
      <c r="CG5" s="154"/>
      <c r="CH5" s="163"/>
      <c r="CI5" s="154"/>
      <c r="CJ5" s="154"/>
      <c r="CK5" s="154"/>
      <c r="CL5" s="163"/>
      <c r="CM5" s="154"/>
      <c r="CN5" s="154"/>
      <c r="CO5" s="154"/>
      <c r="CP5" s="163"/>
      <c r="CQ5" s="154"/>
      <c r="CR5" s="154"/>
      <c r="CS5" s="154"/>
      <c r="CT5" s="163"/>
      <c r="CU5" s="154"/>
      <c r="CV5" s="154"/>
      <c r="CW5" s="154"/>
      <c r="CX5" s="163"/>
      <c r="CY5" s="154"/>
      <c r="CZ5" s="154"/>
      <c r="DA5" s="154"/>
      <c r="DB5" s="163"/>
      <c r="DC5" s="154"/>
      <c r="DD5" s="154"/>
      <c r="DE5" s="154"/>
      <c r="DF5" s="163"/>
      <c r="DG5" s="154"/>
      <c r="DH5" s="154"/>
      <c r="DI5" s="154"/>
      <c r="DJ5" s="163"/>
      <c r="DK5" s="154"/>
      <c r="DL5" s="154"/>
      <c r="DM5" s="154"/>
      <c r="DN5" s="163"/>
      <c r="DO5" s="154"/>
      <c r="DP5" s="154"/>
      <c r="DQ5" s="154"/>
      <c r="DR5" s="163"/>
      <c r="DS5" s="154"/>
      <c r="DT5" s="154"/>
      <c r="DU5" s="154"/>
    </row>
    <row r="6" spans="1:125" s="45" customFormat="1" ht="13.5">
      <c r="A6" s="155"/>
      <c r="B6" s="158"/>
      <c r="C6" s="162"/>
      <c r="D6" s="118" t="s">
        <v>198</v>
      </c>
      <c r="E6" s="118" t="s">
        <v>198</v>
      </c>
      <c r="F6" s="164"/>
      <c r="G6" s="155"/>
      <c r="H6" s="118" t="s">
        <v>198</v>
      </c>
      <c r="I6" s="118" t="s">
        <v>198</v>
      </c>
      <c r="J6" s="164"/>
      <c r="K6" s="155"/>
      <c r="L6" s="118" t="s">
        <v>198</v>
      </c>
      <c r="M6" s="118" t="s">
        <v>198</v>
      </c>
      <c r="N6" s="164"/>
      <c r="O6" s="155"/>
      <c r="P6" s="118" t="s">
        <v>198</v>
      </c>
      <c r="Q6" s="118" t="s">
        <v>198</v>
      </c>
      <c r="R6" s="164"/>
      <c r="S6" s="155"/>
      <c r="T6" s="118" t="s">
        <v>198</v>
      </c>
      <c r="U6" s="118" t="s">
        <v>198</v>
      </c>
      <c r="V6" s="164"/>
      <c r="W6" s="155"/>
      <c r="X6" s="118" t="s">
        <v>198</v>
      </c>
      <c r="Y6" s="118" t="s">
        <v>198</v>
      </c>
      <c r="Z6" s="164"/>
      <c r="AA6" s="155"/>
      <c r="AB6" s="118" t="s">
        <v>198</v>
      </c>
      <c r="AC6" s="118" t="s">
        <v>198</v>
      </c>
      <c r="AD6" s="164"/>
      <c r="AE6" s="155"/>
      <c r="AF6" s="118" t="s">
        <v>198</v>
      </c>
      <c r="AG6" s="118" t="s">
        <v>198</v>
      </c>
      <c r="AH6" s="164"/>
      <c r="AI6" s="155"/>
      <c r="AJ6" s="118" t="s">
        <v>198</v>
      </c>
      <c r="AK6" s="118" t="s">
        <v>198</v>
      </c>
      <c r="AL6" s="164"/>
      <c r="AM6" s="155"/>
      <c r="AN6" s="118" t="s">
        <v>198</v>
      </c>
      <c r="AO6" s="118" t="s">
        <v>198</v>
      </c>
      <c r="AP6" s="164"/>
      <c r="AQ6" s="155"/>
      <c r="AR6" s="118" t="s">
        <v>198</v>
      </c>
      <c r="AS6" s="118" t="s">
        <v>198</v>
      </c>
      <c r="AT6" s="164"/>
      <c r="AU6" s="155"/>
      <c r="AV6" s="118" t="s">
        <v>198</v>
      </c>
      <c r="AW6" s="118" t="s">
        <v>198</v>
      </c>
      <c r="AX6" s="164"/>
      <c r="AY6" s="155"/>
      <c r="AZ6" s="118" t="s">
        <v>198</v>
      </c>
      <c r="BA6" s="118" t="s">
        <v>198</v>
      </c>
      <c r="BB6" s="164"/>
      <c r="BC6" s="155"/>
      <c r="BD6" s="118" t="s">
        <v>198</v>
      </c>
      <c r="BE6" s="118" t="s">
        <v>198</v>
      </c>
      <c r="BF6" s="164"/>
      <c r="BG6" s="155"/>
      <c r="BH6" s="118" t="s">
        <v>198</v>
      </c>
      <c r="BI6" s="118" t="s">
        <v>198</v>
      </c>
      <c r="BJ6" s="164"/>
      <c r="BK6" s="155"/>
      <c r="BL6" s="118" t="s">
        <v>198</v>
      </c>
      <c r="BM6" s="118" t="s">
        <v>198</v>
      </c>
      <c r="BN6" s="164"/>
      <c r="BO6" s="155"/>
      <c r="BP6" s="118" t="s">
        <v>198</v>
      </c>
      <c r="BQ6" s="118" t="s">
        <v>198</v>
      </c>
      <c r="BR6" s="164"/>
      <c r="BS6" s="155"/>
      <c r="BT6" s="118" t="s">
        <v>198</v>
      </c>
      <c r="BU6" s="118" t="s">
        <v>198</v>
      </c>
      <c r="BV6" s="164"/>
      <c r="BW6" s="155"/>
      <c r="BX6" s="118" t="s">
        <v>198</v>
      </c>
      <c r="BY6" s="118" t="s">
        <v>198</v>
      </c>
      <c r="BZ6" s="164"/>
      <c r="CA6" s="155"/>
      <c r="CB6" s="118" t="s">
        <v>198</v>
      </c>
      <c r="CC6" s="118" t="s">
        <v>198</v>
      </c>
      <c r="CD6" s="164"/>
      <c r="CE6" s="155"/>
      <c r="CF6" s="118" t="s">
        <v>198</v>
      </c>
      <c r="CG6" s="118" t="s">
        <v>198</v>
      </c>
      <c r="CH6" s="164"/>
      <c r="CI6" s="155"/>
      <c r="CJ6" s="118" t="s">
        <v>198</v>
      </c>
      <c r="CK6" s="118" t="s">
        <v>198</v>
      </c>
      <c r="CL6" s="164"/>
      <c r="CM6" s="155"/>
      <c r="CN6" s="118" t="s">
        <v>198</v>
      </c>
      <c r="CO6" s="118" t="s">
        <v>198</v>
      </c>
      <c r="CP6" s="164"/>
      <c r="CQ6" s="155"/>
      <c r="CR6" s="118" t="s">
        <v>198</v>
      </c>
      <c r="CS6" s="118" t="s">
        <v>198</v>
      </c>
      <c r="CT6" s="164"/>
      <c r="CU6" s="155"/>
      <c r="CV6" s="118" t="s">
        <v>198</v>
      </c>
      <c r="CW6" s="118" t="s">
        <v>198</v>
      </c>
      <c r="CX6" s="164"/>
      <c r="CY6" s="155"/>
      <c r="CZ6" s="118" t="s">
        <v>198</v>
      </c>
      <c r="DA6" s="118" t="s">
        <v>198</v>
      </c>
      <c r="DB6" s="164"/>
      <c r="DC6" s="155"/>
      <c r="DD6" s="118" t="s">
        <v>198</v>
      </c>
      <c r="DE6" s="118" t="s">
        <v>198</v>
      </c>
      <c r="DF6" s="164"/>
      <c r="DG6" s="155"/>
      <c r="DH6" s="118" t="s">
        <v>198</v>
      </c>
      <c r="DI6" s="118" t="s">
        <v>198</v>
      </c>
      <c r="DJ6" s="164"/>
      <c r="DK6" s="155"/>
      <c r="DL6" s="118" t="s">
        <v>198</v>
      </c>
      <c r="DM6" s="118" t="s">
        <v>198</v>
      </c>
      <c r="DN6" s="164"/>
      <c r="DO6" s="155"/>
      <c r="DP6" s="118" t="s">
        <v>198</v>
      </c>
      <c r="DQ6" s="118" t="s">
        <v>198</v>
      </c>
      <c r="DR6" s="164"/>
      <c r="DS6" s="155"/>
      <c r="DT6" s="118" t="s">
        <v>198</v>
      </c>
      <c r="DU6" s="118" t="s">
        <v>198</v>
      </c>
    </row>
    <row r="7" spans="1:125" s="128" customFormat="1" ht="12" customHeight="1">
      <c r="A7" s="120" t="s">
        <v>314</v>
      </c>
      <c r="B7" s="121">
        <v>47000</v>
      </c>
      <c r="C7" s="120" t="s">
        <v>157</v>
      </c>
      <c r="D7" s="122">
        <f>SUM(D8:D19)</f>
        <v>4951425</v>
      </c>
      <c r="E7" s="122">
        <f>SUM(E8:E19)</f>
        <v>588999</v>
      </c>
      <c r="F7" s="132">
        <f>COUNTIF(F8:F19,"&lt;&gt;")</f>
        <v>12</v>
      </c>
      <c r="G7" s="132">
        <f>COUNTIF(G8:G19,"&lt;&gt;")</f>
        <v>12</v>
      </c>
      <c r="H7" s="122">
        <f>SUM(H8:H19)</f>
        <v>3116040</v>
      </c>
      <c r="I7" s="122">
        <f>SUM(I8:I19)</f>
        <v>274857</v>
      </c>
      <c r="J7" s="132">
        <f>COUNTIF(J8:J19,"&lt;&gt;")</f>
        <v>12</v>
      </c>
      <c r="K7" s="132">
        <f>COUNTIF(K8:K19,"&lt;&gt;")</f>
        <v>12</v>
      </c>
      <c r="L7" s="122">
        <f>SUM(L8:L19)</f>
        <v>1416388</v>
      </c>
      <c r="M7" s="122">
        <f>SUM(M8:M19)</f>
        <v>190564</v>
      </c>
      <c r="N7" s="132">
        <f>COUNTIF(N8:N19,"&lt;&gt;")</f>
        <v>4</v>
      </c>
      <c r="O7" s="132">
        <f>COUNTIF(O8:O19,"&lt;&gt;")</f>
        <v>4</v>
      </c>
      <c r="P7" s="122">
        <f>SUM(P8:P19)</f>
        <v>214591</v>
      </c>
      <c r="Q7" s="122">
        <f>SUM(Q8:Q19)</f>
        <v>70970</v>
      </c>
      <c r="R7" s="132">
        <f>COUNTIF(R8:R19,"&lt;&gt;")</f>
        <v>1</v>
      </c>
      <c r="S7" s="132">
        <f>COUNTIF(S8:S19,"&lt;&gt;")</f>
        <v>1</v>
      </c>
      <c r="T7" s="122">
        <f>SUM(T8:T19)</f>
        <v>138414</v>
      </c>
      <c r="U7" s="122">
        <f>SUM(U8:U19)</f>
        <v>34704</v>
      </c>
      <c r="V7" s="132">
        <f>COUNTIF(V8:V19,"&lt;&gt;")</f>
        <v>1</v>
      </c>
      <c r="W7" s="132">
        <f>COUNTIF(W8:W19,"&lt;&gt;")</f>
        <v>1</v>
      </c>
      <c r="X7" s="122">
        <f>SUM(X8:X19)</f>
        <v>65992</v>
      </c>
      <c r="Y7" s="122">
        <f>SUM(Y8:Y19)</f>
        <v>15731</v>
      </c>
      <c r="Z7" s="132">
        <f>COUNTIF(Z8:Z19,"&lt;&gt;")</f>
        <v>1</v>
      </c>
      <c r="AA7" s="132">
        <f>COUNTIF(AA8:AA19,"&lt;&gt;")</f>
        <v>1</v>
      </c>
      <c r="AB7" s="122">
        <f>SUM(AB8:AB19)</f>
        <v>0</v>
      </c>
      <c r="AC7" s="122">
        <f>SUM(AC8:AC19)</f>
        <v>2173</v>
      </c>
      <c r="AD7" s="132">
        <f>COUNTIF(AD8:AD19,"&lt;&gt;")</f>
        <v>0</v>
      </c>
      <c r="AE7" s="132">
        <f>COUNTIF(AE8:AE19,"&lt;&gt;")</f>
        <v>0</v>
      </c>
      <c r="AF7" s="122">
        <f>SUM(AF8:AF19)</f>
        <v>0</v>
      </c>
      <c r="AG7" s="122">
        <f>SUM(AG8:AG19)</f>
        <v>0</v>
      </c>
      <c r="AH7" s="132">
        <f>COUNTIF(AH8:AH19,"&lt;&gt;")</f>
        <v>0</v>
      </c>
      <c r="AI7" s="132">
        <f>COUNTIF(AI8:AI19,"&lt;&gt;")</f>
        <v>0</v>
      </c>
      <c r="AJ7" s="122">
        <f>SUM(AJ8:AJ19)</f>
        <v>0</v>
      </c>
      <c r="AK7" s="122">
        <f>SUM(AK8:AK19)</f>
        <v>0</v>
      </c>
      <c r="AL7" s="132">
        <f>COUNTIF(AL8:AL19,"&lt;&gt;")</f>
        <v>0</v>
      </c>
      <c r="AM7" s="132">
        <f>COUNTIF(AM8:AM19,"&lt;&gt;")</f>
        <v>0</v>
      </c>
      <c r="AN7" s="122">
        <f>SUM(AN8:AN19)</f>
        <v>0</v>
      </c>
      <c r="AO7" s="122">
        <f>SUM(AO8:AO19)</f>
        <v>0</v>
      </c>
      <c r="AP7" s="132">
        <f>COUNTIF(AP8:AP19,"&lt;&gt;")</f>
        <v>0</v>
      </c>
      <c r="AQ7" s="132">
        <f>COUNTIF(AQ8:AQ19,"&lt;&gt;")</f>
        <v>0</v>
      </c>
      <c r="AR7" s="122">
        <f>SUM(AR8:AR19)</f>
        <v>0</v>
      </c>
      <c r="AS7" s="122">
        <f>SUM(AS8:AS19)</f>
        <v>0</v>
      </c>
      <c r="AT7" s="132">
        <f>COUNTIF(AT8:AT19,"&lt;&gt;")</f>
        <v>0</v>
      </c>
      <c r="AU7" s="132">
        <f>COUNTIF(AU8:AU19,"&lt;&gt;")</f>
        <v>0</v>
      </c>
      <c r="AV7" s="122">
        <f>SUM(AV8:AV19)</f>
        <v>0</v>
      </c>
      <c r="AW7" s="122">
        <f>SUM(AW8:AW19)</f>
        <v>0</v>
      </c>
      <c r="AX7" s="132">
        <f>COUNTIF(AX8:AX19,"&lt;&gt;")</f>
        <v>0</v>
      </c>
      <c r="AY7" s="132">
        <f>COUNTIF(AY8:AY19,"&lt;&gt;")</f>
        <v>0</v>
      </c>
      <c r="AZ7" s="122">
        <f>SUM(AZ8:AZ19)</f>
        <v>0</v>
      </c>
      <c r="BA7" s="122">
        <f>SUM(BA8:BA19)</f>
        <v>0</v>
      </c>
      <c r="BB7" s="132">
        <f>COUNTIF(BB8:BB19,"&lt;&gt;")</f>
        <v>0</v>
      </c>
      <c r="BC7" s="132">
        <f>COUNTIF(BC8:BC19,"&lt;&gt;")</f>
        <v>0</v>
      </c>
      <c r="BD7" s="122">
        <f>SUM(BD8:BD19)</f>
        <v>0</v>
      </c>
      <c r="BE7" s="122">
        <f>SUM(BE8:BE19)</f>
        <v>0</v>
      </c>
      <c r="BF7" s="132">
        <f>COUNTIF(BF8:BF19,"&lt;&gt;")</f>
        <v>0</v>
      </c>
      <c r="BG7" s="132">
        <f>COUNTIF(BG8:BG19,"&lt;&gt;")</f>
        <v>0</v>
      </c>
      <c r="BH7" s="122">
        <f>SUM(BH8:BH19)</f>
        <v>0</v>
      </c>
      <c r="BI7" s="122">
        <f>SUM(BI8:BI19)</f>
        <v>0</v>
      </c>
      <c r="BJ7" s="132">
        <f>COUNTIF(BJ8:BJ19,"&lt;&gt;")</f>
        <v>0</v>
      </c>
      <c r="BK7" s="132">
        <f>COUNTIF(BK8:BK19,"&lt;&gt;")</f>
        <v>0</v>
      </c>
      <c r="BL7" s="122">
        <f>SUM(BL8:BL19)</f>
        <v>0</v>
      </c>
      <c r="BM7" s="122">
        <f>SUM(BM8:BM19)</f>
        <v>0</v>
      </c>
      <c r="BN7" s="132">
        <f>COUNTIF(BN8:BN19,"&lt;&gt;")</f>
        <v>0</v>
      </c>
      <c r="BO7" s="132">
        <f>COUNTIF(BO8:BO19,"&lt;&gt;")</f>
        <v>0</v>
      </c>
      <c r="BP7" s="122">
        <f>SUM(BP8:BP19)</f>
        <v>0</v>
      </c>
      <c r="BQ7" s="122">
        <f>SUM(BQ8:BQ19)</f>
        <v>0</v>
      </c>
      <c r="BR7" s="132">
        <f>COUNTIF(BR8:BR19,"&lt;&gt;")</f>
        <v>0</v>
      </c>
      <c r="BS7" s="132">
        <f>COUNTIF(BS8:BS19,"&lt;&gt;")</f>
        <v>0</v>
      </c>
      <c r="BT7" s="122">
        <f>SUM(BT8:BT19)</f>
        <v>0</v>
      </c>
      <c r="BU7" s="122">
        <f>SUM(BU8:BU19)</f>
        <v>0</v>
      </c>
      <c r="BV7" s="132">
        <f>COUNTIF(BV8:BV19,"&lt;&gt;")</f>
        <v>0</v>
      </c>
      <c r="BW7" s="132">
        <f>COUNTIF(BW8:BW19,"&lt;&gt;")</f>
        <v>0</v>
      </c>
      <c r="BX7" s="122">
        <f>SUM(BX8:BX19)</f>
        <v>0</v>
      </c>
      <c r="BY7" s="122">
        <f>SUM(BY8:BY19)</f>
        <v>0</v>
      </c>
      <c r="BZ7" s="132">
        <f>COUNTIF(BZ8:BZ19,"&lt;&gt;")</f>
        <v>0</v>
      </c>
      <c r="CA7" s="132">
        <f>COUNTIF(CA8:CA19,"&lt;&gt;")</f>
        <v>0</v>
      </c>
      <c r="CB7" s="122">
        <f>SUM(CB8:CB19)</f>
        <v>0</v>
      </c>
      <c r="CC7" s="122">
        <f>SUM(CC8:CC19)</f>
        <v>0</v>
      </c>
      <c r="CD7" s="132">
        <f>COUNTIF(CD8:CD19,"&lt;&gt;")</f>
        <v>0</v>
      </c>
      <c r="CE7" s="132">
        <f>COUNTIF(CE8:CE19,"&lt;&gt;")</f>
        <v>0</v>
      </c>
      <c r="CF7" s="122">
        <f>SUM(CF8:CF19)</f>
        <v>0</v>
      </c>
      <c r="CG7" s="122">
        <f>SUM(CG8:CG19)</f>
        <v>0</v>
      </c>
      <c r="CH7" s="132">
        <f>COUNTIF(CH8:CH19,"&lt;&gt;")</f>
        <v>0</v>
      </c>
      <c r="CI7" s="132">
        <f>COUNTIF(CI8:CI19,"&lt;&gt;")</f>
        <v>0</v>
      </c>
      <c r="CJ7" s="122">
        <f>SUM(CJ8:CJ19)</f>
        <v>0</v>
      </c>
      <c r="CK7" s="122">
        <f>SUM(CK8:CK19)</f>
        <v>0</v>
      </c>
      <c r="CL7" s="132">
        <f>COUNTIF(CL8:CL19,"&lt;&gt;")</f>
        <v>0</v>
      </c>
      <c r="CM7" s="132">
        <f>COUNTIF(CM8:CM19,"&lt;&gt;")</f>
        <v>0</v>
      </c>
      <c r="CN7" s="122">
        <f>SUM(CN8:CN19)</f>
        <v>0</v>
      </c>
      <c r="CO7" s="122">
        <f>SUM(CO8:CO19)</f>
        <v>0</v>
      </c>
      <c r="CP7" s="132">
        <f>COUNTIF(CP8:CP19,"&lt;&gt;")</f>
        <v>0</v>
      </c>
      <c r="CQ7" s="132">
        <f>COUNTIF(CQ8:CQ19,"&lt;&gt;")</f>
        <v>0</v>
      </c>
      <c r="CR7" s="122">
        <f>SUM(CR8:CR19)</f>
        <v>0</v>
      </c>
      <c r="CS7" s="122">
        <f>SUM(CS8:CS19)</f>
        <v>0</v>
      </c>
      <c r="CT7" s="132">
        <f>COUNTIF(CT8:CT19,"&lt;&gt;")</f>
        <v>0</v>
      </c>
      <c r="CU7" s="132">
        <f>COUNTIF(CU8:CU19,"&lt;&gt;")</f>
        <v>0</v>
      </c>
      <c r="CV7" s="122">
        <f>SUM(CV8:CV19)</f>
        <v>0</v>
      </c>
      <c r="CW7" s="122">
        <f>SUM(CW8:CW19)</f>
        <v>0</v>
      </c>
      <c r="CX7" s="132">
        <f>COUNTIF(CX8:CX19,"&lt;&gt;")</f>
        <v>0</v>
      </c>
      <c r="CY7" s="132">
        <f>COUNTIF(CY8:CY19,"&lt;&gt;")</f>
        <v>0</v>
      </c>
      <c r="CZ7" s="122">
        <f>SUM(CZ8:CZ19)</f>
        <v>0</v>
      </c>
      <c r="DA7" s="122">
        <f>SUM(DA8:DA19)</f>
        <v>0</v>
      </c>
      <c r="DB7" s="132">
        <f>COUNTIF(DB8:DB19,"&lt;&gt;")</f>
        <v>0</v>
      </c>
      <c r="DC7" s="132">
        <f>COUNTIF(DC8:DC19,"&lt;&gt;")</f>
        <v>0</v>
      </c>
      <c r="DD7" s="122">
        <f>SUM(DD8:DD19)</f>
        <v>0</v>
      </c>
      <c r="DE7" s="122">
        <f>SUM(DE8:DE19)</f>
        <v>0</v>
      </c>
      <c r="DF7" s="132">
        <f>COUNTIF(DF8:DF19,"&lt;&gt;")</f>
        <v>0</v>
      </c>
      <c r="DG7" s="132">
        <f>COUNTIF(DG8:DG19,"&lt;&gt;")</f>
        <v>0</v>
      </c>
      <c r="DH7" s="122">
        <f>SUM(DH8:DH19)</f>
        <v>0</v>
      </c>
      <c r="DI7" s="122">
        <f>SUM(DI8:DI19)</f>
        <v>0</v>
      </c>
      <c r="DJ7" s="132">
        <f>COUNTIF(DJ8:DJ19,"&lt;&gt;")</f>
        <v>0</v>
      </c>
      <c r="DK7" s="132">
        <f>COUNTIF(DK8:DK19,"&lt;&gt;")</f>
        <v>0</v>
      </c>
      <c r="DL7" s="122">
        <f>SUM(DL8:DL19)</f>
        <v>0</v>
      </c>
      <c r="DM7" s="122">
        <f>SUM(DM8:DM19)</f>
        <v>0</v>
      </c>
      <c r="DN7" s="132">
        <f>COUNTIF(DN8:DN19,"&lt;&gt;")</f>
        <v>0</v>
      </c>
      <c r="DO7" s="132">
        <f>COUNTIF(DO8:DO19,"&lt;&gt;")</f>
        <v>0</v>
      </c>
      <c r="DP7" s="122">
        <f>SUM(DP8:DP19)</f>
        <v>0</v>
      </c>
      <c r="DQ7" s="122">
        <f>SUM(DQ8:DQ19)</f>
        <v>0</v>
      </c>
      <c r="DR7" s="132">
        <f>COUNTIF(DR8:DR19,"&lt;&gt;")</f>
        <v>0</v>
      </c>
      <c r="DS7" s="132">
        <f>COUNTIF(DS8:DS19,"&lt;&gt;")</f>
        <v>0</v>
      </c>
      <c r="DT7" s="122">
        <f>SUM(DT8:DT19)</f>
        <v>0</v>
      </c>
      <c r="DU7" s="122">
        <f>SUM(DU8:DU19)</f>
        <v>0</v>
      </c>
    </row>
    <row r="8" spans="1:125" s="123" customFormat="1" ht="12" customHeight="1">
      <c r="A8" s="124" t="s">
        <v>314</v>
      </c>
      <c r="B8" s="125" t="s">
        <v>321</v>
      </c>
      <c r="C8" s="124" t="s">
        <v>322</v>
      </c>
      <c r="D8" s="126">
        <f aca="true" t="shared" si="0" ref="D8:D19">SUM(H8,L8,P8,T8,X8,AB8,AF8,AJ8,AN8,AR8,AV8,AZ8,BD8,BH8,BL8,BP8,BT8,BX8,CB8,CF8,CJ8,CN8,CR8,CV8,CZ8,DD8,DH8,DL8,DP8,DT8)</f>
        <v>938689</v>
      </c>
      <c r="E8" s="126">
        <f aca="true" t="shared" si="1" ref="E8:E19">SUM(I8,M8,Q8,U8,Y8,AC8,AG8,AK8,AO8,AS8,AW8,BA8,BE8,BI8,BM8,BQ8,BU8,BY8,CC8,CG8,CK8,CO8,CS8,CW8,DA8,DE8,DI8,DM8,DQ8,DU8)</f>
        <v>121869</v>
      </c>
      <c r="F8" s="131" t="s">
        <v>330</v>
      </c>
      <c r="G8" s="130" t="s">
        <v>331</v>
      </c>
      <c r="H8" s="126">
        <v>446546</v>
      </c>
      <c r="I8" s="126">
        <v>56840</v>
      </c>
      <c r="J8" s="131" t="s">
        <v>319</v>
      </c>
      <c r="K8" s="130" t="s">
        <v>320</v>
      </c>
      <c r="L8" s="126">
        <v>315641</v>
      </c>
      <c r="M8" s="126">
        <v>47732</v>
      </c>
      <c r="N8" s="131" t="s">
        <v>378</v>
      </c>
      <c r="O8" s="130" t="s">
        <v>379</v>
      </c>
      <c r="P8" s="126">
        <v>176502</v>
      </c>
      <c r="Q8" s="126">
        <v>17297</v>
      </c>
      <c r="R8" s="131"/>
      <c r="S8" s="130"/>
      <c r="T8" s="126">
        <v>0</v>
      </c>
      <c r="U8" s="126">
        <v>0</v>
      </c>
      <c r="V8" s="131"/>
      <c r="W8" s="130"/>
      <c r="X8" s="126">
        <v>0</v>
      </c>
      <c r="Y8" s="126">
        <v>0</v>
      </c>
      <c r="Z8" s="131"/>
      <c r="AA8" s="130"/>
      <c r="AB8" s="126">
        <v>0</v>
      </c>
      <c r="AC8" s="126">
        <v>0</v>
      </c>
      <c r="AD8" s="131"/>
      <c r="AE8" s="130"/>
      <c r="AF8" s="126">
        <v>0</v>
      </c>
      <c r="AG8" s="126">
        <v>0</v>
      </c>
      <c r="AH8" s="131"/>
      <c r="AI8" s="130"/>
      <c r="AJ8" s="126">
        <v>0</v>
      </c>
      <c r="AK8" s="126">
        <v>0</v>
      </c>
      <c r="AL8" s="131"/>
      <c r="AM8" s="130"/>
      <c r="AN8" s="126">
        <v>0</v>
      </c>
      <c r="AO8" s="126">
        <v>0</v>
      </c>
      <c r="AP8" s="131"/>
      <c r="AQ8" s="130"/>
      <c r="AR8" s="126">
        <v>0</v>
      </c>
      <c r="AS8" s="126">
        <v>0</v>
      </c>
      <c r="AT8" s="131"/>
      <c r="AU8" s="130"/>
      <c r="AV8" s="126">
        <v>0</v>
      </c>
      <c r="AW8" s="126">
        <v>0</v>
      </c>
      <c r="AX8" s="131"/>
      <c r="AY8" s="130"/>
      <c r="AZ8" s="126">
        <v>0</v>
      </c>
      <c r="BA8" s="126">
        <v>0</v>
      </c>
      <c r="BB8" s="131"/>
      <c r="BC8" s="130"/>
      <c r="BD8" s="126">
        <v>0</v>
      </c>
      <c r="BE8" s="126">
        <v>0</v>
      </c>
      <c r="BF8" s="131"/>
      <c r="BG8" s="130"/>
      <c r="BH8" s="126">
        <v>0</v>
      </c>
      <c r="BI8" s="126">
        <v>0</v>
      </c>
      <c r="BJ8" s="131"/>
      <c r="BK8" s="130"/>
      <c r="BL8" s="126">
        <v>0</v>
      </c>
      <c r="BM8" s="126">
        <v>0</v>
      </c>
      <c r="BN8" s="131"/>
      <c r="BO8" s="130"/>
      <c r="BP8" s="126">
        <v>0</v>
      </c>
      <c r="BQ8" s="126">
        <v>0</v>
      </c>
      <c r="BR8" s="131"/>
      <c r="BS8" s="130"/>
      <c r="BT8" s="126">
        <v>0</v>
      </c>
      <c r="BU8" s="126">
        <v>0</v>
      </c>
      <c r="BV8" s="131"/>
      <c r="BW8" s="130"/>
      <c r="BX8" s="126">
        <v>0</v>
      </c>
      <c r="BY8" s="126">
        <v>0</v>
      </c>
      <c r="BZ8" s="131"/>
      <c r="CA8" s="130"/>
      <c r="CB8" s="126">
        <v>0</v>
      </c>
      <c r="CC8" s="126">
        <v>0</v>
      </c>
      <c r="CD8" s="131"/>
      <c r="CE8" s="130"/>
      <c r="CF8" s="126">
        <v>0</v>
      </c>
      <c r="CG8" s="126">
        <v>0</v>
      </c>
      <c r="CH8" s="131"/>
      <c r="CI8" s="130"/>
      <c r="CJ8" s="126">
        <v>0</v>
      </c>
      <c r="CK8" s="126">
        <v>0</v>
      </c>
      <c r="CL8" s="131"/>
      <c r="CM8" s="130"/>
      <c r="CN8" s="126">
        <v>0</v>
      </c>
      <c r="CO8" s="126">
        <v>0</v>
      </c>
      <c r="CP8" s="131"/>
      <c r="CQ8" s="130"/>
      <c r="CR8" s="126">
        <v>0</v>
      </c>
      <c r="CS8" s="126">
        <v>0</v>
      </c>
      <c r="CT8" s="131"/>
      <c r="CU8" s="130"/>
      <c r="CV8" s="126">
        <v>0</v>
      </c>
      <c r="CW8" s="126">
        <v>0</v>
      </c>
      <c r="CX8" s="131"/>
      <c r="CY8" s="130"/>
      <c r="CZ8" s="126">
        <v>0</v>
      </c>
      <c r="DA8" s="126">
        <v>0</v>
      </c>
      <c r="DB8" s="131"/>
      <c r="DC8" s="130"/>
      <c r="DD8" s="126">
        <v>0</v>
      </c>
      <c r="DE8" s="126">
        <v>0</v>
      </c>
      <c r="DF8" s="131"/>
      <c r="DG8" s="130"/>
      <c r="DH8" s="126">
        <v>0</v>
      </c>
      <c r="DI8" s="126">
        <v>0</v>
      </c>
      <c r="DJ8" s="131"/>
      <c r="DK8" s="130"/>
      <c r="DL8" s="126">
        <v>0</v>
      </c>
      <c r="DM8" s="126">
        <v>0</v>
      </c>
      <c r="DN8" s="131"/>
      <c r="DO8" s="130"/>
      <c r="DP8" s="126">
        <v>0</v>
      </c>
      <c r="DQ8" s="126">
        <v>0</v>
      </c>
      <c r="DR8" s="131"/>
      <c r="DS8" s="130"/>
      <c r="DT8" s="126">
        <v>0</v>
      </c>
      <c r="DU8" s="126">
        <v>0</v>
      </c>
    </row>
    <row r="9" spans="1:125" s="123" customFormat="1" ht="12" customHeight="1">
      <c r="A9" s="124" t="s">
        <v>314</v>
      </c>
      <c r="B9" s="125" t="s">
        <v>344</v>
      </c>
      <c r="C9" s="124" t="s">
        <v>345</v>
      </c>
      <c r="D9" s="126">
        <f t="shared" si="0"/>
        <v>242192</v>
      </c>
      <c r="E9" s="126">
        <f t="shared" si="1"/>
        <v>98488</v>
      </c>
      <c r="F9" s="131" t="s">
        <v>342</v>
      </c>
      <c r="G9" s="130" t="s">
        <v>343</v>
      </c>
      <c r="H9" s="126">
        <v>37786</v>
      </c>
      <c r="I9" s="126">
        <v>12315</v>
      </c>
      <c r="J9" s="131" t="s">
        <v>380</v>
      </c>
      <c r="K9" s="130" t="s">
        <v>381</v>
      </c>
      <c r="L9" s="126">
        <v>0</v>
      </c>
      <c r="M9" s="126">
        <v>16786</v>
      </c>
      <c r="N9" s="131" t="s">
        <v>385</v>
      </c>
      <c r="O9" s="130" t="s">
        <v>386</v>
      </c>
      <c r="P9" s="126">
        <v>0</v>
      </c>
      <c r="Q9" s="126">
        <v>16779</v>
      </c>
      <c r="R9" s="131" t="s">
        <v>387</v>
      </c>
      <c r="S9" s="130" t="s">
        <v>388</v>
      </c>
      <c r="T9" s="126">
        <v>138414</v>
      </c>
      <c r="U9" s="126">
        <v>34704</v>
      </c>
      <c r="V9" s="131" t="s">
        <v>389</v>
      </c>
      <c r="W9" s="130" t="s">
        <v>390</v>
      </c>
      <c r="X9" s="126">
        <v>65992</v>
      </c>
      <c r="Y9" s="126">
        <v>15731</v>
      </c>
      <c r="Z9" s="131" t="s">
        <v>391</v>
      </c>
      <c r="AA9" s="130" t="s">
        <v>392</v>
      </c>
      <c r="AB9" s="126">
        <v>0</v>
      </c>
      <c r="AC9" s="126">
        <v>2173</v>
      </c>
      <c r="AD9" s="131"/>
      <c r="AE9" s="130"/>
      <c r="AF9" s="126">
        <v>0</v>
      </c>
      <c r="AG9" s="126">
        <v>0</v>
      </c>
      <c r="AH9" s="131"/>
      <c r="AI9" s="130"/>
      <c r="AJ9" s="126">
        <v>0</v>
      </c>
      <c r="AK9" s="126">
        <v>0</v>
      </c>
      <c r="AL9" s="131"/>
      <c r="AM9" s="130"/>
      <c r="AN9" s="126">
        <v>0</v>
      </c>
      <c r="AO9" s="126">
        <v>0</v>
      </c>
      <c r="AP9" s="131"/>
      <c r="AQ9" s="130"/>
      <c r="AR9" s="126">
        <v>0</v>
      </c>
      <c r="AS9" s="126">
        <v>0</v>
      </c>
      <c r="AT9" s="131"/>
      <c r="AU9" s="130"/>
      <c r="AV9" s="126">
        <v>0</v>
      </c>
      <c r="AW9" s="126">
        <v>0</v>
      </c>
      <c r="AX9" s="131"/>
      <c r="AY9" s="130"/>
      <c r="AZ9" s="126">
        <v>0</v>
      </c>
      <c r="BA9" s="126">
        <v>0</v>
      </c>
      <c r="BB9" s="131"/>
      <c r="BC9" s="130"/>
      <c r="BD9" s="126">
        <v>0</v>
      </c>
      <c r="BE9" s="126">
        <v>0</v>
      </c>
      <c r="BF9" s="131"/>
      <c r="BG9" s="130"/>
      <c r="BH9" s="126">
        <v>0</v>
      </c>
      <c r="BI9" s="126">
        <v>0</v>
      </c>
      <c r="BJ9" s="131"/>
      <c r="BK9" s="130"/>
      <c r="BL9" s="126">
        <v>0</v>
      </c>
      <c r="BM9" s="126">
        <v>0</v>
      </c>
      <c r="BN9" s="131"/>
      <c r="BO9" s="130"/>
      <c r="BP9" s="126">
        <v>0</v>
      </c>
      <c r="BQ9" s="126">
        <v>0</v>
      </c>
      <c r="BR9" s="131"/>
      <c r="BS9" s="130"/>
      <c r="BT9" s="126">
        <v>0</v>
      </c>
      <c r="BU9" s="126">
        <v>0</v>
      </c>
      <c r="BV9" s="131"/>
      <c r="BW9" s="130"/>
      <c r="BX9" s="126">
        <v>0</v>
      </c>
      <c r="BY9" s="126">
        <v>0</v>
      </c>
      <c r="BZ9" s="131"/>
      <c r="CA9" s="130"/>
      <c r="CB9" s="126">
        <v>0</v>
      </c>
      <c r="CC9" s="126">
        <v>0</v>
      </c>
      <c r="CD9" s="131"/>
      <c r="CE9" s="130"/>
      <c r="CF9" s="126">
        <v>0</v>
      </c>
      <c r="CG9" s="126">
        <v>0</v>
      </c>
      <c r="CH9" s="131"/>
      <c r="CI9" s="130"/>
      <c r="CJ9" s="126">
        <v>0</v>
      </c>
      <c r="CK9" s="126">
        <v>0</v>
      </c>
      <c r="CL9" s="131"/>
      <c r="CM9" s="130"/>
      <c r="CN9" s="126">
        <v>0</v>
      </c>
      <c r="CO9" s="126">
        <v>0</v>
      </c>
      <c r="CP9" s="131"/>
      <c r="CQ9" s="130"/>
      <c r="CR9" s="126">
        <v>0</v>
      </c>
      <c r="CS9" s="126">
        <v>0</v>
      </c>
      <c r="CT9" s="131"/>
      <c r="CU9" s="130"/>
      <c r="CV9" s="126">
        <v>0</v>
      </c>
      <c r="CW9" s="126">
        <v>0</v>
      </c>
      <c r="CX9" s="131"/>
      <c r="CY9" s="130"/>
      <c r="CZ9" s="126">
        <v>0</v>
      </c>
      <c r="DA9" s="126">
        <v>0</v>
      </c>
      <c r="DB9" s="131"/>
      <c r="DC9" s="130"/>
      <c r="DD9" s="126">
        <v>0</v>
      </c>
      <c r="DE9" s="126">
        <v>0</v>
      </c>
      <c r="DF9" s="131"/>
      <c r="DG9" s="130"/>
      <c r="DH9" s="126">
        <v>0</v>
      </c>
      <c r="DI9" s="126">
        <v>0</v>
      </c>
      <c r="DJ9" s="131"/>
      <c r="DK9" s="130"/>
      <c r="DL9" s="126">
        <v>0</v>
      </c>
      <c r="DM9" s="126">
        <v>0</v>
      </c>
      <c r="DN9" s="131"/>
      <c r="DO9" s="130"/>
      <c r="DP9" s="126">
        <v>0</v>
      </c>
      <c r="DQ9" s="126">
        <v>0</v>
      </c>
      <c r="DR9" s="131"/>
      <c r="DS9" s="130"/>
      <c r="DT9" s="126">
        <v>0</v>
      </c>
      <c r="DU9" s="126">
        <v>0</v>
      </c>
    </row>
    <row r="10" spans="1:125" s="123" customFormat="1" ht="12" customHeight="1">
      <c r="A10" s="124" t="s">
        <v>314</v>
      </c>
      <c r="B10" s="125" t="s">
        <v>328</v>
      </c>
      <c r="C10" s="124" t="s">
        <v>409</v>
      </c>
      <c r="D10" s="126">
        <f t="shared" si="0"/>
        <v>616113</v>
      </c>
      <c r="E10" s="126">
        <f t="shared" si="1"/>
        <v>88954</v>
      </c>
      <c r="F10" s="131" t="s">
        <v>326</v>
      </c>
      <c r="G10" s="130" t="s">
        <v>327</v>
      </c>
      <c r="H10" s="126">
        <v>308488</v>
      </c>
      <c r="I10" s="126">
        <v>44539</v>
      </c>
      <c r="J10" s="131" t="s">
        <v>332</v>
      </c>
      <c r="K10" s="130" t="s">
        <v>333</v>
      </c>
      <c r="L10" s="126">
        <v>307625</v>
      </c>
      <c r="M10" s="126">
        <v>44415</v>
      </c>
      <c r="N10" s="131"/>
      <c r="O10" s="130"/>
      <c r="P10" s="126">
        <v>0</v>
      </c>
      <c r="Q10" s="126">
        <v>0</v>
      </c>
      <c r="R10" s="131"/>
      <c r="S10" s="130"/>
      <c r="T10" s="126">
        <v>0</v>
      </c>
      <c r="U10" s="126">
        <v>0</v>
      </c>
      <c r="V10" s="131"/>
      <c r="W10" s="130"/>
      <c r="X10" s="126">
        <v>0</v>
      </c>
      <c r="Y10" s="126">
        <v>0</v>
      </c>
      <c r="Z10" s="131"/>
      <c r="AA10" s="130"/>
      <c r="AB10" s="126">
        <v>0</v>
      </c>
      <c r="AC10" s="126">
        <v>0</v>
      </c>
      <c r="AD10" s="131"/>
      <c r="AE10" s="130"/>
      <c r="AF10" s="126">
        <v>0</v>
      </c>
      <c r="AG10" s="126">
        <v>0</v>
      </c>
      <c r="AH10" s="131"/>
      <c r="AI10" s="130"/>
      <c r="AJ10" s="126">
        <v>0</v>
      </c>
      <c r="AK10" s="126">
        <v>0</v>
      </c>
      <c r="AL10" s="131"/>
      <c r="AM10" s="130"/>
      <c r="AN10" s="126">
        <v>0</v>
      </c>
      <c r="AO10" s="126">
        <v>0</v>
      </c>
      <c r="AP10" s="131"/>
      <c r="AQ10" s="130"/>
      <c r="AR10" s="126">
        <v>0</v>
      </c>
      <c r="AS10" s="126">
        <v>0</v>
      </c>
      <c r="AT10" s="131"/>
      <c r="AU10" s="130"/>
      <c r="AV10" s="126">
        <v>0</v>
      </c>
      <c r="AW10" s="126">
        <v>0</v>
      </c>
      <c r="AX10" s="131"/>
      <c r="AY10" s="130"/>
      <c r="AZ10" s="126">
        <v>0</v>
      </c>
      <c r="BA10" s="126">
        <v>0</v>
      </c>
      <c r="BB10" s="131"/>
      <c r="BC10" s="130"/>
      <c r="BD10" s="126">
        <v>0</v>
      </c>
      <c r="BE10" s="126">
        <v>0</v>
      </c>
      <c r="BF10" s="131"/>
      <c r="BG10" s="130"/>
      <c r="BH10" s="126">
        <v>0</v>
      </c>
      <c r="BI10" s="126">
        <v>0</v>
      </c>
      <c r="BJ10" s="131"/>
      <c r="BK10" s="130"/>
      <c r="BL10" s="126">
        <v>0</v>
      </c>
      <c r="BM10" s="126">
        <v>0</v>
      </c>
      <c r="BN10" s="131"/>
      <c r="BO10" s="130"/>
      <c r="BP10" s="126">
        <v>0</v>
      </c>
      <c r="BQ10" s="126">
        <v>0</v>
      </c>
      <c r="BR10" s="131"/>
      <c r="BS10" s="130"/>
      <c r="BT10" s="126">
        <v>0</v>
      </c>
      <c r="BU10" s="126">
        <v>0</v>
      </c>
      <c r="BV10" s="131"/>
      <c r="BW10" s="130"/>
      <c r="BX10" s="126">
        <v>0</v>
      </c>
      <c r="BY10" s="126">
        <v>0</v>
      </c>
      <c r="BZ10" s="131"/>
      <c r="CA10" s="130"/>
      <c r="CB10" s="126">
        <v>0</v>
      </c>
      <c r="CC10" s="126">
        <v>0</v>
      </c>
      <c r="CD10" s="131"/>
      <c r="CE10" s="130"/>
      <c r="CF10" s="126">
        <v>0</v>
      </c>
      <c r="CG10" s="126">
        <v>0</v>
      </c>
      <c r="CH10" s="131"/>
      <c r="CI10" s="130"/>
      <c r="CJ10" s="126">
        <v>0</v>
      </c>
      <c r="CK10" s="126">
        <v>0</v>
      </c>
      <c r="CL10" s="131"/>
      <c r="CM10" s="130"/>
      <c r="CN10" s="126">
        <v>0</v>
      </c>
      <c r="CO10" s="126">
        <v>0</v>
      </c>
      <c r="CP10" s="131"/>
      <c r="CQ10" s="130"/>
      <c r="CR10" s="126">
        <v>0</v>
      </c>
      <c r="CS10" s="126">
        <v>0</v>
      </c>
      <c r="CT10" s="131"/>
      <c r="CU10" s="130"/>
      <c r="CV10" s="126">
        <v>0</v>
      </c>
      <c r="CW10" s="126">
        <v>0</v>
      </c>
      <c r="CX10" s="131"/>
      <c r="CY10" s="130"/>
      <c r="CZ10" s="126">
        <v>0</v>
      </c>
      <c r="DA10" s="126">
        <v>0</v>
      </c>
      <c r="DB10" s="131"/>
      <c r="DC10" s="130"/>
      <c r="DD10" s="126">
        <v>0</v>
      </c>
      <c r="DE10" s="126">
        <v>0</v>
      </c>
      <c r="DF10" s="131"/>
      <c r="DG10" s="130"/>
      <c r="DH10" s="126">
        <v>0</v>
      </c>
      <c r="DI10" s="126">
        <v>0</v>
      </c>
      <c r="DJ10" s="131"/>
      <c r="DK10" s="130"/>
      <c r="DL10" s="126">
        <v>0</v>
      </c>
      <c r="DM10" s="126">
        <v>0</v>
      </c>
      <c r="DN10" s="131"/>
      <c r="DO10" s="130"/>
      <c r="DP10" s="126">
        <v>0</v>
      </c>
      <c r="DQ10" s="126">
        <v>0</v>
      </c>
      <c r="DR10" s="131"/>
      <c r="DS10" s="130"/>
      <c r="DT10" s="126">
        <v>0</v>
      </c>
      <c r="DU10" s="126">
        <v>0</v>
      </c>
    </row>
    <row r="11" spans="1:125" s="123" customFormat="1" ht="12" customHeight="1">
      <c r="A11" s="124" t="s">
        <v>314</v>
      </c>
      <c r="B11" s="125" t="s">
        <v>358</v>
      </c>
      <c r="C11" s="124" t="s">
        <v>359</v>
      </c>
      <c r="D11" s="126">
        <f t="shared" si="0"/>
        <v>180572</v>
      </c>
      <c r="E11" s="126">
        <f t="shared" si="1"/>
        <v>51073</v>
      </c>
      <c r="F11" s="131" t="s">
        <v>360</v>
      </c>
      <c r="G11" s="130" t="s">
        <v>361</v>
      </c>
      <c r="H11" s="126">
        <v>103462</v>
      </c>
      <c r="I11" s="126">
        <v>29264</v>
      </c>
      <c r="J11" s="131" t="s">
        <v>356</v>
      </c>
      <c r="K11" s="130" t="s">
        <v>357</v>
      </c>
      <c r="L11" s="126">
        <v>77110</v>
      </c>
      <c r="M11" s="126">
        <v>21809</v>
      </c>
      <c r="N11" s="131"/>
      <c r="O11" s="130"/>
      <c r="P11" s="126">
        <v>0</v>
      </c>
      <c r="Q11" s="126">
        <v>0</v>
      </c>
      <c r="R11" s="131"/>
      <c r="S11" s="130"/>
      <c r="T11" s="126">
        <v>0</v>
      </c>
      <c r="U11" s="126">
        <v>0</v>
      </c>
      <c r="V11" s="131"/>
      <c r="W11" s="130"/>
      <c r="X11" s="126">
        <v>0</v>
      </c>
      <c r="Y11" s="126">
        <v>0</v>
      </c>
      <c r="Z11" s="131"/>
      <c r="AA11" s="130"/>
      <c r="AB11" s="126">
        <v>0</v>
      </c>
      <c r="AC11" s="126">
        <v>0</v>
      </c>
      <c r="AD11" s="131"/>
      <c r="AE11" s="130"/>
      <c r="AF11" s="126">
        <v>0</v>
      </c>
      <c r="AG11" s="126">
        <v>0</v>
      </c>
      <c r="AH11" s="131"/>
      <c r="AI11" s="130"/>
      <c r="AJ11" s="126">
        <v>0</v>
      </c>
      <c r="AK11" s="126">
        <v>0</v>
      </c>
      <c r="AL11" s="131"/>
      <c r="AM11" s="130"/>
      <c r="AN11" s="126">
        <v>0</v>
      </c>
      <c r="AO11" s="126">
        <v>0</v>
      </c>
      <c r="AP11" s="131"/>
      <c r="AQ11" s="130"/>
      <c r="AR11" s="126">
        <v>0</v>
      </c>
      <c r="AS11" s="126">
        <v>0</v>
      </c>
      <c r="AT11" s="131"/>
      <c r="AU11" s="130"/>
      <c r="AV11" s="126">
        <v>0</v>
      </c>
      <c r="AW11" s="126">
        <v>0</v>
      </c>
      <c r="AX11" s="131"/>
      <c r="AY11" s="130"/>
      <c r="AZ11" s="126">
        <v>0</v>
      </c>
      <c r="BA11" s="126">
        <v>0</v>
      </c>
      <c r="BB11" s="131"/>
      <c r="BC11" s="130"/>
      <c r="BD11" s="126">
        <v>0</v>
      </c>
      <c r="BE11" s="126">
        <v>0</v>
      </c>
      <c r="BF11" s="131"/>
      <c r="BG11" s="130"/>
      <c r="BH11" s="126">
        <v>0</v>
      </c>
      <c r="BI11" s="126">
        <v>0</v>
      </c>
      <c r="BJ11" s="131"/>
      <c r="BK11" s="130"/>
      <c r="BL11" s="126">
        <v>0</v>
      </c>
      <c r="BM11" s="126">
        <v>0</v>
      </c>
      <c r="BN11" s="131"/>
      <c r="BO11" s="130"/>
      <c r="BP11" s="126">
        <v>0</v>
      </c>
      <c r="BQ11" s="126">
        <v>0</v>
      </c>
      <c r="BR11" s="131"/>
      <c r="BS11" s="130"/>
      <c r="BT11" s="126">
        <v>0</v>
      </c>
      <c r="BU11" s="126">
        <v>0</v>
      </c>
      <c r="BV11" s="131"/>
      <c r="BW11" s="130"/>
      <c r="BX11" s="126">
        <v>0</v>
      </c>
      <c r="BY11" s="126">
        <v>0</v>
      </c>
      <c r="BZ11" s="131"/>
      <c r="CA11" s="130"/>
      <c r="CB11" s="126">
        <v>0</v>
      </c>
      <c r="CC11" s="126">
        <v>0</v>
      </c>
      <c r="CD11" s="131"/>
      <c r="CE11" s="130"/>
      <c r="CF11" s="126">
        <v>0</v>
      </c>
      <c r="CG11" s="126">
        <v>0</v>
      </c>
      <c r="CH11" s="131"/>
      <c r="CI11" s="130"/>
      <c r="CJ11" s="126">
        <v>0</v>
      </c>
      <c r="CK11" s="126">
        <v>0</v>
      </c>
      <c r="CL11" s="131"/>
      <c r="CM11" s="130"/>
      <c r="CN11" s="126">
        <v>0</v>
      </c>
      <c r="CO11" s="126">
        <v>0</v>
      </c>
      <c r="CP11" s="131"/>
      <c r="CQ11" s="130"/>
      <c r="CR11" s="126">
        <v>0</v>
      </c>
      <c r="CS11" s="126">
        <v>0</v>
      </c>
      <c r="CT11" s="131"/>
      <c r="CU11" s="130"/>
      <c r="CV11" s="126">
        <v>0</v>
      </c>
      <c r="CW11" s="126">
        <v>0</v>
      </c>
      <c r="CX11" s="131"/>
      <c r="CY11" s="130"/>
      <c r="CZ11" s="126">
        <v>0</v>
      </c>
      <c r="DA11" s="126">
        <v>0</v>
      </c>
      <c r="DB11" s="131"/>
      <c r="DC11" s="130"/>
      <c r="DD11" s="126">
        <v>0</v>
      </c>
      <c r="DE11" s="126">
        <v>0</v>
      </c>
      <c r="DF11" s="131"/>
      <c r="DG11" s="130"/>
      <c r="DH11" s="126">
        <v>0</v>
      </c>
      <c r="DI11" s="126">
        <v>0</v>
      </c>
      <c r="DJ11" s="131"/>
      <c r="DK11" s="130"/>
      <c r="DL11" s="126">
        <v>0</v>
      </c>
      <c r="DM11" s="126">
        <v>0</v>
      </c>
      <c r="DN11" s="131"/>
      <c r="DO11" s="130"/>
      <c r="DP11" s="126">
        <v>0</v>
      </c>
      <c r="DQ11" s="126">
        <v>0</v>
      </c>
      <c r="DR11" s="131"/>
      <c r="DS11" s="130"/>
      <c r="DT11" s="126">
        <v>0</v>
      </c>
      <c r="DU11" s="126">
        <v>0</v>
      </c>
    </row>
    <row r="12" spans="1:125" s="123" customFormat="1" ht="12" customHeight="1">
      <c r="A12" s="124" t="s">
        <v>314</v>
      </c>
      <c r="B12" s="125" t="s">
        <v>346</v>
      </c>
      <c r="C12" s="124" t="s">
        <v>405</v>
      </c>
      <c r="D12" s="139">
        <f t="shared" si="0"/>
        <v>240882</v>
      </c>
      <c r="E12" s="139">
        <f t="shared" si="1"/>
        <v>37994</v>
      </c>
      <c r="F12" s="125" t="s">
        <v>342</v>
      </c>
      <c r="G12" s="124" t="s">
        <v>343</v>
      </c>
      <c r="H12" s="139">
        <v>125425</v>
      </c>
      <c r="I12" s="139">
        <v>20599</v>
      </c>
      <c r="J12" s="125" t="s">
        <v>403</v>
      </c>
      <c r="K12" s="124" t="s">
        <v>404</v>
      </c>
      <c r="L12" s="139">
        <v>115457</v>
      </c>
      <c r="M12" s="139">
        <v>17395</v>
      </c>
      <c r="N12" s="125"/>
      <c r="O12" s="124"/>
      <c r="P12" s="139">
        <v>0</v>
      </c>
      <c r="Q12" s="139">
        <v>0</v>
      </c>
      <c r="R12" s="125"/>
      <c r="S12" s="124"/>
      <c r="T12" s="139">
        <v>0</v>
      </c>
      <c r="U12" s="139">
        <v>0</v>
      </c>
      <c r="V12" s="125"/>
      <c r="W12" s="124"/>
      <c r="X12" s="139">
        <v>0</v>
      </c>
      <c r="Y12" s="139">
        <v>0</v>
      </c>
      <c r="Z12" s="125"/>
      <c r="AA12" s="124"/>
      <c r="AB12" s="139">
        <v>0</v>
      </c>
      <c r="AC12" s="139">
        <v>0</v>
      </c>
      <c r="AD12" s="125"/>
      <c r="AE12" s="124"/>
      <c r="AF12" s="139">
        <v>0</v>
      </c>
      <c r="AG12" s="139">
        <v>0</v>
      </c>
      <c r="AH12" s="125"/>
      <c r="AI12" s="124"/>
      <c r="AJ12" s="139">
        <v>0</v>
      </c>
      <c r="AK12" s="139">
        <v>0</v>
      </c>
      <c r="AL12" s="125"/>
      <c r="AM12" s="124"/>
      <c r="AN12" s="139">
        <v>0</v>
      </c>
      <c r="AO12" s="139">
        <v>0</v>
      </c>
      <c r="AP12" s="125"/>
      <c r="AQ12" s="124"/>
      <c r="AR12" s="139">
        <v>0</v>
      </c>
      <c r="AS12" s="139">
        <v>0</v>
      </c>
      <c r="AT12" s="125"/>
      <c r="AU12" s="124"/>
      <c r="AV12" s="139">
        <v>0</v>
      </c>
      <c r="AW12" s="139">
        <v>0</v>
      </c>
      <c r="AX12" s="125"/>
      <c r="AY12" s="124"/>
      <c r="AZ12" s="139">
        <v>0</v>
      </c>
      <c r="BA12" s="139">
        <v>0</v>
      </c>
      <c r="BB12" s="125"/>
      <c r="BC12" s="124"/>
      <c r="BD12" s="139">
        <v>0</v>
      </c>
      <c r="BE12" s="139">
        <v>0</v>
      </c>
      <c r="BF12" s="125"/>
      <c r="BG12" s="124"/>
      <c r="BH12" s="139">
        <v>0</v>
      </c>
      <c r="BI12" s="139">
        <v>0</v>
      </c>
      <c r="BJ12" s="125"/>
      <c r="BK12" s="124"/>
      <c r="BL12" s="139">
        <v>0</v>
      </c>
      <c r="BM12" s="139">
        <v>0</v>
      </c>
      <c r="BN12" s="125"/>
      <c r="BO12" s="124"/>
      <c r="BP12" s="139">
        <v>0</v>
      </c>
      <c r="BQ12" s="139">
        <v>0</v>
      </c>
      <c r="BR12" s="125"/>
      <c r="BS12" s="124"/>
      <c r="BT12" s="139">
        <v>0</v>
      </c>
      <c r="BU12" s="139">
        <v>0</v>
      </c>
      <c r="BV12" s="125"/>
      <c r="BW12" s="124"/>
      <c r="BX12" s="139">
        <v>0</v>
      </c>
      <c r="BY12" s="139">
        <v>0</v>
      </c>
      <c r="BZ12" s="125"/>
      <c r="CA12" s="124"/>
      <c r="CB12" s="139">
        <v>0</v>
      </c>
      <c r="CC12" s="139">
        <v>0</v>
      </c>
      <c r="CD12" s="125"/>
      <c r="CE12" s="124"/>
      <c r="CF12" s="139">
        <v>0</v>
      </c>
      <c r="CG12" s="139">
        <v>0</v>
      </c>
      <c r="CH12" s="125"/>
      <c r="CI12" s="124"/>
      <c r="CJ12" s="139">
        <v>0</v>
      </c>
      <c r="CK12" s="139">
        <v>0</v>
      </c>
      <c r="CL12" s="125"/>
      <c r="CM12" s="124"/>
      <c r="CN12" s="139">
        <v>0</v>
      </c>
      <c r="CO12" s="139">
        <v>0</v>
      </c>
      <c r="CP12" s="125"/>
      <c r="CQ12" s="124"/>
      <c r="CR12" s="139">
        <v>0</v>
      </c>
      <c r="CS12" s="139">
        <v>0</v>
      </c>
      <c r="CT12" s="125"/>
      <c r="CU12" s="124"/>
      <c r="CV12" s="139">
        <v>0</v>
      </c>
      <c r="CW12" s="139">
        <v>0</v>
      </c>
      <c r="CX12" s="125"/>
      <c r="CY12" s="124"/>
      <c r="CZ12" s="139">
        <v>0</v>
      </c>
      <c r="DA12" s="139">
        <v>0</v>
      </c>
      <c r="DB12" s="125"/>
      <c r="DC12" s="124"/>
      <c r="DD12" s="139">
        <v>0</v>
      </c>
      <c r="DE12" s="139">
        <v>0</v>
      </c>
      <c r="DF12" s="125"/>
      <c r="DG12" s="124"/>
      <c r="DH12" s="139">
        <v>0</v>
      </c>
      <c r="DI12" s="139">
        <v>0</v>
      </c>
      <c r="DJ12" s="125"/>
      <c r="DK12" s="124"/>
      <c r="DL12" s="139">
        <v>0</v>
      </c>
      <c r="DM12" s="139">
        <v>0</v>
      </c>
      <c r="DN12" s="125"/>
      <c r="DO12" s="124"/>
      <c r="DP12" s="139">
        <v>0</v>
      </c>
      <c r="DQ12" s="139">
        <v>0</v>
      </c>
      <c r="DR12" s="125"/>
      <c r="DS12" s="124"/>
      <c r="DT12" s="139">
        <v>0</v>
      </c>
      <c r="DU12" s="139">
        <v>0</v>
      </c>
    </row>
    <row r="13" spans="1:125" s="123" customFormat="1" ht="12" customHeight="1">
      <c r="A13" s="124" t="s">
        <v>314</v>
      </c>
      <c r="B13" s="125" t="s">
        <v>382</v>
      </c>
      <c r="C13" s="124" t="s">
        <v>383</v>
      </c>
      <c r="D13" s="139">
        <f t="shared" si="0"/>
        <v>376660</v>
      </c>
      <c r="E13" s="139">
        <f t="shared" si="1"/>
        <v>76212</v>
      </c>
      <c r="F13" s="125" t="s">
        <v>380</v>
      </c>
      <c r="G13" s="124" t="s">
        <v>381</v>
      </c>
      <c r="H13" s="139">
        <v>179575</v>
      </c>
      <c r="I13" s="139">
        <v>36335</v>
      </c>
      <c r="J13" s="125" t="s">
        <v>385</v>
      </c>
      <c r="K13" s="124" t="s">
        <v>386</v>
      </c>
      <c r="L13" s="139">
        <v>197085</v>
      </c>
      <c r="M13" s="139">
        <v>39877</v>
      </c>
      <c r="N13" s="125"/>
      <c r="O13" s="124"/>
      <c r="P13" s="139">
        <v>0</v>
      </c>
      <c r="Q13" s="139">
        <v>0</v>
      </c>
      <c r="R13" s="125"/>
      <c r="S13" s="124"/>
      <c r="T13" s="139">
        <v>0</v>
      </c>
      <c r="U13" s="139">
        <v>0</v>
      </c>
      <c r="V13" s="125"/>
      <c r="W13" s="124"/>
      <c r="X13" s="139">
        <v>0</v>
      </c>
      <c r="Y13" s="139">
        <v>0</v>
      </c>
      <c r="Z13" s="125"/>
      <c r="AA13" s="124"/>
      <c r="AB13" s="139">
        <v>0</v>
      </c>
      <c r="AC13" s="139">
        <v>0</v>
      </c>
      <c r="AD13" s="125"/>
      <c r="AE13" s="124"/>
      <c r="AF13" s="139">
        <v>0</v>
      </c>
      <c r="AG13" s="139">
        <v>0</v>
      </c>
      <c r="AH13" s="125"/>
      <c r="AI13" s="124"/>
      <c r="AJ13" s="139">
        <v>0</v>
      </c>
      <c r="AK13" s="139">
        <v>0</v>
      </c>
      <c r="AL13" s="125"/>
      <c r="AM13" s="124"/>
      <c r="AN13" s="139">
        <v>0</v>
      </c>
      <c r="AO13" s="139">
        <v>0</v>
      </c>
      <c r="AP13" s="125"/>
      <c r="AQ13" s="124"/>
      <c r="AR13" s="139">
        <v>0</v>
      </c>
      <c r="AS13" s="139">
        <v>0</v>
      </c>
      <c r="AT13" s="125"/>
      <c r="AU13" s="124"/>
      <c r="AV13" s="139">
        <v>0</v>
      </c>
      <c r="AW13" s="139">
        <v>0</v>
      </c>
      <c r="AX13" s="125"/>
      <c r="AY13" s="124"/>
      <c r="AZ13" s="139">
        <v>0</v>
      </c>
      <c r="BA13" s="139">
        <v>0</v>
      </c>
      <c r="BB13" s="125"/>
      <c r="BC13" s="124"/>
      <c r="BD13" s="139">
        <v>0</v>
      </c>
      <c r="BE13" s="139">
        <v>0</v>
      </c>
      <c r="BF13" s="125"/>
      <c r="BG13" s="124"/>
      <c r="BH13" s="139">
        <v>0</v>
      </c>
      <c r="BI13" s="139">
        <v>0</v>
      </c>
      <c r="BJ13" s="125"/>
      <c r="BK13" s="124"/>
      <c r="BL13" s="139">
        <v>0</v>
      </c>
      <c r="BM13" s="139">
        <v>0</v>
      </c>
      <c r="BN13" s="125"/>
      <c r="BO13" s="124"/>
      <c r="BP13" s="139">
        <v>0</v>
      </c>
      <c r="BQ13" s="139">
        <v>0</v>
      </c>
      <c r="BR13" s="125"/>
      <c r="BS13" s="124"/>
      <c r="BT13" s="139">
        <v>0</v>
      </c>
      <c r="BU13" s="139">
        <v>0</v>
      </c>
      <c r="BV13" s="125"/>
      <c r="BW13" s="124"/>
      <c r="BX13" s="139">
        <v>0</v>
      </c>
      <c r="BY13" s="139">
        <v>0</v>
      </c>
      <c r="BZ13" s="125"/>
      <c r="CA13" s="124"/>
      <c r="CB13" s="139">
        <v>0</v>
      </c>
      <c r="CC13" s="139">
        <v>0</v>
      </c>
      <c r="CD13" s="125"/>
      <c r="CE13" s="124"/>
      <c r="CF13" s="139">
        <v>0</v>
      </c>
      <c r="CG13" s="139">
        <v>0</v>
      </c>
      <c r="CH13" s="125"/>
      <c r="CI13" s="124"/>
      <c r="CJ13" s="139">
        <v>0</v>
      </c>
      <c r="CK13" s="139">
        <v>0</v>
      </c>
      <c r="CL13" s="125"/>
      <c r="CM13" s="124"/>
      <c r="CN13" s="139">
        <v>0</v>
      </c>
      <c r="CO13" s="139">
        <v>0</v>
      </c>
      <c r="CP13" s="125"/>
      <c r="CQ13" s="124"/>
      <c r="CR13" s="139">
        <v>0</v>
      </c>
      <c r="CS13" s="139">
        <v>0</v>
      </c>
      <c r="CT13" s="125"/>
      <c r="CU13" s="124"/>
      <c r="CV13" s="139">
        <v>0</v>
      </c>
      <c r="CW13" s="139">
        <v>0</v>
      </c>
      <c r="CX13" s="125"/>
      <c r="CY13" s="124"/>
      <c r="CZ13" s="139">
        <v>0</v>
      </c>
      <c r="DA13" s="139">
        <v>0</v>
      </c>
      <c r="DB13" s="125"/>
      <c r="DC13" s="124"/>
      <c r="DD13" s="139">
        <v>0</v>
      </c>
      <c r="DE13" s="139">
        <v>0</v>
      </c>
      <c r="DF13" s="125"/>
      <c r="DG13" s="124"/>
      <c r="DH13" s="139">
        <v>0</v>
      </c>
      <c r="DI13" s="139">
        <v>0</v>
      </c>
      <c r="DJ13" s="125"/>
      <c r="DK13" s="124"/>
      <c r="DL13" s="139">
        <v>0</v>
      </c>
      <c r="DM13" s="139">
        <v>0</v>
      </c>
      <c r="DN13" s="125"/>
      <c r="DO13" s="124"/>
      <c r="DP13" s="139">
        <v>0</v>
      </c>
      <c r="DQ13" s="139">
        <v>0</v>
      </c>
      <c r="DR13" s="125"/>
      <c r="DS13" s="124"/>
      <c r="DT13" s="139">
        <v>0</v>
      </c>
      <c r="DU13" s="139">
        <v>0</v>
      </c>
    </row>
    <row r="14" spans="1:125" s="123" customFormat="1" ht="12" customHeight="1">
      <c r="A14" s="124" t="s">
        <v>314</v>
      </c>
      <c r="B14" s="125" t="s">
        <v>339</v>
      </c>
      <c r="C14" s="124" t="s">
        <v>340</v>
      </c>
      <c r="D14" s="139">
        <f t="shared" si="0"/>
        <v>0</v>
      </c>
      <c r="E14" s="139">
        <f t="shared" si="1"/>
        <v>114409</v>
      </c>
      <c r="F14" s="125" t="s">
        <v>335</v>
      </c>
      <c r="G14" s="124" t="s">
        <v>336</v>
      </c>
      <c r="H14" s="139">
        <v>0</v>
      </c>
      <c r="I14" s="139">
        <v>74965</v>
      </c>
      <c r="J14" s="125" t="s">
        <v>375</v>
      </c>
      <c r="K14" s="124" t="s">
        <v>376</v>
      </c>
      <c r="L14" s="139">
        <v>0</v>
      </c>
      <c r="M14" s="139">
        <v>2550</v>
      </c>
      <c r="N14" s="125" t="s">
        <v>372</v>
      </c>
      <c r="O14" s="124" t="s">
        <v>373</v>
      </c>
      <c r="P14" s="139">
        <v>0</v>
      </c>
      <c r="Q14" s="139">
        <v>36894</v>
      </c>
      <c r="R14" s="125"/>
      <c r="S14" s="124"/>
      <c r="T14" s="139">
        <v>0</v>
      </c>
      <c r="U14" s="139">
        <v>0</v>
      </c>
      <c r="V14" s="125"/>
      <c r="W14" s="124"/>
      <c r="X14" s="139">
        <v>0</v>
      </c>
      <c r="Y14" s="139">
        <v>0</v>
      </c>
      <c r="Z14" s="125"/>
      <c r="AA14" s="124"/>
      <c r="AB14" s="139">
        <v>0</v>
      </c>
      <c r="AC14" s="139">
        <v>0</v>
      </c>
      <c r="AD14" s="125"/>
      <c r="AE14" s="124"/>
      <c r="AF14" s="139">
        <v>0</v>
      </c>
      <c r="AG14" s="139">
        <v>0</v>
      </c>
      <c r="AH14" s="125"/>
      <c r="AI14" s="124"/>
      <c r="AJ14" s="139">
        <v>0</v>
      </c>
      <c r="AK14" s="139">
        <v>0</v>
      </c>
      <c r="AL14" s="125"/>
      <c r="AM14" s="124"/>
      <c r="AN14" s="139">
        <v>0</v>
      </c>
      <c r="AO14" s="139">
        <v>0</v>
      </c>
      <c r="AP14" s="125"/>
      <c r="AQ14" s="124"/>
      <c r="AR14" s="139">
        <v>0</v>
      </c>
      <c r="AS14" s="139">
        <v>0</v>
      </c>
      <c r="AT14" s="125"/>
      <c r="AU14" s="124"/>
      <c r="AV14" s="139">
        <v>0</v>
      </c>
      <c r="AW14" s="139">
        <v>0</v>
      </c>
      <c r="AX14" s="125"/>
      <c r="AY14" s="124"/>
      <c r="AZ14" s="139">
        <v>0</v>
      </c>
      <c r="BA14" s="139">
        <v>0</v>
      </c>
      <c r="BB14" s="125"/>
      <c r="BC14" s="124"/>
      <c r="BD14" s="139">
        <v>0</v>
      </c>
      <c r="BE14" s="139">
        <v>0</v>
      </c>
      <c r="BF14" s="125"/>
      <c r="BG14" s="124"/>
      <c r="BH14" s="139">
        <v>0</v>
      </c>
      <c r="BI14" s="139">
        <v>0</v>
      </c>
      <c r="BJ14" s="125"/>
      <c r="BK14" s="124"/>
      <c r="BL14" s="139">
        <v>0</v>
      </c>
      <c r="BM14" s="139">
        <v>0</v>
      </c>
      <c r="BN14" s="125"/>
      <c r="BO14" s="124"/>
      <c r="BP14" s="139">
        <v>0</v>
      </c>
      <c r="BQ14" s="139">
        <v>0</v>
      </c>
      <c r="BR14" s="125"/>
      <c r="BS14" s="124"/>
      <c r="BT14" s="139">
        <v>0</v>
      </c>
      <c r="BU14" s="139">
        <v>0</v>
      </c>
      <c r="BV14" s="125"/>
      <c r="BW14" s="124"/>
      <c r="BX14" s="139">
        <v>0</v>
      </c>
      <c r="BY14" s="139">
        <v>0</v>
      </c>
      <c r="BZ14" s="125"/>
      <c r="CA14" s="124"/>
      <c r="CB14" s="139">
        <v>0</v>
      </c>
      <c r="CC14" s="139">
        <v>0</v>
      </c>
      <c r="CD14" s="125"/>
      <c r="CE14" s="124"/>
      <c r="CF14" s="139">
        <v>0</v>
      </c>
      <c r="CG14" s="139">
        <v>0</v>
      </c>
      <c r="CH14" s="125"/>
      <c r="CI14" s="124"/>
      <c r="CJ14" s="139">
        <v>0</v>
      </c>
      <c r="CK14" s="139">
        <v>0</v>
      </c>
      <c r="CL14" s="125"/>
      <c r="CM14" s="124"/>
      <c r="CN14" s="139">
        <v>0</v>
      </c>
      <c r="CO14" s="139">
        <v>0</v>
      </c>
      <c r="CP14" s="125"/>
      <c r="CQ14" s="124"/>
      <c r="CR14" s="139">
        <v>0</v>
      </c>
      <c r="CS14" s="139">
        <v>0</v>
      </c>
      <c r="CT14" s="125"/>
      <c r="CU14" s="124"/>
      <c r="CV14" s="139">
        <v>0</v>
      </c>
      <c r="CW14" s="139">
        <v>0</v>
      </c>
      <c r="CX14" s="125"/>
      <c r="CY14" s="124"/>
      <c r="CZ14" s="139">
        <v>0</v>
      </c>
      <c r="DA14" s="139">
        <v>0</v>
      </c>
      <c r="DB14" s="125"/>
      <c r="DC14" s="124"/>
      <c r="DD14" s="139">
        <v>0</v>
      </c>
      <c r="DE14" s="139">
        <v>0</v>
      </c>
      <c r="DF14" s="125"/>
      <c r="DG14" s="124"/>
      <c r="DH14" s="139">
        <v>0</v>
      </c>
      <c r="DI14" s="139">
        <v>0</v>
      </c>
      <c r="DJ14" s="125"/>
      <c r="DK14" s="124"/>
      <c r="DL14" s="139">
        <v>0</v>
      </c>
      <c r="DM14" s="139">
        <v>0</v>
      </c>
      <c r="DN14" s="125"/>
      <c r="DO14" s="124"/>
      <c r="DP14" s="139">
        <v>0</v>
      </c>
      <c r="DQ14" s="139">
        <v>0</v>
      </c>
      <c r="DR14" s="125"/>
      <c r="DS14" s="124"/>
      <c r="DT14" s="139">
        <v>0</v>
      </c>
      <c r="DU14" s="139">
        <v>0</v>
      </c>
    </row>
    <row r="15" spans="1:125" s="123" customFormat="1" ht="12" customHeight="1">
      <c r="A15" s="124" t="s">
        <v>314</v>
      </c>
      <c r="B15" s="125" t="s">
        <v>367</v>
      </c>
      <c r="C15" s="124" t="s">
        <v>368</v>
      </c>
      <c r="D15" s="139">
        <f t="shared" si="0"/>
        <v>144902</v>
      </c>
      <c r="E15" s="139">
        <f t="shared" si="1"/>
        <v>0</v>
      </c>
      <c r="F15" s="125" t="s">
        <v>369</v>
      </c>
      <c r="G15" s="124" t="s">
        <v>370</v>
      </c>
      <c r="H15" s="139">
        <v>81682</v>
      </c>
      <c r="I15" s="139">
        <v>0</v>
      </c>
      <c r="J15" s="125" t="s">
        <v>365</v>
      </c>
      <c r="K15" s="124" t="s">
        <v>366</v>
      </c>
      <c r="L15" s="139">
        <v>63220</v>
      </c>
      <c r="M15" s="139">
        <v>0</v>
      </c>
      <c r="N15" s="125"/>
      <c r="O15" s="124"/>
      <c r="P15" s="139">
        <v>0</v>
      </c>
      <c r="Q15" s="139">
        <v>0</v>
      </c>
      <c r="R15" s="125"/>
      <c r="S15" s="124"/>
      <c r="T15" s="139">
        <v>0</v>
      </c>
      <c r="U15" s="139">
        <v>0</v>
      </c>
      <c r="V15" s="125"/>
      <c r="W15" s="124"/>
      <c r="X15" s="139">
        <v>0</v>
      </c>
      <c r="Y15" s="139">
        <v>0</v>
      </c>
      <c r="Z15" s="125"/>
      <c r="AA15" s="124"/>
      <c r="AB15" s="139">
        <v>0</v>
      </c>
      <c r="AC15" s="139">
        <v>0</v>
      </c>
      <c r="AD15" s="125"/>
      <c r="AE15" s="124"/>
      <c r="AF15" s="139">
        <v>0</v>
      </c>
      <c r="AG15" s="139">
        <v>0</v>
      </c>
      <c r="AH15" s="125"/>
      <c r="AI15" s="124"/>
      <c r="AJ15" s="139">
        <v>0</v>
      </c>
      <c r="AK15" s="139">
        <v>0</v>
      </c>
      <c r="AL15" s="125"/>
      <c r="AM15" s="124"/>
      <c r="AN15" s="139">
        <v>0</v>
      </c>
      <c r="AO15" s="139">
        <v>0</v>
      </c>
      <c r="AP15" s="125"/>
      <c r="AQ15" s="124"/>
      <c r="AR15" s="139">
        <v>0</v>
      </c>
      <c r="AS15" s="139">
        <v>0</v>
      </c>
      <c r="AT15" s="125"/>
      <c r="AU15" s="124"/>
      <c r="AV15" s="139">
        <v>0</v>
      </c>
      <c r="AW15" s="139">
        <v>0</v>
      </c>
      <c r="AX15" s="125"/>
      <c r="AY15" s="124"/>
      <c r="AZ15" s="139">
        <v>0</v>
      </c>
      <c r="BA15" s="139">
        <v>0</v>
      </c>
      <c r="BB15" s="125"/>
      <c r="BC15" s="124"/>
      <c r="BD15" s="139">
        <v>0</v>
      </c>
      <c r="BE15" s="139">
        <v>0</v>
      </c>
      <c r="BF15" s="125"/>
      <c r="BG15" s="124"/>
      <c r="BH15" s="139">
        <v>0</v>
      </c>
      <c r="BI15" s="139">
        <v>0</v>
      </c>
      <c r="BJ15" s="125"/>
      <c r="BK15" s="124"/>
      <c r="BL15" s="139">
        <v>0</v>
      </c>
      <c r="BM15" s="139">
        <v>0</v>
      </c>
      <c r="BN15" s="125"/>
      <c r="BO15" s="124"/>
      <c r="BP15" s="139">
        <v>0</v>
      </c>
      <c r="BQ15" s="139">
        <v>0</v>
      </c>
      <c r="BR15" s="125"/>
      <c r="BS15" s="124"/>
      <c r="BT15" s="139">
        <v>0</v>
      </c>
      <c r="BU15" s="139">
        <v>0</v>
      </c>
      <c r="BV15" s="125"/>
      <c r="BW15" s="124"/>
      <c r="BX15" s="139">
        <v>0</v>
      </c>
      <c r="BY15" s="139">
        <v>0</v>
      </c>
      <c r="BZ15" s="125"/>
      <c r="CA15" s="124"/>
      <c r="CB15" s="139">
        <v>0</v>
      </c>
      <c r="CC15" s="139">
        <v>0</v>
      </c>
      <c r="CD15" s="125"/>
      <c r="CE15" s="124"/>
      <c r="CF15" s="139">
        <v>0</v>
      </c>
      <c r="CG15" s="139">
        <v>0</v>
      </c>
      <c r="CH15" s="125"/>
      <c r="CI15" s="124"/>
      <c r="CJ15" s="139">
        <v>0</v>
      </c>
      <c r="CK15" s="139">
        <v>0</v>
      </c>
      <c r="CL15" s="125"/>
      <c r="CM15" s="124"/>
      <c r="CN15" s="139">
        <v>0</v>
      </c>
      <c r="CO15" s="139">
        <v>0</v>
      </c>
      <c r="CP15" s="125"/>
      <c r="CQ15" s="124"/>
      <c r="CR15" s="139">
        <v>0</v>
      </c>
      <c r="CS15" s="139">
        <v>0</v>
      </c>
      <c r="CT15" s="125"/>
      <c r="CU15" s="124"/>
      <c r="CV15" s="139">
        <v>0</v>
      </c>
      <c r="CW15" s="139">
        <v>0</v>
      </c>
      <c r="CX15" s="125"/>
      <c r="CY15" s="124"/>
      <c r="CZ15" s="139">
        <v>0</v>
      </c>
      <c r="DA15" s="139">
        <v>0</v>
      </c>
      <c r="DB15" s="125"/>
      <c r="DC15" s="124"/>
      <c r="DD15" s="139">
        <v>0</v>
      </c>
      <c r="DE15" s="139">
        <v>0</v>
      </c>
      <c r="DF15" s="125"/>
      <c r="DG15" s="124"/>
      <c r="DH15" s="139">
        <v>0</v>
      </c>
      <c r="DI15" s="139">
        <v>0</v>
      </c>
      <c r="DJ15" s="125"/>
      <c r="DK15" s="124"/>
      <c r="DL15" s="139">
        <v>0</v>
      </c>
      <c r="DM15" s="139">
        <v>0</v>
      </c>
      <c r="DN15" s="125"/>
      <c r="DO15" s="124"/>
      <c r="DP15" s="139">
        <v>0</v>
      </c>
      <c r="DQ15" s="139">
        <v>0</v>
      </c>
      <c r="DR15" s="125"/>
      <c r="DS15" s="124"/>
      <c r="DT15" s="139">
        <v>0</v>
      </c>
      <c r="DU15" s="139">
        <v>0</v>
      </c>
    </row>
    <row r="16" spans="1:125" s="123" customFormat="1" ht="12" customHeight="1">
      <c r="A16" s="124" t="s">
        <v>314</v>
      </c>
      <c r="B16" s="125" t="s">
        <v>350</v>
      </c>
      <c r="C16" s="124" t="s">
        <v>351</v>
      </c>
      <c r="D16" s="139">
        <f t="shared" si="0"/>
        <v>170807</v>
      </c>
      <c r="E16" s="139">
        <f t="shared" si="1"/>
        <v>0</v>
      </c>
      <c r="F16" s="125" t="s">
        <v>348</v>
      </c>
      <c r="G16" s="124" t="s">
        <v>349</v>
      </c>
      <c r="H16" s="139">
        <v>77888</v>
      </c>
      <c r="I16" s="139">
        <v>0</v>
      </c>
      <c r="J16" s="125" t="s">
        <v>352</v>
      </c>
      <c r="K16" s="124" t="s">
        <v>353</v>
      </c>
      <c r="L16" s="139">
        <v>54830</v>
      </c>
      <c r="M16" s="139">
        <v>0</v>
      </c>
      <c r="N16" s="125" t="s">
        <v>354</v>
      </c>
      <c r="O16" s="124" t="s">
        <v>355</v>
      </c>
      <c r="P16" s="139">
        <v>38089</v>
      </c>
      <c r="Q16" s="139">
        <v>0</v>
      </c>
      <c r="R16" s="125"/>
      <c r="S16" s="124"/>
      <c r="T16" s="139">
        <v>0</v>
      </c>
      <c r="U16" s="139">
        <v>0</v>
      </c>
      <c r="V16" s="125"/>
      <c r="W16" s="124"/>
      <c r="X16" s="139">
        <v>0</v>
      </c>
      <c r="Y16" s="139">
        <v>0</v>
      </c>
      <c r="Z16" s="125"/>
      <c r="AA16" s="124"/>
      <c r="AB16" s="139">
        <v>0</v>
      </c>
      <c r="AC16" s="139">
        <v>0</v>
      </c>
      <c r="AD16" s="125"/>
      <c r="AE16" s="124"/>
      <c r="AF16" s="139">
        <v>0</v>
      </c>
      <c r="AG16" s="139">
        <v>0</v>
      </c>
      <c r="AH16" s="125"/>
      <c r="AI16" s="124"/>
      <c r="AJ16" s="139">
        <v>0</v>
      </c>
      <c r="AK16" s="139">
        <v>0</v>
      </c>
      <c r="AL16" s="125"/>
      <c r="AM16" s="124"/>
      <c r="AN16" s="139">
        <v>0</v>
      </c>
      <c r="AO16" s="139">
        <v>0</v>
      </c>
      <c r="AP16" s="125"/>
      <c r="AQ16" s="124"/>
      <c r="AR16" s="139">
        <v>0</v>
      </c>
      <c r="AS16" s="139">
        <v>0</v>
      </c>
      <c r="AT16" s="125"/>
      <c r="AU16" s="124"/>
      <c r="AV16" s="139">
        <v>0</v>
      </c>
      <c r="AW16" s="139">
        <v>0</v>
      </c>
      <c r="AX16" s="125"/>
      <c r="AY16" s="124"/>
      <c r="AZ16" s="139">
        <v>0</v>
      </c>
      <c r="BA16" s="139">
        <v>0</v>
      </c>
      <c r="BB16" s="125"/>
      <c r="BC16" s="124"/>
      <c r="BD16" s="139">
        <v>0</v>
      </c>
      <c r="BE16" s="139">
        <v>0</v>
      </c>
      <c r="BF16" s="125"/>
      <c r="BG16" s="124"/>
      <c r="BH16" s="139">
        <v>0</v>
      </c>
      <c r="BI16" s="139">
        <v>0</v>
      </c>
      <c r="BJ16" s="125"/>
      <c r="BK16" s="124"/>
      <c r="BL16" s="139">
        <v>0</v>
      </c>
      <c r="BM16" s="139">
        <v>0</v>
      </c>
      <c r="BN16" s="125"/>
      <c r="BO16" s="124"/>
      <c r="BP16" s="139">
        <v>0</v>
      </c>
      <c r="BQ16" s="139">
        <v>0</v>
      </c>
      <c r="BR16" s="125"/>
      <c r="BS16" s="124"/>
      <c r="BT16" s="139">
        <v>0</v>
      </c>
      <c r="BU16" s="139">
        <v>0</v>
      </c>
      <c r="BV16" s="125"/>
      <c r="BW16" s="124"/>
      <c r="BX16" s="139">
        <v>0</v>
      </c>
      <c r="BY16" s="139">
        <v>0</v>
      </c>
      <c r="BZ16" s="125"/>
      <c r="CA16" s="124"/>
      <c r="CB16" s="139">
        <v>0</v>
      </c>
      <c r="CC16" s="139">
        <v>0</v>
      </c>
      <c r="CD16" s="125"/>
      <c r="CE16" s="124"/>
      <c r="CF16" s="139">
        <v>0</v>
      </c>
      <c r="CG16" s="139">
        <v>0</v>
      </c>
      <c r="CH16" s="125"/>
      <c r="CI16" s="124"/>
      <c r="CJ16" s="139">
        <v>0</v>
      </c>
      <c r="CK16" s="139">
        <v>0</v>
      </c>
      <c r="CL16" s="125"/>
      <c r="CM16" s="124"/>
      <c r="CN16" s="139">
        <v>0</v>
      </c>
      <c r="CO16" s="139">
        <v>0</v>
      </c>
      <c r="CP16" s="125"/>
      <c r="CQ16" s="124"/>
      <c r="CR16" s="139">
        <v>0</v>
      </c>
      <c r="CS16" s="139">
        <v>0</v>
      </c>
      <c r="CT16" s="125"/>
      <c r="CU16" s="124"/>
      <c r="CV16" s="139">
        <v>0</v>
      </c>
      <c r="CW16" s="139">
        <v>0</v>
      </c>
      <c r="CX16" s="125"/>
      <c r="CY16" s="124"/>
      <c r="CZ16" s="139">
        <v>0</v>
      </c>
      <c r="DA16" s="139">
        <v>0</v>
      </c>
      <c r="DB16" s="125"/>
      <c r="DC16" s="124"/>
      <c r="DD16" s="139">
        <v>0</v>
      </c>
      <c r="DE16" s="139">
        <v>0</v>
      </c>
      <c r="DF16" s="125"/>
      <c r="DG16" s="124"/>
      <c r="DH16" s="139">
        <v>0</v>
      </c>
      <c r="DI16" s="139">
        <v>0</v>
      </c>
      <c r="DJ16" s="125"/>
      <c r="DK16" s="124"/>
      <c r="DL16" s="139">
        <v>0</v>
      </c>
      <c r="DM16" s="139">
        <v>0</v>
      </c>
      <c r="DN16" s="125"/>
      <c r="DO16" s="124"/>
      <c r="DP16" s="139">
        <v>0</v>
      </c>
      <c r="DQ16" s="139">
        <v>0</v>
      </c>
      <c r="DR16" s="125"/>
      <c r="DS16" s="124"/>
      <c r="DT16" s="139">
        <v>0</v>
      </c>
      <c r="DU16" s="139">
        <v>0</v>
      </c>
    </row>
    <row r="17" spans="1:125" s="123" customFormat="1" ht="12" customHeight="1">
      <c r="A17" s="124" t="s">
        <v>314</v>
      </c>
      <c r="B17" s="125" t="s">
        <v>377</v>
      </c>
      <c r="C17" s="124" t="s">
        <v>374</v>
      </c>
      <c r="D17" s="139">
        <f t="shared" si="0"/>
        <v>307562</v>
      </c>
      <c r="E17" s="139">
        <f t="shared" si="1"/>
        <v>0</v>
      </c>
      <c r="F17" s="125" t="s">
        <v>372</v>
      </c>
      <c r="G17" s="124" t="s">
        <v>373</v>
      </c>
      <c r="H17" s="139">
        <v>210999</v>
      </c>
      <c r="I17" s="139">
        <v>0</v>
      </c>
      <c r="J17" s="125" t="s">
        <v>375</v>
      </c>
      <c r="K17" s="124" t="s">
        <v>376</v>
      </c>
      <c r="L17" s="139">
        <v>96563</v>
      </c>
      <c r="M17" s="139">
        <v>0</v>
      </c>
      <c r="N17" s="125"/>
      <c r="O17" s="124"/>
      <c r="P17" s="139">
        <v>0</v>
      </c>
      <c r="Q17" s="139">
        <v>0</v>
      </c>
      <c r="R17" s="125"/>
      <c r="S17" s="124"/>
      <c r="T17" s="139">
        <v>0</v>
      </c>
      <c r="U17" s="139">
        <v>0</v>
      </c>
      <c r="V17" s="125"/>
      <c r="W17" s="124"/>
      <c r="X17" s="139">
        <v>0</v>
      </c>
      <c r="Y17" s="139">
        <v>0</v>
      </c>
      <c r="Z17" s="125"/>
      <c r="AA17" s="124"/>
      <c r="AB17" s="139">
        <v>0</v>
      </c>
      <c r="AC17" s="139">
        <v>0</v>
      </c>
      <c r="AD17" s="125"/>
      <c r="AE17" s="124"/>
      <c r="AF17" s="139">
        <v>0</v>
      </c>
      <c r="AG17" s="139">
        <v>0</v>
      </c>
      <c r="AH17" s="125"/>
      <c r="AI17" s="124"/>
      <c r="AJ17" s="139">
        <v>0</v>
      </c>
      <c r="AK17" s="139">
        <v>0</v>
      </c>
      <c r="AL17" s="125"/>
      <c r="AM17" s="124"/>
      <c r="AN17" s="139">
        <v>0</v>
      </c>
      <c r="AO17" s="139">
        <v>0</v>
      </c>
      <c r="AP17" s="125"/>
      <c r="AQ17" s="124"/>
      <c r="AR17" s="139">
        <v>0</v>
      </c>
      <c r="AS17" s="139">
        <v>0</v>
      </c>
      <c r="AT17" s="125"/>
      <c r="AU17" s="124"/>
      <c r="AV17" s="139">
        <v>0</v>
      </c>
      <c r="AW17" s="139">
        <v>0</v>
      </c>
      <c r="AX17" s="125"/>
      <c r="AY17" s="124"/>
      <c r="AZ17" s="139">
        <v>0</v>
      </c>
      <c r="BA17" s="139">
        <v>0</v>
      </c>
      <c r="BB17" s="125"/>
      <c r="BC17" s="124"/>
      <c r="BD17" s="139">
        <v>0</v>
      </c>
      <c r="BE17" s="139">
        <v>0</v>
      </c>
      <c r="BF17" s="125"/>
      <c r="BG17" s="124"/>
      <c r="BH17" s="139">
        <v>0</v>
      </c>
      <c r="BI17" s="139">
        <v>0</v>
      </c>
      <c r="BJ17" s="125"/>
      <c r="BK17" s="124"/>
      <c r="BL17" s="139">
        <v>0</v>
      </c>
      <c r="BM17" s="139">
        <v>0</v>
      </c>
      <c r="BN17" s="125"/>
      <c r="BO17" s="124"/>
      <c r="BP17" s="139">
        <v>0</v>
      </c>
      <c r="BQ17" s="139">
        <v>0</v>
      </c>
      <c r="BR17" s="125"/>
      <c r="BS17" s="124"/>
      <c r="BT17" s="139">
        <v>0</v>
      </c>
      <c r="BU17" s="139">
        <v>0</v>
      </c>
      <c r="BV17" s="125"/>
      <c r="BW17" s="124"/>
      <c r="BX17" s="139">
        <v>0</v>
      </c>
      <c r="BY17" s="139">
        <v>0</v>
      </c>
      <c r="BZ17" s="125"/>
      <c r="CA17" s="124"/>
      <c r="CB17" s="139">
        <v>0</v>
      </c>
      <c r="CC17" s="139">
        <v>0</v>
      </c>
      <c r="CD17" s="125"/>
      <c r="CE17" s="124"/>
      <c r="CF17" s="139">
        <v>0</v>
      </c>
      <c r="CG17" s="139">
        <v>0</v>
      </c>
      <c r="CH17" s="125"/>
      <c r="CI17" s="124"/>
      <c r="CJ17" s="139">
        <v>0</v>
      </c>
      <c r="CK17" s="139">
        <v>0</v>
      </c>
      <c r="CL17" s="125"/>
      <c r="CM17" s="124"/>
      <c r="CN17" s="139">
        <v>0</v>
      </c>
      <c r="CO17" s="139">
        <v>0</v>
      </c>
      <c r="CP17" s="125"/>
      <c r="CQ17" s="124"/>
      <c r="CR17" s="139">
        <v>0</v>
      </c>
      <c r="CS17" s="139">
        <v>0</v>
      </c>
      <c r="CT17" s="125"/>
      <c r="CU17" s="124"/>
      <c r="CV17" s="139">
        <v>0</v>
      </c>
      <c r="CW17" s="139">
        <v>0</v>
      </c>
      <c r="CX17" s="125"/>
      <c r="CY17" s="124"/>
      <c r="CZ17" s="139">
        <v>0</v>
      </c>
      <c r="DA17" s="139">
        <v>0</v>
      </c>
      <c r="DB17" s="125"/>
      <c r="DC17" s="124"/>
      <c r="DD17" s="139">
        <v>0</v>
      </c>
      <c r="DE17" s="139">
        <v>0</v>
      </c>
      <c r="DF17" s="125"/>
      <c r="DG17" s="124"/>
      <c r="DH17" s="139">
        <v>0</v>
      </c>
      <c r="DI17" s="139">
        <v>0</v>
      </c>
      <c r="DJ17" s="125"/>
      <c r="DK17" s="124"/>
      <c r="DL17" s="139">
        <v>0</v>
      </c>
      <c r="DM17" s="139">
        <v>0</v>
      </c>
      <c r="DN17" s="125"/>
      <c r="DO17" s="124"/>
      <c r="DP17" s="139">
        <v>0</v>
      </c>
      <c r="DQ17" s="139">
        <v>0</v>
      </c>
      <c r="DR17" s="125"/>
      <c r="DS17" s="124"/>
      <c r="DT17" s="139">
        <v>0</v>
      </c>
      <c r="DU17" s="139">
        <v>0</v>
      </c>
    </row>
    <row r="18" spans="1:125" s="123" customFormat="1" ht="12" customHeight="1">
      <c r="A18" s="124" t="s">
        <v>314</v>
      </c>
      <c r="B18" s="125" t="s">
        <v>337</v>
      </c>
      <c r="C18" s="124" t="s">
        <v>338</v>
      </c>
      <c r="D18" s="139">
        <f t="shared" si="0"/>
        <v>948402</v>
      </c>
      <c r="E18" s="139">
        <f t="shared" si="1"/>
        <v>0</v>
      </c>
      <c r="F18" s="125" t="s">
        <v>335</v>
      </c>
      <c r="G18" s="124" t="s">
        <v>336</v>
      </c>
      <c r="H18" s="139">
        <v>824954</v>
      </c>
      <c r="I18" s="139">
        <v>0</v>
      </c>
      <c r="J18" s="125" t="s">
        <v>363</v>
      </c>
      <c r="K18" s="124" t="s">
        <v>364</v>
      </c>
      <c r="L18" s="139">
        <v>123448</v>
      </c>
      <c r="M18" s="139">
        <v>0</v>
      </c>
      <c r="N18" s="125"/>
      <c r="O18" s="124"/>
      <c r="P18" s="139">
        <v>0</v>
      </c>
      <c r="Q18" s="139">
        <v>0</v>
      </c>
      <c r="R18" s="125"/>
      <c r="S18" s="124"/>
      <c r="T18" s="139">
        <v>0</v>
      </c>
      <c r="U18" s="139">
        <v>0</v>
      </c>
      <c r="V18" s="125"/>
      <c r="W18" s="124"/>
      <c r="X18" s="139">
        <v>0</v>
      </c>
      <c r="Y18" s="139">
        <v>0</v>
      </c>
      <c r="Z18" s="125"/>
      <c r="AA18" s="124"/>
      <c r="AB18" s="139">
        <v>0</v>
      </c>
      <c r="AC18" s="139">
        <v>0</v>
      </c>
      <c r="AD18" s="125"/>
      <c r="AE18" s="124"/>
      <c r="AF18" s="139">
        <v>0</v>
      </c>
      <c r="AG18" s="139">
        <v>0</v>
      </c>
      <c r="AH18" s="125"/>
      <c r="AI18" s="124"/>
      <c r="AJ18" s="139">
        <v>0</v>
      </c>
      <c r="AK18" s="139">
        <v>0</v>
      </c>
      <c r="AL18" s="125"/>
      <c r="AM18" s="124"/>
      <c r="AN18" s="139">
        <v>0</v>
      </c>
      <c r="AO18" s="139">
        <v>0</v>
      </c>
      <c r="AP18" s="125"/>
      <c r="AQ18" s="124"/>
      <c r="AR18" s="139">
        <v>0</v>
      </c>
      <c r="AS18" s="139">
        <v>0</v>
      </c>
      <c r="AT18" s="125"/>
      <c r="AU18" s="124"/>
      <c r="AV18" s="139">
        <v>0</v>
      </c>
      <c r="AW18" s="139">
        <v>0</v>
      </c>
      <c r="AX18" s="125"/>
      <c r="AY18" s="124"/>
      <c r="AZ18" s="139">
        <v>0</v>
      </c>
      <c r="BA18" s="139">
        <v>0</v>
      </c>
      <c r="BB18" s="125"/>
      <c r="BC18" s="124"/>
      <c r="BD18" s="139">
        <v>0</v>
      </c>
      <c r="BE18" s="139">
        <v>0</v>
      </c>
      <c r="BF18" s="125"/>
      <c r="BG18" s="124"/>
      <c r="BH18" s="139">
        <v>0</v>
      </c>
      <c r="BI18" s="139">
        <v>0</v>
      </c>
      <c r="BJ18" s="125"/>
      <c r="BK18" s="124"/>
      <c r="BL18" s="139">
        <v>0</v>
      </c>
      <c r="BM18" s="139">
        <v>0</v>
      </c>
      <c r="BN18" s="125"/>
      <c r="BO18" s="124"/>
      <c r="BP18" s="139">
        <v>0</v>
      </c>
      <c r="BQ18" s="139">
        <v>0</v>
      </c>
      <c r="BR18" s="125"/>
      <c r="BS18" s="124"/>
      <c r="BT18" s="139">
        <v>0</v>
      </c>
      <c r="BU18" s="139">
        <v>0</v>
      </c>
      <c r="BV18" s="125"/>
      <c r="BW18" s="124"/>
      <c r="BX18" s="139">
        <v>0</v>
      </c>
      <c r="BY18" s="139">
        <v>0</v>
      </c>
      <c r="BZ18" s="125"/>
      <c r="CA18" s="124"/>
      <c r="CB18" s="139">
        <v>0</v>
      </c>
      <c r="CC18" s="139">
        <v>0</v>
      </c>
      <c r="CD18" s="125"/>
      <c r="CE18" s="124"/>
      <c r="CF18" s="139">
        <v>0</v>
      </c>
      <c r="CG18" s="139">
        <v>0</v>
      </c>
      <c r="CH18" s="125"/>
      <c r="CI18" s="124"/>
      <c r="CJ18" s="139">
        <v>0</v>
      </c>
      <c r="CK18" s="139">
        <v>0</v>
      </c>
      <c r="CL18" s="125"/>
      <c r="CM18" s="124"/>
      <c r="CN18" s="139">
        <v>0</v>
      </c>
      <c r="CO18" s="139">
        <v>0</v>
      </c>
      <c r="CP18" s="125"/>
      <c r="CQ18" s="124"/>
      <c r="CR18" s="139">
        <v>0</v>
      </c>
      <c r="CS18" s="139">
        <v>0</v>
      </c>
      <c r="CT18" s="125"/>
      <c r="CU18" s="124"/>
      <c r="CV18" s="139">
        <v>0</v>
      </c>
      <c r="CW18" s="139">
        <v>0</v>
      </c>
      <c r="CX18" s="125"/>
      <c r="CY18" s="124"/>
      <c r="CZ18" s="139">
        <v>0</v>
      </c>
      <c r="DA18" s="139">
        <v>0</v>
      </c>
      <c r="DB18" s="125"/>
      <c r="DC18" s="124"/>
      <c r="DD18" s="139">
        <v>0</v>
      </c>
      <c r="DE18" s="139">
        <v>0</v>
      </c>
      <c r="DF18" s="125"/>
      <c r="DG18" s="124"/>
      <c r="DH18" s="139">
        <v>0</v>
      </c>
      <c r="DI18" s="139">
        <v>0</v>
      </c>
      <c r="DJ18" s="125"/>
      <c r="DK18" s="124"/>
      <c r="DL18" s="139">
        <v>0</v>
      </c>
      <c r="DM18" s="139">
        <v>0</v>
      </c>
      <c r="DN18" s="125"/>
      <c r="DO18" s="124"/>
      <c r="DP18" s="139">
        <v>0</v>
      </c>
      <c r="DQ18" s="139">
        <v>0</v>
      </c>
      <c r="DR18" s="125"/>
      <c r="DS18" s="124"/>
      <c r="DT18" s="139">
        <v>0</v>
      </c>
      <c r="DU18" s="139">
        <v>0</v>
      </c>
    </row>
    <row r="19" spans="1:125" s="123" customFormat="1" ht="12" customHeight="1">
      <c r="A19" s="124" t="s">
        <v>314</v>
      </c>
      <c r="B19" s="125" t="s">
        <v>317</v>
      </c>
      <c r="C19" s="124" t="s">
        <v>318</v>
      </c>
      <c r="D19" s="139">
        <f t="shared" si="0"/>
        <v>784644</v>
      </c>
      <c r="E19" s="139">
        <f t="shared" si="1"/>
        <v>0</v>
      </c>
      <c r="F19" s="125" t="s">
        <v>315</v>
      </c>
      <c r="G19" s="124" t="s">
        <v>316</v>
      </c>
      <c r="H19" s="139">
        <v>719235</v>
      </c>
      <c r="I19" s="139">
        <v>0</v>
      </c>
      <c r="J19" s="125" t="s">
        <v>391</v>
      </c>
      <c r="K19" s="124" t="s">
        <v>392</v>
      </c>
      <c r="L19" s="139">
        <v>65409</v>
      </c>
      <c r="M19" s="139">
        <v>0</v>
      </c>
      <c r="N19" s="125"/>
      <c r="O19" s="124"/>
      <c r="P19" s="139">
        <v>0</v>
      </c>
      <c r="Q19" s="139">
        <v>0</v>
      </c>
      <c r="R19" s="125"/>
      <c r="S19" s="124"/>
      <c r="T19" s="139">
        <v>0</v>
      </c>
      <c r="U19" s="139">
        <v>0</v>
      </c>
      <c r="V19" s="125"/>
      <c r="W19" s="124"/>
      <c r="X19" s="139">
        <v>0</v>
      </c>
      <c r="Y19" s="139">
        <v>0</v>
      </c>
      <c r="Z19" s="125"/>
      <c r="AA19" s="124"/>
      <c r="AB19" s="139">
        <v>0</v>
      </c>
      <c r="AC19" s="139">
        <v>0</v>
      </c>
      <c r="AD19" s="125"/>
      <c r="AE19" s="124"/>
      <c r="AF19" s="139">
        <v>0</v>
      </c>
      <c r="AG19" s="139">
        <v>0</v>
      </c>
      <c r="AH19" s="125"/>
      <c r="AI19" s="124"/>
      <c r="AJ19" s="139">
        <v>0</v>
      </c>
      <c r="AK19" s="139">
        <v>0</v>
      </c>
      <c r="AL19" s="125"/>
      <c r="AM19" s="124"/>
      <c r="AN19" s="139">
        <v>0</v>
      </c>
      <c r="AO19" s="139">
        <v>0</v>
      </c>
      <c r="AP19" s="125"/>
      <c r="AQ19" s="124"/>
      <c r="AR19" s="139">
        <v>0</v>
      </c>
      <c r="AS19" s="139">
        <v>0</v>
      </c>
      <c r="AT19" s="125"/>
      <c r="AU19" s="124"/>
      <c r="AV19" s="139">
        <v>0</v>
      </c>
      <c r="AW19" s="139">
        <v>0</v>
      </c>
      <c r="AX19" s="125"/>
      <c r="AY19" s="124"/>
      <c r="AZ19" s="139">
        <v>0</v>
      </c>
      <c r="BA19" s="139">
        <v>0</v>
      </c>
      <c r="BB19" s="125"/>
      <c r="BC19" s="124"/>
      <c r="BD19" s="139">
        <v>0</v>
      </c>
      <c r="BE19" s="139">
        <v>0</v>
      </c>
      <c r="BF19" s="125"/>
      <c r="BG19" s="124"/>
      <c r="BH19" s="139">
        <v>0</v>
      </c>
      <c r="BI19" s="139">
        <v>0</v>
      </c>
      <c r="BJ19" s="125"/>
      <c r="BK19" s="124"/>
      <c r="BL19" s="139">
        <v>0</v>
      </c>
      <c r="BM19" s="139">
        <v>0</v>
      </c>
      <c r="BN19" s="125"/>
      <c r="BO19" s="124"/>
      <c r="BP19" s="139">
        <v>0</v>
      </c>
      <c r="BQ19" s="139">
        <v>0</v>
      </c>
      <c r="BR19" s="125"/>
      <c r="BS19" s="124"/>
      <c r="BT19" s="139">
        <v>0</v>
      </c>
      <c r="BU19" s="139">
        <v>0</v>
      </c>
      <c r="BV19" s="125"/>
      <c r="BW19" s="124"/>
      <c r="BX19" s="139">
        <v>0</v>
      </c>
      <c r="BY19" s="139">
        <v>0</v>
      </c>
      <c r="BZ19" s="125"/>
      <c r="CA19" s="124"/>
      <c r="CB19" s="139">
        <v>0</v>
      </c>
      <c r="CC19" s="139">
        <v>0</v>
      </c>
      <c r="CD19" s="125"/>
      <c r="CE19" s="124"/>
      <c r="CF19" s="139">
        <v>0</v>
      </c>
      <c r="CG19" s="139">
        <v>0</v>
      </c>
      <c r="CH19" s="125"/>
      <c r="CI19" s="124"/>
      <c r="CJ19" s="139">
        <v>0</v>
      </c>
      <c r="CK19" s="139">
        <v>0</v>
      </c>
      <c r="CL19" s="125"/>
      <c r="CM19" s="124"/>
      <c r="CN19" s="139">
        <v>0</v>
      </c>
      <c r="CO19" s="139">
        <v>0</v>
      </c>
      <c r="CP19" s="125"/>
      <c r="CQ19" s="124"/>
      <c r="CR19" s="139">
        <v>0</v>
      </c>
      <c r="CS19" s="139">
        <v>0</v>
      </c>
      <c r="CT19" s="125"/>
      <c r="CU19" s="124"/>
      <c r="CV19" s="139">
        <v>0</v>
      </c>
      <c r="CW19" s="139">
        <v>0</v>
      </c>
      <c r="CX19" s="125"/>
      <c r="CY19" s="124"/>
      <c r="CZ19" s="139">
        <v>0</v>
      </c>
      <c r="DA19" s="139">
        <v>0</v>
      </c>
      <c r="DB19" s="125"/>
      <c r="DC19" s="124"/>
      <c r="DD19" s="139">
        <v>0</v>
      </c>
      <c r="DE19" s="139">
        <v>0</v>
      </c>
      <c r="DF19" s="125"/>
      <c r="DG19" s="124"/>
      <c r="DH19" s="139">
        <v>0</v>
      </c>
      <c r="DI19" s="139">
        <v>0</v>
      </c>
      <c r="DJ19" s="125"/>
      <c r="DK19" s="124"/>
      <c r="DL19" s="139">
        <v>0</v>
      </c>
      <c r="DM19" s="139">
        <v>0</v>
      </c>
      <c r="DN19" s="125"/>
      <c r="DO19" s="124"/>
      <c r="DP19" s="139">
        <v>0</v>
      </c>
      <c r="DQ19" s="139">
        <v>0</v>
      </c>
      <c r="DR19" s="125"/>
      <c r="DS19" s="124"/>
      <c r="DT19" s="139">
        <v>0</v>
      </c>
      <c r="DU19" s="139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Y4:BY5"/>
    <mergeCell ref="BZ4:BZ6"/>
    <mergeCell ref="CD4:CD6"/>
    <mergeCell ref="CA4:CA6"/>
    <mergeCell ref="CB4:CB5"/>
    <mergeCell ref="CC4:CC5"/>
    <mergeCell ref="BS4:BS6"/>
    <mergeCell ref="BT4:BT5"/>
    <mergeCell ref="BV4:BV6"/>
    <mergeCell ref="BW4:BW6"/>
    <mergeCell ref="BX4:BX5"/>
    <mergeCell ref="BU4:BU5"/>
    <mergeCell ref="BM4:BM5"/>
    <mergeCell ref="BN4:BN6"/>
    <mergeCell ref="BR4:BR6"/>
    <mergeCell ref="BO4:BO6"/>
    <mergeCell ref="BP4:BP5"/>
    <mergeCell ref="BQ4:BQ5"/>
    <mergeCell ref="BG4:BG6"/>
    <mergeCell ref="BH4:BH5"/>
    <mergeCell ref="BJ4:BJ6"/>
    <mergeCell ref="BK4:BK6"/>
    <mergeCell ref="BL4:BL5"/>
    <mergeCell ref="BI4:BI5"/>
    <mergeCell ref="BA4:BA5"/>
    <mergeCell ref="BB4:BB6"/>
    <mergeCell ref="BF4:BF6"/>
    <mergeCell ref="BC4:BC6"/>
    <mergeCell ref="BD4:BD5"/>
    <mergeCell ref="BE4:BE5"/>
    <mergeCell ref="AU4:AU6"/>
    <mergeCell ref="AV4:AV5"/>
    <mergeCell ref="AX4:AX6"/>
    <mergeCell ref="AY4:AY6"/>
    <mergeCell ref="AZ4:AZ5"/>
    <mergeCell ref="AW4:AW5"/>
    <mergeCell ref="AL4:AL6"/>
    <mergeCell ref="AM4:AM6"/>
    <mergeCell ref="AN4:AN5"/>
    <mergeCell ref="AO4:AO5"/>
    <mergeCell ref="AP4:AP6"/>
    <mergeCell ref="AT4:AT6"/>
    <mergeCell ref="AQ4:AQ6"/>
    <mergeCell ref="AR4:AR5"/>
    <mergeCell ref="AS4:AS5"/>
    <mergeCell ref="AE4:AE6"/>
    <mergeCell ref="AF4:AF5"/>
    <mergeCell ref="AG4:AG5"/>
    <mergeCell ref="AH4:AH6"/>
    <mergeCell ref="AI4:AI6"/>
    <mergeCell ref="AJ4:AJ5"/>
    <mergeCell ref="AK4:AK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E2" sqref="E2"/>
    </sheetView>
  </sheetViews>
  <sheetFormatPr defaultColWidth="0" defaultRowHeight="14.25" customHeight="1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427</v>
      </c>
      <c r="D2" s="25" t="s">
        <v>596</v>
      </c>
      <c r="E2" s="134" t="s">
        <v>428</v>
      </c>
      <c r="F2" s="3"/>
      <c r="G2" s="3"/>
      <c r="H2" s="3"/>
      <c r="I2" s="3"/>
      <c r="J2" s="3"/>
      <c r="K2" s="3"/>
      <c r="L2" s="3" t="str">
        <f>LEFT(D2,2)</f>
        <v>47</v>
      </c>
      <c r="M2" s="3" t="str">
        <f>IF(L2&lt;&gt;"",VLOOKUP(L2,$AK$6:$AL$52,2,FALSE),"-")</f>
        <v>沖縄県</v>
      </c>
      <c r="N2" s="3"/>
      <c r="O2" s="3"/>
      <c r="AC2" s="5">
        <f>IF(VALUE(D2)=0,0,1)</f>
        <v>1</v>
      </c>
      <c r="AD2" s="35" t="str">
        <f>IF(AC2=0,"",VLOOKUP(D2,'廃棄物事業経費（歳入）'!B7:C60,2,FALSE))</f>
        <v>合計</v>
      </c>
      <c r="AE2" s="35"/>
      <c r="AF2" s="36">
        <f>IF(AC2=0,1,IF(ISERROR(AD2),1,0))</f>
        <v>0</v>
      </c>
      <c r="AH2" s="102">
        <f>COUNTA('廃棄物事業経費（歳入）'!B7:B60)+6</f>
        <v>60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</row>
    <row r="4" spans="2:33" ht="17.25">
      <c r="B4" s="6" t="s">
        <v>429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430</v>
      </c>
      <c r="AH5" s="2">
        <f>+'廃棄物事業経費（歳入）'!B5</f>
        <v>0</v>
      </c>
      <c r="AI5" s="2">
        <v>5</v>
      </c>
    </row>
    <row r="6" spans="2:38" ht="18.75" customHeight="1">
      <c r="B6" s="173" t="s">
        <v>431</v>
      </c>
      <c r="C6" s="174"/>
      <c r="D6" s="175"/>
      <c r="E6" s="13" t="s">
        <v>432</v>
      </c>
      <c r="F6" s="14" t="s">
        <v>433</v>
      </c>
      <c r="H6" s="176" t="s">
        <v>434</v>
      </c>
      <c r="I6" s="177"/>
      <c r="J6" s="177"/>
      <c r="K6" s="178"/>
      <c r="L6" s="13" t="s">
        <v>432</v>
      </c>
      <c r="M6" s="13" t="s">
        <v>433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435</v>
      </c>
      <c r="AL6" s="28" t="s">
        <v>4</v>
      </c>
    </row>
    <row r="7" spans="2:38" ht="19.5" customHeight="1">
      <c r="B7" s="171" t="s">
        <v>436</v>
      </c>
      <c r="C7" s="172"/>
      <c r="D7" s="172"/>
      <c r="E7" s="17">
        <f aca="true" t="shared" si="0" ref="E7:E12">AF7</f>
        <v>573685</v>
      </c>
      <c r="F7" s="17">
        <f aca="true" t="shared" si="1" ref="F7:F12">AF14</f>
        <v>2786</v>
      </c>
      <c r="H7" s="179" t="s">
        <v>437</v>
      </c>
      <c r="I7" s="179" t="s">
        <v>438</v>
      </c>
      <c r="J7" s="190" t="s">
        <v>439</v>
      </c>
      <c r="K7" s="192"/>
      <c r="L7" s="17">
        <f aca="true" t="shared" si="2" ref="L7:L12">AF21</f>
        <v>0</v>
      </c>
      <c r="M7" s="17">
        <f aca="true" t="shared" si="3" ref="M7:M12">AF42</f>
        <v>0</v>
      </c>
      <c r="AC7" s="15" t="s">
        <v>436</v>
      </c>
      <c r="AD7" s="40" t="s">
        <v>440</v>
      </c>
      <c r="AE7" s="39" t="s">
        <v>441</v>
      </c>
      <c r="AF7" s="35">
        <f aca="true" ca="1" t="shared" si="4" ref="AF7:AF62">IF(AF$2=0,INDIRECT("'"&amp;AD7&amp;"'!"&amp;AE7&amp;$AI$2),0)</f>
        <v>573685</v>
      </c>
      <c r="AG7" s="39"/>
      <c r="AH7" s="102" t="str">
        <f>+'廃棄物事業経費（歳入）'!B7</f>
        <v>47000</v>
      </c>
      <c r="AI7" s="2">
        <v>7</v>
      </c>
      <c r="AK7" s="26" t="s">
        <v>442</v>
      </c>
      <c r="AL7" s="28" t="s">
        <v>5</v>
      </c>
    </row>
    <row r="8" spans="2:38" ht="19.5" customHeight="1">
      <c r="B8" s="171" t="s">
        <v>443</v>
      </c>
      <c r="C8" s="172"/>
      <c r="D8" s="172"/>
      <c r="E8" s="17">
        <f t="shared" si="0"/>
        <v>30165</v>
      </c>
      <c r="F8" s="17">
        <f t="shared" si="1"/>
        <v>0</v>
      </c>
      <c r="H8" s="180"/>
      <c r="I8" s="180"/>
      <c r="J8" s="176" t="s">
        <v>444</v>
      </c>
      <c r="K8" s="178"/>
      <c r="L8" s="17">
        <f t="shared" si="2"/>
        <v>1130834</v>
      </c>
      <c r="M8" s="17">
        <f t="shared" si="3"/>
        <v>104076</v>
      </c>
      <c r="AC8" s="15" t="s">
        <v>443</v>
      </c>
      <c r="AD8" s="40" t="s">
        <v>440</v>
      </c>
      <c r="AE8" s="39" t="s">
        <v>445</v>
      </c>
      <c r="AF8" s="35">
        <f ca="1" t="shared" si="4"/>
        <v>30165</v>
      </c>
      <c r="AG8" s="39"/>
      <c r="AH8" s="102" t="str">
        <f>+'廃棄物事業経費（歳入）'!B8</f>
        <v>47201</v>
      </c>
      <c r="AI8" s="2">
        <v>8</v>
      </c>
      <c r="AK8" s="26" t="s">
        <v>446</v>
      </c>
      <c r="AL8" s="28" t="s">
        <v>6</v>
      </c>
    </row>
    <row r="9" spans="2:38" ht="19.5" customHeight="1">
      <c r="B9" s="171" t="s">
        <v>447</v>
      </c>
      <c r="C9" s="172"/>
      <c r="D9" s="172"/>
      <c r="E9" s="17">
        <f t="shared" si="0"/>
        <v>482900</v>
      </c>
      <c r="F9" s="17">
        <f t="shared" si="1"/>
        <v>90000</v>
      </c>
      <c r="H9" s="180"/>
      <c r="I9" s="180"/>
      <c r="J9" s="190" t="s">
        <v>448</v>
      </c>
      <c r="K9" s="192"/>
      <c r="L9" s="17">
        <f t="shared" si="2"/>
        <v>2373</v>
      </c>
      <c r="M9" s="17">
        <f t="shared" si="3"/>
        <v>0</v>
      </c>
      <c r="AC9" s="15" t="s">
        <v>447</v>
      </c>
      <c r="AD9" s="40" t="s">
        <v>440</v>
      </c>
      <c r="AE9" s="39" t="s">
        <v>449</v>
      </c>
      <c r="AF9" s="35">
        <f ca="1" t="shared" si="4"/>
        <v>482900</v>
      </c>
      <c r="AG9" s="39"/>
      <c r="AH9" s="102" t="str">
        <f>+'廃棄物事業経費（歳入）'!B9</f>
        <v>47205</v>
      </c>
      <c r="AI9" s="2">
        <v>9</v>
      </c>
      <c r="AK9" s="26" t="s">
        <v>450</v>
      </c>
      <c r="AL9" s="28" t="s">
        <v>7</v>
      </c>
    </row>
    <row r="10" spans="2:38" ht="19.5" customHeight="1">
      <c r="B10" s="171" t="s">
        <v>451</v>
      </c>
      <c r="C10" s="172"/>
      <c r="D10" s="172"/>
      <c r="E10" s="17">
        <f t="shared" si="0"/>
        <v>2335293</v>
      </c>
      <c r="F10" s="17">
        <f t="shared" si="1"/>
        <v>119964</v>
      </c>
      <c r="H10" s="180"/>
      <c r="I10" s="181"/>
      <c r="J10" s="190" t="s">
        <v>452</v>
      </c>
      <c r="K10" s="192"/>
      <c r="L10" s="17">
        <f t="shared" si="2"/>
        <v>1409</v>
      </c>
      <c r="M10" s="17">
        <f t="shared" si="3"/>
        <v>36705</v>
      </c>
      <c r="AC10" s="15" t="s">
        <v>451</v>
      </c>
      <c r="AD10" s="40" t="s">
        <v>440</v>
      </c>
      <c r="AE10" s="39" t="s">
        <v>453</v>
      </c>
      <c r="AF10" s="35">
        <f ca="1" t="shared" si="4"/>
        <v>2335293</v>
      </c>
      <c r="AG10" s="39"/>
      <c r="AH10" s="102" t="str">
        <f>+'廃棄物事業経費（歳入）'!B10</f>
        <v>47207</v>
      </c>
      <c r="AI10" s="2">
        <v>10</v>
      </c>
      <c r="AK10" s="26" t="s">
        <v>454</v>
      </c>
      <c r="AL10" s="28" t="s">
        <v>8</v>
      </c>
    </row>
    <row r="11" spans="2:38" ht="19.5" customHeight="1">
      <c r="B11" s="187" t="s">
        <v>455</v>
      </c>
      <c r="C11" s="172"/>
      <c r="D11" s="172"/>
      <c r="E11" s="17">
        <f t="shared" si="0"/>
        <v>4951425</v>
      </c>
      <c r="F11" s="17">
        <f t="shared" si="1"/>
        <v>588999</v>
      </c>
      <c r="H11" s="180"/>
      <c r="I11" s="182" t="s">
        <v>456</v>
      </c>
      <c r="J11" s="182"/>
      <c r="K11" s="182"/>
      <c r="L11" s="17">
        <f t="shared" si="2"/>
        <v>47277</v>
      </c>
      <c r="M11" s="17">
        <f t="shared" si="3"/>
        <v>0</v>
      </c>
      <c r="AC11" s="15" t="s">
        <v>457</v>
      </c>
      <c r="AD11" s="40" t="s">
        <v>440</v>
      </c>
      <c r="AE11" s="39" t="s">
        <v>458</v>
      </c>
      <c r="AF11" s="35">
        <f ca="1" t="shared" si="4"/>
        <v>4951425</v>
      </c>
      <c r="AG11" s="39"/>
      <c r="AH11" s="102" t="str">
        <f>+'廃棄物事業経費（歳入）'!B11</f>
        <v>47208</v>
      </c>
      <c r="AI11" s="2">
        <v>11</v>
      </c>
      <c r="AK11" s="26" t="s">
        <v>459</v>
      </c>
      <c r="AL11" s="28" t="s">
        <v>9</v>
      </c>
    </row>
    <row r="12" spans="2:38" ht="19.5" customHeight="1">
      <c r="B12" s="171" t="s">
        <v>452</v>
      </c>
      <c r="C12" s="172"/>
      <c r="D12" s="172"/>
      <c r="E12" s="17">
        <f t="shared" si="0"/>
        <v>321648</v>
      </c>
      <c r="F12" s="17">
        <f t="shared" si="1"/>
        <v>58640</v>
      </c>
      <c r="H12" s="180"/>
      <c r="I12" s="182" t="s">
        <v>460</v>
      </c>
      <c r="J12" s="182"/>
      <c r="K12" s="182"/>
      <c r="L12" s="17">
        <f t="shared" si="2"/>
        <v>68918</v>
      </c>
      <c r="M12" s="17">
        <f t="shared" si="3"/>
        <v>10810</v>
      </c>
      <c r="AC12" s="15" t="s">
        <v>452</v>
      </c>
      <c r="AD12" s="40" t="s">
        <v>440</v>
      </c>
      <c r="AE12" s="39" t="s">
        <v>461</v>
      </c>
      <c r="AF12" s="35">
        <f ca="1" t="shared" si="4"/>
        <v>321648</v>
      </c>
      <c r="AG12" s="39"/>
      <c r="AH12" s="102" t="str">
        <f>+'廃棄物事業経費（歳入）'!B12</f>
        <v>47209</v>
      </c>
      <c r="AI12" s="2">
        <v>12</v>
      </c>
      <c r="AK12" s="26" t="s">
        <v>462</v>
      </c>
      <c r="AL12" s="28" t="s">
        <v>10</v>
      </c>
    </row>
    <row r="13" spans="2:38" ht="19.5" customHeight="1">
      <c r="B13" s="183" t="s">
        <v>463</v>
      </c>
      <c r="C13" s="184"/>
      <c r="D13" s="184"/>
      <c r="E13" s="18">
        <f>SUM(E7:E12)</f>
        <v>8695116</v>
      </c>
      <c r="F13" s="18">
        <f>SUM(F7:F12)</f>
        <v>860389</v>
      </c>
      <c r="H13" s="180"/>
      <c r="I13" s="173" t="s">
        <v>464</v>
      </c>
      <c r="J13" s="185"/>
      <c r="K13" s="186"/>
      <c r="L13" s="19">
        <f>SUM(L7:L12)</f>
        <v>1250811</v>
      </c>
      <c r="M13" s="19">
        <f>SUM(M7:M12)</f>
        <v>151591</v>
      </c>
      <c r="AC13" s="15" t="s">
        <v>465</v>
      </c>
      <c r="AD13" s="40" t="s">
        <v>440</v>
      </c>
      <c r="AE13" s="39" t="s">
        <v>466</v>
      </c>
      <c r="AF13" s="35">
        <f ca="1" t="shared" si="4"/>
        <v>11586022</v>
      </c>
      <c r="AG13" s="39"/>
      <c r="AH13" s="102" t="str">
        <f>+'廃棄物事業経費（歳入）'!B13</f>
        <v>47210</v>
      </c>
      <c r="AI13" s="2">
        <v>13</v>
      </c>
      <c r="AK13" s="26" t="s">
        <v>467</v>
      </c>
      <c r="AL13" s="28" t="s">
        <v>11</v>
      </c>
    </row>
    <row r="14" spans="2:38" ht="19.5" customHeight="1">
      <c r="B14" s="20"/>
      <c r="C14" s="169" t="s">
        <v>468</v>
      </c>
      <c r="D14" s="170"/>
      <c r="E14" s="22">
        <f>E13-E11</f>
        <v>3743691</v>
      </c>
      <c r="F14" s="22">
        <f>F13-F11</f>
        <v>271390</v>
      </c>
      <c r="H14" s="181"/>
      <c r="I14" s="20"/>
      <c r="J14" s="24"/>
      <c r="K14" s="21" t="s">
        <v>468</v>
      </c>
      <c r="L14" s="23">
        <f>L13-L12</f>
        <v>1181893</v>
      </c>
      <c r="M14" s="23">
        <f>M13-M12</f>
        <v>140781</v>
      </c>
      <c r="AC14" s="15" t="s">
        <v>436</v>
      </c>
      <c r="AD14" s="40" t="s">
        <v>440</v>
      </c>
      <c r="AE14" s="39" t="s">
        <v>469</v>
      </c>
      <c r="AF14" s="35">
        <f ca="1" t="shared" si="4"/>
        <v>2786</v>
      </c>
      <c r="AG14" s="39"/>
      <c r="AH14" s="102" t="str">
        <f>+'廃棄物事業経費（歳入）'!B14</f>
        <v>47211</v>
      </c>
      <c r="AI14" s="2">
        <v>14</v>
      </c>
      <c r="AK14" s="26" t="s">
        <v>470</v>
      </c>
      <c r="AL14" s="28" t="s">
        <v>12</v>
      </c>
    </row>
    <row r="15" spans="2:38" ht="19.5" customHeight="1">
      <c r="B15" s="171" t="s">
        <v>465</v>
      </c>
      <c r="C15" s="172"/>
      <c r="D15" s="172"/>
      <c r="E15" s="17">
        <f>AF13</f>
        <v>11586022</v>
      </c>
      <c r="F15" s="17">
        <f>AF20</f>
        <v>879149</v>
      </c>
      <c r="H15" s="193" t="s">
        <v>471</v>
      </c>
      <c r="I15" s="179" t="s">
        <v>472</v>
      </c>
      <c r="J15" s="16" t="s">
        <v>473</v>
      </c>
      <c r="K15" s="27"/>
      <c r="L15" s="17">
        <f aca="true" t="shared" si="5" ref="L15:L28">AF27</f>
        <v>1402581</v>
      </c>
      <c r="M15" s="17">
        <f aca="true" t="shared" si="6" ref="M15:M28">AF48</f>
        <v>164948</v>
      </c>
      <c r="AC15" s="15" t="s">
        <v>443</v>
      </c>
      <c r="AD15" s="40" t="s">
        <v>440</v>
      </c>
      <c r="AE15" s="39" t="s">
        <v>474</v>
      </c>
      <c r="AF15" s="35">
        <f ca="1" t="shared" si="4"/>
        <v>0</v>
      </c>
      <c r="AG15" s="39"/>
      <c r="AH15" s="102" t="str">
        <f>+'廃棄物事業経費（歳入）'!B15</f>
        <v>47212</v>
      </c>
      <c r="AI15" s="2">
        <v>15</v>
      </c>
      <c r="AK15" s="26" t="s">
        <v>475</v>
      </c>
      <c r="AL15" s="28" t="s">
        <v>13</v>
      </c>
    </row>
    <row r="16" spans="2:38" ht="19.5" customHeight="1">
      <c r="B16" s="188" t="s">
        <v>476</v>
      </c>
      <c r="C16" s="189"/>
      <c r="D16" s="189"/>
      <c r="E16" s="18">
        <f>SUM(E13,E15)</f>
        <v>20281138</v>
      </c>
      <c r="F16" s="18">
        <f>SUM(F13,F15)</f>
        <v>1739538</v>
      </c>
      <c r="H16" s="194"/>
      <c r="I16" s="180"/>
      <c r="J16" s="180" t="s">
        <v>477</v>
      </c>
      <c r="K16" s="13" t="s">
        <v>478</v>
      </c>
      <c r="L16" s="17">
        <f t="shared" si="5"/>
        <v>556089</v>
      </c>
      <c r="M16" s="17">
        <f t="shared" si="6"/>
        <v>12</v>
      </c>
      <c r="AC16" s="15" t="s">
        <v>447</v>
      </c>
      <c r="AD16" s="40" t="s">
        <v>440</v>
      </c>
      <c r="AE16" s="39" t="s">
        <v>479</v>
      </c>
      <c r="AF16" s="35">
        <f ca="1" t="shared" si="4"/>
        <v>90000</v>
      </c>
      <c r="AG16" s="39"/>
      <c r="AH16" s="102" t="str">
        <f>+'廃棄物事業経費（歳入）'!B16</f>
        <v>47213</v>
      </c>
      <c r="AI16" s="2">
        <v>16</v>
      </c>
      <c r="AK16" s="26" t="s">
        <v>480</v>
      </c>
      <c r="AL16" s="28" t="s">
        <v>14</v>
      </c>
    </row>
    <row r="17" spans="2:38" ht="19.5" customHeight="1">
      <c r="B17" s="20"/>
      <c r="C17" s="169" t="s">
        <v>468</v>
      </c>
      <c r="D17" s="170"/>
      <c r="E17" s="22">
        <f>SUM(E14:E15)</f>
        <v>15329713</v>
      </c>
      <c r="F17" s="22">
        <f>SUM(F14:F15)</f>
        <v>1150539</v>
      </c>
      <c r="H17" s="194"/>
      <c r="I17" s="180"/>
      <c r="J17" s="180"/>
      <c r="K17" s="13" t="s">
        <v>481</v>
      </c>
      <c r="L17" s="17">
        <f t="shared" si="5"/>
        <v>543324</v>
      </c>
      <c r="M17" s="17">
        <f t="shared" si="6"/>
        <v>23544</v>
      </c>
      <c r="AC17" s="15" t="s">
        <v>451</v>
      </c>
      <c r="AD17" s="40" t="s">
        <v>440</v>
      </c>
      <c r="AE17" s="39" t="s">
        <v>482</v>
      </c>
      <c r="AF17" s="35">
        <f ca="1" t="shared" si="4"/>
        <v>119964</v>
      </c>
      <c r="AG17" s="39"/>
      <c r="AH17" s="102" t="str">
        <f>+'廃棄物事業経費（歳入）'!B17</f>
        <v>47214</v>
      </c>
      <c r="AI17" s="2">
        <v>17</v>
      </c>
      <c r="AK17" s="26" t="s">
        <v>483</v>
      </c>
      <c r="AL17" s="28" t="s">
        <v>15</v>
      </c>
    </row>
    <row r="18" spans="8:38" ht="19.5" customHeight="1">
      <c r="H18" s="194"/>
      <c r="I18" s="181"/>
      <c r="J18" s="181"/>
      <c r="K18" s="13" t="s">
        <v>484</v>
      </c>
      <c r="L18" s="17">
        <f t="shared" si="5"/>
        <v>41336</v>
      </c>
      <c r="M18" s="17">
        <f t="shared" si="6"/>
        <v>0</v>
      </c>
      <c r="AC18" s="15" t="s">
        <v>457</v>
      </c>
      <c r="AD18" s="40" t="s">
        <v>440</v>
      </c>
      <c r="AE18" s="39" t="s">
        <v>485</v>
      </c>
      <c r="AF18" s="35">
        <f ca="1" t="shared" si="4"/>
        <v>588999</v>
      </c>
      <c r="AG18" s="39"/>
      <c r="AH18" s="102" t="str">
        <f>+'廃棄物事業経費（歳入）'!B18</f>
        <v>47215</v>
      </c>
      <c r="AI18" s="2">
        <v>18</v>
      </c>
      <c r="AK18" s="26" t="s">
        <v>486</v>
      </c>
      <c r="AL18" s="28" t="s">
        <v>16</v>
      </c>
    </row>
    <row r="19" spans="8:38" ht="19.5" customHeight="1">
      <c r="H19" s="194"/>
      <c r="I19" s="179" t="s">
        <v>487</v>
      </c>
      <c r="J19" s="190" t="s">
        <v>488</v>
      </c>
      <c r="K19" s="192"/>
      <c r="L19" s="17">
        <f t="shared" si="5"/>
        <v>92934</v>
      </c>
      <c r="M19" s="17">
        <f t="shared" si="6"/>
        <v>0</v>
      </c>
      <c r="AC19" s="15" t="s">
        <v>452</v>
      </c>
      <c r="AD19" s="40" t="s">
        <v>440</v>
      </c>
      <c r="AE19" s="39" t="s">
        <v>489</v>
      </c>
      <c r="AF19" s="35">
        <f ca="1" t="shared" si="4"/>
        <v>58640</v>
      </c>
      <c r="AG19" s="39"/>
      <c r="AH19" s="102" t="str">
        <f>+'廃棄物事業経費（歳入）'!B19</f>
        <v>47301</v>
      </c>
      <c r="AI19" s="2">
        <v>19</v>
      </c>
      <c r="AK19" s="26" t="s">
        <v>490</v>
      </c>
      <c r="AL19" s="28" t="s">
        <v>17</v>
      </c>
    </row>
    <row r="20" spans="2:38" ht="19.5" customHeight="1">
      <c r="B20" s="187" t="s">
        <v>491</v>
      </c>
      <c r="C20" s="187"/>
      <c r="D20" s="187"/>
      <c r="E20" s="29">
        <f>E11</f>
        <v>4951425</v>
      </c>
      <c r="F20" s="29">
        <f>F11</f>
        <v>588999</v>
      </c>
      <c r="H20" s="194"/>
      <c r="I20" s="180"/>
      <c r="J20" s="190" t="s">
        <v>492</v>
      </c>
      <c r="K20" s="192"/>
      <c r="L20" s="17">
        <f t="shared" si="5"/>
        <v>3875230</v>
      </c>
      <c r="M20" s="17">
        <f t="shared" si="6"/>
        <v>284563</v>
      </c>
      <c r="AC20" s="15" t="s">
        <v>465</v>
      </c>
      <c r="AD20" s="40" t="s">
        <v>440</v>
      </c>
      <c r="AE20" s="39" t="s">
        <v>493</v>
      </c>
      <c r="AF20" s="35">
        <f ca="1" t="shared" si="4"/>
        <v>879149</v>
      </c>
      <c r="AG20" s="39"/>
      <c r="AH20" s="102" t="str">
        <f>+'廃棄物事業経費（歳入）'!B20</f>
        <v>47302</v>
      </c>
      <c r="AI20" s="2">
        <v>20</v>
      </c>
      <c r="AK20" s="26" t="s">
        <v>494</v>
      </c>
      <c r="AL20" s="28" t="s">
        <v>18</v>
      </c>
    </row>
    <row r="21" spans="2:38" ht="19.5" customHeight="1">
      <c r="B21" s="187" t="s">
        <v>495</v>
      </c>
      <c r="C21" s="171"/>
      <c r="D21" s="171"/>
      <c r="E21" s="29">
        <f>L12+L27</f>
        <v>4975193</v>
      </c>
      <c r="F21" s="29">
        <f>M12+M27</f>
        <v>588999</v>
      </c>
      <c r="H21" s="194"/>
      <c r="I21" s="181"/>
      <c r="J21" s="190" t="s">
        <v>496</v>
      </c>
      <c r="K21" s="192"/>
      <c r="L21" s="17">
        <f t="shared" si="5"/>
        <v>278924</v>
      </c>
      <c r="M21" s="17">
        <f t="shared" si="6"/>
        <v>0</v>
      </c>
      <c r="AB21" s="28" t="s">
        <v>497</v>
      </c>
      <c r="AC21" s="15" t="s">
        <v>498</v>
      </c>
      <c r="AD21" s="40" t="s">
        <v>499</v>
      </c>
      <c r="AE21" s="39" t="s">
        <v>441</v>
      </c>
      <c r="AF21" s="35">
        <f ca="1" t="shared" si="4"/>
        <v>0</v>
      </c>
      <c r="AG21" s="39"/>
      <c r="AH21" s="102" t="str">
        <f>+'廃棄物事業経費（歳入）'!B21</f>
        <v>47303</v>
      </c>
      <c r="AI21" s="2">
        <v>21</v>
      </c>
      <c r="AK21" s="26" t="s">
        <v>500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94"/>
      <c r="I22" s="190" t="s">
        <v>501</v>
      </c>
      <c r="J22" s="191"/>
      <c r="K22" s="192"/>
      <c r="L22" s="17">
        <f t="shared" si="5"/>
        <v>55475</v>
      </c>
      <c r="M22" s="17">
        <f t="shared" si="6"/>
        <v>0</v>
      </c>
      <c r="AB22" s="28" t="s">
        <v>497</v>
      </c>
      <c r="AC22" s="15" t="s">
        <v>502</v>
      </c>
      <c r="AD22" s="40" t="s">
        <v>499</v>
      </c>
      <c r="AE22" s="39" t="s">
        <v>445</v>
      </c>
      <c r="AF22" s="35">
        <f ca="1" t="shared" si="4"/>
        <v>1130834</v>
      </c>
      <c r="AH22" s="102" t="str">
        <f>+'廃棄物事業経費（歳入）'!B22</f>
        <v>47306</v>
      </c>
      <c r="AI22" s="2">
        <v>22</v>
      </c>
      <c r="AK22" s="26" t="s">
        <v>503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94"/>
      <c r="I23" s="179" t="s">
        <v>504</v>
      </c>
      <c r="J23" s="173" t="s">
        <v>488</v>
      </c>
      <c r="K23" s="186"/>
      <c r="L23" s="17">
        <f t="shared" si="5"/>
        <v>3136211</v>
      </c>
      <c r="M23" s="17">
        <f t="shared" si="6"/>
        <v>435</v>
      </c>
      <c r="AB23" s="28" t="s">
        <v>497</v>
      </c>
      <c r="AC23" s="1" t="s">
        <v>505</v>
      </c>
      <c r="AD23" s="40" t="s">
        <v>499</v>
      </c>
      <c r="AE23" s="34" t="s">
        <v>449</v>
      </c>
      <c r="AF23" s="35">
        <f ca="1" t="shared" si="4"/>
        <v>2373</v>
      </c>
      <c r="AH23" s="102" t="str">
        <f>+'廃棄物事業経費（歳入）'!B23</f>
        <v>47308</v>
      </c>
      <c r="AI23" s="2">
        <v>23</v>
      </c>
      <c r="AK23" s="26" t="s">
        <v>506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94"/>
      <c r="I24" s="180"/>
      <c r="J24" s="190" t="s">
        <v>492</v>
      </c>
      <c r="K24" s="192"/>
      <c r="L24" s="17">
        <f t="shared" si="5"/>
        <v>2129478</v>
      </c>
      <c r="M24" s="17">
        <f t="shared" si="6"/>
        <v>373693</v>
      </c>
      <c r="AB24" s="28" t="s">
        <v>497</v>
      </c>
      <c r="AC24" s="15" t="s">
        <v>452</v>
      </c>
      <c r="AD24" s="40" t="s">
        <v>499</v>
      </c>
      <c r="AE24" s="39" t="s">
        <v>453</v>
      </c>
      <c r="AF24" s="35">
        <f ca="1" t="shared" si="4"/>
        <v>1409</v>
      </c>
      <c r="AH24" s="102" t="str">
        <f>+'廃棄物事業経費（歳入）'!B24</f>
        <v>47311</v>
      </c>
      <c r="AI24" s="2">
        <v>24</v>
      </c>
      <c r="AK24" s="26" t="s">
        <v>507</v>
      </c>
      <c r="AL24" s="28" t="s">
        <v>22</v>
      </c>
    </row>
    <row r="25" spans="8:38" ht="19.5" customHeight="1">
      <c r="H25" s="194"/>
      <c r="I25" s="180"/>
      <c r="J25" s="190" t="s">
        <v>496</v>
      </c>
      <c r="K25" s="192"/>
      <c r="L25" s="17">
        <f t="shared" si="5"/>
        <v>421329</v>
      </c>
      <c r="M25" s="17">
        <f t="shared" si="6"/>
        <v>44123</v>
      </c>
      <c r="AB25" s="28" t="s">
        <v>497</v>
      </c>
      <c r="AC25" s="15" t="s">
        <v>456</v>
      </c>
      <c r="AD25" s="40" t="s">
        <v>499</v>
      </c>
      <c r="AE25" s="39" t="s">
        <v>458</v>
      </c>
      <c r="AF25" s="35">
        <f ca="1" t="shared" si="4"/>
        <v>47277</v>
      </c>
      <c r="AH25" s="102" t="str">
        <f>+'廃棄物事業経費（歳入）'!B25</f>
        <v>47313</v>
      </c>
      <c r="AI25" s="2">
        <v>25</v>
      </c>
      <c r="AK25" s="26" t="s">
        <v>508</v>
      </c>
      <c r="AL25" s="28" t="s">
        <v>23</v>
      </c>
    </row>
    <row r="26" spans="8:38" ht="19.5" customHeight="1">
      <c r="H26" s="194"/>
      <c r="I26" s="181"/>
      <c r="J26" s="196" t="s">
        <v>452</v>
      </c>
      <c r="K26" s="197"/>
      <c r="L26" s="17">
        <f t="shared" si="5"/>
        <v>449737</v>
      </c>
      <c r="M26" s="17">
        <f t="shared" si="6"/>
        <v>50099</v>
      </c>
      <c r="AB26" s="28" t="s">
        <v>497</v>
      </c>
      <c r="AC26" s="1" t="s">
        <v>460</v>
      </c>
      <c r="AD26" s="40" t="s">
        <v>499</v>
      </c>
      <c r="AE26" s="34" t="s">
        <v>461</v>
      </c>
      <c r="AF26" s="35">
        <f ca="1" t="shared" si="4"/>
        <v>68918</v>
      </c>
      <c r="AH26" s="102" t="str">
        <f>+'廃棄物事業経費（歳入）'!B26</f>
        <v>47314</v>
      </c>
      <c r="AI26" s="2">
        <v>26</v>
      </c>
      <c r="AK26" s="26" t="s">
        <v>509</v>
      </c>
      <c r="AL26" s="28" t="s">
        <v>24</v>
      </c>
    </row>
    <row r="27" spans="8:38" ht="19.5" customHeight="1">
      <c r="H27" s="194"/>
      <c r="I27" s="190" t="s">
        <v>460</v>
      </c>
      <c r="J27" s="191"/>
      <c r="K27" s="192"/>
      <c r="L27" s="17">
        <f t="shared" si="5"/>
        <v>4906275</v>
      </c>
      <c r="M27" s="17">
        <f t="shared" si="6"/>
        <v>578189</v>
      </c>
      <c r="AB27" s="28" t="s">
        <v>497</v>
      </c>
      <c r="AC27" s="1" t="s">
        <v>510</v>
      </c>
      <c r="AD27" s="40" t="s">
        <v>499</v>
      </c>
      <c r="AE27" s="34" t="s">
        <v>511</v>
      </c>
      <c r="AF27" s="35">
        <f ca="1" t="shared" si="4"/>
        <v>1402581</v>
      </c>
      <c r="AH27" s="102" t="str">
        <f>+'廃棄物事業経費（歳入）'!B27</f>
        <v>47315</v>
      </c>
      <c r="AI27" s="2">
        <v>27</v>
      </c>
      <c r="AK27" s="26" t="s">
        <v>512</v>
      </c>
      <c r="AL27" s="28" t="s">
        <v>25</v>
      </c>
    </row>
    <row r="28" spans="8:38" ht="19.5" customHeight="1">
      <c r="H28" s="194"/>
      <c r="I28" s="190" t="s">
        <v>513</v>
      </c>
      <c r="J28" s="191"/>
      <c r="K28" s="192"/>
      <c r="L28" s="17">
        <f t="shared" si="5"/>
        <v>2415</v>
      </c>
      <c r="M28" s="17">
        <f t="shared" si="6"/>
        <v>0</v>
      </c>
      <c r="AB28" s="28" t="s">
        <v>497</v>
      </c>
      <c r="AC28" s="1" t="s">
        <v>514</v>
      </c>
      <c r="AD28" s="40" t="s">
        <v>499</v>
      </c>
      <c r="AE28" s="34" t="s">
        <v>469</v>
      </c>
      <c r="AF28" s="35">
        <f ca="1" t="shared" si="4"/>
        <v>556089</v>
      </c>
      <c r="AH28" s="102" t="str">
        <f>+'廃棄物事業経費（歳入）'!B28</f>
        <v>47324</v>
      </c>
      <c r="AI28" s="2">
        <v>28</v>
      </c>
      <c r="AK28" s="26" t="s">
        <v>515</v>
      </c>
      <c r="AL28" s="28" t="s">
        <v>26</v>
      </c>
    </row>
    <row r="29" spans="8:38" ht="19.5" customHeight="1">
      <c r="H29" s="194"/>
      <c r="I29" s="173" t="s">
        <v>464</v>
      </c>
      <c r="J29" s="185"/>
      <c r="K29" s="186"/>
      <c r="L29" s="19">
        <f>SUM(L15:L28)</f>
        <v>17891338</v>
      </c>
      <c r="M29" s="19">
        <f>SUM(M15:M28)</f>
        <v>1519606</v>
      </c>
      <c r="AB29" s="28" t="s">
        <v>497</v>
      </c>
      <c r="AC29" s="1" t="s">
        <v>516</v>
      </c>
      <c r="AD29" s="40" t="s">
        <v>499</v>
      </c>
      <c r="AE29" s="34" t="s">
        <v>474</v>
      </c>
      <c r="AF29" s="35">
        <f ca="1" t="shared" si="4"/>
        <v>543324</v>
      </c>
      <c r="AH29" s="102" t="str">
        <f>+'廃棄物事業経費（歳入）'!B29</f>
        <v>47325</v>
      </c>
      <c r="AI29" s="2">
        <v>29</v>
      </c>
      <c r="AK29" s="26" t="s">
        <v>517</v>
      </c>
      <c r="AL29" s="28" t="s">
        <v>27</v>
      </c>
    </row>
    <row r="30" spans="8:38" ht="19.5" customHeight="1">
      <c r="H30" s="195"/>
      <c r="I30" s="20"/>
      <c r="J30" s="24"/>
      <c r="K30" s="21" t="s">
        <v>468</v>
      </c>
      <c r="L30" s="23">
        <f>L29-L27</f>
        <v>12985063</v>
      </c>
      <c r="M30" s="23">
        <f>M29-M27</f>
        <v>941417</v>
      </c>
      <c r="AB30" s="28" t="s">
        <v>497</v>
      </c>
      <c r="AC30" s="1" t="s">
        <v>518</v>
      </c>
      <c r="AD30" s="40" t="s">
        <v>499</v>
      </c>
      <c r="AE30" s="34" t="s">
        <v>479</v>
      </c>
      <c r="AF30" s="35">
        <f ca="1" t="shared" si="4"/>
        <v>41336</v>
      </c>
      <c r="AH30" s="102" t="str">
        <f>+'廃棄物事業経費（歳入）'!B30</f>
        <v>47326</v>
      </c>
      <c r="AI30" s="2">
        <v>30</v>
      </c>
      <c r="AK30" s="26" t="s">
        <v>519</v>
      </c>
      <c r="AL30" s="28" t="s">
        <v>28</v>
      </c>
    </row>
    <row r="31" spans="8:38" ht="19.5" customHeight="1">
      <c r="H31" s="190" t="s">
        <v>452</v>
      </c>
      <c r="I31" s="191"/>
      <c r="J31" s="191"/>
      <c r="K31" s="192"/>
      <c r="L31" s="17">
        <f>AF41</f>
        <v>1127025</v>
      </c>
      <c r="M31" s="17">
        <f>AF62</f>
        <v>87678</v>
      </c>
      <c r="AB31" s="28" t="s">
        <v>497</v>
      </c>
      <c r="AC31" s="1" t="s">
        <v>520</v>
      </c>
      <c r="AD31" s="40" t="s">
        <v>499</v>
      </c>
      <c r="AE31" s="34" t="s">
        <v>485</v>
      </c>
      <c r="AF31" s="35">
        <f ca="1" t="shared" si="4"/>
        <v>92934</v>
      </c>
      <c r="AH31" s="102" t="str">
        <f>+'廃棄物事業経費（歳入）'!B31</f>
        <v>47327</v>
      </c>
      <c r="AI31" s="2">
        <v>31</v>
      </c>
      <c r="AK31" s="26" t="s">
        <v>521</v>
      </c>
      <c r="AL31" s="28" t="s">
        <v>29</v>
      </c>
    </row>
    <row r="32" spans="8:38" ht="19.5" customHeight="1">
      <c r="H32" s="173" t="s">
        <v>476</v>
      </c>
      <c r="I32" s="185"/>
      <c r="J32" s="185"/>
      <c r="K32" s="186"/>
      <c r="L32" s="19">
        <f>SUM(L13,L29,L31)</f>
        <v>20269174</v>
      </c>
      <c r="M32" s="19">
        <f>SUM(M13,M29,M31)</f>
        <v>1758875</v>
      </c>
      <c r="AB32" s="28" t="s">
        <v>497</v>
      </c>
      <c r="AC32" s="1" t="s">
        <v>522</v>
      </c>
      <c r="AD32" s="40" t="s">
        <v>499</v>
      </c>
      <c r="AE32" s="34" t="s">
        <v>489</v>
      </c>
      <c r="AF32" s="35">
        <f ca="1" t="shared" si="4"/>
        <v>3875230</v>
      </c>
      <c r="AH32" s="102" t="str">
        <f>+'廃棄物事業経費（歳入）'!B32</f>
        <v>47328</v>
      </c>
      <c r="AI32" s="2">
        <v>32</v>
      </c>
      <c r="AK32" s="26" t="s">
        <v>523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468</v>
      </c>
      <c r="L33" s="23">
        <f>SUM(L14,L30,L31)</f>
        <v>15293981</v>
      </c>
      <c r="M33" s="23">
        <f>SUM(M14,M30,M31)</f>
        <v>1169876</v>
      </c>
      <c r="AB33" s="28" t="s">
        <v>497</v>
      </c>
      <c r="AC33" s="1" t="s">
        <v>524</v>
      </c>
      <c r="AD33" s="40" t="s">
        <v>499</v>
      </c>
      <c r="AE33" s="34" t="s">
        <v>493</v>
      </c>
      <c r="AF33" s="35">
        <f ca="1" t="shared" si="4"/>
        <v>278924</v>
      </c>
      <c r="AH33" s="102" t="str">
        <f>+'廃棄物事業経費（歳入）'!B33</f>
        <v>47329</v>
      </c>
      <c r="AI33" s="2">
        <v>33</v>
      </c>
      <c r="AK33" s="26" t="s">
        <v>525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497</v>
      </c>
      <c r="AC34" s="15" t="s">
        <v>501</v>
      </c>
      <c r="AD34" s="40" t="s">
        <v>499</v>
      </c>
      <c r="AE34" s="34" t="s">
        <v>526</v>
      </c>
      <c r="AF34" s="35">
        <f ca="1" t="shared" si="4"/>
        <v>55475</v>
      </c>
      <c r="AH34" s="102" t="str">
        <f>+'廃棄物事業経費（歳入）'!B34</f>
        <v>47348</v>
      </c>
      <c r="AI34" s="2">
        <v>34</v>
      </c>
      <c r="AK34" s="26" t="s">
        <v>527</v>
      </c>
      <c r="AL34" s="28" t="s">
        <v>32</v>
      </c>
    </row>
    <row r="35" spans="28:38" ht="14.25" hidden="1">
      <c r="AB35" s="28" t="s">
        <v>497</v>
      </c>
      <c r="AC35" s="1" t="s">
        <v>528</v>
      </c>
      <c r="AD35" s="40" t="s">
        <v>499</v>
      </c>
      <c r="AE35" s="34" t="s">
        <v>529</v>
      </c>
      <c r="AF35" s="35">
        <f ca="1" t="shared" si="4"/>
        <v>3136211</v>
      </c>
      <c r="AH35" s="102" t="str">
        <f>+'廃棄物事業経費（歳入）'!B35</f>
        <v>47350</v>
      </c>
      <c r="AI35" s="2">
        <v>35</v>
      </c>
      <c r="AK35" s="135" t="s">
        <v>530</v>
      </c>
      <c r="AL35" s="28" t="s">
        <v>531</v>
      </c>
    </row>
    <row r="36" spans="28:38" ht="14.25" hidden="1">
      <c r="AB36" s="28" t="s">
        <v>497</v>
      </c>
      <c r="AC36" s="1" t="s">
        <v>532</v>
      </c>
      <c r="AD36" s="40" t="s">
        <v>499</v>
      </c>
      <c r="AE36" s="34" t="s">
        <v>533</v>
      </c>
      <c r="AF36" s="35">
        <f ca="1" t="shared" si="4"/>
        <v>2129478</v>
      </c>
      <c r="AH36" s="102" t="str">
        <f>+'廃棄物事業経費（歳入）'!B36</f>
        <v>47353</v>
      </c>
      <c r="AI36" s="2">
        <v>36</v>
      </c>
      <c r="AK36" s="135" t="s">
        <v>534</v>
      </c>
      <c r="AL36" s="28" t="s">
        <v>535</v>
      </c>
    </row>
    <row r="37" spans="28:38" ht="14.25" hidden="1">
      <c r="AB37" s="28" t="s">
        <v>497</v>
      </c>
      <c r="AC37" s="1" t="s">
        <v>536</v>
      </c>
      <c r="AD37" s="40" t="s">
        <v>499</v>
      </c>
      <c r="AE37" s="34" t="s">
        <v>537</v>
      </c>
      <c r="AF37" s="35">
        <f ca="1" t="shared" si="4"/>
        <v>421329</v>
      </c>
      <c r="AH37" s="102" t="str">
        <f>+'廃棄物事業経費（歳入）'!B37</f>
        <v>47354</v>
      </c>
      <c r="AI37" s="2">
        <v>37</v>
      </c>
      <c r="AK37" s="135" t="s">
        <v>538</v>
      </c>
      <c r="AL37" s="28" t="s">
        <v>539</v>
      </c>
    </row>
    <row r="38" spans="28:38" ht="14.25" hidden="1">
      <c r="AB38" s="28" t="s">
        <v>497</v>
      </c>
      <c r="AC38" s="1" t="s">
        <v>452</v>
      </c>
      <c r="AD38" s="40" t="s">
        <v>499</v>
      </c>
      <c r="AE38" s="34" t="s">
        <v>540</v>
      </c>
      <c r="AF38" s="34">
        <f ca="1" t="shared" si="4"/>
        <v>449737</v>
      </c>
      <c r="AH38" s="102" t="str">
        <f>+'廃棄物事業経費（歳入）'!B38</f>
        <v>47355</v>
      </c>
      <c r="AI38" s="2">
        <v>38</v>
      </c>
      <c r="AK38" s="135" t="s">
        <v>541</v>
      </c>
      <c r="AL38" s="28" t="s">
        <v>542</v>
      </c>
    </row>
    <row r="39" spans="28:38" ht="14.25" hidden="1">
      <c r="AB39" s="28" t="s">
        <v>497</v>
      </c>
      <c r="AC39" s="1" t="s">
        <v>460</v>
      </c>
      <c r="AD39" s="40" t="s">
        <v>499</v>
      </c>
      <c r="AE39" s="34" t="s">
        <v>543</v>
      </c>
      <c r="AF39" s="34">
        <f ca="1" t="shared" si="4"/>
        <v>4906275</v>
      </c>
      <c r="AH39" s="102" t="str">
        <f>+'廃棄物事業経費（歳入）'!B39</f>
        <v>47356</v>
      </c>
      <c r="AI39" s="2">
        <v>39</v>
      </c>
      <c r="AK39" s="135" t="s">
        <v>544</v>
      </c>
      <c r="AL39" s="28" t="s">
        <v>545</v>
      </c>
    </row>
    <row r="40" spans="28:38" ht="14.25" hidden="1">
      <c r="AB40" s="28" t="s">
        <v>497</v>
      </c>
      <c r="AC40" s="1" t="s">
        <v>40</v>
      </c>
      <c r="AD40" s="40" t="s">
        <v>499</v>
      </c>
      <c r="AE40" s="34" t="s">
        <v>546</v>
      </c>
      <c r="AF40" s="34">
        <f ca="1" t="shared" si="4"/>
        <v>2415</v>
      </c>
      <c r="AH40" s="102" t="str">
        <f>+'廃棄物事業経費（歳入）'!B40</f>
        <v>47357</v>
      </c>
      <c r="AI40" s="2">
        <v>40</v>
      </c>
      <c r="AK40" s="135" t="s">
        <v>547</v>
      </c>
      <c r="AL40" s="28" t="s">
        <v>548</v>
      </c>
    </row>
    <row r="41" spans="28:38" ht="14.25" hidden="1">
      <c r="AB41" s="28" t="s">
        <v>497</v>
      </c>
      <c r="AC41" s="1" t="s">
        <v>452</v>
      </c>
      <c r="AD41" s="40" t="s">
        <v>499</v>
      </c>
      <c r="AE41" s="34" t="s">
        <v>549</v>
      </c>
      <c r="AF41" s="34">
        <f ca="1" t="shared" si="4"/>
        <v>1127025</v>
      </c>
      <c r="AH41" s="102" t="str">
        <f>+'廃棄物事業経費（歳入）'!B41</f>
        <v>47358</v>
      </c>
      <c r="AI41" s="2">
        <v>41</v>
      </c>
      <c r="AK41" s="135" t="s">
        <v>550</v>
      </c>
      <c r="AL41" s="28" t="s">
        <v>551</v>
      </c>
    </row>
    <row r="42" spans="28:38" ht="14.25" hidden="1">
      <c r="AB42" s="28" t="s">
        <v>552</v>
      </c>
      <c r="AC42" s="15" t="s">
        <v>498</v>
      </c>
      <c r="AD42" s="40" t="s">
        <v>499</v>
      </c>
      <c r="AE42" s="34" t="s">
        <v>553</v>
      </c>
      <c r="AF42" s="34">
        <f ca="1" t="shared" si="4"/>
        <v>0</v>
      </c>
      <c r="AH42" s="102" t="str">
        <f>+'廃棄物事業経費（歳入）'!B42</f>
        <v>47359</v>
      </c>
      <c r="AI42" s="2">
        <v>42</v>
      </c>
      <c r="AK42" s="135" t="s">
        <v>554</v>
      </c>
      <c r="AL42" s="28" t="s">
        <v>555</v>
      </c>
    </row>
    <row r="43" spans="28:38" ht="14.25" hidden="1">
      <c r="AB43" s="28" t="s">
        <v>552</v>
      </c>
      <c r="AC43" s="15" t="s">
        <v>502</v>
      </c>
      <c r="AD43" s="40" t="s">
        <v>499</v>
      </c>
      <c r="AE43" s="34" t="s">
        <v>556</v>
      </c>
      <c r="AF43" s="34">
        <f ca="1" t="shared" si="4"/>
        <v>104076</v>
      </c>
      <c r="AH43" s="102" t="str">
        <f>+'廃棄物事業経費（歳入）'!B43</f>
        <v>47360</v>
      </c>
      <c r="AI43" s="2">
        <v>43</v>
      </c>
      <c r="AK43" s="135" t="s">
        <v>557</v>
      </c>
      <c r="AL43" s="28" t="s">
        <v>558</v>
      </c>
    </row>
    <row r="44" spans="28:38" ht="14.25" hidden="1">
      <c r="AB44" s="28" t="s">
        <v>552</v>
      </c>
      <c r="AC44" s="1" t="s">
        <v>505</v>
      </c>
      <c r="AD44" s="40" t="s">
        <v>499</v>
      </c>
      <c r="AE44" s="34" t="s">
        <v>559</v>
      </c>
      <c r="AF44" s="34">
        <f ca="1" t="shared" si="4"/>
        <v>0</v>
      </c>
      <c r="AH44" s="102" t="str">
        <f>+'廃棄物事業経費（歳入）'!B44</f>
        <v>47361</v>
      </c>
      <c r="AI44" s="2">
        <v>44</v>
      </c>
      <c r="AK44" s="135" t="s">
        <v>560</v>
      </c>
      <c r="AL44" s="28" t="s">
        <v>561</v>
      </c>
    </row>
    <row r="45" spans="28:38" ht="14.25" hidden="1">
      <c r="AB45" s="28" t="s">
        <v>552</v>
      </c>
      <c r="AC45" s="15" t="s">
        <v>452</v>
      </c>
      <c r="AD45" s="40" t="s">
        <v>499</v>
      </c>
      <c r="AE45" s="34" t="s">
        <v>562</v>
      </c>
      <c r="AF45" s="34">
        <f ca="1" t="shared" si="4"/>
        <v>36705</v>
      </c>
      <c r="AH45" s="102" t="str">
        <f>+'廃棄物事業経費（歳入）'!B45</f>
        <v>47362</v>
      </c>
      <c r="AI45" s="2">
        <v>45</v>
      </c>
      <c r="AK45" s="135" t="s">
        <v>563</v>
      </c>
      <c r="AL45" s="28" t="s">
        <v>564</v>
      </c>
    </row>
    <row r="46" spans="28:38" ht="14.25" hidden="1">
      <c r="AB46" s="28" t="s">
        <v>552</v>
      </c>
      <c r="AC46" s="15" t="s">
        <v>456</v>
      </c>
      <c r="AD46" s="40" t="s">
        <v>499</v>
      </c>
      <c r="AE46" s="34" t="s">
        <v>565</v>
      </c>
      <c r="AF46" s="34">
        <f ca="1" t="shared" si="4"/>
        <v>0</v>
      </c>
      <c r="AH46" s="102" t="str">
        <f>+'廃棄物事業経費（歳入）'!B46</f>
        <v>47375</v>
      </c>
      <c r="AI46" s="2">
        <v>46</v>
      </c>
      <c r="AK46" s="135" t="s">
        <v>566</v>
      </c>
      <c r="AL46" s="28" t="s">
        <v>567</v>
      </c>
    </row>
    <row r="47" spans="28:38" ht="14.25" hidden="1">
      <c r="AB47" s="28" t="s">
        <v>552</v>
      </c>
      <c r="AC47" s="1" t="s">
        <v>460</v>
      </c>
      <c r="AD47" s="40" t="s">
        <v>499</v>
      </c>
      <c r="AE47" s="34" t="s">
        <v>568</v>
      </c>
      <c r="AF47" s="34">
        <f ca="1" t="shared" si="4"/>
        <v>10810</v>
      </c>
      <c r="AH47" s="102" t="str">
        <f>+'廃棄物事業経費（歳入）'!B47</f>
        <v>47381</v>
      </c>
      <c r="AI47" s="2">
        <v>47</v>
      </c>
      <c r="AK47" s="135" t="s">
        <v>569</v>
      </c>
      <c r="AL47" s="28" t="s">
        <v>570</v>
      </c>
    </row>
    <row r="48" spans="28:38" ht="14.25" hidden="1">
      <c r="AB48" s="28" t="s">
        <v>552</v>
      </c>
      <c r="AC48" s="1" t="s">
        <v>510</v>
      </c>
      <c r="AD48" s="40" t="s">
        <v>499</v>
      </c>
      <c r="AE48" s="34" t="s">
        <v>571</v>
      </c>
      <c r="AF48" s="34">
        <f ca="1" t="shared" si="4"/>
        <v>164948</v>
      </c>
      <c r="AH48" s="102" t="str">
        <f>+'廃棄物事業経費（歳入）'!B48</f>
        <v>47382</v>
      </c>
      <c r="AI48" s="2">
        <v>48</v>
      </c>
      <c r="AK48" s="135" t="s">
        <v>572</v>
      </c>
      <c r="AL48" s="28" t="s">
        <v>573</v>
      </c>
    </row>
    <row r="49" spans="28:38" ht="14.25" hidden="1">
      <c r="AB49" s="28" t="s">
        <v>552</v>
      </c>
      <c r="AC49" s="1" t="s">
        <v>514</v>
      </c>
      <c r="AD49" s="40" t="s">
        <v>499</v>
      </c>
      <c r="AE49" s="34" t="s">
        <v>574</v>
      </c>
      <c r="AF49" s="34">
        <f ca="1" t="shared" si="4"/>
        <v>12</v>
      </c>
      <c r="AG49" s="28"/>
      <c r="AH49" s="102" t="str">
        <f>+'廃棄物事業経費（歳入）'!B49</f>
        <v>47803</v>
      </c>
      <c r="AI49" s="2">
        <v>49</v>
      </c>
      <c r="AK49" s="135" t="s">
        <v>575</v>
      </c>
      <c r="AL49" s="28" t="s">
        <v>576</v>
      </c>
    </row>
    <row r="50" spans="28:38" ht="14.25" hidden="1">
      <c r="AB50" s="28" t="s">
        <v>552</v>
      </c>
      <c r="AC50" s="1" t="s">
        <v>516</v>
      </c>
      <c r="AD50" s="40" t="s">
        <v>499</v>
      </c>
      <c r="AE50" s="34" t="s">
        <v>577</v>
      </c>
      <c r="AF50" s="34">
        <f ca="1" t="shared" si="4"/>
        <v>23544</v>
      </c>
      <c r="AG50" s="28"/>
      <c r="AH50" s="102" t="str">
        <f>+'廃棄物事業経費（歳入）'!B50</f>
        <v>47804</v>
      </c>
      <c r="AI50" s="2">
        <v>50</v>
      </c>
      <c r="AK50" s="135" t="s">
        <v>578</v>
      </c>
      <c r="AL50" s="28" t="s">
        <v>579</v>
      </c>
    </row>
    <row r="51" spans="28:38" ht="14.25" hidden="1">
      <c r="AB51" s="28" t="s">
        <v>552</v>
      </c>
      <c r="AC51" s="1" t="s">
        <v>518</v>
      </c>
      <c r="AD51" s="40" t="s">
        <v>499</v>
      </c>
      <c r="AE51" s="34" t="s">
        <v>580</v>
      </c>
      <c r="AF51" s="34">
        <f ca="1" t="shared" si="4"/>
        <v>0</v>
      </c>
      <c r="AG51" s="28"/>
      <c r="AH51" s="102" t="str">
        <f>+'廃棄物事業経費（歳入）'!B51</f>
        <v>47808</v>
      </c>
      <c r="AI51" s="2">
        <v>51</v>
      </c>
      <c r="AK51" s="135" t="s">
        <v>581</v>
      </c>
      <c r="AL51" s="28" t="s">
        <v>582</v>
      </c>
    </row>
    <row r="52" spans="28:38" ht="14.25" hidden="1">
      <c r="AB52" s="28" t="s">
        <v>552</v>
      </c>
      <c r="AC52" s="1" t="s">
        <v>520</v>
      </c>
      <c r="AD52" s="40" t="s">
        <v>499</v>
      </c>
      <c r="AE52" s="34" t="s">
        <v>583</v>
      </c>
      <c r="AF52" s="34">
        <f ca="1" t="shared" si="4"/>
        <v>0</v>
      </c>
      <c r="AG52" s="28"/>
      <c r="AH52" s="102" t="str">
        <f>+'廃棄物事業経費（歳入）'!B52</f>
        <v>47809</v>
      </c>
      <c r="AI52" s="2">
        <v>52</v>
      </c>
      <c r="AK52" s="135" t="s">
        <v>584</v>
      </c>
      <c r="AL52" s="28" t="s">
        <v>585</v>
      </c>
    </row>
    <row r="53" spans="28:35" ht="14.25" hidden="1">
      <c r="AB53" s="28" t="s">
        <v>552</v>
      </c>
      <c r="AC53" s="1" t="s">
        <v>522</v>
      </c>
      <c r="AD53" s="40" t="s">
        <v>499</v>
      </c>
      <c r="AE53" s="34" t="s">
        <v>586</v>
      </c>
      <c r="AF53" s="34">
        <f ca="1" t="shared" si="4"/>
        <v>284563</v>
      </c>
      <c r="AG53" s="28"/>
      <c r="AH53" s="102" t="str">
        <f>+'廃棄物事業経費（歳入）'!B53</f>
        <v>47818</v>
      </c>
      <c r="AI53" s="2">
        <v>53</v>
      </c>
    </row>
    <row r="54" spans="28:35" ht="14.25" hidden="1">
      <c r="AB54" s="28" t="s">
        <v>552</v>
      </c>
      <c r="AC54" s="1" t="s">
        <v>524</v>
      </c>
      <c r="AD54" s="40" t="s">
        <v>499</v>
      </c>
      <c r="AE54" s="34" t="s">
        <v>587</v>
      </c>
      <c r="AF54" s="34">
        <f ca="1" t="shared" si="4"/>
        <v>0</v>
      </c>
      <c r="AG54" s="28"/>
      <c r="AH54" s="102" t="str">
        <f>+'廃棄物事業経費（歳入）'!B54</f>
        <v>47822</v>
      </c>
      <c r="AI54" s="2">
        <v>54</v>
      </c>
    </row>
    <row r="55" spans="28:35" ht="14.25" hidden="1">
      <c r="AB55" s="28" t="s">
        <v>552</v>
      </c>
      <c r="AC55" s="15" t="s">
        <v>501</v>
      </c>
      <c r="AD55" s="40" t="s">
        <v>499</v>
      </c>
      <c r="AE55" s="34" t="s">
        <v>588</v>
      </c>
      <c r="AF55" s="34">
        <f ca="1" t="shared" si="4"/>
        <v>0</v>
      </c>
      <c r="AG55" s="28"/>
      <c r="AH55" s="102" t="str">
        <f>+'廃棄物事業経費（歳入）'!B55</f>
        <v>47823</v>
      </c>
      <c r="AI55" s="2">
        <v>55</v>
      </c>
    </row>
    <row r="56" spans="28:35" ht="14.25" hidden="1">
      <c r="AB56" s="28" t="s">
        <v>552</v>
      </c>
      <c r="AC56" s="1" t="s">
        <v>528</v>
      </c>
      <c r="AD56" s="40" t="s">
        <v>499</v>
      </c>
      <c r="AE56" s="34" t="s">
        <v>589</v>
      </c>
      <c r="AF56" s="34">
        <f ca="1" t="shared" si="4"/>
        <v>435</v>
      </c>
      <c r="AG56" s="28"/>
      <c r="AH56" s="102" t="str">
        <f>+'廃棄物事業経費（歳入）'!B56</f>
        <v>47825</v>
      </c>
      <c r="AI56" s="2">
        <v>56</v>
      </c>
    </row>
    <row r="57" spans="28:35" ht="14.25" hidden="1">
      <c r="AB57" s="28" t="s">
        <v>552</v>
      </c>
      <c r="AC57" s="1" t="s">
        <v>532</v>
      </c>
      <c r="AD57" s="40" t="s">
        <v>499</v>
      </c>
      <c r="AE57" s="34" t="s">
        <v>590</v>
      </c>
      <c r="AF57" s="34">
        <f ca="1" t="shared" si="4"/>
        <v>373693</v>
      </c>
      <c r="AG57" s="28"/>
      <c r="AH57" s="102" t="str">
        <f>+'廃棄物事業経費（歳入）'!B57</f>
        <v>47829</v>
      </c>
      <c r="AI57" s="2">
        <v>57</v>
      </c>
    </row>
    <row r="58" spans="28:35" ht="14.25" hidden="1">
      <c r="AB58" s="28" t="s">
        <v>552</v>
      </c>
      <c r="AC58" s="1" t="s">
        <v>536</v>
      </c>
      <c r="AD58" s="40" t="s">
        <v>499</v>
      </c>
      <c r="AE58" s="34" t="s">
        <v>591</v>
      </c>
      <c r="AF58" s="34">
        <f ca="1" t="shared" si="4"/>
        <v>44123</v>
      </c>
      <c r="AG58" s="28"/>
      <c r="AH58" s="102" t="str">
        <f>+'廃棄物事業経費（歳入）'!B58</f>
        <v>47839</v>
      </c>
      <c r="AI58" s="2">
        <v>58</v>
      </c>
    </row>
    <row r="59" spans="28:35" ht="14.25" hidden="1">
      <c r="AB59" s="28" t="s">
        <v>552</v>
      </c>
      <c r="AC59" s="1" t="s">
        <v>452</v>
      </c>
      <c r="AD59" s="40" t="s">
        <v>499</v>
      </c>
      <c r="AE59" s="34" t="s">
        <v>592</v>
      </c>
      <c r="AF59" s="34">
        <f ca="1" t="shared" si="4"/>
        <v>50099</v>
      </c>
      <c r="AG59" s="28"/>
      <c r="AH59" s="102" t="str">
        <f>+'廃棄物事業経費（歳入）'!B59</f>
        <v>47840</v>
      </c>
      <c r="AI59" s="2">
        <v>59</v>
      </c>
    </row>
    <row r="60" spans="28:35" ht="14.25" hidden="1">
      <c r="AB60" s="28" t="s">
        <v>552</v>
      </c>
      <c r="AC60" s="1" t="s">
        <v>460</v>
      </c>
      <c r="AD60" s="40" t="s">
        <v>499</v>
      </c>
      <c r="AE60" s="34" t="s">
        <v>593</v>
      </c>
      <c r="AF60" s="34">
        <f ca="1" t="shared" si="4"/>
        <v>578189</v>
      </c>
      <c r="AG60" s="28"/>
      <c r="AH60" s="102" t="str">
        <f>+'廃棄物事業経費（歳入）'!B60</f>
        <v>47842</v>
      </c>
      <c r="AI60" s="2">
        <v>60</v>
      </c>
    </row>
    <row r="61" spans="28:35" ht="14.25" hidden="1">
      <c r="AB61" s="28" t="s">
        <v>552</v>
      </c>
      <c r="AC61" s="1" t="s">
        <v>40</v>
      </c>
      <c r="AD61" s="40" t="s">
        <v>499</v>
      </c>
      <c r="AE61" s="34" t="s">
        <v>594</v>
      </c>
      <c r="AF61" s="34">
        <f ca="1" t="shared" si="4"/>
        <v>0</v>
      </c>
      <c r="AG61" s="28"/>
      <c r="AH61" s="102" t="e">
        <f>+廃棄物事業経費（歳入）!#REF!</f>
        <v>#REF!</v>
      </c>
      <c r="AI61" s="2">
        <v>61</v>
      </c>
    </row>
    <row r="62" spans="28:35" ht="14.25" hidden="1">
      <c r="AB62" s="28" t="s">
        <v>552</v>
      </c>
      <c r="AC62" s="1" t="s">
        <v>452</v>
      </c>
      <c r="AD62" s="40" t="s">
        <v>499</v>
      </c>
      <c r="AE62" s="34" t="s">
        <v>595</v>
      </c>
      <c r="AF62" s="34">
        <f ca="1" t="shared" si="4"/>
        <v>87678</v>
      </c>
      <c r="AG62" s="28"/>
      <c r="AH62" s="102" t="e">
        <f>+廃棄物事業経費（歳入）!#REF!</f>
        <v>#REF!</v>
      </c>
      <c r="AI62" s="2">
        <v>62</v>
      </c>
    </row>
    <row r="63" spans="29:35" ht="14.25" hidden="1">
      <c r="AC63" s="28"/>
      <c r="AD63" s="28"/>
      <c r="AE63" s="28"/>
      <c r="AF63" s="28"/>
      <c r="AG63" s="28"/>
      <c r="AH63" s="102" t="e">
        <f>+廃棄物事業経費（歳入）!#REF!</f>
        <v>#REF!</v>
      </c>
      <c r="AI63" s="2">
        <v>63</v>
      </c>
    </row>
    <row r="64" spans="29:35" ht="14.25" hidden="1">
      <c r="AC64" s="28"/>
      <c r="AD64" s="28"/>
      <c r="AE64" s="28"/>
      <c r="AF64" s="28"/>
      <c r="AG64" s="28"/>
      <c r="AH64" s="102" t="e">
        <f>+廃棄物事業経費（歳入）!#REF!</f>
        <v>#REF!</v>
      </c>
      <c r="AI64" s="2">
        <v>64</v>
      </c>
    </row>
    <row r="65" spans="34:35" ht="14.25" hidden="1">
      <c r="AH65" s="102" t="e">
        <f>+廃棄物事業経費（歳入）!#REF!</f>
        <v>#REF!</v>
      </c>
      <c r="AI65" s="2">
        <v>65</v>
      </c>
    </row>
    <row r="66" spans="34:35" ht="14.25" hidden="1">
      <c r="AH66" s="102" t="e">
        <f>+廃棄物事業経費（歳入）!#REF!</f>
        <v>#REF!</v>
      </c>
      <c r="AI66" s="2">
        <v>66</v>
      </c>
    </row>
    <row r="67" spans="34:35" ht="14.25" hidden="1">
      <c r="AH67" s="102" t="e">
        <f>+廃棄物事業経費（歳入）!#REF!</f>
        <v>#REF!</v>
      </c>
      <c r="AI67" s="2">
        <v>67</v>
      </c>
    </row>
    <row r="68" spans="34:35" ht="14.25" hidden="1">
      <c r="AH68" s="102" t="e">
        <f>+廃棄物事業経費（歳入）!#REF!</f>
        <v>#REF!</v>
      </c>
      <c r="AI68" s="2">
        <v>68</v>
      </c>
    </row>
    <row r="69" spans="34:35" ht="14.25" hidden="1">
      <c r="AH69" s="102" t="e">
        <f>+廃棄物事業経費（歳入）!#REF!</f>
        <v>#REF!</v>
      </c>
      <c r="AI69" s="2">
        <v>69</v>
      </c>
    </row>
    <row r="70" spans="34:35" ht="14.25" hidden="1">
      <c r="AH70" s="102" t="e">
        <f>+廃棄物事業経費（歳入）!#REF!</f>
        <v>#REF!</v>
      </c>
      <c r="AI70" s="2">
        <v>70</v>
      </c>
    </row>
    <row r="71" spans="34:35" ht="14.25" hidden="1">
      <c r="AH71" s="102" t="e">
        <f>+廃棄物事業経費（歳入）!#REF!</f>
        <v>#REF!</v>
      </c>
      <c r="AI71" s="2">
        <v>71</v>
      </c>
    </row>
    <row r="72" spans="34:35" ht="14.25" hidden="1">
      <c r="AH72" s="102" t="e">
        <f>+廃棄物事業経費（歳入）!#REF!</f>
        <v>#REF!</v>
      </c>
      <c r="AI72" s="2">
        <v>72</v>
      </c>
    </row>
    <row r="73" spans="34:35" ht="14.25" hidden="1">
      <c r="AH73" s="102" t="e">
        <f>+廃棄物事業経費（歳入）!#REF!</f>
        <v>#REF!</v>
      </c>
      <c r="AI73" s="2">
        <v>73</v>
      </c>
    </row>
    <row r="74" spans="34:35" ht="14.25" hidden="1">
      <c r="AH74" s="102" t="e">
        <f>+廃棄物事業経費（歳入）!#REF!</f>
        <v>#REF!</v>
      </c>
      <c r="AI74" s="2">
        <v>74</v>
      </c>
    </row>
    <row r="75" spans="34:35" ht="14.25" hidden="1">
      <c r="AH75" s="102" t="e">
        <f>+廃棄物事業経費（歳入）!#REF!</f>
        <v>#REF!</v>
      </c>
      <c r="AI75" s="2">
        <v>75</v>
      </c>
    </row>
    <row r="76" spans="34:35" ht="14.25" hidden="1">
      <c r="AH76" s="102" t="e">
        <f>+廃棄物事業経費（歳入）!#REF!</f>
        <v>#REF!</v>
      </c>
      <c r="AI76" s="2">
        <v>76</v>
      </c>
    </row>
    <row r="77" spans="34:35" ht="14.25" hidden="1">
      <c r="AH77" s="102" t="e">
        <f>+廃棄物事業経費（歳入）!#REF!</f>
        <v>#REF!</v>
      </c>
      <c r="AI77" s="2">
        <v>77</v>
      </c>
    </row>
    <row r="78" spans="34:35" ht="14.25" hidden="1">
      <c r="AH78" s="102" t="e">
        <f>+廃棄物事業経費（歳入）!#REF!</f>
        <v>#REF!</v>
      </c>
      <c r="AI78" s="2">
        <v>78</v>
      </c>
    </row>
    <row r="79" spans="34:35" ht="14.25" hidden="1">
      <c r="AH79" s="102" t="e">
        <f>+廃棄物事業経費（歳入）!#REF!</f>
        <v>#REF!</v>
      </c>
      <c r="AI79" s="2">
        <v>79</v>
      </c>
    </row>
    <row r="80" spans="34:35" ht="14.25" hidden="1">
      <c r="AH80" s="102" t="e">
        <f>+廃棄物事業経費（歳入）!#REF!</f>
        <v>#REF!</v>
      </c>
      <c r="AI80" s="2">
        <v>80</v>
      </c>
    </row>
    <row r="81" spans="34:35" ht="14.25" hidden="1">
      <c r="AH81" s="102" t="e">
        <f>+廃棄物事業経費（歳入）!#REF!</f>
        <v>#REF!</v>
      </c>
      <c r="AI81" s="2">
        <v>81</v>
      </c>
    </row>
    <row r="82" spans="34:35" ht="14.25" hidden="1">
      <c r="AH82" s="102" t="e">
        <f>+廃棄物事業経費（歳入）!#REF!</f>
        <v>#REF!</v>
      </c>
      <c r="AI82" s="2">
        <v>82</v>
      </c>
    </row>
    <row r="83" spans="34:35" ht="14.25" hidden="1">
      <c r="AH83" s="102" t="e">
        <f>+廃棄物事業経費（歳入）!#REF!</f>
        <v>#REF!</v>
      </c>
      <c r="AI83" s="2">
        <v>83</v>
      </c>
    </row>
    <row r="84" spans="34:35" ht="14.25" hidden="1">
      <c r="AH84" s="102" t="e">
        <f>+廃棄物事業経費（歳入）!#REF!</f>
        <v>#REF!</v>
      </c>
      <c r="AI84" s="2">
        <v>84</v>
      </c>
    </row>
    <row r="85" spans="34:35" ht="14.25" hidden="1">
      <c r="AH85" s="102" t="e">
        <f>+廃棄物事業経費（歳入）!#REF!</f>
        <v>#REF!</v>
      </c>
      <c r="AI85" s="2">
        <v>85</v>
      </c>
    </row>
    <row r="86" spans="34:35" ht="14.25" hidden="1">
      <c r="AH86" s="102" t="e">
        <f>+廃棄物事業経費（歳入）!#REF!</f>
        <v>#REF!</v>
      </c>
      <c r="AI86" s="2">
        <v>86</v>
      </c>
    </row>
    <row r="87" spans="34:35" ht="14.25" hidden="1">
      <c r="AH87" s="102" t="e">
        <f>+廃棄物事業経費（歳入）!#REF!</f>
        <v>#REF!</v>
      </c>
      <c r="AI87" s="2">
        <v>87</v>
      </c>
    </row>
    <row r="88" spans="34:35" ht="14.25" hidden="1">
      <c r="AH88" s="102" t="e">
        <f>+廃棄物事業経費（歳入）!#REF!</f>
        <v>#REF!</v>
      </c>
      <c r="AI88" s="2">
        <v>88</v>
      </c>
    </row>
    <row r="89" spans="34:35" ht="14.25" hidden="1">
      <c r="AH89" s="102" t="e">
        <f>+廃棄物事業経費（歳入）!#REF!</f>
        <v>#REF!</v>
      </c>
      <c r="AI89" s="2">
        <v>89</v>
      </c>
    </row>
    <row r="90" spans="34:35" ht="14.25" hidden="1">
      <c r="AH90" s="102" t="e">
        <f>+廃棄物事業経費（歳入）!#REF!</f>
        <v>#REF!</v>
      </c>
      <c r="AI90" s="2">
        <v>90</v>
      </c>
    </row>
    <row r="91" spans="34:35" ht="14.25" hidden="1">
      <c r="AH91" s="102" t="e">
        <f>+廃棄物事業経費（歳入）!#REF!</f>
        <v>#REF!</v>
      </c>
      <c r="AI91" s="2">
        <v>91</v>
      </c>
    </row>
    <row r="92" spans="34:35" ht="14.25" hidden="1">
      <c r="AH92" s="102" t="e">
        <f>+廃棄物事業経費（歳入）!#REF!</f>
        <v>#REF!</v>
      </c>
      <c r="AI92" s="2">
        <v>92</v>
      </c>
    </row>
    <row r="93" spans="34:35" ht="14.25" hidden="1">
      <c r="AH93" s="102" t="e">
        <f>+廃棄物事業経費（歳入）!#REF!</f>
        <v>#REF!</v>
      </c>
      <c r="AI93" s="2">
        <v>93</v>
      </c>
    </row>
    <row r="94" spans="34:35" ht="14.25" hidden="1">
      <c r="AH94" s="102" t="e">
        <f>+廃棄物事業経費（歳入）!#REF!</f>
        <v>#REF!</v>
      </c>
      <c r="AI94" s="2">
        <v>94</v>
      </c>
    </row>
    <row r="95" spans="34:35" ht="14.25" hidden="1">
      <c r="AH95" s="102" t="e">
        <f>+廃棄物事業経費（歳入）!#REF!</f>
        <v>#REF!</v>
      </c>
      <c r="AI95" s="2">
        <v>95</v>
      </c>
    </row>
    <row r="96" spans="34:35" ht="14.25" hidden="1">
      <c r="AH96" s="102" t="e">
        <f>+廃棄物事業経費（歳入）!#REF!</f>
        <v>#REF!</v>
      </c>
      <c r="AI96" s="2">
        <v>96</v>
      </c>
    </row>
    <row r="97" spans="34:35" ht="14.25" hidden="1">
      <c r="AH97" s="102" t="e">
        <f>+廃棄物事業経費（歳入）!#REF!</f>
        <v>#REF!</v>
      </c>
      <c r="AI97" s="2">
        <v>97</v>
      </c>
    </row>
    <row r="98" spans="34:35" ht="14.25" hidden="1">
      <c r="AH98" s="102" t="e">
        <f>+廃棄物事業経費（歳入）!#REF!</f>
        <v>#REF!</v>
      </c>
      <c r="AI98" s="2">
        <v>98</v>
      </c>
    </row>
    <row r="99" spans="34:35" ht="14.25" hidden="1">
      <c r="AH99" s="102" t="e">
        <f>+廃棄物事業経費（歳入）!#REF!</f>
        <v>#REF!</v>
      </c>
      <c r="AI99" s="2">
        <v>99</v>
      </c>
    </row>
    <row r="100" spans="34:35" ht="14.25" hidden="1">
      <c r="AH100" s="102" t="e">
        <f>+廃棄物事業経費（歳入）!#REF!</f>
        <v>#REF!</v>
      </c>
      <c r="AI100" s="2">
        <v>100</v>
      </c>
    </row>
    <row r="101" spans="34:35" ht="14.25" hidden="1">
      <c r="AH101" s="102" t="e">
        <f>+廃棄物事業経費（歳入）!#REF!</f>
        <v>#REF!</v>
      </c>
      <c r="AI101" s="2">
        <v>101</v>
      </c>
    </row>
    <row r="102" spans="34:35" ht="14.25" hidden="1">
      <c r="AH102" s="102" t="e">
        <f>+廃棄物事業経費（歳入）!#REF!</f>
        <v>#REF!</v>
      </c>
      <c r="AI102" s="2">
        <v>102</v>
      </c>
    </row>
    <row r="103" spans="34:35" ht="14.25" hidden="1">
      <c r="AH103" s="102" t="e">
        <f>+廃棄物事業経費（歳入）!#REF!</f>
        <v>#REF!</v>
      </c>
      <c r="AI103" s="2">
        <v>103</v>
      </c>
    </row>
    <row r="104" spans="34:35" ht="14.25" hidden="1">
      <c r="AH104" s="102" t="e">
        <f>+廃棄物事業経費（歳入）!#REF!</f>
        <v>#REF!</v>
      </c>
      <c r="AI104" s="2">
        <v>104</v>
      </c>
    </row>
    <row r="105" spans="34:35" ht="14.25" hidden="1">
      <c r="AH105" s="102" t="e">
        <f>+廃棄物事業経費（歳入）!#REF!</f>
        <v>#REF!</v>
      </c>
      <c r="AI105" s="2">
        <v>105</v>
      </c>
    </row>
    <row r="106" spans="34:35" ht="14.25" hidden="1">
      <c r="AH106" s="102" t="e">
        <f>+廃棄物事業経費（歳入）!#REF!</f>
        <v>#REF!</v>
      </c>
      <c r="AI106" s="2">
        <v>106</v>
      </c>
    </row>
    <row r="107" spans="34:35" ht="14.25" hidden="1">
      <c r="AH107" s="102" t="e">
        <f>+廃棄物事業経費（歳入）!#REF!</f>
        <v>#REF!</v>
      </c>
      <c r="AI107" s="2">
        <v>107</v>
      </c>
    </row>
    <row r="108" spans="34:35" ht="14.25" hidden="1">
      <c r="AH108" s="102" t="e">
        <f>+廃棄物事業経費（歳入）!#REF!</f>
        <v>#REF!</v>
      </c>
      <c r="AI108" s="2">
        <v>108</v>
      </c>
    </row>
    <row r="109" spans="34:35" ht="14.25" hidden="1">
      <c r="AH109" s="102" t="e">
        <f>+廃棄物事業経費（歳入）!#REF!</f>
        <v>#REF!</v>
      </c>
      <c r="AI109" s="2">
        <v>109</v>
      </c>
    </row>
    <row r="110" spans="34:35" ht="14.25" hidden="1">
      <c r="AH110" s="102" t="e">
        <f>+廃棄物事業経費（歳入）!#REF!</f>
        <v>#REF!</v>
      </c>
      <c r="AI110" s="2">
        <v>110</v>
      </c>
    </row>
    <row r="111" spans="34:35" ht="14.25" hidden="1">
      <c r="AH111" s="102" t="e">
        <f>+廃棄物事業経費（歳入）!#REF!</f>
        <v>#REF!</v>
      </c>
      <c r="AI111" s="2">
        <v>111</v>
      </c>
    </row>
    <row r="112" spans="34:35" ht="14.25" hidden="1">
      <c r="AH112" s="102" t="e">
        <f>+廃棄物事業経費（歳入）!#REF!</f>
        <v>#REF!</v>
      </c>
      <c r="AI112" s="2">
        <v>112</v>
      </c>
    </row>
    <row r="113" spans="34:35" ht="14.25" hidden="1">
      <c r="AH113" s="102" t="e">
        <f>+廃棄物事業経費（歳入）!#REF!</f>
        <v>#REF!</v>
      </c>
      <c r="AI113" s="2">
        <v>113</v>
      </c>
    </row>
    <row r="114" spans="34:35" ht="14.25" hidden="1">
      <c r="AH114" s="102" t="e">
        <f>+廃棄物事業経費（歳入）!#REF!</f>
        <v>#REF!</v>
      </c>
      <c r="AI114" s="2">
        <v>114</v>
      </c>
    </row>
    <row r="115" spans="34:35" ht="14.25" hidden="1">
      <c r="AH115" s="102" t="e">
        <f>+廃棄物事業経費（歳入）!#REF!</f>
        <v>#REF!</v>
      </c>
      <c r="AI115" s="2">
        <v>115</v>
      </c>
    </row>
    <row r="116" spans="34:35" ht="14.25" hidden="1">
      <c r="AH116" s="102" t="e">
        <f>+廃棄物事業経費（歳入）!#REF!</f>
        <v>#REF!</v>
      </c>
      <c r="AI116" s="2">
        <v>116</v>
      </c>
    </row>
    <row r="117" spans="34:35" ht="14.25" hidden="1">
      <c r="AH117" s="102" t="e">
        <f>+廃棄物事業経費（歳入）!#REF!</f>
        <v>#REF!</v>
      </c>
      <c r="AI117" s="2">
        <v>117</v>
      </c>
    </row>
    <row r="118" spans="34:35" ht="14.25" hidden="1">
      <c r="AH118" s="102" t="e">
        <f>+廃棄物事業経費（歳入）!#REF!</f>
        <v>#REF!</v>
      </c>
      <c r="AI118" s="2">
        <v>118</v>
      </c>
    </row>
    <row r="119" spans="34:35" ht="14.25" hidden="1">
      <c r="AH119" s="102" t="e">
        <f>+廃棄物事業経費（歳入）!#REF!</f>
        <v>#REF!</v>
      </c>
      <c r="AI119" s="2">
        <v>119</v>
      </c>
    </row>
    <row r="120" spans="34:35" ht="14.25" hidden="1">
      <c r="AH120" s="102" t="e">
        <f>+廃棄物事業経費（歳入）!#REF!</f>
        <v>#REF!</v>
      </c>
      <c r="AI120" s="2">
        <v>120</v>
      </c>
    </row>
    <row r="121" spans="34:35" ht="14.25" hidden="1">
      <c r="AH121" s="102" t="e">
        <f>+廃棄物事業経費（歳入）!#REF!</f>
        <v>#REF!</v>
      </c>
      <c r="AI121" s="2">
        <v>121</v>
      </c>
    </row>
    <row r="122" spans="34:35" ht="14.25" hidden="1">
      <c r="AH122" s="102" t="e">
        <f>+廃棄物事業経費（歳入）!#REF!</f>
        <v>#REF!</v>
      </c>
      <c r="AI122" s="2">
        <v>122</v>
      </c>
    </row>
    <row r="123" spans="34:35" ht="14.25" hidden="1">
      <c r="AH123" s="102" t="e">
        <f>+廃棄物事業経費（歳入）!#REF!</f>
        <v>#REF!</v>
      </c>
      <c r="AI123" s="2">
        <v>123</v>
      </c>
    </row>
    <row r="124" spans="34:35" ht="14.25" hidden="1">
      <c r="AH124" s="102" t="e">
        <f>+廃棄物事業経費（歳入）!#REF!</f>
        <v>#REF!</v>
      </c>
      <c r="AI124" s="2">
        <v>124</v>
      </c>
    </row>
    <row r="125" spans="34:35" ht="14.25" hidden="1">
      <c r="AH125" s="102" t="e">
        <f>+廃棄物事業経費（歳入）!#REF!</f>
        <v>#REF!</v>
      </c>
      <c r="AI125" s="2">
        <v>125</v>
      </c>
    </row>
    <row r="126" spans="34:35" ht="14.25" hidden="1">
      <c r="AH126" s="102" t="e">
        <f>+廃棄物事業経費（歳入）!#REF!</f>
        <v>#REF!</v>
      </c>
      <c r="AI126" s="2">
        <v>126</v>
      </c>
    </row>
    <row r="127" spans="34:35" ht="14.25" hidden="1">
      <c r="AH127" s="102" t="e">
        <f>+廃棄物事業経費（歳入）!#REF!</f>
        <v>#REF!</v>
      </c>
      <c r="AI127" s="2">
        <v>127</v>
      </c>
    </row>
    <row r="128" spans="34:35" ht="14.25" hidden="1">
      <c r="AH128" s="102" t="e">
        <f>+廃棄物事業経費（歳入）!#REF!</f>
        <v>#REF!</v>
      </c>
      <c r="AI128" s="2">
        <v>128</v>
      </c>
    </row>
    <row r="129" spans="34:35" ht="14.25" hidden="1">
      <c r="AH129" s="102" t="e">
        <f>+廃棄物事業経費（歳入）!#REF!</f>
        <v>#REF!</v>
      </c>
      <c r="AI129" s="2">
        <v>129</v>
      </c>
    </row>
    <row r="130" spans="34:35" ht="14.25" hidden="1">
      <c r="AH130" s="102" t="e">
        <f>+廃棄物事業経費（歳入）!#REF!</f>
        <v>#REF!</v>
      </c>
      <c r="AI130" s="2">
        <v>130</v>
      </c>
    </row>
    <row r="131" spans="34:35" ht="14.25" hidden="1">
      <c r="AH131" s="102" t="e">
        <f>+廃棄物事業経費（歳入）!#REF!</f>
        <v>#REF!</v>
      </c>
      <c r="AI131" s="2">
        <v>131</v>
      </c>
    </row>
    <row r="132" spans="34:35" ht="14.25" hidden="1">
      <c r="AH132" s="102" t="e">
        <f>+廃棄物事業経費（歳入）!#REF!</f>
        <v>#REF!</v>
      </c>
      <c r="AI132" s="2">
        <v>132</v>
      </c>
    </row>
    <row r="133" spans="34:35" ht="14.25" hidden="1">
      <c r="AH133" s="102" t="e">
        <f>+廃棄物事業経費（歳入）!#REF!</f>
        <v>#REF!</v>
      </c>
      <c r="AI133" s="2">
        <v>133</v>
      </c>
    </row>
    <row r="134" spans="34:35" ht="14.25" hidden="1">
      <c r="AH134" s="102" t="e">
        <f>+廃棄物事業経費（歳入）!#REF!</f>
        <v>#REF!</v>
      </c>
      <c r="AI134" s="2">
        <v>134</v>
      </c>
    </row>
    <row r="135" spans="34:35" ht="14.25" hidden="1">
      <c r="AH135" s="102" t="e">
        <f>+廃棄物事業経費（歳入）!#REF!</f>
        <v>#REF!</v>
      </c>
      <c r="AI135" s="2">
        <v>135</v>
      </c>
    </row>
    <row r="136" spans="34:35" ht="14.25" hidden="1">
      <c r="AH136" s="102" t="e">
        <f>+廃棄物事業経費（歳入）!#REF!</f>
        <v>#REF!</v>
      </c>
      <c r="AI136" s="2">
        <v>136</v>
      </c>
    </row>
    <row r="137" spans="34:35" ht="14.25" hidden="1">
      <c r="AH137" s="102" t="e">
        <f>+廃棄物事業経費（歳入）!#REF!</f>
        <v>#REF!</v>
      </c>
      <c r="AI137" s="2">
        <v>137</v>
      </c>
    </row>
    <row r="138" spans="34:35" ht="14.25" hidden="1">
      <c r="AH138" s="102" t="e">
        <f>+廃棄物事業経費（歳入）!#REF!</f>
        <v>#REF!</v>
      </c>
      <c r="AI138" s="2">
        <v>138</v>
      </c>
    </row>
    <row r="139" spans="34:35" ht="14.25" hidden="1">
      <c r="AH139" s="102" t="e">
        <f>+廃棄物事業経費（歳入）!#REF!</f>
        <v>#REF!</v>
      </c>
      <c r="AI139" s="2">
        <v>139</v>
      </c>
    </row>
    <row r="140" spans="34:35" ht="14.25" hidden="1">
      <c r="AH140" s="102" t="e">
        <f>+廃棄物事業経費（歳入）!#REF!</f>
        <v>#REF!</v>
      </c>
      <c r="AI140" s="2">
        <v>140</v>
      </c>
    </row>
    <row r="141" spans="34:35" ht="14.25" hidden="1">
      <c r="AH141" s="102" t="e">
        <f>+廃棄物事業経費（歳入）!#REF!</f>
        <v>#REF!</v>
      </c>
      <c r="AI141" s="2">
        <v>141</v>
      </c>
    </row>
    <row r="142" spans="34:35" ht="14.25" hidden="1">
      <c r="AH142" s="102" t="e">
        <f>+廃棄物事業経費（歳入）!#REF!</f>
        <v>#REF!</v>
      </c>
      <c r="AI142" s="2">
        <v>142</v>
      </c>
    </row>
    <row r="143" spans="34:35" ht="14.25" hidden="1">
      <c r="AH143" s="102" t="e">
        <f>+廃棄物事業経費（歳入）!#REF!</f>
        <v>#REF!</v>
      </c>
      <c r="AI143" s="2">
        <v>143</v>
      </c>
    </row>
    <row r="144" spans="34:35" ht="14.25" hidden="1">
      <c r="AH144" s="102" t="e">
        <f>+廃棄物事業経費（歳入）!#REF!</f>
        <v>#REF!</v>
      </c>
      <c r="AI144" s="2">
        <v>144</v>
      </c>
    </row>
    <row r="145" spans="34:35" ht="14.25" hidden="1">
      <c r="AH145" s="102" t="e">
        <f>+廃棄物事業経費（歳入）!#REF!</f>
        <v>#REF!</v>
      </c>
      <c r="AI145" s="2">
        <v>145</v>
      </c>
    </row>
    <row r="146" spans="34:35" ht="14.25" hidden="1">
      <c r="AH146" s="102" t="e">
        <f>+廃棄物事業経費（歳入）!#REF!</f>
        <v>#REF!</v>
      </c>
      <c r="AI146" s="2">
        <v>146</v>
      </c>
    </row>
    <row r="147" spans="34:35" ht="14.25" hidden="1">
      <c r="AH147" s="102" t="e">
        <f>+廃棄物事業経費（歳入）!#REF!</f>
        <v>#REF!</v>
      </c>
      <c r="AI147" s="2">
        <v>147</v>
      </c>
    </row>
    <row r="148" spans="34:35" ht="14.25" hidden="1">
      <c r="AH148" s="102" t="e">
        <f>+廃棄物事業経費（歳入）!#REF!</f>
        <v>#REF!</v>
      </c>
      <c r="AI148" s="2">
        <v>148</v>
      </c>
    </row>
    <row r="149" spans="34:35" ht="14.25" hidden="1">
      <c r="AH149" s="102" t="e">
        <f>+廃棄物事業経費（歳入）!#REF!</f>
        <v>#REF!</v>
      </c>
      <c r="AI149" s="2">
        <v>149</v>
      </c>
    </row>
    <row r="150" spans="34:35" ht="14.25" hidden="1">
      <c r="AH150" s="102" t="e">
        <f>+廃棄物事業経費（歳入）!#REF!</f>
        <v>#REF!</v>
      </c>
      <c r="AI150" s="2">
        <v>150</v>
      </c>
    </row>
    <row r="151" spans="34:35" ht="14.25" hidden="1">
      <c r="AH151" s="102" t="e">
        <f>+廃棄物事業経費（歳入）!#REF!</f>
        <v>#REF!</v>
      </c>
      <c r="AI151" s="2">
        <v>151</v>
      </c>
    </row>
    <row r="152" spans="34:35" ht="14.25" hidden="1">
      <c r="AH152" s="102" t="e">
        <f>+廃棄物事業経費（歳入）!#REF!</f>
        <v>#REF!</v>
      </c>
      <c r="AI152" s="2">
        <v>152</v>
      </c>
    </row>
    <row r="153" spans="34:35" ht="14.25" hidden="1">
      <c r="AH153" s="102" t="e">
        <f>+廃棄物事業経費（歳入）!#REF!</f>
        <v>#REF!</v>
      </c>
      <c r="AI153" s="2">
        <v>153</v>
      </c>
    </row>
    <row r="154" spans="34:35" ht="14.25" hidden="1">
      <c r="AH154" s="102" t="e">
        <f>+廃棄物事業経費（歳入）!#REF!</f>
        <v>#REF!</v>
      </c>
      <c r="AI154" s="2">
        <v>154</v>
      </c>
    </row>
    <row r="155" spans="34:35" ht="14.25" hidden="1">
      <c r="AH155" s="102" t="e">
        <f>+廃棄物事業経費（歳入）!#REF!</f>
        <v>#REF!</v>
      </c>
      <c r="AI155" s="2">
        <v>155</v>
      </c>
    </row>
    <row r="156" spans="34:35" ht="14.25" hidden="1">
      <c r="AH156" s="102" t="e">
        <f>+廃棄物事業経費（歳入）!#REF!</f>
        <v>#REF!</v>
      </c>
      <c r="AI156" s="2">
        <v>156</v>
      </c>
    </row>
    <row r="157" spans="34:35" ht="14.25" hidden="1">
      <c r="AH157" s="102" t="e">
        <f>+廃棄物事業経費（歳入）!#REF!</f>
        <v>#REF!</v>
      </c>
      <c r="AI157" s="2">
        <v>157</v>
      </c>
    </row>
    <row r="158" spans="34:35" ht="14.25" hidden="1">
      <c r="AH158" s="102" t="e">
        <f>+廃棄物事業経費（歳入）!#REF!</f>
        <v>#REF!</v>
      </c>
      <c r="AI158" s="2">
        <v>158</v>
      </c>
    </row>
    <row r="159" spans="34:35" ht="14.25" hidden="1">
      <c r="AH159" s="102" t="e">
        <f>+廃棄物事業経費（歳入）!#REF!</f>
        <v>#REF!</v>
      </c>
      <c r="AI159" s="2">
        <v>159</v>
      </c>
    </row>
    <row r="160" spans="34:35" ht="14.25" hidden="1">
      <c r="AH160" s="102" t="e">
        <f>+廃棄物事業経費（歳入）!#REF!</f>
        <v>#REF!</v>
      </c>
      <c r="AI160" s="2">
        <v>160</v>
      </c>
    </row>
    <row r="161" spans="34:35" ht="14.25" hidden="1">
      <c r="AH161" s="102" t="e">
        <f>+廃棄物事業経費（歳入）!#REF!</f>
        <v>#REF!</v>
      </c>
      <c r="AI161" s="2">
        <v>161</v>
      </c>
    </row>
    <row r="162" spans="34:35" ht="14.25" hidden="1">
      <c r="AH162" s="102" t="e">
        <f>+廃棄物事業経費（歳入）!#REF!</f>
        <v>#REF!</v>
      </c>
      <c r="AI162" s="2">
        <v>162</v>
      </c>
    </row>
    <row r="163" spans="34:35" ht="14.25" hidden="1">
      <c r="AH163" s="102" t="e">
        <f>+廃棄物事業経費（歳入）!#REF!</f>
        <v>#REF!</v>
      </c>
      <c r="AI163" s="2">
        <v>163</v>
      </c>
    </row>
    <row r="164" spans="34:35" ht="14.25" hidden="1">
      <c r="AH164" s="102" t="e">
        <f>+廃棄物事業経費（歳入）!#REF!</f>
        <v>#REF!</v>
      </c>
      <c r="AI164" s="2">
        <v>164</v>
      </c>
    </row>
    <row r="165" spans="34:35" ht="14.25" hidden="1">
      <c r="AH165" s="102" t="e">
        <f>+廃棄物事業経費（歳入）!#REF!</f>
        <v>#REF!</v>
      </c>
      <c r="AI165" s="2">
        <v>165</v>
      </c>
    </row>
    <row r="166" spans="34:35" ht="14.25" hidden="1">
      <c r="AH166" s="102" t="e">
        <f>+廃棄物事業経費（歳入）!#REF!</f>
        <v>#REF!</v>
      </c>
      <c r="AI166" s="2">
        <v>166</v>
      </c>
    </row>
    <row r="167" spans="34:35" ht="14.25" hidden="1">
      <c r="AH167" s="102" t="e">
        <f>+廃棄物事業経費（歳入）!#REF!</f>
        <v>#REF!</v>
      </c>
      <c r="AI167" s="2">
        <v>167</v>
      </c>
    </row>
    <row r="168" spans="34:35" ht="14.25" hidden="1">
      <c r="AH168" s="102" t="e">
        <f>+廃棄物事業経費（歳入）!#REF!</f>
        <v>#REF!</v>
      </c>
      <c r="AI168" s="2">
        <v>168</v>
      </c>
    </row>
    <row r="169" spans="34:35" ht="14.25" hidden="1">
      <c r="AH169" s="102" t="e">
        <f>+廃棄物事業経費（歳入）!#REF!</f>
        <v>#REF!</v>
      </c>
      <c r="AI169" s="2">
        <v>169</v>
      </c>
    </row>
    <row r="170" spans="34:35" ht="14.25" hidden="1">
      <c r="AH170" s="102" t="e">
        <f>+廃棄物事業経費（歳入）!#REF!</f>
        <v>#REF!</v>
      </c>
      <c r="AI170" s="2">
        <v>170</v>
      </c>
    </row>
    <row r="171" spans="34:35" ht="14.25" hidden="1">
      <c r="AH171" s="102" t="e">
        <f>+廃棄物事業経費（歳入）!#REF!</f>
        <v>#REF!</v>
      </c>
      <c r="AI171" s="2">
        <v>171</v>
      </c>
    </row>
    <row r="172" spans="34:35" ht="14.25" hidden="1">
      <c r="AH172" s="102" t="e">
        <f>+廃棄物事業経費（歳入）!#REF!</f>
        <v>#REF!</v>
      </c>
      <c r="AI172" s="2">
        <v>172</v>
      </c>
    </row>
    <row r="173" spans="34:35" ht="14.25" hidden="1">
      <c r="AH173" s="102" t="e">
        <f>+廃棄物事業経費（歳入）!#REF!</f>
        <v>#REF!</v>
      </c>
      <c r="AI173" s="2">
        <v>173</v>
      </c>
    </row>
    <row r="174" spans="34:35" ht="14.25" hidden="1">
      <c r="AH174" s="102" t="e">
        <f>+廃棄物事業経費（歳入）!#REF!</f>
        <v>#REF!</v>
      </c>
      <c r="AI174" s="2">
        <v>174</v>
      </c>
    </row>
    <row r="175" spans="34:35" ht="14.25" hidden="1">
      <c r="AH175" s="102" t="e">
        <f>+廃棄物事業経費（歳入）!#REF!</f>
        <v>#REF!</v>
      </c>
      <c r="AI175" s="2">
        <v>175</v>
      </c>
    </row>
    <row r="176" spans="34:35" ht="14.25" hidden="1">
      <c r="AH176" s="102" t="e">
        <f>+廃棄物事業経費（歳入）!#REF!</f>
        <v>#REF!</v>
      </c>
      <c r="AI176" s="2">
        <v>176</v>
      </c>
    </row>
    <row r="177" spans="34:35" ht="14.25" hidden="1">
      <c r="AH177" s="102" t="e">
        <f>+廃棄物事業経費（歳入）!#REF!</f>
        <v>#REF!</v>
      </c>
      <c r="AI177" s="2">
        <v>177</v>
      </c>
    </row>
    <row r="178" spans="34:35" ht="14.25" hidden="1">
      <c r="AH178" s="102" t="e">
        <f>+廃棄物事業経費（歳入）!#REF!</f>
        <v>#REF!</v>
      </c>
      <c r="AI178" s="2">
        <v>178</v>
      </c>
    </row>
    <row r="179" spans="34:35" ht="14.25" hidden="1">
      <c r="AH179" s="102" t="e">
        <f>+廃棄物事業経費（歳入）!#REF!</f>
        <v>#REF!</v>
      </c>
      <c r="AI179" s="2">
        <v>179</v>
      </c>
    </row>
    <row r="180" spans="34:35" ht="14.25" hidden="1">
      <c r="AH180" s="102" t="e">
        <f>+廃棄物事業経費（歳入）!#REF!</f>
        <v>#REF!</v>
      </c>
      <c r="AI180" s="2">
        <v>180</v>
      </c>
    </row>
    <row r="181" spans="34:35" ht="14.25" hidden="1">
      <c r="AH181" s="102" t="e">
        <f>+廃棄物事業経費（歳入）!#REF!</f>
        <v>#REF!</v>
      </c>
      <c r="AI181" s="2">
        <v>181</v>
      </c>
    </row>
    <row r="182" spans="34:35" ht="14.25" hidden="1">
      <c r="AH182" s="102" t="e">
        <f>+廃棄物事業経費（歳入）!#REF!</f>
        <v>#REF!</v>
      </c>
      <c r="AI182" s="2">
        <v>182</v>
      </c>
    </row>
    <row r="183" spans="34:35" ht="14.25" hidden="1">
      <c r="AH183" s="102" t="e">
        <f>+廃棄物事業経費（歳入）!#REF!</f>
        <v>#REF!</v>
      </c>
      <c r="AI183" s="2">
        <v>183</v>
      </c>
    </row>
    <row r="184" spans="34:35" ht="14.25" hidden="1">
      <c r="AH184" s="102" t="e">
        <f>+廃棄物事業経費（歳入）!#REF!</f>
        <v>#REF!</v>
      </c>
      <c r="AI184" s="2">
        <v>184</v>
      </c>
    </row>
    <row r="185" spans="34:35" ht="14.25" hidden="1">
      <c r="AH185" s="102" t="e">
        <f>+廃棄物事業経費（歳入）!#REF!</f>
        <v>#REF!</v>
      </c>
      <c r="AI185" s="2">
        <v>185</v>
      </c>
    </row>
    <row r="186" spans="34:35" ht="14.25" hidden="1">
      <c r="AH186" s="102" t="e">
        <f>+廃棄物事業経費（歳入）!#REF!</f>
        <v>#REF!</v>
      </c>
      <c r="AI186" s="2">
        <v>186</v>
      </c>
    </row>
    <row r="187" spans="34:35" ht="14.25" hidden="1">
      <c r="AH187" s="102" t="e">
        <f>+廃棄物事業経費（歳入）!#REF!</f>
        <v>#REF!</v>
      </c>
      <c r="AI187" s="2">
        <v>187</v>
      </c>
    </row>
    <row r="188" spans="34:35" ht="14.25" hidden="1">
      <c r="AH188" s="102" t="e">
        <f>+廃棄物事業経費（歳入）!#REF!</f>
        <v>#REF!</v>
      </c>
      <c r="AI188" s="2">
        <v>188</v>
      </c>
    </row>
    <row r="189" spans="34:35" ht="14.25" hidden="1">
      <c r="AH189" s="102" t="e">
        <f>+廃棄物事業経費（歳入）!#REF!</f>
        <v>#REF!</v>
      </c>
      <c r="AI189" s="2">
        <v>189</v>
      </c>
    </row>
    <row r="190" spans="34:35" ht="14.25" hidden="1">
      <c r="AH190" s="102" t="e">
        <f>+廃棄物事業経費（歳入）!#REF!</f>
        <v>#REF!</v>
      </c>
      <c r="AI190" s="2">
        <v>190</v>
      </c>
    </row>
    <row r="191" spans="34:35" ht="14.25" hidden="1">
      <c r="AH191" s="102" t="e">
        <f>+廃棄物事業経費（歳入）!#REF!</f>
        <v>#REF!</v>
      </c>
      <c r="AI191" s="2">
        <v>191</v>
      </c>
    </row>
    <row r="192" spans="34:35" ht="14.25" hidden="1">
      <c r="AH192" s="102" t="e">
        <f>+廃棄物事業経費（歳入）!#REF!</f>
        <v>#REF!</v>
      </c>
      <c r="AI192" s="2">
        <v>192</v>
      </c>
    </row>
    <row r="193" spans="34:35" ht="14.25" hidden="1">
      <c r="AH193" s="102" t="e">
        <f>+廃棄物事業経費（歳入）!#REF!</f>
        <v>#REF!</v>
      </c>
      <c r="AI193" s="2">
        <v>193</v>
      </c>
    </row>
    <row r="194" spans="34:35" ht="14.25" hidden="1">
      <c r="AH194" s="102" t="e">
        <f>+廃棄物事業経費（歳入）!#REF!</f>
        <v>#REF!</v>
      </c>
      <c r="AI194" s="2">
        <v>194</v>
      </c>
    </row>
    <row r="195" spans="34:35" ht="14.25" hidden="1">
      <c r="AH195" s="102" t="e">
        <f>+廃棄物事業経費（歳入）!#REF!</f>
        <v>#REF!</v>
      </c>
      <c r="AI195" s="2">
        <v>195</v>
      </c>
    </row>
    <row r="196" spans="34:35" ht="14.25" hidden="1">
      <c r="AH196" s="102" t="e">
        <f>+廃棄物事業経費（歳入）!#REF!</f>
        <v>#REF!</v>
      </c>
      <c r="AI196" s="2">
        <v>196</v>
      </c>
    </row>
    <row r="197" spans="34:35" ht="14.25" hidden="1">
      <c r="AH197" s="102" t="e">
        <f>+廃棄物事業経費（歳入）!#REF!</f>
        <v>#REF!</v>
      </c>
      <c r="AI197" s="2">
        <v>197</v>
      </c>
    </row>
    <row r="198" spans="34:35" ht="14.25" hidden="1">
      <c r="AH198" s="102" t="e">
        <f>+廃棄物事業経費（歳入）!#REF!</f>
        <v>#REF!</v>
      </c>
      <c r="AI198" s="2">
        <v>198</v>
      </c>
    </row>
    <row r="199" spans="34:35" ht="14.25" hidden="1">
      <c r="AH199" s="102" t="e">
        <f>+廃棄物事業経費（歳入）!#REF!</f>
        <v>#REF!</v>
      </c>
      <c r="AI199" s="2">
        <v>199</v>
      </c>
    </row>
    <row r="200" spans="34:35" ht="14.25" hidden="1">
      <c r="AH200" s="102" t="e">
        <f>+廃棄物事業経費（歳入）!#REF!</f>
        <v>#REF!</v>
      </c>
      <c r="AI200" s="2">
        <v>200</v>
      </c>
    </row>
    <row r="201" spans="34:35" ht="14.25" hidden="1">
      <c r="AH201" s="102" t="e">
        <f>+廃棄物事業経費（歳入）!#REF!</f>
        <v>#REF!</v>
      </c>
      <c r="AI201" s="2">
        <v>201</v>
      </c>
    </row>
    <row r="202" spans="34:35" ht="14.25" hidden="1">
      <c r="AH202" s="102" t="e">
        <f>+廃棄物事業経費（歳入）!#REF!</f>
        <v>#REF!</v>
      </c>
      <c r="AI202" s="2">
        <v>202</v>
      </c>
    </row>
    <row r="203" spans="34:35" ht="14.25" hidden="1">
      <c r="AH203" s="102" t="e">
        <f>+廃棄物事業経費（歳入）!#REF!</f>
        <v>#REF!</v>
      </c>
      <c r="AI203" s="2">
        <v>203</v>
      </c>
    </row>
    <row r="204" spans="34:35" ht="14.25" hidden="1">
      <c r="AH204" s="102" t="e">
        <f>+廃棄物事業経費（歳入）!#REF!</f>
        <v>#REF!</v>
      </c>
      <c r="AI204" s="2">
        <v>204</v>
      </c>
    </row>
    <row r="205" spans="34:35" ht="14.25" hidden="1">
      <c r="AH205" s="102" t="e">
        <f>+廃棄物事業経費（歳入）!#REF!</f>
        <v>#REF!</v>
      </c>
      <c r="AI205" s="2">
        <v>205</v>
      </c>
    </row>
    <row r="206" spans="34:35" ht="14.25" hidden="1">
      <c r="AH206" s="102" t="e">
        <f>+廃棄物事業経費（歳入）!#REF!</f>
        <v>#REF!</v>
      </c>
      <c r="AI206" s="2">
        <v>206</v>
      </c>
    </row>
    <row r="207" spans="34:35" ht="14.25" hidden="1">
      <c r="AH207" s="102" t="e">
        <f>+廃棄物事業経費（歳入）!#REF!</f>
        <v>#REF!</v>
      </c>
      <c r="AI207" s="2">
        <v>207</v>
      </c>
    </row>
    <row r="208" spans="34:35" ht="14.25" hidden="1">
      <c r="AH208" s="102" t="e">
        <f>+廃棄物事業経費（歳入）!#REF!</f>
        <v>#REF!</v>
      </c>
      <c r="AI208" s="2">
        <v>208</v>
      </c>
    </row>
    <row r="209" spans="34:35" ht="14.25" hidden="1">
      <c r="AH209" s="102" t="e">
        <f>+廃棄物事業経費（歳入）!#REF!</f>
        <v>#REF!</v>
      </c>
      <c r="AI209" s="2">
        <v>209</v>
      </c>
    </row>
    <row r="210" spans="34:35" ht="14.25" hidden="1">
      <c r="AH210" s="102" t="e">
        <f>+廃棄物事業経費（歳入）!#REF!</f>
        <v>#REF!</v>
      </c>
      <c r="AI210" s="2">
        <v>210</v>
      </c>
    </row>
    <row r="211" spans="34:35" ht="14.25" hidden="1">
      <c r="AH211" s="102" t="e">
        <f>+廃棄物事業経費（歳入）!#REF!</f>
        <v>#REF!</v>
      </c>
      <c r="AI211" s="2">
        <v>211</v>
      </c>
    </row>
    <row r="212" spans="34:35" ht="14.25" hidden="1">
      <c r="AH212" s="102" t="e">
        <f>+廃棄物事業経費（歳入）!#REF!</f>
        <v>#REF!</v>
      </c>
      <c r="AI212" s="2">
        <v>212</v>
      </c>
    </row>
    <row r="213" spans="34:35" ht="14.25" hidden="1">
      <c r="AH213" s="102" t="e">
        <f>+廃棄物事業経費（歳入）!#REF!</f>
        <v>#REF!</v>
      </c>
      <c r="AI213" s="2">
        <v>213</v>
      </c>
    </row>
    <row r="214" spans="34:35" ht="14.25" hidden="1">
      <c r="AH214" s="102" t="e">
        <f>+廃棄物事業経費（歳入）!#REF!</f>
        <v>#REF!</v>
      </c>
      <c r="AI214" s="2">
        <v>214</v>
      </c>
    </row>
    <row r="215" spans="34:35" ht="14.25" hidden="1">
      <c r="AH215" s="102" t="e">
        <f>+廃棄物事業経費（歳入）!#REF!</f>
        <v>#REF!</v>
      </c>
      <c r="AI215" s="2">
        <v>215</v>
      </c>
    </row>
    <row r="216" spans="34:35" ht="14.25" hidden="1">
      <c r="AH216" s="102" t="e">
        <f>+廃棄物事業経費（歳入）!#REF!</f>
        <v>#REF!</v>
      </c>
      <c r="AI216" s="2">
        <v>216</v>
      </c>
    </row>
    <row r="217" spans="34:35" ht="14.25" hidden="1">
      <c r="AH217" s="102" t="e">
        <f>+廃棄物事業経費（歳入）!#REF!</f>
        <v>#REF!</v>
      </c>
      <c r="AI217" s="2">
        <v>217</v>
      </c>
    </row>
    <row r="218" spans="34:35" ht="14.25" hidden="1">
      <c r="AH218" s="102" t="e">
        <f>+廃棄物事業経費（歳入）!#REF!</f>
        <v>#REF!</v>
      </c>
      <c r="AI218" s="2">
        <v>218</v>
      </c>
    </row>
    <row r="219" spans="34:35" ht="14.25" hidden="1">
      <c r="AH219" s="102" t="e">
        <f>+廃棄物事業経費（歳入）!#REF!</f>
        <v>#REF!</v>
      </c>
      <c r="AI219" s="2">
        <v>219</v>
      </c>
    </row>
    <row r="220" spans="34:35" ht="14.25" hidden="1">
      <c r="AH220" s="102" t="e">
        <f>+廃棄物事業経費（歳入）!#REF!</f>
        <v>#REF!</v>
      </c>
      <c r="AI220" s="2">
        <v>220</v>
      </c>
    </row>
    <row r="221" spans="34:35" ht="14.25" hidden="1">
      <c r="AH221" s="102" t="e">
        <f>+廃棄物事業経費（歳入）!#REF!</f>
        <v>#REF!</v>
      </c>
      <c r="AI221" s="2">
        <v>221</v>
      </c>
    </row>
    <row r="222" spans="34:35" ht="14.25" hidden="1">
      <c r="AH222" s="102" t="e">
        <f>+廃棄物事業経費（歳入）!#REF!</f>
        <v>#REF!</v>
      </c>
      <c r="AI222" s="2">
        <v>222</v>
      </c>
    </row>
    <row r="223" spans="34:35" ht="14.25" hidden="1">
      <c r="AH223" s="102" t="e">
        <f>+廃棄物事業経費（歳入）!#REF!</f>
        <v>#REF!</v>
      </c>
      <c r="AI223" s="2">
        <v>223</v>
      </c>
    </row>
    <row r="224" spans="34:35" ht="14.25" hidden="1">
      <c r="AH224" s="102" t="e">
        <f>+廃棄物事業経費（歳入）!#REF!</f>
        <v>#REF!</v>
      </c>
      <c r="AI224" s="2">
        <v>224</v>
      </c>
    </row>
    <row r="225" spans="34:35" ht="14.25" hidden="1">
      <c r="AH225" s="102" t="e">
        <f>+廃棄物事業経費（歳入）!#REF!</f>
        <v>#REF!</v>
      </c>
      <c r="AI225" s="2">
        <v>225</v>
      </c>
    </row>
    <row r="226" spans="34:35" ht="14.25" hidden="1">
      <c r="AH226" s="102" t="e">
        <f>+廃棄物事業経費（歳入）!#REF!</f>
        <v>#REF!</v>
      </c>
      <c r="AI226" s="2">
        <v>226</v>
      </c>
    </row>
    <row r="227" spans="34:35" ht="14.25" hidden="1">
      <c r="AH227" s="102" t="e">
        <f>+廃棄物事業経費（歳入）!#REF!</f>
        <v>#REF!</v>
      </c>
      <c r="AI227" s="2">
        <v>227</v>
      </c>
    </row>
    <row r="228" spans="34:35" ht="14.25" hidden="1">
      <c r="AH228" s="102" t="e">
        <f>+廃棄物事業経費（歳入）!#REF!</f>
        <v>#REF!</v>
      </c>
      <c r="AI228" s="2">
        <v>228</v>
      </c>
    </row>
    <row r="229" spans="34:35" ht="14.25" hidden="1">
      <c r="AH229" s="102" t="e">
        <f>+廃棄物事業経費（歳入）!#REF!</f>
        <v>#REF!</v>
      </c>
      <c r="AI229" s="2">
        <v>229</v>
      </c>
    </row>
    <row r="230" spans="34:35" ht="14.25" hidden="1">
      <c r="AH230" s="102" t="e">
        <f>+廃棄物事業経費（歳入）!#REF!</f>
        <v>#REF!</v>
      </c>
      <c r="AI230" s="2">
        <v>230</v>
      </c>
    </row>
    <row r="231" spans="34:35" ht="14.25" hidden="1">
      <c r="AH231" s="102" t="e">
        <f>+廃棄物事業経費（歳入）!#REF!</f>
        <v>#REF!</v>
      </c>
      <c r="AI231" s="2">
        <v>231</v>
      </c>
    </row>
    <row r="232" spans="34:35" ht="14.25" hidden="1">
      <c r="AH232" s="102" t="e">
        <f>+廃棄物事業経費（歳入）!#REF!</f>
        <v>#REF!</v>
      </c>
      <c r="AI232" s="2">
        <v>232</v>
      </c>
    </row>
    <row r="233" spans="34:35" ht="14.25" hidden="1">
      <c r="AH233" s="102" t="e">
        <f>+廃棄物事業経費（歳入）!#REF!</f>
        <v>#REF!</v>
      </c>
      <c r="AI233" s="2">
        <v>233</v>
      </c>
    </row>
    <row r="234" spans="34:35" ht="14.25" hidden="1">
      <c r="AH234" s="102" t="e">
        <f>+廃棄物事業経費（歳入）!#REF!</f>
        <v>#REF!</v>
      </c>
      <c r="AI234" s="2">
        <v>234</v>
      </c>
    </row>
    <row r="235" spans="34:35" ht="14.25" hidden="1">
      <c r="AH235" s="102" t="e">
        <f>+廃棄物事業経費（歳入）!#REF!</f>
        <v>#REF!</v>
      </c>
      <c r="AI235" s="2">
        <v>235</v>
      </c>
    </row>
    <row r="236" spans="34:35" ht="14.25" hidden="1">
      <c r="AH236" s="102" t="e">
        <f>+廃棄物事業経費（歳入）!#REF!</f>
        <v>#REF!</v>
      </c>
      <c r="AI236" s="2">
        <v>236</v>
      </c>
    </row>
    <row r="237" spans="34:35" ht="14.25" hidden="1">
      <c r="AH237" s="102" t="e">
        <f>+廃棄物事業経費（歳入）!#REF!</f>
        <v>#REF!</v>
      </c>
      <c r="AI237" s="2">
        <v>237</v>
      </c>
    </row>
    <row r="238" spans="34:35" ht="14.25" hidden="1">
      <c r="AH238" s="102" t="e">
        <f>+廃棄物事業経費（歳入）!#REF!</f>
        <v>#REF!</v>
      </c>
      <c r="AI238" s="2">
        <v>238</v>
      </c>
    </row>
    <row r="239" spans="34:35" ht="14.25" hidden="1">
      <c r="AH239" s="102" t="e">
        <f>+廃棄物事業経費（歳入）!#REF!</f>
        <v>#REF!</v>
      </c>
      <c r="AI239" s="2">
        <v>239</v>
      </c>
    </row>
    <row r="240" spans="34:35" ht="14.25" hidden="1">
      <c r="AH240" s="102" t="e">
        <f>+廃棄物事業経費（歳入）!#REF!</f>
        <v>#REF!</v>
      </c>
      <c r="AI240" s="2">
        <v>240</v>
      </c>
    </row>
    <row r="241" spans="34:35" ht="14.25" hidden="1">
      <c r="AH241" s="102" t="e">
        <f>+廃棄物事業経費（歳入）!#REF!</f>
        <v>#REF!</v>
      </c>
      <c r="AI241" s="2">
        <v>241</v>
      </c>
    </row>
    <row r="242" spans="34:35" ht="14.25" hidden="1">
      <c r="AH242" s="102" t="e">
        <f>+廃棄物事業経費（歳入）!#REF!</f>
        <v>#REF!</v>
      </c>
      <c r="AI242" s="2">
        <v>242</v>
      </c>
    </row>
    <row r="243" spans="34:35" ht="14.25" hidden="1">
      <c r="AH243" s="102" t="e">
        <f>+廃棄物事業経費（歳入）!#REF!</f>
        <v>#REF!</v>
      </c>
      <c r="AI243" s="2">
        <v>243</v>
      </c>
    </row>
    <row r="244" spans="34:35" ht="14.25" hidden="1">
      <c r="AH244" s="102" t="e">
        <f>+廃棄物事業経費（歳入）!#REF!</f>
        <v>#REF!</v>
      </c>
      <c r="AI244" s="2">
        <v>244</v>
      </c>
    </row>
    <row r="245" spans="34:35" ht="14.25" hidden="1">
      <c r="AH245" s="102" t="e">
        <f>+廃棄物事業経費（歳入）!#REF!</f>
        <v>#REF!</v>
      </c>
      <c r="AI245" s="2">
        <v>245</v>
      </c>
    </row>
    <row r="246" spans="34:35" ht="14.25" hidden="1">
      <c r="AH246" s="102" t="e">
        <f>+廃棄物事業経費（歳入）!#REF!</f>
        <v>#REF!</v>
      </c>
      <c r="AI246" s="2">
        <v>246</v>
      </c>
    </row>
    <row r="247" spans="34:35" ht="14.25" hidden="1">
      <c r="AH247" s="102" t="e">
        <f>+廃棄物事業経費（歳入）!#REF!</f>
        <v>#REF!</v>
      </c>
      <c r="AI247" s="2">
        <v>247</v>
      </c>
    </row>
    <row r="248" spans="34:35" ht="14.25" hidden="1">
      <c r="AH248" s="102" t="e">
        <f>+廃棄物事業経費（歳入）!#REF!</f>
        <v>#REF!</v>
      </c>
      <c r="AI248" s="2">
        <v>248</v>
      </c>
    </row>
    <row r="249" spans="34:35" ht="14.25" hidden="1">
      <c r="AH249" s="102" t="e">
        <f>+廃棄物事業経費（歳入）!#REF!</f>
        <v>#REF!</v>
      </c>
      <c r="AI249" s="2">
        <v>249</v>
      </c>
    </row>
    <row r="250" spans="34:35" ht="14.25" hidden="1">
      <c r="AH250" s="102" t="e">
        <f>+廃棄物事業経費（歳入）!#REF!</f>
        <v>#REF!</v>
      </c>
      <c r="AI250" s="2">
        <v>250</v>
      </c>
    </row>
    <row r="251" spans="34:35" ht="14.25" hidden="1">
      <c r="AH251" s="102" t="e">
        <f>+廃棄物事業経費（歳入）!#REF!</f>
        <v>#REF!</v>
      </c>
      <c r="AI251" s="2">
        <v>251</v>
      </c>
    </row>
    <row r="252" spans="34:35" ht="14.25" hidden="1">
      <c r="AH252" s="102" t="e">
        <f>+廃棄物事業経費（歳入）!#REF!</f>
        <v>#REF!</v>
      </c>
      <c r="AI252" s="2">
        <v>252</v>
      </c>
    </row>
    <row r="253" spans="34:35" ht="14.25" hidden="1">
      <c r="AH253" s="102" t="e">
        <f>+廃棄物事業経費（歳入）!#REF!</f>
        <v>#REF!</v>
      </c>
      <c r="AI253" s="2">
        <v>253</v>
      </c>
    </row>
    <row r="254" spans="34:35" ht="14.25" hidden="1">
      <c r="AH254" s="102" t="e">
        <f>+廃棄物事業経費（歳入）!#REF!</f>
        <v>#REF!</v>
      </c>
      <c r="AI254" s="2">
        <v>254</v>
      </c>
    </row>
    <row r="255" spans="34:35" ht="14.25" hidden="1">
      <c r="AH255" s="102" t="e">
        <f>+廃棄物事業経費（歳入）!#REF!</f>
        <v>#REF!</v>
      </c>
      <c r="AI255" s="2">
        <v>255</v>
      </c>
    </row>
    <row r="256" spans="34:35" ht="14.25" hidden="1">
      <c r="AH256" s="102" t="e">
        <f>+廃棄物事業経費（歳入）!#REF!</f>
        <v>#REF!</v>
      </c>
      <c r="AI256" s="2">
        <v>256</v>
      </c>
    </row>
    <row r="257" spans="34:35" ht="14.25" hidden="1">
      <c r="AH257" s="102" t="e">
        <f>+廃棄物事業経費（歳入）!#REF!</f>
        <v>#REF!</v>
      </c>
      <c r="AI257" s="2">
        <v>257</v>
      </c>
    </row>
    <row r="258" spans="34:35" ht="14.25" hidden="1">
      <c r="AH258" s="102" t="e">
        <f>+廃棄物事業経費（歳入）!#REF!</f>
        <v>#REF!</v>
      </c>
      <c r="AI258" s="2">
        <v>258</v>
      </c>
    </row>
    <row r="259" spans="34:35" ht="14.25" hidden="1">
      <c r="AH259" s="102" t="e">
        <f>+廃棄物事業経費（歳入）!#REF!</f>
        <v>#REF!</v>
      </c>
      <c r="AI259" s="2">
        <v>259</v>
      </c>
    </row>
    <row r="260" spans="34:35" ht="14.25" hidden="1">
      <c r="AH260" s="102" t="e">
        <f>+廃棄物事業経費（歳入）!#REF!</f>
        <v>#REF!</v>
      </c>
      <c r="AI260" s="2">
        <v>260</v>
      </c>
    </row>
    <row r="261" spans="34:35" ht="14.25" hidden="1">
      <c r="AH261" s="102" t="e">
        <f>+廃棄物事業経費（歳入）!#REF!</f>
        <v>#REF!</v>
      </c>
      <c r="AI261" s="2">
        <v>261</v>
      </c>
    </row>
    <row r="262" spans="34:35" ht="14.25" hidden="1">
      <c r="AH262" s="102" t="e">
        <f>+廃棄物事業経費（歳入）!#REF!</f>
        <v>#REF!</v>
      </c>
      <c r="AI262" s="2">
        <v>262</v>
      </c>
    </row>
    <row r="263" spans="34:35" ht="14.25" hidden="1">
      <c r="AH263" s="102" t="e">
        <f>+廃棄物事業経費（歳入）!#REF!</f>
        <v>#REF!</v>
      </c>
      <c r="AI263" s="2">
        <v>263</v>
      </c>
    </row>
    <row r="264" spans="34:35" ht="14.25" hidden="1">
      <c r="AH264" s="102" t="e">
        <f>+廃棄物事業経費（歳入）!#REF!</f>
        <v>#REF!</v>
      </c>
      <c r="AI264" s="2">
        <v>264</v>
      </c>
    </row>
    <row r="265" spans="34:35" ht="14.25" hidden="1">
      <c r="AH265" s="102" t="e">
        <f>+廃棄物事業経費（歳入）!#REF!</f>
        <v>#REF!</v>
      </c>
      <c r="AI265" s="2">
        <v>265</v>
      </c>
    </row>
    <row r="266" spans="34:35" ht="14.25" hidden="1">
      <c r="AH266" s="102" t="e">
        <f>+廃棄物事業経費（歳入）!#REF!</f>
        <v>#REF!</v>
      </c>
      <c r="AI266" s="2">
        <v>266</v>
      </c>
    </row>
    <row r="267" spans="34:35" ht="14.25" hidden="1">
      <c r="AH267" s="102" t="e">
        <f>+廃棄物事業経費（歳入）!#REF!</f>
        <v>#REF!</v>
      </c>
      <c r="AI267" s="2">
        <v>267</v>
      </c>
    </row>
    <row r="268" spans="34:35" ht="14.25" hidden="1">
      <c r="AH268" s="102" t="e">
        <f>+廃棄物事業経費（歳入）!#REF!</f>
        <v>#REF!</v>
      </c>
      <c r="AI268" s="2">
        <v>268</v>
      </c>
    </row>
    <row r="269" spans="34:35" ht="14.25" hidden="1">
      <c r="AH269" s="102" t="e">
        <f>+廃棄物事業経費（歳入）!#REF!</f>
        <v>#REF!</v>
      </c>
      <c r="AI269" s="2">
        <v>269</v>
      </c>
    </row>
    <row r="270" spans="34:35" ht="14.25" hidden="1">
      <c r="AH270" s="102" t="e">
        <f>+廃棄物事業経費（歳入）!#REF!</f>
        <v>#REF!</v>
      </c>
      <c r="AI270" s="2">
        <v>270</v>
      </c>
    </row>
    <row r="271" spans="34:35" ht="14.25" hidden="1">
      <c r="AH271" s="102" t="e">
        <f>+廃棄物事業経費（歳入）!#REF!</f>
        <v>#REF!</v>
      </c>
      <c r="AI271" s="2">
        <v>271</v>
      </c>
    </row>
    <row r="272" spans="34:35" ht="14.25" hidden="1">
      <c r="AH272" s="102" t="e">
        <f>+廃棄物事業経費（歳入）!#REF!</f>
        <v>#REF!</v>
      </c>
      <c r="AI272" s="2">
        <v>272</v>
      </c>
    </row>
    <row r="273" spans="34:35" ht="14.25" hidden="1">
      <c r="AH273" s="102" t="e">
        <f>+廃棄物事業経費（歳入）!#REF!</f>
        <v>#REF!</v>
      </c>
      <c r="AI273" s="2">
        <v>273</v>
      </c>
    </row>
    <row r="274" spans="34:35" ht="14.25" hidden="1">
      <c r="AH274" s="102" t="e">
        <f>+廃棄物事業経費（歳入）!#REF!</f>
        <v>#REF!</v>
      </c>
      <c r="AI274" s="2">
        <v>274</v>
      </c>
    </row>
    <row r="275" spans="34:35" ht="14.25" hidden="1">
      <c r="AH275" s="102" t="e">
        <f>+廃棄物事業経費（歳入）!#REF!</f>
        <v>#REF!</v>
      </c>
      <c r="AI275" s="2">
        <v>275</v>
      </c>
    </row>
    <row r="276" spans="34:35" ht="14.25" hidden="1">
      <c r="AH276" s="102" t="e">
        <f>+廃棄物事業経費（歳入）!#REF!</f>
        <v>#REF!</v>
      </c>
      <c r="AI276" s="2">
        <v>276</v>
      </c>
    </row>
    <row r="277" spans="34:35" ht="14.25" hidden="1">
      <c r="AH277" s="102" t="e">
        <f>+廃棄物事業経費（歳入）!#REF!</f>
        <v>#REF!</v>
      </c>
      <c r="AI277" s="2">
        <v>277</v>
      </c>
    </row>
    <row r="278" spans="34:35" ht="14.25" hidden="1">
      <c r="AH278" s="102" t="e">
        <f>+廃棄物事業経費（歳入）!#REF!</f>
        <v>#REF!</v>
      </c>
      <c r="AI278" s="2">
        <v>278</v>
      </c>
    </row>
    <row r="279" spans="34:35" ht="14.25" hidden="1">
      <c r="AH279" s="102" t="e">
        <f>+廃棄物事業経費（歳入）!#REF!</f>
        <v>#REF!</v>
      </c>
      <c r="AI279" s="2">
        <v>279</v>
      </c>
    </row>
    <row r="280" spans="34:35" ht="14.25" hidden="1">
      <c r="AH280" s="102" t="e">
        <f>+廃棄物事業経費（歳入）!#REF!</f>
        <v>#REF!</v>
      </c>
      <c r="AI280" s="2">
        <v>280</v>
      </c>
    </row>
    <row r="281" spans="34:35" ht="14.25" hidden="1">
      <c r="AH281" s="102" t="e">
        <f>+廃棄物事業経費（歳入）!#REF!</f>
        <v>#REF!</v>
      </c>
      <c r="AI281" s="2">
        <v>281</v>
      </c>
    </row>
    <row r="282" spans="34:35" ht="14.25" hidden="1">
      <c r="AH282" s="102" t="e">
        <f>+廃棄物事業経費（歳入）!#REF!</f>
        <v>#REF!</v>
      </c>
      <c r="AI282" s="2">
        <v>282</v>
      </c>
    </row>
    <row r="283" spans="34:35" ht="14.25" hidden="1">
      <c r="AH283" s="102" t="e">
        <f>+廃棄物事業経費（歳入）!#REF!</f>
        <v>#REF!</v>
      </c>
      <c r="AI283" s="2">
        <v>283</v>
      </c>
    </row>
    <row r="284" spans="34:35" ht="14.25" hidden="1">
      <c r="AH284" s="102" t="e">
        <f>+廃棄物事業経費（歳入）!#REF!</f>
        <v>#REF!</v>
      </c>
      <c r="AI284" s="2">
        <v>284</v>
      </c>
    </row>
    <row r="285" spans="34:35" ht="14.25" hidden="1">
      <c r="AH285" s="102" t="e">
        <f>+廃棄物事業経費（歳入）!#REF!</f>
        <v>#REF!</v>
      </c>
      <c r="AI285" s="2">
        <v>285</v>
      </c>
    </row>
    <row r="286" spans="34:35" ht="14.25" hidden="1">
      <c r="AH286" s="102" t="e">
        <f>+廃棄物事業経費（歳入）!#REF!</f>
        <v>#REF!</v>
      </c>
      <c r="AI286" s="2">
        <v>286</v>
      </c>
    </row>
    <row r="287" spans="34:35" ht="14.25" hidden="1">
      <c r="AH287" s="102" t="e">
        <f>+廃棄物事業経費（歳入）!#REF!</f>
        <v>#REF!</v>
      </c>
      <c r="AI287" s="2">
        <v>287</v>
      </c>
    </row>
    <row r="288" spans="34:35" ht="14.25" hidden="1">
      <c r="AH288" s="102" t="e">
        <f>+廃棄物事業経費（歳入）!#REF!</f>
        <v>#REF!</v>
      </c>
      <c r="AI288" s="2">
        <v>288</v>
      </c>
    </row>
    <row r="289" spans="34:35" ht="14.25" hidden="1">
      <c r="AH289" s="102" t="e">
        <f>+廃棄物事業経費（歳入）!#REF!</f>
        <v>#REF!</v>
      </c>
      <c r="AI289" s="2">
        <v>289</v>
      </c>
    </row>
    <row r="290" spans="34:35" ht="14.25" hidden="1">
      <c r="AH290" s="102" t="e">
        <f>+廃棄物事業経費（歳入）!#REF!</f>
        <v>#REF!</v>
      </c>
      <c r="AI290" s="2">
        <v>290</v>
      </c>
    </row>
    <row r="291" spans="34:35" ht="14.25" hidden="1">
      <c r="AH291" s="102" t="e">
        <f>+廃棄物事業経費（歳入）!#REF!</f>
        <v>#REF!</v>
      </c>
      <c r="AI291" s="2">
        <v>291</v>
      </c>
    </row>
    <row r="292" spans="34:35" ht="14.25" hidden="1">
      <c r="AH292" s="102" t="e">
        <f>+廃棄物事業経費（歳入）!#REF!</f>
        <v>#REF!</v>
      </c>
      <c r="AI292" s="2">
        <v>292</v>
      </c>
    </row>
    <row r="293" spans="34:35" ht="14.25" hidden="1">
      <c r="AH293" s="102" t="e">
        <f>+廃棄物事業経費（歳入）!#REF!</f>
        <v>#REF!</v>
      </c>
      <c r="AI293" s="2">
        <v>293</v>
      </c>
    </row>
    <row r="294" spans="34:35" ht="14.25" hidden="1">
      <c r="AH294" s="102" t="e">
        <f>+廃棄物事業経費（歳入）!#REF!</f>
        <v>#REF!</v>
      </c>
      <c r="AI294" s="2">
        <v>294</v>
      </c>
    </row>
    <row r="295" spans="34:35" ht="14.25" hidden="1">
      <c r="AH295" s="102" t="e">
        <f>+廃棄物事業経費（歳入）!#REF!</f>
        <v>#REF!</v>
      </c>
      <c r="AI295" s="2">
        <v>295</v>
      </c>
    </row>
    <row r="296" spans="34:35" ht="14.25" hidden="1">
      <c r="AH296" s="102" t="e">
        <f>+廃棄物事業経費（歳入）!#REF!</f>
        <v>#REF!</v>
      </c>
      <c r="AI296" s="2">
        <v>296</v>
      </c>
    </row>
    <row r="297" spans="34:35" ht="14.25" hidden="1">
      <c r="AH297" s="102" t="e">
        <f>+廃棄物事業経費（歳入）!#REF!</f>
        <v>#REF!</v>
      </c>
      <c r="AI297" s="2">
        <v>297</v>
      </c>
    </row>
    <row r="298" spans="34:35" ht="14.25" hidden="1">
      <c r="AH298" s="102" t="e">
        <f>+廃棄物事業経費（歳入）!#REF!</f>
        <v>#REF!</v>
      </c>
      <c r="AI298" s="2">
        <v>298</v>
      </c>
    </row>
    <row r="299" spans="34:35" ht="14.25" hidden="1">
      <c r="AH299" s="102" t="e">
        <f>+廃棄物事業経費（歳入）!#REF!</f>
        <v>#REF!</v>
      </c>
      <c r="AI299" s="2">
        <v>299</v>
      </c>
    </row>
    <row r="300" spans="34:35" ht="14.25" hidden="1">
      <c r="AH300" s="102" t="e">
        <f>+廃棄物事業経費（歳入）!#REF!</f>
        <v>#REF!</v>
      </c>
      <c r="AI300" s="2">
        <v>300</v>
      </c>
    </row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  <row r="1557" ht="14.25" customHeight="1" hidden="1"/>
    <row r="1558" ht="14.25" customHeight="1" hidden="1"/>
    <row r="1559" ht="14.25" customHeight="1" hidden="1"/>
    <row r="1560" ht="14.25" customHeight="1" hidden="1"/>
    <row r="1561" ht="14.25" customHeight="1" hidden="1"/>
    <row r="1562" ht="14.25" customHeight="1" hidden="1"/>
    <row r="1563" ht="14.25" customHeight="1" hidden="1"/>
    <row r="1564" ht="14.25" customHeight="1" hidden="1"/>
    <row r="1565" ht="14.25" customHeight="1" hidden="1"/>
    <row r="1566" ht="14.25" customHeight="1" hidden="1"/>
    <row r="1567" ht="14.25" customHeight="1" hidden="1"/>
    <row r="1568" ht="14.25" customHeight="1" hidden="1"/>
    <row r="1569" ht="14.25" customHeight="1" hidden="1"/>
    <row r="1570" ht="14.25" customHeight="1" hidden="1"/>
    <row r="1571" ht="14.25" customHeight="1" hidden="1"/>
    <row r="1572" ht="14.25" customHeight="1" hidden="1"/>
    <row r="1573" ht="14.25" customHeight="1" hidden="1"/>
    <row r="1574" ht="14.25" customHeight="1" hidden="1"/>
    <row r="1575" ht="14.25" customHeight="1" hidden="1"/>
    <row r="1576" ht="14.25" customHeight="1" hidden="1"/>
    <row r="1577" ht="14.25" customHeight="1" hidden="1"/>
    <row r="1578" ht="14.25" customHeight="1" hidden="1"/>
    <row r="1579" ht="14.25" customHeight="1" hidden="1"/>
    <row r="1580" ht="14.25" customHeight="1" hidden="1"/>
    <row r="1581" ht="14.25" customHeight="1" hidden="1"/>
    <row r="1582" ht="14.25" customHeight="1" hidden="1"/>
    <row r="1583" ht="14.25" customHeight="1" hidden="1"/>
    <row r="1584" ht="14.25" customHeight="1" hidden="1"/>
    <row r="1585" ht="14.25" customHeight="1" hidden="1"/>
    <row r="1586" ht="14.25" customHeight="1" hidden="1"/>
    <row r="1587" ht="14.25" customHeight="1" hidden="1"/>
    <row r="1588" ht="14.25" customHeight="1" hidden="1"/>
    <row r="1589" ht="14.25" customHeight="1" hidden="1"/>
    <row r="1590" ht="14.25" customHeight="1" hidden="1"/>
    <row r="1591" ht="14.25" customHeight="1" hidden="1"/>
    <row r="1592" ht="14.25" customHeight="1" hidden="1"/>
    <row r="1593" ht="14.25" customHeight="1" hidden="1"/>
    <row r="1594" ht="14.25" customHeight="1" hidden="1"/>
    <row r="1595" ht="14.25" customHeight="1" hidden="1"/>
    <row r="1596" ht="14.25" customHeight="1" hidden="1"/>
    <row r="1597" ht="14.25" customHeight="1" hidden="1"/>
    <row r="1598" ht="14.25" customHeight="1" hidden="1"/>
    <row r="1599" ht="14.25" customHeight="1" hidden="1"/>
    <row r="1600" ht="14.25" customHeight="1" hidden="1"/>
    <row r="1601" ht="14.25" customHeight="1" hidden="1"/>
    <row r="1602" ht="14.25" customHeight="1" hidden="1"/>
    <row r="1603" ht="14.25" customHeight="1" hidden="1"/>
    <row r="1604" ht="14.25" customHeight="1" hidden="1"/>
    <row r="1605" ht="14.25" customHeight="1" hidden="1"/>
    <row r="1606" ht="14.25" customHeight="1" hidden="1"/>
    <row r="1607" ht="14.25" customHeight="1" hidden="1"/>
    <row r="1608" ht="14.25" customHeight="1" hidden="1"/>
    <row r="1609" ht="14.25" customHeight="1" hidden="1"/>
    <row r="1610" ht="14.25" customHeight="1" hidden="1"/>
    <row r="1611" ht="14.25" customHeight="1" hidden="1"/>
    <row r="1612" ht="14.25" customHeight="1" hidden="1"/>
    <row r="1613" ht="14.25" customHeight="1" hidden="1"/>
    <row r="1614" ht="14.25" customHeight="1" hidden="1"/>
    <row r="1615" ht="14.25" customHeight="1" hidden="1"/>
    <row r="1616" ht="14.25" customHeight="1" hidden="1"/>
    <row r="1617" ht="14.25" customHeight="1" hidden="1"/>
    <row r="1618" ht="14.25" customHeight="1" hidden="1"/>
    <row r="1619" ht="14.25" customHeight="1" hidden="1"/>
    <row r="1620" ht="14.25" customHeight="1" hidden="1"/>
    <row r="1621" ht="14.25" customHeight="1" hidden="1"/>
    <row r="1622" ht="14.25" customHeight="1" hidden="1"/>
    <row r="1623" ht="14.25" customHeight="1" hidden="1"/>
    <row r="1624" ht="14.25" customHeight="1" hidden="1"/>
    <row r="1625" ht="14.25" customHeight="1" hidden="1"/>
    <row r="1626" ht="14.25" customHeight="1" hidden="1"/>
    <row r="1627" ht="14.25" customHeight="1" hidden="1"/>
    <row r="1628" ht="14.25" customHeight="1" hidden="1"/>
    <row r="1629" ht="14.25" customHeight="1" hidden="1"/>
    <row r="1630" ht="14.25" customHeight="1" hidden="1"/>
    <row r="1631" ht="14.25" customHeight="1" hidden="1"/>
    <row r="1632" ht="14.25" customHeight="1" hidden="1"/>
    <row r="1633" ht="14.25" customHeight="1" hidden="1"/>
    <row r="1634" ht="14.25" customHeight="1" hidden="1"/>
    <row r="1635" ht="14.25" customHeight="1" hidden="1"/>
    <row r="1636" ht="14.25" customHeight="1" hidden="1"/>
    <row r="1637" ht="14.25" customHeight="1" hidden="1"/>
    <row r="1638" ht="14.25" customHeight="1" hidden="1"/>
    <row r="1639" ht="14.25" customHeight="1" hidden="1"/>
    <row r="1640" ht="14.25" customHeight="1" hidden="1"/>
    <row r="1641" ht="14.25" customHeight="1" hidden="1"/>
    <row r="1642" ht="14.25" customHeight="1" hidden="1"/>
    <row r="1643" ht="14.25" customHeight="1" hidden="1"/>
    <row r="1644" ht="14.25" customHeight="1" hidden="1"/>
    <row r="1645" ht="14.25" customHeight="1" hidden="1"/>
    <row r="1646" ht="14.25" customHeight="1" hidden="1"/>
    <row r="1647" ht="14.25" customHeight="1" hidden="1"/>
    <row r="1648" ht="14.25" customHeight="1" hidden="1"/>
    <row r="1649" ht="14.25" customHeight="1" hidden="1"/>
    <row r="1650" ht="14.25" customHeight="1" hidden="1"/>
    <row r="1651" ht="14.25" customHeight="1" hidden="1"/>
    <row r="1652" ht="14.25" customHeight="1" hidden="1"/>
    <row r="1653" ht="14.25" customHeight="1" hidden="1"/>
    <row r="1654" ht="14.25" customHeight="1" hidden="1"/>
    <row r="1655" ht="14.25" customHeight="1" hidden="1"/>
    <row r="1656" ht="14.25" customHeight="1" hidden="1"/>
    <row r="1657" ht="14.25" customHeight="1" hidden="1"/>
    <row r="1658" ht="14.25" customHeight="1" hidden="1"/>
    <row r="1659" ht="14.25" customHeight="1" hidden="1"/>
    <row r="1660" ht="14.25" customHeight="1" hidden="1"/>
    <row r="1661" ht="14.25" customHeight="1" hidden="1"/>
    <row r="1662" ht="14.25" customHeight="1" hidden="1"/>
    <row r="1663" ht="14.25" customHeight="1" hidden="1"/>
    <row r="1664" ht="14.25" customHeight="1" hidden="1"/>
    <row r="1665" ht="14.25" customHeight="1" hidden="1"/>
    <row r="1666" ht="14.25" customHeight="1" hidden="1"/>
    <row r="1667" ht="14.25" customHeight="1" hidden="1"/>
    <row r="1668" ht="14.25" customHeight="1" hidden="1"/>
    <row r="1669" ht="14.25" customHeight="1" hidden="1"/>
    <row r="1670" ht="14.25" customHeight="1" hidden="1"/>
    <row r="1671" ht="14.25" customHeight="1" hidden="1"/>
    <row r="1672" ht="14.25" customHeight="1" hidden="1"/>
    <row r="1673" ht="14.25" customHeight="1" hidden="1"/>
    <row r="1674" ht="14.25" customHeight="1" hidden="1"/>
    <row r="1675" ht="14.25" customHeight="1" hidden="1"/>
    <row r="1676" ht="14.25" customHeight="1" hidden="1"/>
    <row r="1677" ht="14.25" customHeight="1" hidden="1"/>
    <row r="1678" ht="14.25" customHeight="1" hidden="1"/>
    <row r="1679" ht="14.25" customHeight="1" hidden="1"/>
    <row r="1680" ht="14.25" customHeight="1" hidden="1"/>
    <row r="1681" ht="14.25" customHeight="1" hidden="1"/>
    <row r="1682" ht="14.25" customHeight="1" hidden="1"/>
    <row r="1683" ht="14.25" customHeight="1" hidden="1"/>
    <row r="1684" ht="14.25" customHeight="1" hidden="1"/>
    <row r="1685" ht="14.25" customHeight="1" hidden="1"/>
    <row r="1686" ht="14.25" customHeight="1" hidden="1"/>
    <row r="1687" ht="14.25" customHeight="1" hidden="1"/>
    <row r="1688" ht="14.25" customHeight="1" hidden="1"/>
    <row r="1689" ht="14.25" customHeight="1" hidden="1"/>
    <row r="1690" ht="14.25" customHeight="1" hidden="1"/>
    <row r="1691" ht="14.25" customHeight="1" hidden="1"/>
    <row r="1692" ht="14.25" customHeight="1" hidden="1"/>
    <row r="1693" ht="14.25" customHeight="1" hidden="1"/>
    <row r="1694" ht="14.25" customHeight="1" hidden="1"/>
    <row r="1695" ht="14.25" customHeight="1" hidden="1"/>
    <row r="1696" ht="14.25" customHeight="1" hidden="1"/>
    <row r="1697" ht="14.25" customHeight="1" hidden="1"/>
    <row r="1698" ht="14.25" customHeight="1" hidden="1"/>
    <row r="1699" ht="14.25" customHeight="1" hidden="1"/>
    <row r="1700" ht="14.25" customHeight="1" hidden="1"/>
    <row r="1701" ht="14.25" customHeight="1" hidden="1"/>
    <row r="1702" ht="14.25" customHeight="1" hidden="1"/>
    <row r="1703" ht="14.25" customHeight="1" hidden="1"/>
    <row r="1704" ht="14.25" customHeight="1" hidden="1"/>
    <row r="1705" ht="14.25" customHeight="1" hidden="1"/>
    <row r="1706" ht="14.25" customHeight="1" hidden="1"/>
    <row r="1707" ht="14.25" customHeight="1" hidden="1"/>
    <row r="1708" ht="14.25" customHeight="1" hidden="1"/>
    <row r="1709" ht="14.25" customHeight="1" hidden="1"/>
    <row r="1710" ht="14.25" customHeight="1" hidden="1"/>
    <row r="1711" ht="14.25" customHeight="1" hidden="1"/>
    <row r="1712" ht="14.25" customHeight="1" hidden="1"/>
    <row r="1713" ht="14.25" customHeight="1" hidden="1"/>
    <row r="1714" ht="14.25" customHeight="1" hidden="1"/>
    <row r="1715" ht="14.25" customHeight="1" hidden="1"/>
    <row r="1716" ht="14.25" customHeight="1" hidden="1"/>
    <row r="1717" ht="14.25" customHeight="1" hidden="1"/>
    <row r="1718" ht="14.25" customHeight="1" hidden="1"/>
    <row r="1719" ht="14.25" customHeight="1" hidden="1"/>
    <row r="1720" ht="14.25" customHeight="1" hidden="1"/>
    <row r="1721" ht="14.25" customHeight="1" hidden="1"/>
    <row r="1722" ht="14.25" customHeight="1" hidden="1"/>
    <row r="1723" ht="14.25" customHeight="1" hidden="1"/>
    <row r="1724" ht="14.25" customHeight="1" hidden="1"/>
    <row r="1725" ht="14.25" customHeight="1" hidden="1"/>
    <row r="1726" ht="14.25" customHeight="1" hidden="1"/>
    <row r="1727" ht="14.25" customHeight="1" hidden="1"/>
    <row r="1728" ht="14.25" customHeight="1" hidden="1"/>
    <row r="1729" ht="14.25" customHeight="1" hidden="1"/>
    <row r="1730" ht="14.25" customHeight="1" hidden="1"/>
    <row r="1731" ht="14.25" customHeight="1" hidden="1"/>
    <row r="1732" ht="14.25" customHeight="1" hidden="1"/>
    <row r="1733" ht="14.25" customHeight="1" hidden="1"/>
    <row r="1734" ht="14.25" customHeight="1" hidden="1"/>
    <row r="1735" ht="14.25" customHeight="1" hidden="1"/>
    <row r="1736" ht="14.25" customHeight="1" hidden="1"/>
    <row r="1737" ht="14.25" customHeight="1" hidden="1"/>
    <row r="1738" ht="14.25" customHeight="1" hidden="1"/>
    <row r="1739" ht="14.25" customHeight="1" hidden="1"/>
    <row r="1740" ht="14.25" customHeight="1" hidden="1"/>
    <row r="1741" ht="14.25" customHeight="1" hidden="1"/>
    <row r="1742" ht="14.25" customHeight="1" hidden="1"/>
    <row r="1743" ht="14.25" customHeight="1" hidden="1"/>
    <row r="1744" ht="14.25" customHeight="1" hidden="1"/>
    <row r="1745" ht="14.25" customHeight="1" hidden="1"/>
    <row r="1746" ht="14.25" customHeight="1" hidden="1"/>
    <row r="1747" ht="14.25" customHeight="1" hidden="1"/>
    <row r="1748" ht="14.25" customHeight="1" hidden="1"/>
    <row r="1749" ht="14.25" customHeight="1" hidden="1"/>
    <row r="1750" ht="14.25" customHeight="1" hidden="1"/>
    <row r="1751" ht="14.25" customHeight="1" hidden="1"/>
    <row r="1752" ht="14.25" customHeight="1" hidden="1"/>
    <row r="1753" ht="14.25" customHeight="1" hidden="1"/>
    <row r="1754" ht="14.25" customHeight="1" hidden="1"/>
    <row r="1755" ht="14.25" customHeight="1" hidden="1"/>
    <row r="1756" ht="14.25" customHeight="1" hidden="1"/>
    <row r="1757" ht="14.25" customHeight="1" hidden="1"/>
    <row r="1758" ht="14.25" customHeight="1" hidden="1"/>
    <row r="1759" ht="14.25" customHeight="1" hidden="1"/>
    <row r="1760" ht="14.25" customHeight="1" hidden="1"/>
    <row r="1761" ht="14.25" customHeight="1" hidden="1"/>
    <row r="1762" ht="14.25" customHeight="1" hidden="1"/>
    <row r="1763" ht="14.25" customHeight="1" hidden="1"/>
    <row r="1764" ht="14.25" customHeight="1" hidden="1"/>
    <row r="1765" ht="14.25" customHeight="1" hidden="1"/>
    <row r="1766" ht="14.25" customHeight="1" hidden="1"/>
    <row r="1767" ht="14.25" customHeight="1" hidden="1"/>
    <row r="1768" ht="14.25" customHeight="1" hidden="1"/>
    <row r="1769" ht="14.25" customHeight="1" hidden="1"/>
    <row r="1770" ht="14.25" customHeight="1" hidden="1"/>
    <row r="1771" ht="14.25" customHeight="1" hidden="1"/>
    <row r="1772" ht="14.25" customHeight="1" hidden="1"/>
    <row r="1773" ht="14.25" customHeight="1" hidden="1"/>
    <row r="1774" ht="14.25" customHeight="1" hidden="1"/>
    <row r="1775" ht="14.25" customHeight="1" hidden="1"/>
    <row r="1776" ht="14.25" customHeight="1" hidden="1"/>
    <row r="1777" ht="14.25" customHeight="1" hidden="1"/>
    <row r="1778" ht="14.25" customHeight="1" hidden="1"/>
    <row r="1779" ht="14.25" customHeight="1" hidden="1"/>
    <row r="1780" ht="14.25" customHeight="1" hidden="1"/>
    <row r="1781" ht="14.25" customHeight="1" hidden="1"/>
    <row r="1782" ht="14.25" customHeight="1" hidden="1"/>
    <row r="1783" ht="14.25" customHeight="1" hidden="1"/>
    <row r="1784" ht="14.25" customHeight="1" hidden="1"/>
    <row r="1785" ht="14.25" customHeight="1" hidden="1"/>
    <row r="1786" ht="14.25" customHeight="1" hidden="1"/>
    <row r="1787" ht="14.25" customHeight="1" hidden="1"/>
    <row r="1788" ht="14.25" customHeight="1" hidden="1"/>
    <row r="1789" ht="14.25" customHeight="1" hidden="1"/>
    <row r="1790" ht="14.25" customHeight="1" hidden="1"/>
    <row r="1791" ht="14.25" customHeight="1" hidden="1"/>
    <row r="1792" ht="14.25" customHeight="1" hidden="1"/>
    <row r="1793" ht="14.25" customHeight="1" hidden="1"/>
    <row r="1794" ht="14.25" customHeight="1" hidden="1"/>
    <row r="1795" ht="14.25" customHeight="1" hidden="1"/>
    <row r="1796" ht="14.25" customHeight="1" hidden="1"/>
    <row r="1797" ht="14.25" customHeight="1" hidden="1"/>
    <row r="1798" ht="14.25" customHeight="1" hidden="1"/>
    <row r="1799" ht="14.25" customHeight="1" hidden="1"/>
    <row r="1800" ht="14.25" customHeight="1" hidden="1"/>
    <row r="1801" ht="14.25" customHeight="1" hidden="1"/>
    <row r="1802" ht="14.25" customHeight="1" hidden="1"/>
    <row r="1803" ht="14.25" customHeight="1" hidden="1"/>
    <row r="1804" ht="14.25" customHeight="1" hidden="1"/>
    <row r="1805" ht="14.25" customHeight="1" hidden="1"/>
    <row r="1806" ht="14.25" customHeight="1" hidden="1"/>
    <row r="1807" ht="14.25" customHeight="1" hidden="1"/>
    <row r="1808" ht="14.25" customHeight="1" hidden="1"/>
    <row r="1809" ht="14.25" customHeight="1" hidden="1"/>
    <row r="1810" ht="14.25" customHeight="1" hidden="1"/>
    <row r="1811" ht="14.25" customHeight="1" hidden="1"/>
    <row r="1812" ht="14.25" customHeight="1" hidden="1"/>
    <row r="1813" ht="14.25" customHeight="1" hidden="1"/>
    <row r="1814" ht="14.25" customHeight="1" hidden="1"/>
    <row r="1815" ht="14.25" customHeight="1" hidden="1"/>
    <row r="1816" ht="14.25" customHeight="1" hidden="1"/>
    <row r="1817" ht="14.25" customHeight="1" hidden="1"/>
    <row r="1818" ht="14.25" customHeight="1" hidden="1"/>
    <row r="1819" ht="14.25" customHeight="1" hidden="1"/>
    <row r="1820" ht="14.25" customHeight="1" hidden="1"/>
    <row r="1821" ht="14.25" customHeight="1" hidden="1"/>
    <row r="1822" ht="14.25" customHeight="1" hidden="1"/>
    <row r="1823" ht="14.25" customHeight="1" hidden="1"/>
    <row r="1824" ht="14.25" customHeight="1" hidden="1"/>
    <row r="1825" ht="14.25" customHeight="1" hidden="1"/>
    <row r="1826" ht="14.25" customHeight="1" hidden="1"/>
    <row r="1827" ht="14.25" customHeight="1" hidden="1"/>
    <row r="1828" ht="14.25" customHeight="1" hidden="1"/>
    <row r="1829" ht="14.25" customHeight="1" hidden="1"/>
    <row r="1830" ht="14.25" customHeight="1" hidden="1"/>
    <row r="1831" ht="14.25" customHeight="1" hidden="1"/>
    <row r="1832" ht="14.25" customHeight="1" hidden="1"/>
    <row r="1833" ht="14.25" customHeight="1" hidden="1"/>
    <row r="1834" ht="14.25" customHeight="1" hidden="1"/>
    <row r="1835" ht="14.25" customHeight="1" hidden="1"/>
    <row r="1836" ht="14.25" customHeight="1" hidden="1"/>
    <row r="1837" ht="14.25" customHeight="1" hidden="1"/>
    <row r="1838" ht="14.25" customHeight="1" hidden="1"/>
    <row r="1839" ht="14.25" customHeight="1" hidden="1"/>
    <row r="1840" ht="14.25" customHeight="1" hidden="1"/>
    <row r="1841" ht="14.25" customHeight="1" hidden="1"/>
    <row r="1842" ht="14.25" customHeight="1" hidden="1"/>
    <row r="1843" ht="14.25" customHeight="1" hidden="1"/>
    <row r="1844" ht="14.25" customHeight="1" hidden="1"/>
    <row r="1845" ht="14.25" customHeight="1" hidden="1"/>
    <row r="1846" ht="14.25" customHeight="1" hidden="1"/>
    <row r="1847" ht="14.25" customHeight="1" hidden="1"/>
    <row r="1848" ht="14.25" customHeight="1" hidden="1"/>
    <row r="1849" ht="14.25" customHeight="1" hidden="1"/>
    <row r="1850" ht="14.25" customHeight="1" hidden="1"/>
    <row r="1851" ht="14.25" customHeight="1" hidden="1"/>
    <row r="1852" ht="14.25" customHeight="1" hidden="1"/>
    <row r="1853" ht="14.25" customHeight="1" hidden="1"/>
    <row r="1854" ht="14.25" customHeight="1" hidden="1"/>
    <row r="1855" ht="14.25" customHeight="1" hidden="1"/>
    <row r="1856" ht="14.25" customHeight="1" hidden="1"/>
    <row r="1857" ht="14.25" customHeight="1" hidden="1"/>
    <row r="1858" ht="14.25" customHeight="1" hidden="1"/>
    <row r="1859" ht="14.25" customHeight="1" hidden="1"/>
    <row r="1860" ht="14.25" customHeight="1" hidden="1"/>
    <row r="1861" ht="14.25" customHeight="1" hidden="1"/>
    <row r="1862" ht="14.25" customHeight="1" hidden="1"/>
    <row r="1863" ht="14.25" customHeight="1" hidden="1"/>
    <row r="1864" ht="14.25" customHeight="1" hidden="1"/>
    <row r="1865" ht="14.25" customHeight="1" hidden="1"/>
    <row r="1866" ht="14.25" customHeight="1" hidden="1"/>
    <row r="1867" ht="14.25" customHeight="1" hidden="1"/>
    <row r="1868" ht="14.25" customHeight="1" hidden="1"/>
    <row r="1869" ht="14.25" customHeight="1" hidden="1"/>
    <row r="1870" ht="14.25" customHeight="1" hidden="1"/>
    <row r="1871" ht="14.25" customHeight="1" hidden="1"/>
    <row r="1872" ht="14.25" customHeight="1" hidden="1"/>
    <row r="1873" ht="14.25" customHeight="1" hidden="1"/>
    <row r="1874" ht="14.25" customHeight="1" hidden="1"/>
    <row r="1875" ht="14.25" customHeight="1" hidden="1"/>
    <row r="1876" ht="14.25" customHeight="1" hidden="1"/>
    <row r="1877" ht="14.25" customHeight="1" hidden="1"/>
    <row r="1878" ht="14.25" customHeight="1" hidden="1"/>
    <row r="1879" ht="14.25" customHeight="1" hidden="1"/>
    <row r="1880" ht="14.25" customHeight="1" hidden="1"/>
    <row r="1881" ht="14.25" customHeight="1" hidden="1"/>
    <row r="1882" ht="14.25" customHeight="1" hidden="1"/>
    <row r="1883" ht="14.25" customHeight="1" hidden="1"/>
    <row r="1884" ht="14.25" customHeight="1" hidden="1"/>
    <row r="1885" ht="14.25" customHeight="1" hidden="1"/>
    <row r="1886" ht="14.25" customHeight="1" hidden="1"/>
    <row r="1887" ht="14.25" customHeight="1" hidden="1"/>
    <row r="1888" ht="14.25" customHeight="1" hidden="1"/>
    <row r="1889" ht="14.25" customHeight="1" hidden="1"/>
    <row r="1890" ht="14.25" customHeight="1" hidden="1"/>
    <row r="1891" ht="14.25" customHeight="1" hidden="1"/>
    <row r="1892" ht="14.25" customHeight="1" hidden="1"/>
    <row r="1893" ht="14.25" customHeight="1" hidden="1"/>
    <row r="1894" ht="14.25" customHeight="1" hidden="1"/>
    <row r="1895" ht="14.25" customHeight="1" hidden="1"/>
    <row r="1896" ht="14.25" customHeight="1" hidden="1"/>
    <row r="1897" ht="14.25" customHeight="1" hidden="1"/>
    <row r="1898" ht="14.25" customHeight="1" hidden="1"/>
    <row r="1899" ht="14.25" customHeight="1" hidden="1"/>
    <row r="1900" ht="14.25" customHeight="1" hidden="1"/>
    <row r="1901" ht="14.25" customHeight="1" hidden="1"/>
    <row r="1902" ht="14.25" customHeight="1" hidden="1"/>
    <row r="1903" ht="14.25" customHeight="1" hidden="1"/>
    <row r="1904" ht="14.25" customHeight="1" hidden="1"/>
    <row r="1905" ht="14.25" customHeight="1" hidden="1"/>
    <row r="1906" ht="14.25" customHeight="1" hidden="1"/>
    <row r="1907" ht="14.25" customHeight="1" hidden="1"/>
    <row r="1908" ht="14.25" customHeight="1" hidden="1"/>
    <row r="1909" ht="14.25" customHeight="1" hidden="1"/>
    <row r="1910" ht="14.25" customHeight="1" hidden="1"/>
    <row r="1911" ht="14.25" customHeight="1" hidden="1"/>
    <row r="1912" ht="14.25" customHeight="1" hidden="1"/>
    <row r="1913" ht="14.25" customHeight="1" hidden="1"/>
    <row r="1914" ht="14.25" customHeight="1" hidden="1"/>
    <row r="1915" ht="14.25" customHeight="1" hidden="1"/>
    <row r="1916" ht="14.25" customHeight="1" hidden="1"/>
    <row r="1917" ht="14.25" customHeight="1" hidden="1"/>
    <row r="1918" ht="14.25" customHeight="1" hidden="1"/>
    <row r="1919" ht="14.25" customHeight="1" hidden="1"/>
    <row r="1920" ht="14.25" customHeight="1" hidden="1"/>
    <row r="1921" ht="14.25" customHeight="1" hidden="1"/>
    <row r="1922" ht="14.25" customHeight="1" hidden="1"/>
    <row r="1923" ht="14.25" customHeight="1" hidden="1"/>
    <row r="1924" ht="14.25" customHeight="1" hidden="1"/>
    <row r="1925" ht="14.25" customHeight="1" hidden="1"/>
    <row r="1926" ht="14.25" customHeight="1" hidden="1"/>
    <row r="1927" ht="14.25" customHeight="1" hidden="1"/>
    <row r="1928" ht="14.25" customHeight="1" hidden="1"/>
    <row r="1929" ht="14.25" customHeight="1" hidden="1"/>
    <row r="1930" ht="14.25" customHeight="1" hidden="1"/>
    <row r="1931" ht="14.25" customHeight="1" hidden="1"/>
    <row r="1932" ht="14.25" customHeight="1" hidden="1"/>
    <row r="1933" ht="14.25" customHeight="1" hidden="1"/>
    <row r="1934" ht="14.25" customHeight="1" hidden="1"/>
    <row r="1935" ht="14.25" customHeight="1" hidden="1"/>
    <row r="1936" ht="14.25" customHeight="1" hidden="1"/>
    <row r="1937" ht="14.25" customHeight="1" hidden="1"/>
    <row r="1938" ht="14.25" customHeight="1" hidden="1"/>
    <row r="1939" ht="14.25" customHeight="1" hidden="1"/>
    <row r="1940" ht="14.25" customHeight="1" hidden="1"/>
    <row r="1941" ht="14.25" customHeight="1" hidden="1"/>
    <row r="1942" ht="14.25" customHeight="1" hidden="1"/>
    <row r="1943" ht="14.25" customHeight="1" hidden="1"/>
    <row r="1944" ht="14.25" customHeight="1" hidden="1"/>
    <row r="1945" ht="14.25" customHeight="1" hidden="1"/>
    <row r="1946" ht="14.25" customHeight="1" hidden="1"/>
    <row r="1947" ht="14.25" customHeight="1" hidden="1"/>
    <row r="1948" ht="14.25" customHeight="1" hidden="1"/>
    <row r="1949" ht="14.25" customHeight="1" hidden="1"/>
    <row r="1950" ht="14.25" customHeight="1" hidden="1"/>
    <row r="1951" ht="14.25" customHeight="1" hidden="1"/>
    <row r="1952" ht="14.25" customHeight="1" hidden="1"/>
    <row r="1953" ht="14.25" customHeight="1" hidden="1"/>
    <row r="1954" ht="14.25" customHeight="1" hidden="1"/>
    <row r="1955" ht="14.25" customHeight="1" hidden="1"/>
    <row r="1956" ht="14.25" customHeight="1" hidden="1"/>
    <row r="1957" ht="14.25" customHeight="1" hidden="1"/>
    <row r="1958" ht="14.25" customHeight="1" hidden="1"/>
    <row r="1959" ht="14.25" customHeight="1" hidden="1"/>
    <row r="1960" ht="14.25" customHeight="1" hidden="1"/>
    <row r="1961" ht="14.25" customHeight="1" hidden="1"/>
    <row r="1962" ht="14.25" customHeight="1" hidden="1"/>
    <row r="1963" ht="14.25" customHeight="1" hidden="1"/>
    <row r="1964" ht="14.25" customHeight="1" hidden="1"/>
    <row r="1965" ht="14.25" customHeight="1" hidden="1"/>
    <row r="1966" ht="14.25" customHeight="1" hidden="1"/>
    <row r="1967" ht="14.25" customHeight="1" hidden="1"/>
    <row r="1968" ht="14.25" customHeight="1" hidden="1"/>
    <row r="1969" ht="14.25" customHeight="1" hidden="1"/>
    <row r="1970" ht="14.25" customHeight="1" hidden="1"/>
    <row r="1971" ht="14.25" customHeight="1" hidden="1"/>
    <row r="1972" ht="14.25" customHeight="1" hidden="1"/>
    <row r="1973" ht="14.25" customHeight="1" hidden="1"/>
    <row r="1974" ht="14.25" customHeight="1" hidden="1"/>
    <row r="1975" ht="14.25" customHeight="1" hidden="1"/>
    <row r="1976" ht="14.25" customHeight="1" hidden="1"/>
    <row r="1977" ht="14.25" customHeight="1" hidden="1"/>
    <row r="1978" ht="14.25" customHeight="1" hidden="1"/>
    <row r="1979" ht="14.25" customHeight="1" hidden="1"/>
    <row r="1980" ht="14.25" customHeight="1" hidden="1"/>
    <row r="1981" ht="14.25" customHeight="1" hidden="1"/>
    <row r="1982" ht="14.25" customHeight="1" hidden="1"/>
    <row r="1983" ht="14.25" customHeight="1" hidden="1"/>
    <row r="1984" ht="14.25" customHeight="1" hidden="1"/>
    <row r="1985" ht="14.25" customHeight="1" hidden="1"/>
    <row r="1986" ht="14.25" customHeight="1" hidden="1"/>
    <row r="1987" ht="14.25" customHeight="1" hidden="1"/>
    <row r="1988" ht="14.25" customHeight="1" hidden="1"/>
    <row r="1989" ht="14.25" customHeight="1" hidden="1"/>
    <row r="1990" ht="14.25" customHeight="1" hidden="1"/>
    <row r="1991" ht="14.25" customHeight="1" hidden="1"/>
    <row r="1992" ht="14.25" customHeight="1" hidden="1"/>
    <row r="1993" ht="14.25" customHeight="1" hidden="1"/>
    <row r="1994" ht="14.25" customHeight="1" hidden="1"/>
    <row r="1995" ht="14.25" customHeight="1" hidden="1"/>
    <row r="1996" ht="14.25" customHeight="1" hidden="1"/>
    <row r="1997" ht="14.25" customHeight="1" hidden="1"/>
    <row r="1998" ht="14.25" customHeight="1" hidden="1"/>
    <row r="1999" ht="14.25" customHeight="1" hidden="1"/>
    <row r="2000" ht="14.25" customHeight="1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2014-10-14T09:50:50Z</dcterms:modified>
  <cp:category/>
  <cp:version/>
  <cp:contentType/>
  <cp:contentStatus/>
</cp:coreProperties>
</file>