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'し尿処理状況'!$A$7:$BC$84</definedName>
    <definedName name="_xlnm.Print_Area" localSheetId="0">'水洗化人口等'!$A$7:$Z$84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<sst xmlns="http://schemas.openxmlformats.org/spreadsheetml/2006/main" count="1103" uniqueCount="417">
  <si>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</si>
  <si>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</si>
  <si>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</si>
  <si>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</si>
  <si>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</si>
  <si>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</si>
  <si>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</si>
  <si>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</si>
  <si>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</si>
  <si>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</si>
  <si>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</si>
  <si>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</si>
  <si>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</si>
  <si>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</si>
  <si>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</si>
  <si>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</si>
  <si>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</si>
  <si>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</si>
  <si>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</si>
  <si>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</si>
  <si>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</si>
  <si>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</si>
  <si>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</si>
  <si>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</si>
  <si>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</si>
  <si>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</si>
  <si>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</si>
  <si>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</si>
  <si>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</si>
  <si>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</si>
  <si>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</si>
  <si>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</si>
  <si>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</si>
  <si>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</si>
  <si>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</si>
  <si>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</si>
  <si>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</si>
  <si>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</si>
  <si>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</si>
  <si>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</si>
  <si>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</si>
  <si>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</si>
  <si>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</si>
  <si>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</si>
  <si>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</si>
  <si>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</si>
  <si>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</si>
  <si>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</si>
  <si>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</si>
  <si>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</si>
  <si>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</si>
  <si>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</si>
  <si>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</si>
  <si>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</si>
  <si>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</si>
  <si>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</si>
  <si>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</si>
  <si>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</si>
  <si>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</si>
  <si>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</si>
  <si>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</si>
  <si>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</si>
  <si>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</si>
  <si>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</si>
  <si>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</si>
  <si>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</si>
  <si>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</si>
  <si>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</si>
  <si>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</si>
  <si>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</si>
  <si>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</si>
  <si>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</si>
  <si>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</si>
  <si>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</si>
  <si>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</si>
  <si>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</si>
  <si>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</si>
  <si>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</si>
  <si>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</si>
  <si>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</si>
  <si>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</si>
  <si>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</si>
  <si>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</si>
  <si>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</si>
  <si>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</si>
  <si>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</si>
  <si>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</si>
  <si>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</si>
  <si>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</si>
  <si>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</si>
  <si>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</si>
  <si>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</si>
  <si>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</si>
  <si>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</si>
  <si>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</si>
  <si>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</si>
  <si>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</si>
  <si>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</si>
  <si>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</si>
  <si>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</si>
  <si>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</si>
  <si>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</si>
  <si>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</si>
  <si>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</si>
  <si>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</si>
  <si>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</si>
  <si>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</si>
  <si>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</si>
  <si>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○</t>
  </si>
  <si>
    <t>水洗化人口等（平成24年度実績）</t>
  </si>
  <si>
    <t>し尿処理の状況（平成24年度実績）</t>
  </si>
  <si>
    <t>池田町</t>
  </si>
  <si>
    <t>南牧村</t>
  </si>
  <si>
    <t>高山村</t>
  </si>
  <si>
    <t>長野県</t>
  </si>
  <si>
    <t>20000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</si>
  <si>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</si>
  <si>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</si>
  <si>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</si>
  <si>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</si>
  <si>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</si>
  <si>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</si>
  <si>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</si>
  <si>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</si>
  <si>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</si>
  <si>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</si>
  <si>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</si>
  <si>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</si>
  <si>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</si>
  <si>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</si>
  <si>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</si>
  <si>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</si>
  <si>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</si>
  <si>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</si>
  <si>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</si>
  <si>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</si>
  <si>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</si>
  <si>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</si>
  <si>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</si>
  <si>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</si>
  <si>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</si>
  <si>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</si>
  <si>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</si>
  <si>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</si>
  <si>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</si>
  <si>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</si>
  <si>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</si>
  <si>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</si>
  <si>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</si>
  <si>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</si>
  <si>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</si>
  <si>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</si>
  <si>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</si>
  <si>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</si>
  <si>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</si>
  <si>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</si>
  <si>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</si>
  <si>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</si>
  <si>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</si>
  <si>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</si>
  <si>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</si>
  <si>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</si>
  <si>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</si>
  <si>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</si>
  <si>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</si>
  <si>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</si>
  <si>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</si>
  <si>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</si>
  <si>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</si>
  <si>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</si>
  <si>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</si>
  <si>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</si>
  <si>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</si>
  <si>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</si>
  <si>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</si>
  <si>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</si>
  <si>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</si>
  <si>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</si>
  <si>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</si>
  <si>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</si>
  <si>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</si>
  <si>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</si>
  <si>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</si>
  <si>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</si>
  <si>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</si>
  <si>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</si>
  <si>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</si>
  <si>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</si>
  <si>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</si>
  <si>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</si>
  <si>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</si>
  <si>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</si>
  <si>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</si>
  <si>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</si>
  <si>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</si>
  <si>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</si>
  <si>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</si>
  <si>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</si>
  <si>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</si>
  <si>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</si>
  <si>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</si>
  <si>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</si>
  <si>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</si>
  <si>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</si>
  <si>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</si>
  <si>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</si>
  <si>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</si>
  <si>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</si>
  <si>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</si>
  <si>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</si>
  <si>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</si>
  <si>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</si>
  <si>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</si>
  <si>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</si>
  <si>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</si>
  <si>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</si>
  <si>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</si>
  <si>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</si>
  <si>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</si>
  <si>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</si>
  <si>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</si>
  <si>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</si>
  <si>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</si>
  <si>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</si>
  <si>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</si>
  <si>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</si>
  <si>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</si>
  <si>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</si>
  <si>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</si>
  <si>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</si>
  <si>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</si>
  <si>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</si>
  <si>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</si>
  <si>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</si>
  <si>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</si>
  <si>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</si>
  <si>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</si>
  <si>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</si>
  <si>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</si>
  <si>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</si>
  <si>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</si>
  <si>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</si>
  <si>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</si>
  <si>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</si>
  <si>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</si>
  <si>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</si>
  <si>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</si>
  <si>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</si>
  <si>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</si>
  <si>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</si>
  <si>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</si>
  <si>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</si>
  <si>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</si>
  <si>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</si>
  <si>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</si>
  <si>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</si>
  <si>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</si>
  <si>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</si>
  <si>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</si>
  <si>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</si>
  <si>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</si>
  <si>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</si>
  <si>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</si>
  <si>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</si>
  <si>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</si>
  <si>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</si>
  <si>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</si>
  <si>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入力→</t>
  </si>
  <si>
    <t>:市区町村コード(都道府県計は、01000～47000の何れか）</t>
  </si>
  <si>
    <t>合計 し尿処理（平成２４年度実績）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</si>
  <si>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</si>
  <si>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</si>
  <si>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</si>
  <si>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</si>
  <si>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</si>
  <si>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</si>
  <si>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</si>
  <si>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</si>
  <si>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</si>
  <si>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</si>
  <si>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</si>
  <si>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し尿処理施設</t>
  </si>
  <si>
    <t>水洗化人口等</t>
  </si>
  <si>
    <t>G</t>
  </si>
  <si>
    <t>02</t>
  </si>
  <si>
    <t>自家処理人口</t>
  </si>
  <si>
    <t>ごみ堆肥化施設</t>
  </si>
  <si>
    <t>H</t>
  </si>
  <si>
    <t>03</t>
  </si>
  <si>
    <t>小計</t>
  </si>
  <si>
    <t>メタン化施設</t>
  </si>
  <si>
    <t>下水道人口</t>
  </si>
  <si>
    <t>K</t>
  </si>
  <si>
    <t>04</t>
  </si>
  <si>
    <t>水洗化</t>
  </si>
  <si>
    <t>下水道投入</t>
  </si>
  <si>
    <t>─</t>
  </si>
  <si>
    <t>ｺﾐﾌﾟﾗ人口</t>
  </si>
  <si>
    <t>M</t>
  </si>
  <si>
    <t>05</t>
  </si>
  <si>
    <t>農地還元</t>
  </si>
  <si>
    <t>浄化槽人口</t>
  </si>
  <si>
    <t>O</t>
  </si>
  <si>
    <t>06</t>
  </si>
  <si>
    <t>その他</t>
  </si>
  <si>
    <t>合併浄化槽</t>
  </si>
  <si>
    <t>P</t>
  </si>
  <si>
    <t>07</t>
  </si>
  <si>
    <t>外国人人口</t>
  </si>
  <si>
    <t>R</t>
  </si>
  <si>
    <t>08</t>
  </si>
  <si>
    <t>総計</t>
  </si>
  <si>
    <t>自家処理量</t>
  </si>
  <si>
    <t>し尿処理状況</t>
  </si>
  <si>
    <t>09</t>
  </si>
  <si>
    <t>外国人人口</t>
  </si>
  <si>
    <t>合計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</si>
  <si>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</si>
  <si>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</si>
  <si>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</si>
  <si>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</si>
  <si>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</si>
  <si>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</si>
  <si>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</si>
  <si>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</si>
  <si>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</si>
  <si>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</si>
  <si>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</si>
  <si>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</si>
  <si>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</si>
  <si>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</si>
  <si>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</si>
  <si>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</si>
  <si>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</si>
  <si>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</si>
  <si>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</si>
  <si>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</si>
  <si>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</si>
  <si>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</si>
  <si>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</si>
  <si>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</si>
  <si>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</si>
  <si>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</si>
  <si>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</si>
  <si>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</si>
  <si>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</si>
  <si>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</si>
  <si>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</si>
  <si>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</si>
  <si>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</si>
  <si>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</si>
  <si>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</si>
  <si>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</si>
  <si>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</si>
  <si>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</si>
  <si>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</si>
  <si>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し尿処理施設内の焼却</t>
  </si>
  <si>
    <t>Z</t>
  </si>
  <si>
    <t>22</t>
  </si>
  <si>
    <t>し尿処理施設内の堆肥化･メタン発酵等</t>
  </si>
  <si>
    <t>AA</t>
  </si>
  <si>
    <t>23</t>
  </si>
  <si>
    <t>ごみ焼却施設</t>
  </si>
  <si>
    <t>AB</t>
  </si>
  <si>
    <t>24</t>
  </si>
  <si>
    <t>ごみ堆肥化施設</t>
  </si>
  <si>
    <t>AE</t>
  </si>
  <si>
    <t>25</t>
  </si>
  <si>
    <t>メタン化施設</t>
  </si>
  <si>
    <t>26</t>
  </si>
  <si>
    <t>下水道処理施設</t>
  </si>
  <si>
    <t>J</t>
  </si>
  <si>
    <t>27</t>
  </si>
  <si>
    <t>農地還元等の再生利用</t>
  </si>
  <si>
    <t>28</t>
  </si>
  <si>
    <t>直接埋立</t>
  </si>
  <si>
    <t>AG</t>
  </si>
  <si>
    <t>29</t>
  </si>
  <si>
    <t>その他の搬出処理</t>
  </si>
  <si>
    <t>AH</t>
  </si>
  <si>
    <t>30</t>
  </si>
  <si>
    <t>合計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</si>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</sst>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49" applyNumberFormat="1" applyFont="1" applyFill="1" applyBorder="1" applyAlignment="1" quotePrefix="1">
      <alignment horizontal="left" vertical="center"/>
    </xf>
    <xf numFmtId="49" fontId="16" fillId="0" borderId="11" xfId="0" applyNumberFormat="1" applyFont="1" applyFill="1" applyBorder="1" applyAlignment="1" quotePrefix="1">
      <alignment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7" fillId="0" borderId="0" xfId="64" applyFont="1" applyFill="1" applyAlignment="1" quotePrefix="1">
      <alignment horizontal="left" vertical="center"/>
      <protection/>
    </xf>
    <xf numFmtId="0" fontId="17" fillId="0" borderId="0" xfId="66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0" applyNumberFormat="1" applyFont="1" applyFill="1" applyBorder="1" applyAlignment="1">
      <alignment vertical="center"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 quotePrefix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14" customWidth="1"/>
    <col min="2" max="2" width="8.69921875" style="115" customWidth="1"/>
    <col min="3" max="3" width="12.59765625" style="114" customWidth="1"/>
    <col min="4" max="5" width="11.69921875" style="116" customWidth="1"/>
    <col min="6" max="6" width="11.69921875" style="117" customWidth="1"/>
    <col min="7" max="9" width="11.69921875" style="116" customWidth="1"/>
    <col min="10" max="10" width="11.69921875" style="117" customWidth="1"/>
    <col min="11" max="11" width="11.69921875" style="116" customWidth="1"/>
    <col min="12" max="12" width="11.69921875" style="118" customWidth="1"/>
    <col min="13" max="13" width="11.69921875" style="116" customWidth="1"/>
    <col min="14" max="14" width="11.69921875" style="118" customWidth="1"/>
    <col min="15" max="16" width="11.69921875" style="116" customWidth="1"/>
    <col min="17" max="17" width="11.69921875" style="118" customWidth="1"/>
    <col min="18" max="18" width="11.69921875" style="116" customWidth="1"/>
    <col min="19" max="22" width="8.59765625" style="119" customWidth="1"/>
    <col min="23" max="16384" width="9" style="119" customWidth="1"/>
  </cols>
  <sheetData>
    <row r="1" spans="1:22" s="53" customFormat="1" ht="17.25">
      <c r="A1" s="89" t="s">
        <v>109</v>
      </c>
      <c r="B1" s="73"/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  <c r="S1" s="76"/>
      <c r="T1" s="76"/>
      <c r="U1" s="76"/>
      <c r="V1" s="76"/>
    </row>
    <row r="2" spans="1:26" s="53" customFormat="1" ht="24" customHeight="1">
      <c r="A2" s="126" t="s">
        <v>48</v>
      </c>
      <c r="B2" s="130" t="s">
        <v>49</v>
      </c>
      <c r="C2" s="130" t="s">
        <v>50</v>
      </c>
      <c r="D2" s="77" t="s">
        <v>51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  <c r="R2" s="80" t="s">
        <v>52</v>
      </c>
      <c r="S2" s="136" t="s">
        <v>53</v>
      </c>
      <c r="T2" s="137"/>
      <c r="U2" s="137"/>
      <c r="V2" s="138"/>
      <c r="W2" s="136" t="s">
        <v>54</v>
      </c>
      <c r="X2" s="137"/>
      <c r="Y2" s="137"/>
      <c r="Z2" s="138"/>
    </row>
    <row r="3" spans="1:26" s="53" customFormat="1" ht="18.75" customHeight="1">
      <c r="A3" s="128"/>
      <c r="B3" s="128"/>
      <c r="C3" s="131"/>
      <c r="D3" s="81" t="s">
        <v>55</v>
      </c>
      <c r="E3" s="88" t="s">
        <v>56</v>
      </c>
      <c r="F3" s="78"/>
      <c r="G3" s="78"/>
      <c r="H3" s="79"/>
      <c r="I3" s="88" t="s">
        <v>57</v>
      </c>
      <c r="J3" s="78"/>
      <c r="K3" s="78"/>
      <c r="L3" s="78"/>
      <c r="M3" s="78"/>
      <c r="N3" s="78"/>
      <c r="O3" s="78"/>
      <c r="P3" s="78"/>
      <c r="Q3" s="79"/>
      <c r="R3" s="82"/>
      <c r="S3" s="139"/>
      <c r="T3" s="140"/>
      <c r="U3" s="140"/>
      <c r="V3" s="141"/>
      <c r="W3" s="139"/>
      <c r="X3" s="140"/>
      <c r="Y3" s="140"/>
      <c r="Z3" s="141"/>
    </row>
    <row r="4" spans="1:26" s="53" customFormat="1" ht="26.25" customHeight="1">
      <c r="A4" s="128"/>
      <c r="B4" s="128"/>
      <c r="C4" s="131"/>
      <c r="D4" s="81"/>
      <c r="E4" s="133" t="s">
        <v>55</v>
      </c>
      <c r="F4" s="126" t="s">
        <v>58</v>
      </c>
      <c r="G4" s="126" t="s">
        <v>59</v>
      </c>
      <c r="H4" s="126" t="s">
        <v>60</v>
      </c>
      <c r="I4" s="133" t="s">
        <v>55</v>
      </c>
      <c r="J4" s="126" t="s">
        <v>61</v>
      </c>
      <c r="K4" s="126" t="s">
        <v>62</v>
      </c>
      <c r="L4" s="126" t="s">
        <v>63</v>
      </c>
      <c r="M4" s="126" t="s">
        <v>64</v>
      </c>
      <c r="N4" s="126" t="s">
        <v>65</v>
      </c>
      <c r="O4" s="134" t="s">
        <v>66</v>
      </c>
      <c r="P4" s="83"/>
      <c r="Q4" s="126" t="s">
        <v>67</v>
      </c>
      <c r="R4" s="84"/>
      <c r="S4" s="126" t="s">
        <v>68</v>
      </c>
      <c r="T4" s="126" t="s">
        <v>69</v>
      </c>
      <c r="U4" s="126" t="s">
        <v>70</v>
      </c>
      <c r="V4" s="126" t="s">
        <v>71</v>
      </c>
      <c r="W4" s="126" t="s">
        <v>68</v>
      </c>
      <c r="X4" s="126" t="s">
        <v>69</v>
      </c>
      <c r="Y4" s="126" t="s">
        <v>70</v>
      </c>
      <c r="Z4" s="126" t="s">
        <v>71</v>
      </c>
    </row>
    <row r="5" spans="1:26" s="53" customFormat="1" ht="23.25" customHeight="1">
      <c r="A5" s="128"/>
      <c r="B5" s="128"/>
      <c r="C5" s="131"/>
      <c r="D5" s="81"/>
      <c r="E5" s="133"/>
      <c r="F5" s="127"/>
      <c r="G5" s="127"/>
      <c r="H5" s="127"/>
      <c r="I5" s="133"/>
      <c r="J5" s="127"/>
      <c r="K5" s="127"/>
      <c r="L5" s="127"/>
      <c r="M5" s="127"/>
      <c r="N5" s="127"/>
      <c r="O5" s="127"/>
      <c r="P5" s="85" t="s">
        <v>72</v>
      </c>
      <c r="Q5" s="127"/>
      <c r="R5" s="86"/>
      <c r="S5" s="127"/>
      <c r="T5" s="127"/>
      <c r="U5" s="135"/>
      <c r="V5" s="135"/>
      <c r="W5" s="127"/>
      <c r="X5" s="127"/>
      <c r="Y5" s="135"/>
      <c r="Z5" s="135"/>
    </row>
    <row r="6" spans="1:26" s="87" customFormat="1" ht="18" customHeight="1">
      <c r="A6" s="129"/>
      <c r="B6" s="129"/>
      <c r="C6" s="132"/>
      <c r="D6" s="57" t="s">
        <v>73</v>
      </c>
      <c r="E6" s="57" t="s">
        <v>73</v>
      </c>
      <c r="F6" s="51" t="s">
        <v>74</v>
      </c>
      <c r="G6" s="57" t="s">
        <v>73</v>
      </c>
      <c r="H6" s="57" t="s">
        <v>73</v>
      </c>
      <c r="I6" s="57" t="s">
        <v>73</v>
      </c>
      <c r="J6" s="51" t="s">
        <v>74</v>
      </c>
      <c r="K6" s="57" t="s">
        <v>73</v>
      </c>
      <c r="L6" s="51" t="s">
        <v>74</v>
      </c>
      <c r="M6" s="57" t="s">
        <v>73</v>
      </c>
      <c r="N6" s="51" t="s">
        <v>74</v>
      </c>
      <c r="O6" s="57" t="s">
        <v>73</v>
      </c>
      <c r="P6" s="57" t="s">
        <v>73</v>
      </c>
      <c r="Q6" s="51" t="s">
        <v>74</v>
      </c>
      <c r="R6" s="58" t="s">
        <v>73</v>
      </c>
      <c r="S6" s="51"/>
      <c r="T6" s="51"/>
      <c r="U6" s="51"/>
      <c r="V6" s="52"/>
      <c r="W6" s="51"/>
      <c r="X6" s="51"/>
      <c r="Y6" s="51"/>
      <c r="Z6" s="52"/>
    </row>
    <row r="7" spans="1:26" s="95" customFormat="1" ht="12" customHeight="1">
      <c r="A7" s="93" t="s">
        <v>114</v>
      </c>
      <c r="B7" s="93" t="s">
        <v>115</v>
      </c>
      <c r="C7" s="93" t="s">
        <v>55</v>
      </c>
      <c r="D7" s="94">
        <f>SUM(D8:D84)</f>
        <v>2165362</v>
      </c>
      <c r="E7" s="94">
        <f>SUM(E8:E84)</f>
        <v>214481</v>
      </c>
      <c r="F7" s="109">
        <f>IF(D7&gt;0,E7/D7*100,"-")</f>
        <v>9.905087463435674</v>
      </c>
      <c r="G7" s="94">
        <f>SUM(G8:G84)</f>
        <v>213914</v>
      </c>
      <c r="H7" s="94">
        <f>SUM(H8:H84)</f>
        <v>567</v>
      </c>
      <c r="I7" s="94">
        <f>SUM(I8:I84)</f>
        <v>1950881</v>
      </c>
      <c r="J7" s="109">
        <f>IF($D7&gt;0,I7/$D7*100,"-")</f>
        <v>90.09491253656432</v>
      </c>
      <c r="K7" s="94">
        <f>SUM(K8:K84)</f>
        <v>1636124</v>
      </c>
      <c r="L7" s="109">
        <f>IF($D7&gt;0,K7/$D7*100,"-")</f>
        <v>75.55891347497554</v>
      </c>
      <c r="M7" s="94">
        <f>SUM(M8:M84)</f>
        <v>6571</v>
      </c>
      <c r="N7" s="109">
        <f>IF($D7&gt;0,M7/$D7*100,"-")</f>
        <v>0.3034596524738127</v>
      </c>
      <c r="O7" s="94">
        <f>SUM(O8:O84)</f>
        <v>308186</v>
      </c>
      <c r="P7" s="94">
        <f>SUM(P8:P84)</f>
        <v>220408</v>
      </c>
      <c r="Q7" s="109">
        <f>IF($D7&gt;0,O7/$D7*100,"-")</f>
        <v>14.232539409114967</v>
      </c>
      <c r="R7" s="94">
        <f>SUM(R8:R84)</f>
        <v>32832</v>
      </c>
      <c r="S7" s="109">
        <f aca="true" t="shared" si="0" ref="S7:Z7">COUNTIF(S8:S84,"○")</f>
        <v>66</v>
      </c>
      <c r="T7" s="109">
        <f t="shared" si="0"/>
        <v>1</v>
      </c>
      <c r="U7" s="109">
        <f t="shared" si="0"/>
        <v>3</v>
      </c>
      <c r="V7" s="109">
        <f t="shared" si="0"/>
        <v>7</v>
      </c>
      <c r="W7" s="109">
        <f t="shared" si="0"/>
        <v>68</v>
      </c>
      <c r="X7" s="109">
        <f t="shared" si="0"/>
        <v>1</v>
      </c>
      <c r="Y7" s="109">
        <f t="shared" si="0"/>
        <v>2</v>
      </c>
      <c r="Z7" s="109">
        <f t="shared" si="0"/>
        <v>6</v>
      </c>
    </row>
    <row r="8" spans="1:26" s="102" customFormat="1" ht="12" customHeight="1">
      <c r="A8" s="96" t="s">
        <v>114</v>
      </c>
      <c r="B8" s="97" t="s">
        <v>116</v>
      </c>
      <c r="C8" s="96" t="s">
        <v>117</v>
      </c>
      <c r="D8" s="98">
        <f aca="true" t="shared" si="1" ref="D8:D71">+SUM(E8,+I8)</f>
        <v>386882</v>
      </c>
      <c r="E8" s="98">
        <f aca="true" t="shared" si="2" ref="E8:E71">+SUM(G8,+H8)</f>
        <v>32565</v>
      </c>
      <c r="F8" s="99">
        <f aca="true" t="shared" si="3" ref="F8:F70">IF(D8&gt;0,E8/D8*100,"-")</f>
        <v>8.41729519595122</v>
      </c>
      <c r="G8" s="98">
        <v>32565</v>
      </c>
      <c r="H8" s="98">
        <v>0</v>
      </c>
      <c r="I8" s="98">
        <f aca="true" t="shared" si="4" ref="I8:I71">+SUM(K8,+M8,+O8)</f>
        <v>354317</v>
      </c>
      <c r="J8" s="99">
        <f aca="true" t="shared" si="5" ref="J8:J70">IF($D8&gt;0,I8/$D8*100,"-")</f>
        <v>91.58270480404877</v>
      </c>
      <c r="K8" s="98">
        <v>332852</v>
      </c>
      <c r="L8" s="99">
        <f aca="true" t="shared" si="6" ref="L8:L70">IF($D8&gt;0,K8/$D8*100,"-")</f>
        <v>86.03450147590222</v>
      </c>
      <c r="M8" s="98">
        <v>0</v>
      </c>
      <c r="N8" s="99">
        <f aca="true" t="shared" si="7" ref="N8:N70">IF($D8&gt;0,M8/$D8*100,"-")</f>
        <v>0</v>
      </c>
      <c r="O8" s="98">
        <v>21465</v>
      </c>
      <c r="P8" s="98">
        <v>19878</v>
      </c>
      <c r="Q8" s="99">
        <f aca="true" t="shared" si="8" ref="Q8:Q70">IF($D8&gt;0,O8/$D8*100,"-")</f>
        <v>5.548203328146566</v>
      </c>
      <c r="R8" s="98">
        <v>3389</v>
      </c>
      <c r="S8" s="100" t="s">
        <v>108</v>
      </c>
      <c r="T8" s="100"/>
      <c r="U8" s="100"/>
      <c r="V8" s="100"/>
      <c r="W8" s="101" t="s">
        <v>108</v>
      </c>
      <c r="X8" s="101"/>
      <c r="Y8" s="101"/>
      <c r="Z8" s="101"/>
    </row>
    <row r="9" spans="1:26" s="102" customFormat="1" ht="12" customHeight="1">
      <c r="A9" s="96" t="s">
        <v>114</v>
      </c>
      <c r="B9" s="107" t="s">
        <v>118</v>
      </c>
      <c r="C9" s="96" t="s">
        <v>119</v>
      </c>
      <c r="D9" s="98">
        <f t="shared" si="1"/>
        <v>243699</v>
      </c>
      <c r="E9" s="98">
        <f t="shared" si="2"/>
        <v>4313</v>
      </c>
      <c r="F9" s="99">
        <f t="shared" si="3"/>
        <v>1.7698061953475392</v>
      </c>
      <c r="G9" s="98">
        <v>4313</v>
      </c>
      <c r="H9" s="98">
        <v>0</v>
      </c>
      <c r="I9" s="98">
        <f t="shared" si="4"/>
        <v>239386</v>
      </c>
      <c r="J9" s="99">
        <f t="shared" si="5"/>
        <v>98.23019380465247</v>
      </c>
      <c r="K9" s="98">
        <v>227968</v>
      </c>
      <c r="L9" s="99">
        <f t="shared" si="6"/>
        <v>93.54490580593273</v>
      </c>
      <c r="M9" s="98">
        <v>0</v>
      </c>
      <c r="N9" s="99">
        <f t="shared" si="7"/>
        <v>0</v>
      </c>
      <c r="O9" s="98">
        <v>11418</v>
      </c>
      <c r="P9" s="98">
        <v>9820</v>
      </c>
      <c r="Q9" s="99">
        <f t="shared" si="8"/>
        <v>4.6852879987197324</v>
      </c>
      <c r="R9" s="98">
        <v>3886</v>
      </c>
      <c r="S9" s="100" t="s">
        <v>108</v>
      </c>
      <c r="T9" s="100"/>
      <c r="U9" s="100"/>
      <c r="V9" s="100"/>
      <c r="W9" s="100" t="s">
        <v>108</v>
      </c>
      <c r="X9" s="100"/>
      <c r="Y9" s="100"/>
      <c r="Z9" s="100"/>
    </row>
    <row r="10" spans="1:26" s="102" customFormat="1" ht="12" customHeight="1">
      <c r="A10" s="96" t="s">
        <v>114</v>
      </c>
      <c r="B10" s="107" t="s">
        <v>120</v>
      </c>
      <c r="C10" s="96" t="s">
        <v>121</v>
      </c>
      <c r="D10" s="98">
        <f t="shared" si="1"/>
        <v>162212</v>
      </c>
      <c r="E10" s="98">
        <f t="shared" si="2"/>
        <v>18906</v>
      </c>
      <c r="F10" s="99">
        <f t="shared" si="3"/>
        <v>11.65511799373659</v>
      </c>
      <c r="G10" s="98">
        <v>18906</v>
      </c>
      <c r="H10" s="98">
        <v>0</v>
      </c>
      <c r="I10" s="98">
        <f t="shared" si="4"/>
        <v>143306</v>
      </c>
      <c r="J10" s="99">
        <f t="shared" si="5"/>
        <v>88.3448820062634</v>
      </c>
      <c r="K10" s="98">
        <v>115266</v>
      </c>
      <c r="L10" s="99">
        <f t="shared" si="6"/>
        <v>71.05886124331123</v>
      </c>
      <c r="M10" s="98">
        <v>0</v>
      </c>
      <c r="N10" s="99">
        <f t="shared" si="7"/>
        <v>0</v>
      </c>
      <c r="O10" s="98">
        <v>28040</v>
      </c>
      <c r="P10" s="98">
        <v>3143</v>
      </c>
      <c r="Q10" s="99">
        <f t="shared" si="8"/>
        <v>17.286020762952187</v>
      </c>
      <c r="R10" s="98">
        <v>3741</v>
      </c>
      <c r="S10" s="100" t="s">
        <v>108</v>
      </c>
      <c r="T10" s="100"/>
      <c r="U10" s="100"/>
      <c r="V10" s="100"/>
      <c r="W10" s="101" t="s">
        <v>108</v>
      </c>
      <c r="X10" s="101"/>
      <c r="Y10" s="101"/>
      <c r="Z10" s="101"/>
    </row>
    <row r="11" spans="1:26" s="102" customFormat="1" ht="12" customHeight="1">
      <c r="A11" s="96" t="s">
        <v>114</v>
      </c>
      <c r="B11" s="107" t="s">
        <v>122</v>
      </c>
      <c r="C11" s="96" t="s">
        <v>123</v>
      </c>
      <c r="D11" s="98">
        <f t="shared" si="1"/>
        <v>51822</v>
      </c>
      <c r="E11" s="98">
        <f t="shared" si="2"/>
        <v>1229</v>
      </c>
      <c r="F11" s="99">
        <f t="shared" si="3"/>
        <v>2.3715796379915868</v>
      </c>
      <c r="G11" s="98">
        <v>1229</v>
      </c>
      <c r="H11" s="98">
        <v>0</v>
      </c>
      <c r="I11" s="98">
        <f t="shared" si="4"/>
        <v>50593</v>
      </c>
      <c r="J11" s="99">
        <f t="shared" si="5"/>
        <v>97.62842036200841</v>
      </c>
      <c r="K11" s="98">
        <v>50174</v>
      </c>
      <c r="L11" s="99">
        <f t="shared" si="6"/>
        <v>96.8198834471846</v>
      </c>
      <c r="M11" s="98">
        <v>0</v>
      </c>
      <c r="N11" s="99">
        <f t="shared" si="7"/>
        <v>0</v>
      </c>
      <c r="O11" s="98">
        <v>419</v>
      </c>
      <c r="P11" s="98">
        <v>227</v>
      </c>
      <c r="Q11" s="99">
        <f t="shared" si="8"/>
        <v>0.80853691482382</v>
      </c>
      <c r="R11" s="98">
        <v>771</v>
      </c>
      <c r="S11" s="100" t="s">
        <v>108</v>
      </c>
      <c r="T11" s="100"/>
      <c r="U11" s="100"/>
      <c r="V11" s="100"/>
      <c r="W11" s="101" t="s">
        <v>108</v>
      </c>
      <c r="X11" s="101"/>
      <c r="Y11" s="101"/>
      <c r="Z11" s="101"/>
    </row>
    <row r="12" spans="1:26" s="102" customFormat="1" ht="12" customHeight="1">
      <c r="A12" s="120" t="s">
        <v>114</v>
      </c>
      <c r="B12" s="121" t="s">
        <v>124</v>
      </c>
      <c r="C12" s="120" t="s">
        <v>125</v>
      </c>
      <c r="D12" s="122">
        <f t="shared" si="1"/>
        <v>106453</v>
      </c>
      <c r="E12" s="122">
        <f t="shared" si="2"/>
        <v>13115</v>
      </c>
      <c r="F12" s="123">
        <f t="shared" si="3"/>
        <v>12.319990981935689</v>
      </c>
      <c r="G12" s="122">
        <v>13100</v>
      </c>
      <c r="H12" s="122">
        <v>15</v>
      </c>
      <c r="I12" s="122">
        <f t="shared" si="4"/>
        <v>93338</v>
      </c>
      <c r="J12" s="123">
        <f t="shared" si="5"/>
        <v>87.68000901806431</v>
      </c>
      <c r="K12" s="122">
        <v>82543</v>
      </c>
      <c r="L12" s="123">
        <f t="shared" si="6"/>
        <v>77.53938357772914</v>
      </c>
      <c r="M12" s="122">
        <v>0</v>
      </c>
      <c r="N12" s="123">
        <f t="shared" si="7"/>
        <v>0</v>
      </c>
      <c r="O12" s="122">
        <v>10795</v>
      </c>
      <c r="P12" s="122">
        <v>10694</v>
      </c>
      <c r="Q12" s="123">
        <f t="shared" si="8"/>
        <v>10.140625440335171</v>
      </c>
      <c r="R12" s="122">
        <v>2243</v>
      </c>
      <c r="S12" s="105" t="s">
        <v>108</v>
      </c>
      <c r="T12" s="105"/>
      <c r="U12" s="105"/>
      <c r="V12" s="105"/>
      <c r="W12" s="105" t="s">
        <v>108</v>
      </c>
      <c r="X12" s="105"/>
      <c r="Y12" s="105"/>
      <c r="Z12" s="105"/>
    </row>
    <row r="13" spans="1:26" s="102" customFormat="1" ht="12" customHeight="1">
      <c r="A13" s="120" t="s">
        <v>114</v>
      </c>
      <c r="B13" s="121" t="s">
        <v>126</v>
      </c>
      <c r="C13" s="120" t="s">
        <v>127</v>
      </c>
      <c r="D13" s="122">
        <f t="shared" si="1"/>
        <v>50618</v>
      </c>
      <c r="E13" s="122">
        <f t="shared" si="2"/>
        <v>797</v>
      </c>
      <c r="F13" s="123">
        <f t="shared" si="3"/>
        <v>1.574538701647635</v>
      </c>
      <c r="G13" s="122">
        <v>797</v>
      </c>
      <c r="H13" s="122">
        <v>0</v>
      </c>
      <c r="I13" s="122">
        <f t="shared" si="4"/>
        <v>49821</v>
      </c>
      <c r="J13" s="123">
        <f t="shared" si="5"/>
        <v>98.42546129835237</v>
      </c>
      <c r="K13" s="122">
        <v>48981</v>
      </c>
      <c r="L13" s="123">
        <f t="shared" si="6"/>
        <v>96.7659725789245</v>
      </c>
      <c r="M13" s="122">
        <v>0</v>
      </c>
      <c r="N13" s="123">
        <f t="shared" si="7"/>
        <v>0</v>
      </c>
      <c r="O13" s="122">
        <v>840</v>
      </c>
      <c r="P13" s="122">
        <v>636</v>
      </c>
      <c r="Q13" s="123">
        <f t="shared" si="8"/>
        <v>1.6594887194278714</v>
      </c>
      <c r="R13" s="122">
        <v>1300</v>
      </c>
      <c r="S13" s="105" t="s">
        <v>108</v>
      </c>
      <c r="T13" s="105"/>
      <c r="U13" s="105"/>
      <c r="V13" s="105"/>
      <c r="W13" s="105" t="s">
        <v>108</v>
      </c>
      <c r="X13" s="105"/>
      <c r="Y13" s="105"/>
      <c r="Z13" s="105"/>
    </row>
    <row r="14" spans="1:26" s="102" customFormat="1" ht="12" customHeight="1">
      <c r="A14" s="120" t="s">
        <v>114</v>
      </c>
      <c r="B14" s="121" t="s">
        <v>128</v>
      </c>
      <c r="C14" s="120" t="s">
        <v>129</v>
      </c>
      <c r="D14" s="122">
        <f t="shared" si="1"/>
        <v>52591</v>
      </c>
      <c r="E14" s="122">
        <f t="shared" si="2"/>
        <v>4128</v>
      </c>
      <c r="F14" s="123">
        <f t="shared" si="3"/>
        <v>7.849251773117073</v>
      </c>
      <c r="G14" s="122">
        <v>4128</v>
      </c>
      <c r="H14" s="122">
        <v>0</v>
      </c>
      <c r="I14" s="122">
        <f t="shared" si="4"/>
        <v>48463</v>
      </c>
      <c r="J14" s="123">
        <f t="shared" si="5"/>
        <v>92.15074822688292</v>
      </c>
      <c r="K14" s="122">
        <v>44554</v>
      </c>
      <c r="L14" s="123">
        <f t="shared" si="6"/>
        <v>84.71791751440361</v>
      </c>
      <c r="M14" s="122">
        <v>0</v>
      </c>
      <c r="N14" s="123">
        <f t="shared" si="7"/>
        <v>0</v>
      </c>
      <c r="O14" s="122">
        <v>3909</v>
      </c>
      <c r="P14" s="122">
        <v>3659</v>
      </c>
      <c r="Q14" s="123">
        <f t="shared" si="8"/>
        <v>7.432830712479321</v>
      </c>
      <c r="R14" s="122">
        <v>431</v>
      </c>
      <c r="S14" s="105" t="s">
        <v>108</v>
      </c>
      <c r="T14" s="105"/>
      <c r="U14" s="105"/>
      <c r="V14" s="105"/>
      <c r="W14" s="105" t="s">
        <v>108</v>
      </c>
      <c r="X14" s="105"/>
      <c r="Y14" s="105"/>
      <c r="Z14" s="105"/>
    </row>
    <row r="15" spans="1:26" s="102" customFormat="1" ht="12" customHeight="1">
      <c r="A15" s="120" t="s">
        <v>114</v>
      </c>
      <c r="B15" s="121" t="s">
        <v>130</v>
      </c>
      <c r="C15" s="120" t="s">
        <v>131</v>
      </c>
      <c r="D15" s="122">
        <f t="shared" si="1"/>
        <v>43601</v>
      </c>
      <c r="E15" s="122">
        <f t="shared" si="2"/>
        <v>4403</v>
      </c>
      <c r="F15" s="123">
        <f t="shared" si="3"/>
        <v>10.098392238710122</v>
      </c>
      <c r="G15" s="122">
        <v>4403</v>
      </c>
      <c r="H15" s="122">
        <v>0</v>
      </c>
      <c r="I15" s="122">
        <f t="shared" si="4"/>
        <v>39198</v>
      </c>
      <c r="J15" s="123">
        <f t="shared" si="5"/>
        <v>89.90160776128988</v>
      </c>
      <c r="K15" s="122">
        <v>25112</v>
      </c>
      <c r="L15" s="123">
        <f t="shared" si="6"/>
        <v>57.595009288777774</v>
      </c>
      <c r="M15" s="122">
        <v>0</v>
      </c>
      <c r="N15" s="123">
        <f t="shared" si="7"/>
        <v>0</v>
      </c>
      <c r="O15" s="122">
        <v>14086</v>
      </c>
      <c r="P15" s="122">
        <v>6648</v>
      </c>
      <c r="Q15" s="123">
        <f t="shared" si="8"/>
        <v>32.3065984725121</v>
      </c>
      <c r="R15" s="122">
        <v>655</v>
      </c>
      <c r="S15" s="105" t="s">
        <v>108</v>
      </c>
      <c r="T15" s="105"/>
      <c r="U15" s="105"/>
      <c r="V15" s="105"/>
      <c r="W15" s="105" t="s">
        <v>108</v>
      </c>
      <c r="X15" s="105"/>
      <c r="Y15" s="105"/>
      <c r="Z15" s="105"/>
    </row>
    <row r="16" spans="1:26" s="102" customFormat="1" ht="12" customHeight="1">
      <c r="A16" s="120" t="s">
        <v>114</v>
      </c>
      <c r="B16" s="121" t="s">
        <v>132</v>
      </c>
      <c r="C16" s="120" t="s">
        <v>133</v>
      </c>
      <c r="D16" s="122">
        <f t="shared" si="1"/>
        <v>71011</v>
      </c>
      <c r="E16" s="122">
        <f t="shared" si="2"/>
        <v>19128</v>
      </c>
      <c r="F16" s="123">
        <f t="shared" si="3"/>
        <v>26.936671783244847</v>
      </c>
      <c r="G16" s="122">
        <v>19128</v>
      </c>
      <c r="H16" s="122">
        <v>0</v>
      </c>
      <c r="I16" s="122">
        <f t="shared" si="4"/>
        <v>51883</v>
      </c>
      <c r="J16" s="123">
        <f t="shared" si="5"/>
        <v>73.06332821675515</v>
      </c>
      <c r="K16" s="122">
        <v>35739</v>
      </c>
      <c r="L16" s="123">
        <f t="shared" si="6"/>
        <v>50.32882229513738</v>
      </c>
      <c r="M16" s="122">
        <v>0</v>
      </c>
      <c r="N16" s="123">
        <f t="shared" si="7"/>
        <v>0</v>
      </c>
      <c r="O16" s="122">
        <v>16144</v>
      </c>
      <c r="P16" s="122">
        <v>4004</v>
      </c>
      <c r="Q16" s="123">
        <f t="shared" si="8"/>
        <v>22.734505921617778</v>
      </c>
      <c r="R16" s="122">
        <v>1731</v>
      </c>
      <c r="S16" s="105" t="s">
        <v>108</v>
      </c>
      <c r="T16" s="105"/>
      <c r="U16" s="105"/>
      <c r="V16" s="105"/>
      <c r="W16" s="105" t="s">
        <v>108</v>
      </c>
      <c r="X16" s="105"/>
      <c r="Y16" s="105"/>
      <c r="Z16" s="105"/>
    </row>
    <row r="17" spans="1:26" s="102" customFormat="1" ht="12" customHeight="1">
      <c r="A17" s="120" t="s">
        <v>114</v>
      </c>
      <c r="B17" s="121" t="s">
        <v>134</v>
      </c>
      <c r="C17" s="120" t="s">
        <v>135</v>
      </c>
      <c r="D17" s="122">
        <f t="shared" si="1"/>
        <v>33134</v>
      </c>
      <c r="E17" s="122">
        <f t="shared" si="2"/>
        <v>4285</v>
      </c>
      <c r="F17" s="123">
        <f t="shared" si="3"/>
        <v>12.932335365485603</v>
      </c>
      <c r="G17" s="122">
        <v>4264</v>
      </c>
      <c r="H17" s="122">
        <v>21</v>
      </c>
      <c r="I17" s="122">
        <f t="shared" si="4"/>
        <v>28849</v>
      </c>
      <c r="J17" s="123">
        <f t="shared" si="5"/>
        <v>87.0676646345144</v>
      </c>
      <c r="K17" s="122">
        <v>25079</v>
      </c>
      <c r="L17" s="123">
        <f t="shared" si="6"/>
        <v>75.68962395122834</v>
      </c>
      <c r="M17" s="122">
        <v>0</v>
      </c>
      <c r="N17" s="123">
        <f t="shared" si="7"/>
        <v>0</v>
      </c>
      <c r="O17" s="122">
        <v>3770</v>
      </c>
      <c r="P17" s="122">
        <v>3553</v>
      </c>
      <c r="Q17" s="123">
        <f t="shared" si="8"/>
        <v>11.37804068328605</v>
      </c>
      <c r="R17" s="122">
        <v>608</v>
      </c>
      <c r="S17" s="105" t="s">
        <v>108</v>
      </c>
      <c r="T17" s="105"/>
      <c r="U17" s="105"/>
      <c r="V17" s="105"/>
      <c r="W17" s="105" t="s">
        <v>108</v>
      </c>
      <c r="X17" s="105"/>
      <c r="Y17" s="105"/>
      <c r="Z17" s="105"/>
    </row>
    <row r="18" spans="1:26" s="102" customFormat="1" ht="12" customHeight="1">
      <c r="A18" s="120" t="s">
        <v>114</v>
      </c>
      <c r="B18" s="121" t="s">
        <v>136</v>
      </c>
      <c r="C18" s="120" t="s">
        <v>137</v>
      </c>
      <c r="D18" s="122">
        <f t="shared" si="1"/>
        <v>45062</v>
      </c>
      <c r="E18" s="122">
        <f t="shared" si="2"/>
        <v>4793</v>
      </c>
      <c r="F18" s="123">
        <f t="shared" si="3"/>
        <v>10.636456437796813</v>
      </c>
      <c r="G18" s="122">
        <v>4793</v>
      </c>
      <c r="H18" s="122">
        <v>0</v>
      </c>
      <c r="I18" s="122">
        <f t="shared" si="4"/>
        <v>40269</v>
      </c>
      <c r="J18" s="123">
        <f t="shared" si="5"/>
        <v>89.36354356220319</v>
      </c>
      <c r="K18" s="122">
        <v>26981</v>
      </c>
      <c r="L18" s="123">
        <f t="shared" si="6"/>
        <v>59.87528294350006</v>
      </c>
      <c r="M18" s="122">
        <v>0</v>
      </c>
      <c r="N18" s="123">
        <f t="shared" si="7"/>
        <v>0</v>
      </c>
      <c r="O18" s="122">
        <v>13288</v>
      </c>
      <c r="P18" s="122">
        <v>13002</v>
      </c>
      <c r="Q18" s="123">
        <f t="shared" si="8"/>
        <v>29.488260618703123</v>
      </c>
      <c r="R18" s="122">
        <v>476</v>
      </c>
      <c r="S18" s="105" t="s">
        <v>108</v>
      </c>
      <c r="T18" s="105"/>
      <c r="U18" s="105"/>
      <c r="V18" s="105"/>
      <c r="W18" s="105" t="s">
        <v>108</v>
      </c>
      <c r="X18" s="105"/>
      <c r="Y18" s="105"/>
      <c r="Z18" s="105"/>
    </row>
    <row r="19" spans="1:26" s="102" customFormat="1" ht="12" customHeight="1">
      <c r="A19" s="120" t="s">
        <v>114</v>
      </c>
      <c r="B19" s="121" t="s">
        <v>138</v>
      </c>
      <c r="C19" s="120" t="s">
        <v>139</v>
      </c>
      <c r="D19" s="122">
        <f t="shared" si="1"/>
        <v>30021</v>
      </c>
      <c r="E19" s="122">
        <f t="shared" si="2"/>
        <v>2893</v>
      </c>
      <c r="F19" s="123">
        <f t="shared" si="3"/>
        <v>9.636587721927983</v>
      </c>
      <c r="G19" s="122">
        <v>2893</v>
      </c>
      <c r="H19" s="122">
        <v>0</v>
      </c>
      <c r="I19" s="122">
        <f t="shared" si="4"/>
        <v>27128</v>
      </c>
      <c r="J19" s="123">
        <f t="shared" si="5"/>
        <v>90.36341227807202</v>
      </c>
      <c r="K19" s="122">
        <v>21444</v>
      </c>
      <c r="L19" s="123">
        <f t="shared" si="6"/>
        <v>71.42999900069951</v>
      </c>
      <c r="M19" s="122">
        <v>0</v>
      </c>
      <c r="N19" s="123">
        <f t="shared" si="7"/>
        <v>0</v>
      </c>
      <c r="O19" s="122">
        <v>5684</v>
      </c>
      <c r="P19" s="122">
        <v>4646</v>
      </c>
      <c r="Q19" s="123">
        <f t="shared" si="8"/>
        <v>18.93341327737251</v>
      </c>
      <c r="R19" s="122">
        <v>440</v>
      </c>
      <c r="S19" s="105" t="s">
        <v>108</v>
      </c>
      <c r="T19" s="105"/>
      <c r="U19" s="105"/>
      <c r="V19" s="105"/>
      <c r="W19" s="105" t="s">
        <v>108</v>
      </c>
      <c r="X19" s="105"/>
      <c r="Y19" s="105"/>
      <c r="Z19" s="105"/>
    </row>
    <row r="20" spans="1:26" s="102" customFormat="1" ht="12" customHeight="1">
      <c r="A20" s="120" t="s">
        <v>114</v>
      </c>
      <c r="B20" s="121" t="s">
        <v>140</v>
      </c>
      <c r="C20" s="120" t="s">
        <v>141</v>
      </c>
      <c r="D20" s="122">
        <f t="shared" si="1"/>
        <v>22744</v>
      </c>
      <c r="E20" s="122">
        <f t="shared" si="2"/>
        <v>1679</v>
      </c>
      <c r="F20" s="123">
        <f t="shared" si="3"/>
        <v>7.382166725290186</v>
      </c>
      <c r="G20" s="122">
        <v>1679</v>
      </c>
      <c r="H20" s="122">
        <v>0</v>
      </c>
      <c r="I20" s="122">
        <f t="shared" si="4"/>
        <v>21065</v>
      </c>
      <c r="J20" s="123">
        <f t="shared" si="5"/>
        <v>92.61783327470981</v>
      </c>
      <c r="K20" s="122">
        <v>14988</v>
      </c>
      <c r="L20" s="123">
        <f t="shared" si="6"/>
        <v>65.89869855786141</v>
      </c>
      <c r="M20" s="122">
        <v>0</v>
      </c>
      <c r="N20" s="123">
        <f t="shared" si="7"/>
        <v>0</v>
      </c>
      <c r="O20" s="122">
        <v>6077</v>
      </c>
      <c r="P20" s="122">
        <v>5917</v>
      </c>
      <c r="Q20" s="123">
        <f t="shared" si="8"/>
        <v>26.719134716848398</v>
      </c>
      <c r="R20" s="122">
        <v>209</v>
      </c>
      <c r="S20" s="105" t="s">
        <v>108</v>
      </c>
      <c r="T20" s="105"/>
      <c r="U20" s="105"/>
      <c r="V20" s="105"/>
      <c r="W20" s="105" t="s">
        <v>108</v>
      </c>
      <c r="X20" s="105"/>
      <c r="Y20" s="105"/>
      <c r="Z20" s="105"/>
    </row>
    <row r="21" spans="1:26" s="102" customFormat="1" ht="12" customHeight="1">
      <c r="A21" s="120" t="s">
        <v>114</v>
      </c>
      <c r="B21" s="121" t="s">
        <v>142</v>
      </c>
      <c r="C21" s="120" t="s">
        <v>143</v>
      </c>
      <c r="D21" s="122">
        <f t="shared" si="1"/>
        <v>56030</v>
      </c>
      <c r="E21" s="122">
        <f t="shared" si="2"/>
        <v>742</v>
      </c>
      <c r="F21" s="123">
        <f t="shared" si="3"/>
        <v>1.3242905586293057</v>
      </c>
      <c r="G21" s="122">
        <v>742</v>
      </c>
      <c r="H21" s="122">
        <v>0</v>
      </c>
      <c r="I21" s="122">
        <f t="shared" si="4"/>
        <v>55288</v>
      </c>
      <c r="J21" s="123">
        <f t="shared" si="5"/>
        <v>98.6757094413707</v>
      </c>
      <c r="K21" s="122">
        <v>53260</v>
      </c>
      <c r="L21" s="123">
        <f t="shared" si="6"/>
        <v>95.05621988220597</v>
      </c>
      <c r="M21" s="122">
        <v>0</v>
      </c>
      <c r="N21" s="123">
        <f t="shared" si="7"/>
        <v>0</v>
      </c>
      <c r="O21" s="122">
        <v>2028</v>
      </c>
      <c r="P21" s="122">
        <v>1844</v>
      </c>
      <c r="Q21" s="123">
        <f t="shared" si="8"/>
        <v>3.6194895591647334</v>
      </c>
      <c r="R21" s="122">
        <v>821</v>
      </c>
      <c r="S21" s="105" t="s">
        <v>108</v>
      </c>
      <c r="T21" s="105"/>
      <c r="U21" s="105"/>
      <c r="V21" s="105"/>
      <c r="W21" s="105" t="s">
        <v>108</v>
      </c>
      <c r="X21" s="105"/>
      <c r="Y21" s="105"/>
      <c r="Z21" s="105"/>
    </row>
    <row r="22" spans="1:26" s="102" customFormat="1" ht="12" customHeight="1">
      <c r="A22" s="120" t="s">
        <v>114</v>
      </c>
      <c r="B22" s="121" t="s">
        <v>144</v>
      </c>
      <c r="C22" s="120" t="s">
        <v>145</v>
      </c>
      <c r="D22" s="122">
        <f t="shared" si="1"/>
        <v>67625</v>
      </c>
      <c r="E22" s="122">
        <f t="shared" si="2"/>
        <v>2934</v>
      </c>
      <c r="F22" s="123">
        <f t="shared" si="3"/>
        <v>4.338632162661737</v>
      </c>
      <c r="G22" s="122">
        <v>2934</v>
      </c>
      <c r="H22" s="122">
        <v>0</v>
      </c>
      <c r="I22" s="122">
        <f t="shared" si="4"/>
        <v>64691</v>
      </c>
      <c r="J22" s="123">
        <f t="shared" si="5"/>
        <v>95.66136783733826</v>
      </c>
      <c r="K22" s="122">
        <v>64279</v>
      </c>
      <c r="L22" s="123">
        <f t="shared" si="6"/>
        <v>95.05212569316082</v>
      </c>
      <c r="M22" s="122">
        <v>39</v>
      </c>
      <c r="N22" s="123">
        <f t="shared" si="7"/>
        <v>0.05767097966728281</v>
      </c>
      <c r="O22" s="122">
        <v>373</v>
      </c>
      <c r="P22" s="122">
        <v>373</v>
      </c>
      <c r="Q22" s="123">
        <f t="shared" si="8"/>
        <v>0.5515711645101663</v>
      </c>
      <c r="R22" s="122">
        <v>1150</v>
      </c>
      <c r="S22" s="105"/>
      <c r="T22" s="105" t="s">
        <v>108</v>
      </c>
      <c r="U22" s="105"/>
      <c r="V22" s="105"/>
      <c r="W22" s="105" t="s">
        <v>108</v>
      </c>
      <c r="X22" s="105"/>
      <c r="Y22" s="105"/>
      <c r="Z22" s="105"/>
    </row>
    <row r="23" spans="1:26" s="102" customFormat="1" ht="12" customHeight="1">
      <c r="A23" s="120" t="s">
        <v>114</v>
      </c>
      <c r="B23" s="121" t="s">
        <v>146</v>
      </c>
      <c r="C23" s="120" t="s">
        <v>147</v>
      </c>
      <c r="D23" s="122">
        <f t="shared" si="1"/>
        <v>100210</v>
      </c>
      <c r="E23" s="122">
        <f t="shared" si="2"/>
        <v>10548</v>
      </c>
      <c r="F23" s="123">
        <f t="shared" si="3"/>
        <v>10.52589561919968</v>
      </c>
      <c r="G23" s="122">
        <v>10548</v>
      </c>
      <c r="H23" s="122">
        <v>0</v>
      </c>
      <c r="I23" s="122">
        <f t="shared" si="4"/>
        <v>89662</v>
      </c>
      <c r="J23" s="123">
        <f t="shared" si="5"/>
        <v>89.47410438080033</v>
      </c>
      <c r="K23" s="122">
        <v>61790</v>
      </c>
      <c r="L23" s="123">
        <f t="shared" si="6"/>
        <v>61.66051292286199</v>
      </c>
      <c r="M23" s="122">
        <v>1457</v>
      </c>
      <c r="N23" s="123">
        <f t="shared" si="7"/>
        <v>1.4539467119049994</v>
      </c>
      <c r="O23" s="122">
        <v>26415</v>
      </c>
      <c r="P23" s="122">
        <v>26403</v>
      </c>
      <c r="Q23" s="123">
        <f t="shared" si="8"/>
        <v>26.35964474603333</v>
      </c>
      <c r="R23" s="122">
        <v>1047</v>
      </c>
      <c r="S23" s="105" t="s">
        <v>108</v>
      </c>
      <c r="T23" s="105"/>
      <c r="U23" s="105"/>
      <c r="V23" s="105"/>
      <c r="W23" s="105" t="s">
        <v>108</v>
      </c>
      <c r="X23" s="105"/>
      <c r="Y23" s="105"/>
      <c r="Z23" s="105"/>
    </row>
    <row r="24" spans="1:26" s="102" customFormat="1" ht="12" customHeight="1">
      <c r="A24" s="120" t="s">
        <v>114</v>
      </c>
      <c r="B24" s="121" t="s">
        <v>148</v>
      </c>
      <c r="C24" s="120" t="s">
        <v>149</v>
      </c>
      <c r="D24" s="122">
        <f t="shared" si="1"/>
        <v>61587</v>
      </c>
      <c r="E24" s="122">
        <f t="shared" si="2"/>
        <v>7979</v>
      </c>
      <c r="F24" s="123">
        <f t="shared" si="3"/>
        <v>12.955656226151625</v>
      </c>
      <c r="G24" s="122">
        <v>7979</v>
      </c>
      <c r="H24" s="122">
        <v>0</v>
      </c>
      <c r="I24" s="122">
        <f t="shared" si="4"/>
        <v>53608</v>
      </c>
      <c r="J24" s="123">
        <f t="shared" si="5"/>
        <v>87.04434377384838</v>
      </c>
      <c r="K24" s="122">
        <v>43461</v>
      </c>
      <c r="L24" s="123">
        <f t="shared" si="6"/>
        <v>70.56846412392225</v>
      </c>
      <c r="M24" s="122">
        <v>0</v>
      </c>
      <c r="N24" s="123">
        <f t="shared" si="7"/>
        <v>0</v>
      </c>
      <c r="O24" s="122">
        <v>10147</v>
      </c>
      <c r="P24" s="122">
        <v>9960</v>
      </c>
      <c r="Q24" s="123">
        <f t="shared" si="8"/>
        <v>16.47587964992612</v>
      </c>
      <c r="R24" s="122">
        <v>637</v>
      </c>
      <c r="S24" s="105" t="s">
        <v>108</v>
      </c>
      <c r="T24" s="105"/>
      <c r="U24" s="105"/>
      <c r="V24" s="105"/>
      <c r="W24" s="105" t="s">
        <v>108</v>
      </c>
      <c r="X24" s="105"/>
      <c r="Y24" s="105"/>
      <c r="Z24" s="105"/>
    </row>
    <row r="25" spans="1:26" s="102" customFormat="1" ht="12" customHeight="1">
      <c r="A25" s="120" t="s">
        <v>114</v>
      </c>
      <c r="B25" s="121" t="s">
        <v>150</v>
      </c>
      <c r="C25" s="120" t="s">
        <v>151</v>
      </c>
      <c r="D25" s="122">
        <f t="shared" si="1"/>
        <v>31219</v>
      </c>
      <c r="E25" s="122">
        <f t="shared" si="2"/>
        <v>2739</v>
      </c>
      <c r="F25" s="123">
        <f t="shared" si="3"/>
        <v>8.773503315288767</v>
      </c>
      <c r="G25" s="122">
        <v>2739</v>
      </c>
      <c r="H25" s="122">
        <v>0</v>
      </c>
      <c r="I25" s="122">
        <f t="shared" si="4"/>
        <v>28480</v>
      </c>
      <c r="J25" s="123">
        <f t="shared" si="5"/>
        <v>91.22649668471124</v>
      </c>
      <c r="K25" s="122">
        <v>17969</v>
      </c>
      <c r="L25" s="123">
        <f t="shared" si="6"/>
        <v>57.55789743425478</v>
      </c>
      <c r="M25" s="122">
        <v>458</v>
      </c>
      <c r="N25" s="123">
        <f t="shared" si="7"/>
        <v>1.4670553188763253</v>
      </c>
      <c r="O25" s="122">
        <v>10053</v>
      </c>
      <c r="P25" s="122">
        <v>10010</v>
      </c>
      <c r="Q25" s="123">
        <f t="shared" si="8"/>
        <v>32.201543931580126</v>
      </c>
      <c r="R25" s="122">
        <v>487</v>
      </c>
      <c r="S25" s="105" t="s">
        <v>108</v>
      </c>
      <c r="T25" s="105"/>
      <c r="U25" s="105"/>
      <c r="V25" s="105"/>
      <c r="W25" s="105" t="s">
        <v>108</v>
      </c>
      <c r="X25" s="105"/>
      <c r="Y25" s="105"/>
      <c r="Z25" s="105"/>
    </row>
    <row r="26" spans="1:26" s="102" customFormat="1" ht="12" customHeight="1">
      <c r="A26" s="120" t="s">
        <v>114</v>
      </c>
      <c r="B26" s="121" t="s">
        <v>152</v>
      </c>
      <c r="C26" s="120" t="s">
        <v>153</v>
      </c>
      <c r="D26" s="122">
        <f t="shared" si="1"/>
        <v>99473</v>
      </c>
      <c r="E26" s="122">
        <f t="shared" si="2"/>
        <v>9246</v>
      </c>
      <c r="F26" s="123">
        <f t="shared" si="3"/>
        <v>9.294984568676927</v>
      </c>
      <c r="G26" s="122">
        <v>9246</v>
      </c>
      <c r="H26" s="122">
        <v>0</v>
      </c>
      <c r="I26" s="122">
        <f t="shared" si="4"/>
        <v>90227</v>
      </c>
      <c r="J26" s="123">
        <f t="shared" si="5"/>
        <v>90.70501543132308</v>
      </c>
      <c r="K26" s="122">
        <v>78069</v>
      </c>
      <c r="L26" s="123">
        <f t="shared" si="6"/>
        <v>78.48260331949373</v>
      </c>
      <c r="M26" s="122">
        <v>0</v>
      </c>
      <c r="N26" s="123">
        <f t="shared" si="7"/>
        <v>0</v>
      </c>
      <c r="O26" s="122">
        <v>12158</v>
      </c>
      <c r="P26" s="122">
        <v>10882</v>
      </c>
      <c r="Q26" s="123">
        <f t="shared" si="8"/>
        <v>12.22241211182934</v>
      </c>
      <c r="R26" s="122">
        <v>1493</v>
      </c>
      <c r="S26" s="105" t="s">
        <v>108</v>
      </c>
      <c r="T26" s="105"/>
      <c r="U26" s="105"/>
      <c r="V26" s="105"/>
      <c r="W26" s="105" t="s">
        <v>108</v>
      </c>
      <c r="X26" s="105"/>
      <c r="Y26" s="105"/>
      <c r="Z26" s="105"/>
    </row>
    <row r="27" spans="1:26" s="102" customFormat="1" ht="12" customHeight="1">
      <c r="A27" s="120" t="s">
        <v>114</v>
      </c>
      <c r="B27" s="121" t="s">
        <v>154</v>
      </c>
      <c r="C27" s="120" t="s">
        <v>155</v>
      </c>
      <c r="D27" s="122">
        <f t="shared" si="1"/>
        <v>5275</v>
      </c>
      <c r="E27" s="122">
        <f t="shared" si="2"/>
        <v>1267</v>
      </c>
      <c r="F27" s="123">
        <f t="shared" si="3"/>
        <v>24.018957345971565</v>
      </c>
      <c r="G27" s="122">
        <v>1267</v>
      </c>
      <c r="H27" s="122">
        <v>0</v>
      </c>
      <c r="I27" s="122">
        <f t="shared" si="4"/>
        <v>4008</v>
      </c>
      <c r="J27" s="123">
        <f t="shared" si="5"/>
        <v>75.98104265402844</v>
      </c>
      <c r="K27" s="122">
        <v>2311</v>
      </c>
      <c r="L27" s="123">
        <f t="shared" si="6"/>
        <v>43.81042654028436</v>
      </c>
      <c r="M27" s="122">
        <v>0</v>
      </c>
      <c r="N27" s="123">
        <f t="shared" si="7"/>
        <v>0</v>
      </c>
      <c r="O27" s="122">
        <v>1697</v>
      </c>
      <c r="P27" s="122">
        <v>1697</v>
      </c>
      <c r="Q27" s="123">
        <f t="shared" si="8"/>
        <v>32.170616113744074</v>
      </c>
      <c r="R27" s="122">
        <v>119</v>
      </c>
      <c r="S27" s="105" t="s">
        <v>108</v>
      </c>
      <c r="T27" s="105"/>
      <c r="U27" s="105"/>
      <c r="V27" s="105"/>
      <c r="W27" s="105" t="s">
        <v>108</v>
      </c>
      <c r="X27" s="105"/>
      <c r="Y27" s="105"/>
      <c r="Z27" s="105"/>
    </row>
    <row r="28" spans="1:26" s="102" customFormat="1" ht="12" customHeight="1">
      <c r="A28" s="120" t="s">
        <v>114</v>
      </c>
      <c r="B28" s="121" t="s">
        <v>156</v>
      </c>
      <c r="C28" s="120" t="s">
        <v>157</v>
      </c>
      <c r="D28" s="122">
        <f t="shared" si="1"/>
        <v>4972</v>
      </c>
      <c r="E28" s="122">
        <f t="shared" si="2"/>
        <v>1384</v>
      </c>
      <c r="F28" s="123">
        <f t="shared" si="3"/>
        <v>27.835880933226065</v>
      </c>
      <c r="G28" s="122">
        <v>1384</v>
      </c>
      <c r="H28" s="122">
        <v>0</v>
      </c>
      <c r="I28" s="122">
        <f t="shared" si="4"/>
        <v>3588</v>
      </c>
      <c r="J28" s="123">
        <f t="shared" si="5"/>
        <v>72.16411906677394</v>
      </c>
      <c r="K28" s="122">
        <v>1479</v>
      </c>
      <c r="L28" s="123">
        <f t="shared" si="6"/>
        <v>29.746580852775544</v>
      </c>
      <c r="M28" s="122">
        <v>0</v>
      </c>
      <c r="N28" s="123">
        <f t="shared" si="7"/>
        <v>0</v>
      </c>
      <c r="O28" s="122">
        <v>2109</v>
      </c>
      <c r="P28" s="122">
        <v>716</v>
      </c>
      <c r="Q28" s="123">
        <f t="shared" si="8"/>
        <v>42.41753821399839</v>
      </c>
      <c r="R28" s="122">
        <v>870</v>
      </c>
      <c r="S28" s="105"/>
      <c r="T28" s="105"/>
      <c r="U28" s="105"/>
      <c r="V28" s="105" t="s">
        <v>108</v>
      </c>
      <c r="W28" s="105"/>
      <c r="X28" s="105"/>
      <c r="Y28" s="105"/>
      <c r="Z28" s="105" t="s">
        <v>108</v>
      </c>
    </row>
    <row r="29" spans="1:26" s="102" customFormat="1" ht="12" customHeight="1">
      <c r="A29" s="120" t="s">
        <v>114</v>
      </c>
      <c r="B29" s="121" t="s">
        <v>158</v>
      </c>
      <c r="C29" s="120" t="s">
        <v>112</v>
      </c>
      <c r="D29" s="122">
        <f t="shared" si="1"/>
        <v>3670</v>
      </c>
      <c r="E29" s="122">
        <f t="shared" si="2"/>
        <v>643</v>
      </c>
      <c r="F29" s="123">
        <f t="shared" si="3"/>
        <v>17.520435967302454</v>
      </c>
      <c r="G29" s="122">
        <v>643</v>
      </c>
      <c r="H29" s="122">
        <v>0</v>
      </c>
      <c r="I29" s="122">
        <f t="shared" si="4"/>
        <v>3027</v>
      </c>
      <c r="J29" s="123">
        <f t="shared" si="5"/>
        <v>82.47956403269755</v>
      </c>
      <c r="K29" s="122">
        <v>837</v>
      </c>
      <c r="L29" s="123">
        <f t="shared" si="6"/>
        <v>22.806539509536787</v>
      </c>
      <c r="M29" s="122">
        <v>71</v>
      </c>
      <c r="N29" s="123">
        <f t="shared" si="7"/>
        <v>1.9346049046321527</v>
      </c>
      <c r="O29" s="122">
        <v>2119</v>
      </c>
      <c r="P29" s="122">
        <v>2119</v>
      </c>
      <c r="Q29" s="123">
        <f t="shared" si="8"/>
        <v>57.73841961852861</v>
      </c>
      <c r="R29" s="122">
        <v>431</v>
      </c>
      <c r="S29" s="105"/>
      <c r="T29" s="105"/>
      <c r="U29" s="105"/>
      <c r="V29" s="105" t="s">
        <v>108</v>
      </c>
      <c r="W29" s="105"/>
      <c r="X29" s="105"/>
      <c r="Y29" s="105"/>
      <c r="Z29" s="105" t="s">
        <v>108</v>
      </c>
    </row>
    <row r="30" spans="1:26" s="102" customFormat="1" ht="12" customHeight="1">
      <c r="A30" s="120" t="s">
        <v>114</v>
      </c>
      <c r="B30" s="121" t="s">
        <v>159</v>
      </c>
      <c r="C30" s="120" t="s">
        <v>160</v>
      </c>
      <c r="D30" s="122">
        <f t="shared" si="1"/>
        <v>1114</v>
      </c>
      <c r="E30" s="122">
        <f t="shared" si="2"/>
        <v>114</v>
      </c>
      <c r="F30" s="123">
        <f t="shared" si="3"/>
        <v>10.23339317773788</v>
      </c>
      <c r="G30" s="122">
        <v>114</v>
      </c>
      <c r="H30" s="122">
        <v>0</v>
      </c>
      <c r="I30" s="122">
        <f t="shared" si="4"/>
        <v>1000</v>
      </c>
      <c r="J30" s="123">
        <f t="shared" si="5"/>
        <v>89.76660682226212</v>
      </c>
      <c r="K30" s="122">
        <v>0</v>
      </c>
      <c r="L30" s="123">
        <f t="shared" si="6"/>
        <v>0</v>
      </c>
      <c r="M30" s="122">
        <v>0</v>
      </c>
      <c r="N30" s="123">
        <f t="shared" si="7"/>
        <v>0</v>
      </c>
      <c r="O30" s="122">
        <v>1000</v>
      </c>
      <c r="P30" s="122">
        <v>0</v>
      </c>
      <c r="Q30" s="123">
        <f t="shared" si="8"/>
        <v>89.76660682226212</v>
      </c>
      <c r="R30" s="122">
        <v>21</v>
      </c>
      <c r="S30" s="105"/>
      <c r="T30" s="105"/>
      <c r="U30" s="105"/>
      <c r="V30" s="105" t="s">
        <v>108</v>
      </c>
      <c r="W30" s="105"/>
      <c r="X30" s="105"/>
      <c r="Y30" s="105"/>
      <c r="Z30" s="105" t="s">
        <v>108</v>
      </c>
    </row>
    <row r="31" spans="1:26" s="102" customFormat="1" ht="12" customHeight="1">
      <c r="A31" s="120" t="s">
        <v>114</v>
      </c>
      <c r="B31" s="121" t="s">
        <v>161</v>
      </c>
      <c r="C31" s="120" t="s">
        <v>162</v>
      </c>
      <c r="D31" s="122">
        <f t="shared" si="1"/>
        <v>829</v>
      </c>
      <c r="E31" s="122">
        <f t="shared" si="2"/>
        <v>45</v>
      </c>
      <c r="F31" s="123">
        <f t="shared" si="3"/>
        <v>5.42822677925211</v>
      </c>
      <c r="G31" s="122">
        <v>45</v>
      </c>
      <c r="H31" s="122">
        <v>0</v>
      </c>
      <c r="I31" s="122">
        <f t="shared" si="4"/>
        <v>784</v>
      </c>
      <c r="J31" s="123">
        <f t="shared" si="5"/>
        <v>94.57177322074789</v>
      </c>
      <c r="K31" s="122">
        <v>0</v>
      </c>
      <c r="L31" s="123">
        <f t="shared" si="6"/>
        <v>0</v>
      </c>
      <c r="M31" s="122">
        <v>0</v>
      </c>
      <c r="N31" s="123">
        <f t="shared" si="7"/>
        <v>0</v>
      </c>
      <c r="O31" s="122">
        <v>784</v>
      </c>
      <c r="P31" s="122">
        <v>784</v>
      </c>
      <c r="Q31" s="123">
        <f t="shared" si="8"/>
        <v>94.57177322074789</v>
      </c>
      <c r="R31" s="122">
        <v>0</v>
      </c>
      <c r="S31" s="105" t="s">
        <v>108</v>
      </c>
      <c r="T31" s="105"/>
      <c r="U31" s="105"/>
      <c r="V31" s="105"/>
      <c r="W31" s="105" t="s">
        <v>108</v>
      </c>
      <c r="X31" s="105"/>
      <c r="Y31" s="105"/>
      <c r="Z31" s="105"/>
    </row>
    <row r="32" spans="1:26" s="102" customFormat="1" ht="12" customHeight="1">
      <c r="A32" s="120" t="s">
        <v>114</v>
      </c>
      <c r="B32" s="121" t="s">
        <v>163</v>
      </c>
      <c r="C32" s="120" t="s">
        <v>164</v>
      </c>
      <c r="D32" s="122">
        <f t="shared" si="1"/>
        <v>12187</v>
      </c>
      <c r="E32" s="122">
        <f t="shared" si="2"/>
        <v>2414</v>
      </c>
      <c r="F32" s="123">
        <f t="shared" si="3"/>
        <v>19.807992122753753</v>
      </c>
      <c r="G32" s="122">
        <v>2414</v>
      </c>
      <c r="H32" s="122"/>
      <c r="I32" s="122">
        <f t="shared" si="4"/>
        <v>9773</v>
      </c>
      <c r="J32" s="123">
        <f t="shared" si="5"/>
        <v>80.19200787724624</v>
      </c>
      <c r="K32" s="122">
        <v>6969</v>
      </c>
      <c r="L32" s="123">
        <f t="shared" si="6"/>
        <v>57.18388446705506</v>
      </c>
      <c r="M32" s="122"/>
      <c r="N32" s="123">
        <f t="shared" si="7"/>
        <v>0</v>
      </c>
      <c r="O32" s="122">
        <v>2804</v>
      </c>
      <c r="P32" s="122">
        <v>1455</v>
      </c>
      <c r="Q32" s="123">
        <f t="shared" si="8"/>
        <v>23.008123410191185</v>
      </c>
      <c r="R32" s="122">
        <v>106</v>
      </c>
      <c r="S32" s="105" t="s">
        <v>108</v>
      </c>
      <c r="T32" s="105"/>
      <c r="U32" s="105"/>
      <c r="V32" s="105"/>
      <c r="W32" s="105" t="s">
        <v>108</v>
      </c>
      <c r="X32" s="105"/>
      <c r="Y32" s="105"/>
      <c r="Z32" s="105"/>
    </row>
    <row r="33" spans="1:26" s="102" customFormat="1" ht="12" customHeight="1">
      <c r="A33" s="120" t="s">
        <v>114</v>
      </c>
      <c r="B33" s="121" t="s">
        <v>165</v>
      </c>
      <c r="C33" s="120" t="s">
        <v>166</v>
      </c>
      <c r="D33" s="122">
        <f t="shared" si="1"/>
        <v>19790</v>
      </c>
      <c r="E33" s="122">
        <f t="shared" si="2"/>
        <v>4070</v>
      </c>
      <c r="F33" s="123">
        <f t="shared" si="3"/>
        <v>20.565942395149065</v>
      </c>
      <c r="G33" s="122">
        <v>4070</v>
      </c>
      <c r="H33" s="122">
        <v>0</v>
      </c>
      <c r="I33" s="122">
        <f t="shared" si="4"/>
        <v>15720</v>
      </c>
      <c r="J33" s="123">
        <f t="shared" si="5"/>
        <v>79.43405760485093</v>
      </c>
      <c r="K33" s="122">
        <v>9879</v>
      </c>
      <c r="L33" s="123">
        <f t="shared" si="6"/>
        <v>49.919151086407275</v>
      </c>
      <c r="M33" s="122">
        <v>0</v>
      </c>
      <c r="N33" s="123">
        <f t="shared" si="7"/>
        <v>0</v>
      </c>
      <c r="O33" s="122">
        <v>5841</v>
      </c>
      <c r="P33" s="122">
        <v>5180</v>
      </c>
      <c r="Q33" s="123">
        <f t="shared" si="8"/>
        <v>29.514906518443656</v>
      </c>
      <c r="R33" s="122">
        <v>253</v>
      </c>
      <c r="S33" s="105" t="s">
        <v>108</v>
      </c>
      <c r="T33" s="105"/>
      <c r="U33" s="105"/>
      <c r="V33" s="105"/>
      <c r="W33" s="105" t="s">
        <v>108</v>
      </c>
      <c r="X33" s="105"/>
      <c r="Y33" s="105"/>
      <c r="Z33" s="105"/>
    </row>
    <row r="34" spans="1:26" s="102" customFormat="1" ht="12" customHeight="1">
      <c r="A34" s="120" t="s">
        <v>114</v>
      </c>
      <c r="B34" s="121" t="s">
        <v>167</v>
      </c>
      <c r="C34" s="120" t="s">
        <v>168</v>
      </c>
      <c r="D34" s="122">
        <f t="shared" si="1"/>
        <v>15329</v>
      </c>
      <c r="E34" s="122">
        <f t="shared" si="2"/>
        <v>1575</v>
      </c>
      <c r="F34" s="123">
        <f t="shared" si="3"/>
        <v>10.274642833844347</v>
      </c>
      <c r="G34" s="122">
        <v>1575</v>
      </c>
      <c r="H34" s="122">
        <v>0</v>
      </c>
      <c r="I34" s="122">
        <f t="shared" si="4"/>
        <v>13754</v>
      </c>
      <c r="J34" s="123">
        <f t="shared" si="5"/>
        <v>89.72535716615565</v>
      </c>
      <c r="K34" s="122">
        <v>11413</v>
      </c>
      <c r="L34" s="123">
        <f t="shared" si="6"/>
        <v>74.45364994454955</v>
      </c>
      <c r="M34" s="122">
        <v>565</v>
      </c>
      <c r="N34" s="123">
        <f t="shared" si="7"/>
        <v>3.6858242546806705</v>
      </c>
      <c r="O34" s="122">
        <v>1776</v>
      </c>
      <c r="P34" s="122">
        <v>1747</v>
      </c>
      <c r="Q34" s="123">
        <f t="shared" si="8"/>
        <v>11.585882966925436</v>
      </c>
      <c r="R34" s="122">
        <v>390</v>
      </c>
      <c r="S34" s="105" t="s">
        <v>108</v>
      </c>
      <c r="T34" s="105"/>
      <c r="U34" s="105"/>
      <c r="V34" s="105"/>
      <c r="W34" s="105" t="s">
        <v>108</v>
      </c>
      <c r="X34" s="105"/>
      <c r="Y34" s="105"/>
      <c r="Z34" s="105"/>
    </row>
    <row r="35" spans="1:26" s="102" customFormat="1" ht="12" customHeight="1">
      <c r="A35" s="120" t="s">
        <v>114</v>
      </c>
      <c r="B35" s="121" t="s">
        <v>169</v>
      </c>
      <c r="C35" s="120" t="s">
        <v>170</v>
      </c>
      <c r="D35" s="122">
        <f t="shared" si="1"/>
        <v>7920</v>
      </c>
      <c r="E35" s="122">
        <f t="shared" si="2"/>
        <v>964</v>
      </c>
      <c r="F35" s="123">
        <f t="shared" si="3"/>
        <v>12.171717171717173</v>
      </c>
      <c r="G35" s="122">
        <v>964</v>
      </c>
      <c r="H35" s="122">
        <v>0</v>
      </c>
      <c r="I35" s="122">
        <f t="shared" si="4"/>
        <v>6956</v>
      </c>
      <c r="J35" s="123">
        <f t="shared" si="5"/>
        <v>87.82828282828284</v>
      </c>
      <c r="K35" s="122">
        <v>3134</v>
      </c>
      <c r="L35" s="123">
        <f t="shared" si="6"/>
        <v>39.57070707070707</v>
      </c>
      <c r="M35" s="122">
        <v>219</v>
      </c>
      <c r="N35" s="123">
        <f t="shared" si="7"/>
        <v>2.765151515151515</v>
      </c>
      <c r="O35" s="122">
        <v>3603</v>
      </c>
      <c r="P35" s="122">
        <v>3603</v>
      </c>
      <c r="Q35" s="123">
        <f t="shared" si="8"/>
        <v>45.49242424242424</v>
      </c>
      <c r="R35" s="122">
        <v>88</v>
      </c>
      <c r="S35" s="105" t="s">
        <v>108</v>
      </c>
      <c r="T35" s="105"/>
      <c r="U35" s="105"/>
      <c r="V35" s="105"/>
      <c r="W35" s="105" t="s">
        <v>108</v>
      </c>
      <c r="X35" s="105"/>
      <c r="Y35" s="105"/>
      <c r="Z35" s="105"/>
    </row>
    <row r="36" spans="1:26" s="102" customFormat="1" ht="12" customHeight="1">
      <c r="A36" s="120" t="s">
        <v>114</v>
      </c>
      <c r="B36" s="121" t="s">
        <v>171</v>
      </c>
      <c r="C36" s="120" t="s">
        <v>172</v>
      </c>
      <c r="D36" s="122">
        <f t="shared" si="1"/>
        <v>4728</v>
      </c>
      <c r="E36" s="122">
        <f t="shared" si="2"/>
        <v>640</v>
      </c>
      <c r="F36" s="123">
        <f t="shared" si="3"/>
        <v>13.536379018612521</v>
      </c>
      <c r="G36" s="122">
        <v>640</v>
      </c>
      <c r="H36" s="122">
        <v>0</v>
      </c>
      <c r="I36" s="122">
        <f t="shared" si="4"/>
        <v>4088</v>
      </c>
      <c r="J36" s="123">
        <f t="shared" si="5"/>
        <v>86.46362098138748</v>
      </c>
      <c r="K36" s="122">
        <v>3821</v>
      </c>
      <c r="L36" s="123">
        <f t="shared" si="6"/>
        <v>80.81641285956007</v>
      </c>
      <c r="M36" s="122">
        <v>0</v>
      </c>
      <c r="N36" s="123">
        <f t="shared" si="7"/>
        <v>0</v>
      </c>
      <c r="O36" s="122">
        <v>267</v>
      </c>
      <c r="P36" s="122">
        <v>267</v>
      </c>
      <c r="Q36" s="123">
        <f t="shared" si="8"/>
        <v>5.647208121827411</v>
      </c>
      <c r="R36" s="122">
        <v>41</v>
      </c>
      <c r="S36" s="105"/>
      <c r="T36" s="105"/>
      <c r="U36" s="105"/>
      <c r="V36" s="105" t="s">
        <v>108</v>
      </c>
      <c r="W36" s="105"/>
      <c r="X36" s="105"/>
      <c r="Y36" s="105"/>
      <c r="Z36" s="105" t="s">
        <v>108</v>
      </c>
    </row>
    <row r="37" spans="1:26" s="102" customFormat="1" ht="12" customHeight="1">
      <c r="A37" s="120" t="s">
        <v>114</v>
      </c>
      <c r="B37" s="121" t="s">
        <v>173</v>
      </c>
      <c r="C37" s="120" t="s">
        <v>174</v>
      </c>
      <c r="D37" s="122">
        <f t="shared" si="1"/>
        <v>6914</v>
      </c>
      <c r="E37" s="122">
        <f t="shared" si="2"/>
        <v>619</v>
      </c>
      <c r="F37" s="123">
        <f t="shared" si="3"/>
        <v>8.95284929129303</v>
      </c>
      <c r="G37" s="122">
        <v>619</v>
      </c>
      <c r="H37" s="122">
        <v>0</v>
      </c>
      <c r="I37" s="122">
        <f t="shared" si="4"/>
        <v>6295</v>
      </c>
      <c r="J37" s="123">
        <f t="shared" si="5"/>
        <v>91.04715070870697</v>
      </c>
      <c r="K37" s="122">
        <v>5963</v>
      </c>
      <c r="L37" s="123">
        <f t="shared" si="6"/>
        <v>86.24529939253688</v>
      </c>
      <c r="M37" s="122">
        <v>0</v>
      </c>
      <c r="N37" s="123">
        <f t="shared" si="7"/>
        <v>0</v>
      </c>
      <c r="O37" s="122">
        <v>332</v>
      </c>
      <c r="P37" s="122">
        <v>264</v>
      </c>
      <c r="Q37" s="123">
        <f t="shared" si="8"/>
        <v>4.801851316170089</v>
      </c>
      <c r="R37" s="122">
        <v>65</v>
      </c>
      <c r="S37" s="105" t="s">
        <v>108</v>
      </c>
      <c r="T37" s="105"/>
      <c r="U37" s="105"/>
      <c r="V37" s="105"/>
      <c r="W37" s="105" t="s">
        <v>108</v>
      </c>
      <c r="X37" s="105"/>
      <c r="Y37" s="105"/>
      <c r="Z37" s="105"/>
    </row>
    <row r="38" spans="1:26" s="102" customFormat="1" ht="12" customHeight="1">
      <c r="A38" s="120" t="s">
        <v>114</v>
      </c>
      <c r="B38" s="121" t="s">
        <v>175</v>
      </c>
      <c r="C38" s="120" t="s">
        <v>176</v>
      </c>
      <c r="D38" s="122">
        <f t="shared" si="1"/>
        <v>21826</v>
      </c>
      <c r="E38" s="122">
        <f t="shared" si="2"/>
        <v>820</v>
      </c>
      <c r="F38" s="123">
        <f t="shared" si="3"/>
        <v>3.7569870796297993</v>
      </c>
      <c r="G38" s="122">
        <v>820</v>
      </c>
      <c r="H38" s="122">
        <v>0</v>
      </c>
      <c r="I38" s="122">
        <f t="shared" si="4"/>
        <v>21006</v>
      </c>
      <c r="J38" s="123">
        <f t="shared" si="5"/>
        <v>96.24301292037019</v>
      </c>
      <c r="K38" s="122">
        <v>20918</v>
      </c>
      <c r="L38" s="123">
        <f t="shared" si="6"/>
        <v>95.83982406304408</v>
      </c>
      <c r="M38" s="122">
        <v>0</v>
      </c>
      <c r="N38" s="123">
        <f t="shared" si="7"/>
        <v>0</v>
      </c>
      <c r="O38" s="122">
        <v>88</v>
      </c>
      <c r="P38" s="122">
        <v>19</v>
      </c>
      <c r="Q38" s="123">
        <f t="shared" si="8"/>
        <v>0.40318885732612486</v>
      </c>
      <c r="R38" s="122">
        <v>291</v>
      </c>
      <c r="S38" s="105" t="s">
        <v>108</v>
      </c>
      <c r="T38" s="105"/>
      <c r="U38" s="105"/>
      <c r="V38" s="105"/>
      <c r="W38" s="105" t="s">
        <v>108</v>
      </c>
      <c r="X38" s="105"/>
      <c r="Y38" s="105"/>
      <c r="Z38" s="105"/>
    </row>
    <row r="39" spans="1:26" s="102" customFormat="1" ht="12" customHeight="1">
      <c r="A39" s="120" t="s">
        <v>114</v>
      </c>
      <c r="B39" s="121" t="s">
        <v>177</v>
      </c>
      <c r="C39" s="120" t="s">
        <v>178</v>
      </c>
      <c r="D39" s="122">
        <f t="shared" si="1"/>
        <v>15129</v>
      </c>
      <c r="E39" s="122">
        <f t="shared" si="2"/>
        <v>1045</v>
      </c>
      <c r="F39" s="123">
        <f t="shared" si="3"/>
        <v>6.907264194593166</v>
      </c>
      <c r="G39" s="122">
        <v>1045</v>
      </c>
      <c r="H39" s="122">
        <v>0</v>
      </c>
      <c r="I39" s="122">
        <f t="shared" si="4"/>
        <v>14084</v>
      </c>
      <c r="J39" s="123">
        <f t="shared" si="5"/>
        <v>93.09273580540683</v>
      </c>
      <c r="K39" s="122">
        <v>10284</v>
      </c>
      <c r="L39" s="123">
        <f t="shared" si="6"/>
        <v>67.97541146143169</v>
      </c>
      <c r="M39" s="122">
        <v>0</v>
      </c>
      <c r="N39" s="123">
        <f t="shared" si="7"/>
        <v>0</v>
      </c>
      <c r="O39" s="122">
        <v>3800</v>
      </c>
      <c r="P39" s="122">
        <v>422</v>
      </c>
      <c r="Q39" s="123">
        <f t="shared" si="8"/>
        <v>25.117324343975145</v>
      </c>
      <c r="R39" s="122">
        <v>192</v>
      </c>
      <c r="S39" s="105" t="s">
        <v>108</v>
      </c>
      <c r="T39" s="105"/>
      <c r="U39" s="105"/>
      <c r="V39" s="105"/>
      <c r="W39" s="105" t="s">
        <v>108</v>
      </c>
      <c r="X39" s="105"/>
      <c r="Y39" s="105"/>
      <c r="Z39" s="105"/>
    </row>
    <row r="40" spans="1:26" s="102" customFormat="1" ht="12" customHeight="1">
      <c r="A40" s="120" t="s">
        <v>114</v>
      </c>
      <c r="B40" s="121" t="s">
        <v>179</v>
      </c>
      <c r="C40" s="120" t="s">
        <v>180</v>
      </c>
      <c r="D40" s="122">
        <f t="shared" si="1"/>
        <v>7962</v>
      </c>
      <c r="E40" s="122">
        <f t="shared" si="2"/>
        <v>363</v>
      </c>
      <c r="F40" s="123">
        <f t="shared" si="3"/>
        <v>4.559155990957046</v>
      </c>
      <c r="G40" s="122">
        <v>363</v>
      </c>
      <c r="H40" s="122">
        <v>0</v>
      </c>
      <c r="I40" s="122">
        <f t="shared" si="4"/>
        <v>7599</v>
      </c>
      <c r="J40" s="123">
        <f t="shared" si="5"/>
        <v>95.44084400904296</v>
      </c>
      <c r="K40" s="122">
        <v>5987</v>
      </c>
      <c r="L40" s="123">
        <f t="shared" si="6"/>
        <v>75.19467470484803</v>
      </c>
      <c r="M40" s="122">
        <v>0</v>
      </c>
      <c r="N40" s="123">
        <f t="shared" si="7"/>
        <v>0</v>
      </c>
      <c r="O40" s="122">
        <v>1612</v>
      </c>
      <c r="P40" s="122">
        <v>1612</v>
      </c>
      <c r="Q40" s="123">
        <f t="shared" si="8"/>
        <v>20.246169304194925</v>
      </c>
      <c r="R40" s="122">
        <v>96</v>
      </c>
      <c r="S40" s="105" t="s">
        <v>108</v>
      </c>
      <c r="T40" s="105"/>
      <c r="U40" s="105"/>
      <c r="V40" s="105"/>
      <c r="W40" s="105" t="s">
        <v>108</v>
      </c>
      <c r="X40" s="105"/>
      <c r="Y40" s="105"/>
      <c r="Z40" s="105"/>
    </row>
    <row r="41" spans="1:26" s="102" customFormat="1" ht="12" customHeight="1">
      <c r="A41" s="120" t="s">
        <v>114</v>
      </c>
      <c r="B41" s="121" t="s">
        <v>181</v>
      </c>
      <c r="C41" s="120" t="s">
        <v>182</v>
      </c>
      <c r="D41" s="122">
        <f t="shared" si="1"/>
        <v>21180</v>
      </c>
      <c r="E41" s="122">
        <f t="shared" si="2"/>
        <v>1545</v>
      </c>
      <c r="F41" s="123">
        <f t="shared" si="3"/>
        <v>7.294617563739377</v>
      </c>
      <c r="G41" s="122">
        <v>1545</v>
      </c>
      <c r="H41" s="122">
        <v>0</v>
      </c>
      <c r="I41" s="122">
        <f t="shared" si="4"/>
        <v>19635</v>
      </c>
      <c r="J41" s="123">
        <f t="shared" si="5"/>
        <v>92.70538243626062</v>
      </c>
      <c r="K41" s="122">
        <v>17229</v>
      </c>
      <c r="L41" s="123">
        <f t="shared" si="6"/>
        <v>81.34560906515581</v>
      </c>
      <c r="M41" s="122">
        <v>0</v>
      </c>
      <c r="N41" s="123">
        <f t="shared" si="7"/>
        <v>0</v>
      </c>
      <c r="O41" s="122">
        <v>2406</v>
      </c>
      <c r="P41" s="122">
        <v>2189</v>
      </c>
      <c r="Q41" s="123">
        <f t="shared" si="8"/>
        <v>11.359773371104815</v>
      </c>
      <c r="R41" s="122">
        <v>358</v>
      </c>
      <c r="S41" s="105" t="s">
        <v>108</v>
      </c>
      <c r="T41" s="105"/>
      <c r="U41" s="105"/>
      <c r="V41" s="105"/>
      <c r="W41" s="105" t="s">
        <v>108</v>
      </c>
      <c r="X41" s="105"/>
      <c r="Y41" s="105"/>
      <c r="Z41" s="105"/>
    </row>
    <row r="42" spans="1:26" s="102" customFormat="1" ht="12" customHeight="1">
      <c r="A42" s="120" t="s">
        <v>114</v>
      </c>
      <c r="B42" s="121" t="s">
        <v>183</v>
      </c>
      <c r="C42" s="120" t="s">
        <v>184</v>
      </c>
      <c r="D42" s="122">
        <f t="shared" si="1"/>
        <v>25952</v>
      </c>
      <c r="E42" s="122">
        <f t="shared" si="2"/>
        <v>5718</v>
      </c>
      <c r="F42" s="123">
        <f t="shared" si="3"/>
        <v>22.032983970406907</v>
      </c>
      <c r="G42" s="122">
        <v>5718</v>
      </c>
      <c r="H42" s="122">
        <v>0</v>
      </c>
      <c r="I42" s="122">
        <f t="shared" si="4"/>
        <v>20234</v>
      </c>
      <c r="J42" s="123">
        <f t="shared" si="5"/>
        <v>77.9670160295931</v>
      </c>
      <c r="K42" s="122">
        <v>14044</v>
      </c>
      <c r="L42" s="123">
        <f t="shared" si="6"/>
        <v>54.11528976572133</v>
      </c>
      <c r="M42" s="122">
        <v>0</v>
      </c>
      <c r="N42" s="123">
        <f t="shared" si="7"/>
        <v>0</v>
      </c>
      <c r="O42" s="122">
        <v>6190</v>
      </c>
      <c r="P42" s="122">
        <v>848</v>
      </c>
      <c r="Q42" s="123">
        <f t="shared" si="8"/>
        <v>23.851726263871765</v>
      </c>
      <c r="R42" s="122">
        <v>719</v>
      </c>
      <c r="S42" s="105" t="s">
        <v>108</v>
      </c>
      <c r="T42" s="105"/>
      <c r="U42" s="105"/>
      <c r="V42" s="105"/>
      <c r="W42" s="105" t="s">
        <v>108</v>
      </c>
      <c r="X42" s="105"/>
      <c r="Y42" s="105"/>
      <c r="Z42" s="105"/>
    </row>
    <row r="43" spans="1:26" s="102" customFormat="1" ht="12" customHeight="1">
      <c r="A43" s="120" t="s">
        <v>114</v>
      </c>
      <c r="B43" s="121" t="s">
        <v>185</v>
      </c>
      <c r="C43" s="120" t="s">
        <v>186</v>
      </c>
      <c r="D43" s="122">
        <f t="shared" si="1"/>
        <v>10024</v>
      </c>
      <c r="E43" s="122">
        <f t="shared" si="2"/>
        <v>1961</v>
      </c>
      <c r="F43" s="123">
        <f t="shared" si="3"/>
        <v>19.563048683160414</v>
      </c>
      <c r="G43" s="122">
        <v>1961</v>
      </c>
      <c r="H43" s="122">
        <v>0</v>
      </c>
      <c r="I43" s="122">
        <f t="shared" si="4"/>
        <v>8063</v>
      </c>
      <c r="J43" s="123">
        <f t="shared" si="5"/>
        <v>80.43695131683958</v>
      </c>
      <c r="K43" s="122">
        <v>3668</v>
      </c>
      <c r="L43" s="123">
        <f t="shared" si="6"/>
        <v>36.592178770949715</v>
      </c>
      <c r="M43" s="122">
        <v>0</v>
      </c>
      <c r="N43" s="123">
        <f t="shared" si="7"/>
        <v>0</v>
      </c>
      <c r="O43" s="122">
        <v>4395</v>
      </c>
      <c r="P43" s="122">
        <v>4307</v>
      </c>
      <c r="Q43" s="123">
        <f t="shared" si="8"/>
        <v>43.84477254588987</v>
      </c>
      <c r="R43" s="122">
        <v>200</v>
      </c>
      <c r="S43" s="105" t="s">
        <v>108</v>
      </c>
      <c r="T43" s="105"/>
      <c r="U43" s="105"/>
      <c r="V43" s="105"/>
      <c r="W43" s="105" t="s">
        <v>108</v>
      </c>
      <c r="X43" s="105"/>
      <c r="Y43" s="105"/>
      <c r="Z43" s="105"/>
    </row>
    <row r="44" spans="1:26" s="102" customFormat="1" ht="12" customHeight="1">
      <c r="A44" s="120" t="s">
        <v>114</v>
      </c>
      <c r="B44" s="121" t="s">
        <v>187</v>
      </c>
      <c r="C44" s="120" t="s">
        <v>188</v>
      </c>
      <c r="D44" s="122">
        <f t="shared" si="1"/>
        <v>14878</v>
      </c>
      <c r="E44" s="122">
        <f t="shared" si="2"/>
        <v>2571</v>
      </c>
      <c r="F44" s="123">
        <f t="shared" si="3"/>
        <v>17.280548460814625</v>
      </c>
      <c r="G44" s="122">
        <v>2571</v>
      </c>
      <c r="H44" s="122">
        <v>0</v>
      </c>
      <c r="I44" s="122">
        <f t="shared" si="4"/>
        <v>12307</v>
      </c>
      <c r="J44" s="123">
        <f t="shared" si="5"/>
        <v>82.71945153918537</v>
      </c>
      <c r="K44" s="122">
        <v>12159</v>
      </c>
      <c r="L44" s="123">
        <f t="shared" si="6"/>
        <v>81.72469417932517</v>
      </c>
      <c r="M44" s="122">
        <v>0</v>
      </c>
      <c r="N44" s="123">
        <f t="shared" si="7"/>
        <v>0</v>
      </c>
      <c r="O44" s="122">
        <v>148</v>
      </c>
      <c r="P44" s="122">
        <v>148</v>
      </c>
      <c r="Q44" s="123">
        <f t="shared" si="8"/>
        <v>0.9947573598601963</v>
      </c>
      <c r="R44" s="122">
        <v>374</v>
      </c>
      <c r="S44" s="105" t="s">
        <v>108</v>
      </c>
      <c r="T44" s="105"/>
      <c r="U44" s="105"/>
      <c r="V44" s="105"/>
      <c r="W44" s="105" t="s">
        <v>108</v>
      </c>
      <c r="X44" s="105"/>
      <c r="Y44" s="105"/>
      <c r="Z44" s="105"/>
    </row>
    <row r="45" spans="1:26" s="102" customFormat="1" ht="12" customHeight="1">
      <c r="A45" s="120" t="s">
        <v>114</v>
      </c>
      <c r="B45" s="121" t="s">
        <v>189</v>
      </c>
      <c r="C45" s="120" t="s">
        <v>190</v>
      </c>
      <c r="D45" s="122">
        <f t="shared" si="1"/>
        <v>5221</v>
      </c>
      <c r="E45" s="122">
        <f t="shared" si="2"/>
        <v>645</v>
      </c>
      <c r="F45" s="123">
        <f t="shared" si="3"/>
        <v>12.353955180999808</v>
      </c>
      <c r="G45" s="122">
        <v>642</v>
      </c>
      <c r="H45" s="122">
        <v>3</v>
      </c>
      <c r="I45" s="122">
        <f t="shared" si="4"/>
        <v>4576</v>
      </c>
      <c r="J45" s="123">
        <f t="shared" si="5"/>
        <v>87.6460448190002</v>
      </c>
      <c r="K45" s="122">
        <v>2572</v>
      </c>
      <c r="L45" s="123">
        <f t="shared" si="6"/>
        <v>49.26259337291707</v>
      </c>
      <c r="M45" s="122"/>
      <c r="N45" s="123">
        <f t="shared" si="7"/>
        <v>0</v>
      </c>
      <c r="O45" s="122">
        <v>2004</v>
      </c>
      <c r="P45" s="122">
        <v>836</v>
      </c>
      <c r="Q45" s="123">
        <f t="shared" si="8"/>
        <v>38.38345144608313</v>
      </c>
      <c r="R45" s="122">
        <v>41</v>
      </c>
      <c r="S45" s="105" t="s">
        <v>108</v>
      </c>
      <c r="T45" s="105"/>
      <c r="U45" s="105"/>
      <c r="V45" s="105"/>
      <c r="W45" s="105" t="s">
        <v>108</v>
      </c>
      <c r="X45" s="105"/>
      <c r="Y45" s="105"/>
      <c r="Z45" s="105"/>
    </row>
    <row r="46" spans="1:26" s="102" customFormat="1" ht="12" customHeight="1">
      <c r="A46" s="120" t="s">
        <v>114</v>
      </c>
      <c r="B46" s="121" t="s">
        <v>191</v>
      </c>
      <c r="C46" s="120" t="s">
        <v>192</v>
      </c>
      <c r="D46" s="122">
        <f t="shared" si="1"/>
        <v>9297</v>
      </c>
      <c r="E46" s="122">
        <f t="shared" si="2"/>
        <v>207</v>
      </c>
      <c r="F46" s="123">
        <f t="shared" si="3"/>
        <v>2.2265246853823815</v>
      </c>
      <c r="G46" s="122">
        <v>207</v>
      </c>
      <c r="H46" s="122">
        <v>0</v>
      </c>
      <c r="I46" s="122">
        <f t="shared" si="4"/>
        <v>9090</v>
      </c>
      <c r="J46" s="123">
        <f t="shared" si="5"/>
        <v>97.77347531461761</v>
      </c>
      <c r="K46" s="122">
        <v>5248</v>
      </c>
      <c r="L46" s="123">
        <f t="shared" si="6"/>
        <v>56.44831666128859</v>
      </c>
      <c r="M46" s="122">
        <v>0</v>
      </c>
      <c r="N46" s="123">
        <f t="shared" si="7"/>
        <v>0</v>
      </c>
      <c r="O46" s="122">
        <v>3842</v>
      </c>
      <c r="P46" s="122">
        <v>99</v>
      </c>
      <c r="Q46" s="123">
        <f t="shared" si="8"/>
        <v>41.325158653329034</v>
      </c>
      <c r="R46" s="122">
        <v>227</v>
      </c>
      <c r="S46" s="105" t="s">
        <v>108</v>
      </c>
      <c r="T46" s="105"/>
      <c r="U46" s="105"/>
      <c r="V46" s="105"/>
      <c r="W46" s="105" t="s">
        <v>108</v>
      </c>
      <c r="X46" s="105"/>
      <c r="Y46" s="105"/>
      <c r="Z46" s="105"/>
    </row>
    <row r="47" spans="1:26" s="102" customFormat="1" ht="12" customHeight="1">
      <c r="A47" s="120" t="s">
        <v>114</v>
      </c>
      <c r="B47" s="121" t="s">
        <v>193</v>
      </c>
      <c r="C47" s="120" t="s">
        <v>194</v>
      </c>
      <c r="D47" s="122">
        <f t="shared" si="1"/>
        <v>13530</v>
      </c>
      <c r="E47" s="122">
        <f t="shared" si="2"/>
        <v>2930</v>
      </c>
      <c r="F47" s="123">
        <f t="shared" si="3"/>
        <v>21.65558019216556</v>
      </c>
      <c r="G47" s="122">
        <v>2930</v>
      </c>
      <c r="H47" s="122">
        <v>0</v>
      </c>
      <c r="I47" s="122">
        <f t="shared" si="4"/>
        <v>10600</v>
      </c>
      <c r="J47" s="123">
        <f t="shared" si="5"/>
        <v>78.34441980783444</v>
      </c>
      <c r="K47" s="122">
        <v>8900</v>
      </c>
      <c r="L47" s="123">
        <f t="shared" si="6"/>
        <v>65.77974870657798</v>
      </c>
      <c r="M47" s="122">
        <v>0</v>
      </c>
      <c r="N47" s="123">
        <f t="shared" si="7"/>
        <v>0</v>
      </c>
      <c r="O47" s="122">
        <v>1700</v>
      </c>
      <c r="P47" s="122">
        <v>1700</v>
      </c>
      <c r="Q47" s="123">
        <f t="shared" si="8"/>
        <v>12.564671101256467</v>
      </c>
      <c r="R47" s="122">
        <v>120</v>
      </c>
      <c r="S47" s="105" t="s">
        <v>108</v>
      </c>
      <c r="T47" s="105"/>
      <c r="U47" s="105"/>
      <c r="V47" s="105"/>
      <c r="W47" s="105" t="s">
        <v>108</v>
      </c>
      <c r="X47" s="105"/>
      <c r="Y47" s="105"/>
      <c r="Z47" s="105"/>
    </row>
    <row r="48" spans="1:26" s="102" customFormat="1" ht="12" customHeight="1">
      <c r="A48" s="120" t="s">
        <v>114</v>
      </c>
      <c r="B48" s="121" t="s">
        <v>195</v>
      </c>
      <c r="C48" s="120" t="s">
        <v>196</v>
      </c>
      <c r="D48" s="122">
        <f t="shared" si="1"/>
        <v>13137</v>
      </c>
      <c r="E48" s="122">
        <f t="shared" si="2"/>
        <v>2568</v>
      </c>
      <c r="F48" s="123">
        <f t="shared" si="3"/>
        <v>19.54784197305321</v>
      </c>
      <c r="G48" s="122">
        <v>2568</v>
      </c>
      <c r="H48" s="122">
        <v>0</v>
      </c>
      <c r="I48" s="122">
        <f t="shared" si="4"/>
        <v>10569</v>
      </c>
      <c r="J48" s="123">
        <f t="shared" si="5"/>
        <v>80.45215802694679</v>
      </c>
      <c r="K48" s="122">
        <v>6093</v>
      </c>
      <c r="L48" s="123">
        <f t="shared" si="6"/>
        <v>46.38045215802695</v>
      </c>
      <c r="M48" s="122">
        <v>0</v>
      </c>
      <c r="N48" s="123">
        <f t="shared" si="7"/>
        <v>0</v>
      </c>
      <c r="O48" s="122">
        <v>4476</v>
      </c>
      <c r="P48" s="122">
        <v>1252</v>
      </c>
      <c r="Q48" s="123">
        <f t="shared" si="8"/>
        <v>34.07170586891984</v>
      </c>
      <c r="R48" s="122">
        <v>114</v>
      </c>
      <c r="S48" s="105"/>
      <c r="T48" s="105"/>
      <c r="U48" s="105" t="s">
        <v>108</v>
      </c>
      <c r="V48" s="105"/>
      <c r="W48" s="105"/>
      <c r="X48" s="105"/>
      <c r="Y48" s="105" t="s">
        <v>108</v>
      </c>
      <c r="Z48" s="105"/>
    </row>
    <row r="49" spans="1:26" s="102" customFormat="1" ht="12" customHeight="1">
      <c r="A49" s="120" t="s">
        <v>114</v>
      </c>
      <c r="B49" s="121" t="s">
        <v>197</v>
      </c>
      <c r="C49" s="120" t="s">
        <v>198</v>
      </c>
      <c r="D49" s="122">
        <f t="shared" si="1"/>
        <v>5175</v>
      </c>
      <c r="E49" s="122">
        <f t="shared" si="2"/>
        <v>977</v>
      </c>
      <c r="F49" s="123">
        <f t="shared" si="3"/>
        <v>18.879227053140095</v>
      </c>
      <c r="G49" s="122">
        <v>733</v>
      </c>
      <c r="H49" s="122">
        <v>244</v>
      </c>
      <c r="I49" s="122">
        <f t="shared" si="4"/>
        <v>4198</v>
      </c>
      <c r="J49" s="123">
        <f t="shared" si="5"/>
        <v>81.1207729468599</v>
      </c>
      <c r="K49" s="122">
        <v>0</v>
      </c>
      <c r="L49" s="123">
        <f t="shared" si="6"/>
        <v>0</v>
      </c>
      <c r="M49" s="122">
        <v>0</v>
      </c>
      <c r="N49" s="123">
        <f t="shared" si="7"/>
        <v>0</v>
      </c>
      <c r="O49" s="122">
        <v>4198</v>
      </c>
      <c r="P49" s="122">
        <v>1713</v>
      </c>
      <c r="Q49" s="123">
        <f t="shared" si="8"/>
        <v>81.1207729468599</v>
      </c>
      <c r="R49" s="122">
        <v>52</v>
      </c>
      <c r="S49" s="105" t="s">
        <v>108</v>
      </c>
      <c r="T49" s="105"/>
      <c r="U49" s="105"/>
      <c r="V49" s="105"/>
      <c r="W49" s="105" t="s">
        <v>108</v>
      </c>
      <c r="X49" s="105"/>
      <c r="Y49" s="105"/>
      <c r="Z49" s="105"/>
    </row>
    <row r="50" spans="1:26" s="102" customFormat="1" ht="12" customHeight="1">
      <c r="A50" s="120" t="s">
        <v>114</v>
      </c>
      <c r="B50" s="121" t="s">
        <v>199</v>
      </c>
      <c r="C50" s="120" t="s">
        <v>200</v>
      </c>
      <c r="D50" s="122">
        <f t="shared" si="1"/>
        <v>6884</v>
      </c>
      <c r="E50" s="122">
        <f t="shared" si="2"/>
        <v>745</v>
      </c>
      <c r="F50" s="123">
        <f t="shared" si="3"/>
        <v>10.822196397443347</v>
      </c>
      <c r="G50" s="122">
        <v>745</v>
      </c>
      <c r="H50" s="122">
        <v>0</v>
      </c>
      <c r="I50" s="122">
        <f t="shared" si="4"/>
        <v>6139</v>
      </c>
      <c r="J50" s="123">
        <f t="shared" si="5"/>
        <v>89.17780360255665</v>
      </c>
      <c r="K50" s="122">
        <v>3154</v>
      </c>
      <c r="L50" s="123">
        <f t="shared" si="6"/>
        <v>45.816385822196395</v>
      </c>
      <c r="M50" s="122">
        <v>0</v>
      </c>
      <c r="N50" s="123">
        <f t="shared" si="7"/>
        <v>0</v>
      </c>
      <c r="O50" s="122">
        <v>2985</v>
      </c>
      <c r="P50" s="122">
        <v>1894</v>
      </c>
      <c r="Q50" s="123">
        <f t="shared" si="8"/>
        <v>43.361417780360256</v>
      </c>
      <c r="R50" s="122">
        <v>131</v>
      </c>
      <c r="S50" s="105" t="s">
        <v>108</v>
      </c>
      <c r="T50" s="105"/>
      <c r="U50" s="105"/>
      <c r="V50" s="105"/>
      <c r="W50" s="105" t="s">
        <v>108</v>
      </c>
      <c r="X50" s="105"/>
      <c r="Y50" s="105"/>
      <c r="Z50" s="105"/>
    </row>
    <row r="51" spans="1:26" s="102" customFormat="1" ht="12" customHeight="1">
      <c r="A51" s="120" t="s">
        <v>114</v>
      </c>
      <c r="B51" s="121" t="s">
        <v>201</v>
      </c>
      <c r="C51" s="120" t="s">
        <v>202</v>
      </c>
      <c r="D51" s="122">
        <f t="shared" si="1"/>
        <v>507</v>
      </c>
      <c r="E51" s="122">
        <f t="shared" si="2"/>
        <v>26</v>
      </c>
      <c r="F51" s="123">
        <f t="shared" si="3"/>
        <v>5.128205128205128</v>
      </c>
      <c r="G51" s="122">
        <v>26</v>
      </c>
      <c r="H51" s="122">
        <v>0</v>
      </c>
      <c r="I51" s="122">
        <f t="shared" si="4"/>
        <v>481</v>
      </c>
      <c r="J51" s="123">
        <f t="shared" si="5"/>
        <v>94.87179487179486</v>
      </c>
      <c r="K51" s="122">
        <v>0</v>
      </c>
      <c r="L51" s="123">
        <f t="shared" si="6"/>
        <v>0</v>
      </c>
      <c r="M51" s="122">
        <v>0</v>
      </c>
      <c r="N51" s="123">
        <f t="shared" si="7"/>
        <v>0</v>
      </c>
      <c r="O51" s="122">
        <v>481</v>
      </c>
      <c r="P51" s="122">
        <v>34</v>
      </c>
      <c r="Q51" s="123">
        <f t="shared" si="8"/>
        <v>94.87179487179486</v>
      </c>
      <c r="R51" s="122">
        <v>2</v>
      </c>
      <c r="S51" s="105" t="s">
        <v>108</v>
      </c>
      <c r="T51" s="105"/>
      <c r="U51" s="105"/>
      <c r="V51" s="105"/>
      <c r="W51" s="105" t="s">
        <v>108</v>
      </c>
      <c r="X51" s="105"/>
      <c r="Y51" s="105"/>
      <c r="Z51" s="105"/>
    </row>
    <row r="52" spans="1:26" s="102" customFormat="1" ht="12" customHeight="1">
      <c r="A52" s="120" t="s">
        <v>114</v>
      </c>
      <c r="B52" s="121" t="s">
        <v>203</v>
      </c>
      <c r="C52" s="120" t="s">
        <v>204</v>
      </c>
      <c r="D52" s="122">
        <f t="shared" si="1"/>
        <v>1069</v>
      </c>
      <c r="E52" s="122">
        <f t="shared" si="2"/>
        <v>123</v>
      </c>
      <c r="F52" s="123">
        <f t="shared" si="3"/>
        <v>11.506080449017773</v>
      </c>
      <c r="G52" s="122">
        <v>123</v>
      </c>
      <c r="H52" s="122">
        <v>0</v>
      </c>
      <c r="I52" s="122">
        <f t="shared" si="4"/>
        <v>946</v>
      </c>
      <c r="J52" s="123">
        <f t="shared" si="5"/>
        <v>88.49391955098223</v>
      </c>
      <c r="K52" s="122"/>
      <c r="L52" s="123">
        <f t="shared" si="6"/>
        <v>0</v>
      </c>
      <c r="M52" s="122">
        <v>0</v>
      </c>
      <c r="N52" s="123">
        <f t="shared" si="7"/>
        <v>0</v>
      </c>
      <c r="O52" s="122">
        <v>946</v>
      </c>
      <c r="P52" s="122">
        <v>242</v>
      </c>
      <c r="Q52" s="123">
        <f t="shared" si="8"/>
        <v>88.49391955098223</v>
      </c>
      <c r="R52" s="122">
        <v>13</v>
      </c>
      <c r="S52" s="105"/>
      <c r="T52" s="105"/>
      <c r="U52" s="105"/>
      <c r="V52" s="105" t="s">
        <v>108</v>
      </c>
      <c r="W52" s="105"/>
      <c r="X52" s="105"/>
      <c r="Y52" s="105"/>
      <c r="Z52" s="105" t="s">
        <v>108</v>
      </c>
    </row>
    <row r="53" spans="1:26" s="102" customFormat="1" ht="12" customHeight="1">
      <c r="A53" s="120" t="s">
        <v>114</v>
      </c>
      <c r="B53" s="121" t="s">
        <v>205</v>
      </c>
      <c r="C53" s="120" t="s">
        <v>206</v>
      </c>
      <c r="D53" s="122">
        <f t="shared" si="1"/>
        <v>4106</v>
      </c>
      <c r="E53" s="122">
        <f t="shared" si="2"/>
        <v>276</v>
      </c>
      <c r="F53" s="123">
        <f t="shared" si="3"/>
        <v>6.721870433511934</v>
      </c>
      <c r="G53" s="122">
        <v>276</v>
      </c>
      <c r="H53" s="122">
        <v>0</v>
      </c>
      <c r="I53" s="122">
        <f t="shared" si="4"/>
        <v>3830</v>
      </c>
      <c r="J53" s="123">
        <f t="shared" si="5"/>
        <v>93.27812956648806</v>
      </c>
      <c r="K53" s="122">
        <v>0</v>
      </c>
      <c r="L53" s="123">
        <f t="shared" si="6"/>
        <v>0</v>
      </c>
      <c r="M53" s="122">
        <v>0</v>
      </c>
      <c r="N53" s="123">
        <f t="shared" si="7"/>
        <v>0</v>
      </c>
      <c r="O53" s="122">
        <v>3830</v>
      </c>
      <c r="P53" s="122">
        <v>3830</v>
      </c>
      <c r="Q53" s="123">
        <f t="shared" si="8"/>
        <v>93.27812956648806</v>
      </c>
      <c r="R53" s="122">
        <v>43</v>
      </c>
      <c r="S53" s="105" t="s">
        <v>108</v>
      </c>
      <c r="T53" s="105"/>
      <c r="U53" s="105"/>
      <c r="V53" s="105"/>
      <c r="W53" s="105" t="s">
        <v>108</v>
      </c>
      <c r="X53" s="105"/>
      <c r="Y53" s="105"/>
      <c r="Z53" s="105"/>
    </row>
    <row r="54" spans="1:26" s="102" customFormat="1" ht="12" customHeight="1">
      <c r="A54" s="120" t="s">
        <v>114</v>
      </c>
      <c r="B54" s="121" t="s">
        <v>207</v>
      </c>
      <c r="C54" s="120" t="s">
        <v>208</v>
      </c>
      <c r="D54" s="122">
        <f t="shared" si="1"/>
        <v>651</v>
      </c>
      <c r="E54" s="122">
        <f t="shared" si="2"/>
        <v>118</v>
      </c>
      <c r="F54" s="123">
        <f t="shared" si="3"/>
        <v>18.125960061443934</v>
      </c>
      <c r="G54" s="122">
        <v>118</v>
      </c>
      <c r="H54" s="122">
        <v>0</v>
      </c>
      <c r="I54" s="122">
        <f t="shared" si="4"/>
        <v>533</v>
      </c>
      <c r="J54" s="123">
        <f t="shared" si="5"/>
        <v>81.87403993855607</v>
      </c>
      <c r="K54" s="122">
        <v>0</v>
      </c>
      <c r="L54" s="123">
        <f t="shared" si="6"/>
        <v>0</v>
      </c>
      <c r="M54" s="122">
        <v>0</v>
      </c>
      <c r="N54" s="123">
        <f t="shared" si="7"/>
        <v>0</v>
      </c>
      <c r="O54" s="122">
        <v>533</v>
      </c>
      <c r="P54" s="122">
        <v>191</v>
      </c>
      <c r="Q54" s="123">
        <f t="shared" si="8"/>
        <v>81.87403993855607</v>
      </c>
      <c r="R54" s="122">
        <v>3</v>
      </c>
      <c r="S54" s="105" t="s">
        <v>108</v>
      </c>
      <c r="T54" s="105"/>
      <c r="U54" s="105"/>
      <c r="V54" s="105"/>
      <c r="W54" s="105" t="s">
        <v>108</v>
      </c>
      <c r="X54" s="105"/>
      <c r="Y54" s="105"/>
      <c r="Z54" s="105"/>
    </row>
    <row r="55" spans="1:26" s="102" customFormat="1" ht="12" customHeight="1">
      <c r="A55" s="120" t="s">
        <v>114</v>
      </c>
      <c r="B55" s="121" t="s">
        <v>209</v>
      </c>
      <c r="C55" s="120" t="s">
        <v>210</v>
      </c>
      <c r="D55" s="122">
        <f t="shared" si="1"/>
        <v>1539</v>
      </c>
      <c r="E55" s="122">
        <f t="shared" si="2"/>
        <v>412</v>
      </c>
      <c r="F55" s="123">
        <f t="shared" si="3"/>
        <v>26.77063027940221</v>
      </c>
      <c r="G55" s="122">
        <v>379</v>
      </c>
      <c r="H55" s="122">
        <v>33</v>
      </c>
      <c r="I55" s="122">
        <f t="shared" si="4"/>
        <v>1127</v>
      </c>
      <c r="J55" s="123">
        <f t="shared" si="5"/>
        <v>73.22936972059779</v>
      </c>
      <c r="K55" s="122">
        <v>769</v>
      </c>
      <c r="L55" s="123">
        <f t="shared" si="6"/>
        <v>49.96751137102014</v>
      </c>
      <c r="M55" s="122">
        <v>0</v>
      </c>
      <c r="N55" s="123">
        <f t="shared" si="7"/>
        <v>0</v>
      </c>
      <c r="O55" s="122">
        <v>358</v>
      </c>
      <c r="P55" s="122">
        <v>358</v>
      </c>
      <c r="Q55" s="123">
        <f t="shared" si="8"/>
        <v>23.261858349577647</v>
      </c>
      <c r="R55" s="122">
        <v>22</v>
      </c>
      <c r="S55" s="105" t="s">
        <v>108</v>
      </c>
      <c r="T55" s="105"/>
      <c r="U55" s="105"/>
      <c r="V55" s="105"/>
      <c r="W55" s="105" t="s">
        <v>108</v>
      </c>
      <c r="X55" s="105"/>
      <c r="Y55" s="105"/>
      <c r="Z55" s="105"/>
    </row>
    <row r="56" spans="1:26" s="102" customFormat="1" ht="12" customHeight="1">
      <c r="A56" s="120" t="s">
        <v>114</v>
      </c>
      <c r="B56" s="121" t="s">
        <v>211</v>
      </c>
      <c r="C56" s="120" t="s">
        <v>212</v>
      </c>
      <c r="D56" s="122">
        <f t="shared" si="1"/>
        <v>1847</v>
      </c>
      <c r="E56" s="122">
        <f t="shared" si="2"/>
        <v>634</v>
      </c>
      <c r="F56" s="123">
        <f t="shared" si="3"/>
        <v>34.325933946940985</v>
      </c>
      <c r="G56" s="122">
        <v>583</v>
      </c>
      <c r="H56" s="122">
        <v>51</v>
      </c>
      <c r="I56" s="122">
        <f t="shared" si="4"/>
        <v>1213</v>
      </c>
      <c r="J56" s="123">
        <f t="shared" si="5"/>
        <v>65.67406605305901</v>
      </c>
      <c r="K56" s="122">
        <v>0</v>
      </c>
      <c r="L56" s="123">
        <f t="shared" si="6"/>
        <v>0</v>
      </c>
      <c r="M56" s="122">
        <v>0</v>
      </c>
      <c r="N56" s="123">
        <f t="shared" si="7"/>
        <v>0</v>
      </c>
      <c r="O56" s="122">
        <v>1213</v>
      </c>
      <c r="P56" s="122">
        <v>1210</v>
      </c>
      <c r="Q56" s="123">
        <f t="shared" si="8"/>
        <v>65.67406605305901</v>
      </c>
      <c r="R56" s="122">
        <v>39</v>
      </c>
      <c r="S56" s="105" t="s">
        <v>108</v>
      </c>
      <c r="T56" s="105"/>
      <c r="U56" s="105"/>
      <c r="V56" s="105"/>
      <c r="W56" s="105" t="s">
        <v>108</v>
      </c>
      <c r="X56" s="105"/>
      <c r="Y56" s="105"/>
      <c r="Z56" s="105"/>
    </row>
    <row r="57" spans="1:26" s="102" customFormat="1" ht="12" customHeight="1">
      <c r="A57" s="120" t="s">
        <v>114</v>
      </c>
      <c r="B57" s="121" t="s">
        <v>213</v>
      </c>
      <c r="C57" s="120" t="s">
        <v>214</v>
      </c>
      <c r="D57" s="122">
        <f t="shared" si="1"/>
        <v>6781</v>
      </c>
      <c r="E57" s="122">
        <f t="shared" si="2"/>
        <v>491</v>
      </c>
      <c r="F57" s="123">
        <f t="shared" si="3"/>
        <v>7.240819938062233</v>
      </c>
      <c r="G57" s="122">
        <v>491</v>
      </c>
      <c r="H57" s="122">
        <v>0</v>
      </c>
      <c r="I57" s="122">
        <f t="shared" si="4"/>
        <v>6290</v>
      </c>
      <c r="J57" s="123">
        <f t="shared" si="5"/>
        <v>92.75918006193777</v>
      </c>
      <c r="K57" s="122">
        <v>3380</v>
      </c>
      <c r="L57" s="123">
        <f t="shared" si="6"/>
        <v>49.8451555817726</v>
      </c>
      <c r="M57" s="122">
        <v>225</v>
      </c>
      <c r="N57" s="123">
        <f t="shared" si="7"/>
        <v>3.3180946763014307</v>
      </c>
      <c r="O57" s="122">
        <v>2685</v>
      </c>
      <c r="P57" s="122">
        <v>2685</v>
      </c>
      <c r="Q57" s="123">
        <f t="shared" si="8"/>
        <v>39.59592980386374</v>
      </c>
      <c r="R57" s="122">
        <v>68</v>
      </c>
      <c r="S57" s="105"/>
      <c r="T57" s="105"/>
      <c r="U57" s="105" t="s">
        <v>108</v>
      </c>
      <c r="V57" s="105"/>
      <c r="W57" s="105" t="s">
        <v>108</v>
      </c>
      <c r="X57" s="105"/>
      <c r="Y57" s="105"/>
      <c r="Z57" s="105"/>
    </row>
    <row r="58" spans="1:26" s="102" customFormat="1" ht="12" customHeight="1">
      <c r="A58" s="120" t="s">
        <v>114</v>
      </c>
      <c r="B58" s="121" t="s">
        <v>215</v>
      </c>
      <c r="C58" s="120" t="s">
        <v>216</v>
      </c>
      <c r="D58" s="122">
        <f t="shared" si="1"/>
        <v>6906</v>
      </c>
      <c r="E58" s="122">
        <f t="shared" si="2"/>
        <v>58</v>
      </c>
      <c r="F58" s="123">
        <f t="shared" si="3"/>
        <v>0.8398494063133507</v>
      </c>
      <c r="G58" s="122">
        <v>33</v>
      </c>
      <c r="H58" s="122">
        <v>25</v>
      </c>
      <c r="I58" s="122">
        <f t="shared" si="4"/>
        <v>6848</v>
      </c>
      <c r="J58" s="123">
        <f t="shared" si="5"/>
        <v>99.16015059368665</v>
      </c>
      <c r="K58" s="122">
        <v>3467</v>
      </c>
      <c r="L58" s="123">
        <f t="shared" si="6"/>
        <v>50.20272227048943</v>
      </c>
      <c r="M58" s="122">
        <v>0</v>
      </c>
      <c r="N58" s="123">
        <f t="shared" si="7"/>
        <v>0</v>
      </c>
      <c r="O58" s="122">
        <v>3381</v>
      </c>
      <c r="P58" s="122">
        <v>1243</v>
      </c>
      <c r="Q58" s="123">
        <f t="shared" si="8"/>
        <v>48.95742832319722</v>
      </c>
      <c r="R58" s="122">
        <v>104</v>
      </c>
      <c r="S58" s="105"/>
      <c r="T58" s="105"/>
      <c r="U58" s="105" t="s">
        <v>108</v>
      </c>
      <c r="V58" s="105"/>
      <c r="W58" s="105"/>
      <c r="X58" s="105"/>
      <c r="Y58" s="105" t="s">
        <v>108</v>
      </c>
      <c r="Z58" s="105"/>
    </row>
    <row r="59" spans="1:26" s="102" customFormat="1" ht="12" customHeight="1">
      <c r="A59" s="120" t="s">
        <v>114</v>
      </c>
      <c r="B59" s="121" t="s">
        <v>217</v>
      </c>
      <c r="C59" s="120" t="s">
        <v>218</v>
      </c>
      <c r="D59" s="122">
        <f t="shared" si="1"/>
        <v>1148</v>
      </c>
      <c r="E59" s="122">
        <f t="shared" si="2"/>
        <v>639</v>
      </c>
      <c r="F59" s="123">
        <f t="shared" si="3"/>
        <v>55.66202090592335</v>
      </c>
      <c r="G59" s="122">
        <v>639</v>
      </c>
      <c r="H59" s="122">
        <v>0</v>
      </c>
      <c r="I59" s="122">
        <f t="shared" si="4"/>
        <v>509</v>
      </c>
      <c r="J59" s="123">
        <f t="shared" si="5"/>
        <v>44.33797909407666</v>
      </c>
      <c r="K59" s="122">
        <v>0</v>
      </c>
      <c r="L59" s="123">
        <f t="shared" si="6"/>
        <v>0</v>
      </c>
      <c r="M59" s="122">
        <v>0</v>
      </c>
      <c r="N59" s="123">
        <f t="shared" si="7"/>
        <v>0</v>
      </c>
      <c r="O59" s="122">
        <v>509</v>
      </c>
      <c r="P59" s="122">
        <v>509</v>
      </c>
      <c r="Q59" s="123">
        <f t="shared" si="8"/>
        <v>44.33797909407666</v>
      </c>
      <c r="R59" s="122">
        <v>7</v>
      </c>
      <c r="S59" s="105" t="s">
        <v>108</v>
      </c>
      <c r="T59" s="105"/>
      <c r="U59" s="105"/>
      <c r="V59" s="105"/>
      <c r="W59" s="105" t="s">
        <v>108</v>
      </c>
      <c r="X59" s="105"/>
      <c r="Y59" s="105"/>
      <c r="Z59" s="105"/>
    </row>
    <row r="60" spans="1:26" s="102" customFormat="1" ht="12" customHeight="1">
      <c r="A60" s="120" t="s">
        <v>114</v>
      </c>
      <c r="B60" s="121" t="s">
        <v>219</v>
      </c>
      <c r="C60" s="120" t="s">
        <v>220</v>
      </c>
      <c r="D60" s="122">
        <f t="shared" si="1"/>
        <v>5232</v>
      </c>
      <c r="E60" s="122">
        <f t="shared" si="2"/>
        <v>1889</v>
      </c>
      <c r="F60" s="123">
        <f t="shared" si="3"/>
        <v>36.104740061162076</v>
      </c>
      <c r="G60" s="122">
        <v>1889</v>
      </c>
      <c r="H60" s="122">
        <v>0</v>
      </c>
      <c r="I60" s="122">
        <f t="shared" si="4"/>
        <v>3343</v>
      </c>
      <c r="J60" s="123">
        <f t="shared" si="5"/>
        <v>63.895259938837924</v>
      </c>
      <c r="K60" s="122">
        <v>2519</v>
      </c>
      <c r="L60" s="123">
        <f t="shared" si="6"/>
        <v>48.146024464831804</v>
      </c>
      <c r="M60" s="122">
        <v>0</v>
      </c>
      <c r="N60" s="123">
        <f t="shared" si="7"/>
        <v>0</v>
      </c>
      <c r="O60" s="122">
        <v>824</v>
      </c>
      <c r="P60" s="122">
        <v>758</v>
      </c>
      <c r="Q60" s="123">
        <f t="shared" si="8"/>
        <v>15.749235474006115</v>
      </c>
      <c r="R60" s="122">
        <v>66</v>
      </c>
      <c r="S60" s="105" t="s">
        <v>108</v>
      </c>
      <c r="T60" s="105"/>
      <c r="U60" s="105"/>
      <c r="V60" s="105"/>
      <c r="W60" s="105" t="s">
        <v>108</v>
      </c>
      <c r="X60" s="105"/>
      <c r="Y60" s="105"/>
      <c r="Z60" s="105"/>
    </row>
    <row r="61" spans="1:26" s="102" customFormat="1" ht="12" customHeight="1">
      <c r="A61" s="120" t="s">
        <v>114</v>
      </c>
      <c r="B61" s="121" t="s">
        <v>221</v>
      </c>
      <c r="C61" s="120" t="s">
        <v>222</v>
      </c>
      <c r="D61" s="122">
        <f t="shared" si="1"/>
        <v>4685</v>
      </c>
      <c r="E61" s="122">
        <f t="shared" si="2"/>
        <v>1165</v>
      </c>
      <c r="F61" s="123">
        <f t="shared" si="3"/>
        <v>24.86659551760939</v>
      </c>
      <c r="G61" s="122">
        <v>1165</v>
      </c>
      <c r="H61" s="122">
        <v>0</v>
      </c>
      <c r="I61" s="122">
        <f t="shared" si="4"/>
        <v>3520</v>
      </c>
      <c r="J61" s="123">
        <f t="shared" si="5"/>
        <v>75.1334044823906</v>
      </c>
      <c r="K61" s="122">
        <v>324</v>
      </c>
      <c r="L61" s="123">
        <f t="shared" si="6"/>
        <v>6.915688367129135</v>
      </c>
      <c r="M61" s="122">
        <v>0</v>
      </c>
      <c r="N61" s="123">
        <f t="shared" si="7"/>
        <v>0</v>
      </c>
      <c r="O61" s="122">
        <v>3196</v>
      </c>
      <c r="P61" s="122">
        <v>3196</v>
      </c>
      <c r="Q61" s="123">
        <f t="shared" si="8"/>
        <v>68.21771611526147</v>
      </c>
      <c r="R61" s="122">
        <v>27</v>
      </c>
      <c r="S61" s="105" t="s">
        <v>108</v>
      </c>
      <c r="T61" s="105"/>
      <c r="U61" s="105"/>
      <c r="V61" s="105"/>
      <c r="W61" s="105" t="s">
        <v>108</v>
      </c>
      <c r="X61" s="105"/>
      <c r="Y61" s="105"/>
      <c r="Z61" s="105"/>
    </row>
    <row r="62" spans="1:26" s="102" customFormat="1" ht="12" customHeight="1">
      <c r="A62" s="120" t="s">
        <v>114</v>
      </c>
      <c r="B62" s="121" t="s">
        <v>223</v>
      </c>
      <c r="C62" s="120" t="s">
        <v>224</v>
      </c>
      <c r="D62" s="122">
        <f t="shared" si="1"/>
        <v>3228</v>
      </c>
      <c r="E62" s="122">
        <f t="shared" si="2"/>
        <v>496</v>
      </c>
      <c r="F62" s="123">
        <f t="shared" si="3"/>
        <v>15.36555142503098</v>
      </c>
      <c r="G62" s="122">
        <v>496</v>
      </c>
      <c r="H62" s="122">
        <v>0</v>
      </c>
      <c r="I62" s="122">
        <f t="shared" si="4"/>
        <v>2732</v>
      </c>
      <c r="J62" s="123">
        <f t="shared" si="5"/>
        <v>84.63444857496903</v>
      </c>
      <c r="K62" s="122">
        <v>1790</v>
      </c>
      <c r="L62" s="123">
        <f t="shared" si="6"/>
        <v>55.45229244114003</v>
      </c>
      <c r="M62" s="122">
        <v>0</v>
      </c>
      <c r="N62" s="123">
        <f t="shared" si="7"/>
        <v>0</v>
      </c>
      <c r="O62" s="122">
        <v>942</v>
      </c>
      <c r="P62" s="122">
        <v>638</v>
      </c>
      <c r="Q62" s="123">
        <f t="shared" si="8"/>
        <v>29.182156133828997</v>
      </c>
      <c r="R62" s="122">
        <v>31</v>
      </c>
      <c r="S62" s="105" t="s">
        <v>108</v>
      </c>
      <c r="T62" s="105"/>
      <c r="U62" s="105"/>
      <c r="V62" s="105"/>
      <c r="W62" s="105" t="s">
        <v>108</v>
      </c>
      <c r="X62" s="105"/>
      <c r="Y62" s="105"/>
      <c r="Z62" s="105"/>
    </row>
    <row r="63" spans="1:26" s="102" customFormat="1" ht="12" customHeight="1">
      <c r="A63" s="120" t="s">
        <v>114</v>
      </c>
      <c r="B63" s="121" t="s">
        <v>225</v>
      </c>
      <c r="C63" s="120" t="s">
        <v>226</v>
      </c>
      <c r="D63" s="122">
        <f t="shared" si="1"/>
        <v>908</v>
      </c>
      <c r="E63" s="122">
        <f t="shared" si="2"/>
        <v>63</v>
      </c>
      <c r="F63" s="123">
        <f t="shared" si="3"/>
        <v>6.938325991189427</v>
      </c>
      <c r="G63" s="122">
        <v>63</v>
      </c>
      <c r="H63" s="122">
        <v>0</v>
      </c>
      <c r="I63" s="122">
        <f t="shared" si="4"/>
        <v>845</v>
      </c>
      <c r="J63" s="123">
        <f t="shared" si="5"/>
        <v>93.06167400881057</v>
      </c>
      <c r="K63" s="122">
        <v>0</v>
      </c>
      <c r="L63" s="123">
        <f t="shared" si="6"/>
        <v>0</v>
      </c>
      <c r="M63" s="122">
        <v>0</v>
      </c>
      <c r="N63" s="123">
        <f t="shared" si="7"/>
        <v>0</v>
      </c>
      <c r="O63" s="122">
        <v>845</v>
      </c>
      <c r="P63" s="122">
        <v>120</v>
      </c>
      <c r="Q63" s="123">
        <f t="shared" si="8"/>
        <v>93.06167400881057</v>
      </c>
      <c r="R63" s="122">
        <v>10</v>
      </c>
      <c r="S63" s="105" t="s">
        <v>108</v>
      </c>
      <c r="T63" s="105"/>
      <c r="U63" s="105"/>
      <c r="V63" s="105"/>
      <c r="W63" s="105" t="s">
        <v>108</v>
      </c>
      <c r="X63" s="105"/>
      <c r="Y63" s="105"/>
      <c r="Z63" s="105"/>
    </row>
    <row r="64" spans="1:26" s="102" customFormat="1" ht="12" customHeight="1">
      <c r="A64" s="120" t="s">
        <v>114</v>
      </c>
      <c r="B64" s="121" t="s">
        <v>227</v>
      </c>
      <c r="C64" s="120" t="s">
        <v>228</v>
      </c>
      <c r="D64" s="122">
        <f t="shared" si="1"/>
        <v>4148</v>
      </c>
      <c r="E64" s="122">
        <f t="shared" si="2"/>
        <v>731</v>
      </c>
      <c r="F64" s="123">
        <f t="shared" si="3"/>
        <v>17.62295081967213</v>
      </c>
      <c r="G64" s="122">
        <v>731</v>
      </c>
      <c r="H64" s="122">
        <v>0</v>
      </c>
      <c r="I64" s="122">
        <f t="shared" si="4"/>
        <v>3417</v>
      </c>
      <c r="J64" s="123">
        <f t="shared" si="5"/>
        <v>82.37704918032787</v>
      </c>
      <c r="K64" s="122">
        <v>2696</v>
      </c>
      <c r="L64" s="123">
        <f t="shared" si="6"/>
        <v>64.99517839922855</v>
      </c>
      <c r="M64" s="122">
        <v>0</v>
      </c>
      <c r="N64" s="123">
        <f t="shared" si="7"/>
        <v>0</v>
      </c>
      <c r="O64" s="122">
        <v>721</v>
      </c>
      <c r="P64" s="122">
        <v>721</v>
      </c>
      <c r="Q64" s="123">
        <f t="shared" si="8"/>
        <v>17.381870781099327</v>
      </c>
      <c r="R64" s="122">
        <v>32</v>
      </c>
      <c r="S64" s="105" t="s">
        <v>108</v>
      </c>
      <c r="T64" s="105"/>
      <c r="U64" s="105"/>
      <c r="V64" s="105"/>
      <c r="W64" s="105" t="s">
        <v>108</v>
      </c>
      <c r="X64" s="105"/>
      <c r="Y64" s="105"/>
      <c r="Z64" s="105"/>
    </row>
    <row r="65" spans="1:26" s="102" customFormat="1" ht="12" customHeight="1">
      <c r="A65" s="120" t="s">
        <v>114</v>
      </c>
      <c r="B65" s="121" t="s">
        <v>229</v>
      </c>
      <c r="C65" s="120" t="s">
        <v>230</v>
      </c>
      <c r="D65" s="122">
        <f t="shared" si="1"/>
        <v>12406</v>
      </c>
      <c r="E65" s="122">
        <f t="shared" si="2"/>
        <v>2252</v>
      </c>
      <c r="F65" s="123">
        <f t="shared" si="3"/>
        <v>18.152506851523455</v>
      </c>
      <c r="G65" s="122">
        <v>2250</v>
      </c>
      <c r="H65" s="122">
        <v>2</v>
      </c>
      <c r="I65" s="122">
        <f t="shared" si="4"/>
        <v>10154</v>
      </c>
      <c r="J65" s="123">
        <f t="shared" si="5"/>
        <v>81.84749314847654</v>
      </c>
      <c r="K65" s="122">
        <v>7042</v>
      </c>
      <c r="L65" s="123">
        <f t="shared" si="6"/>
        <v>56.76285668225053</v>
      </c>
      <c r="M65" s="122">
        <v>0</v>
      </c>
      <c r="N65" s="123">
        <f t="shared" si="7"/>
        <v>0</v>
      </c>
      <c r="O65" s="122">
        <v>3112</v>
      </c>
      <c r="P65" s="122">
        <v>1869</v>
      </c>
      <c r="Q65" s="123">
        <f t="shared" si="8"/>
        <v>25.08463646622602</v>
      </c>
      <c r="R65" s="122">
        <v>152</v>
      </c>
      <c r="S65" s="105" t="s">
        <v>108</v>
      </c>
      <c r="T65" s="105"/>
      <c r="U65" s="105"/>
      <c r="V65" s="105"/>
      <c r="W65" s="105" t="s">
        <v>108</v>
      </c>
      <c r="X65" s="105"/>
      <c r="Y65" s="105"/>
      <c r="Z65" s="105"/>
    </row>
    <row r="66" spans="1:26" s="102" customFormat="1" ht="12" customHeight="1">
      <c r="A66" s="120" t="s">
        <v>114</v>
      </c>
      <c r="B66" s="121" t="s">
        <v>231</v>
      </c>
      <c r="C66" s="120" t="s">
        <v>232</v>
      </c>
      <c r="D66" s="122">
        <f t="shared" si="1"/>
        <v>2895</v>
      </c>
      <c r="E66" s="122">
        <f t="shared" si="2"/>
        <v>365</v>
      </c>
      <c r="F66" s="123">
        <f t="shared" si="3"/>
        <v>12.607944732297064</v>
      </c>
      <c r="G66" s="122">
        <v>365</v>
      </c>
      <c r="H66" s="122">
        <v>0</v>
      </c>
      <c r="I66" s="122">
        <f t="shared" si="4"/>
        <v>2530</v>
      </c>
      <c r="J66" s="123">
        <f t="shared" si="5"/>
        <v>87.39205526770294</v>
      </c>
      <c r="K66" s="122">
        <v>2122</v>
      </c>
      <c r="L66" s="123">
        <f t="shared" si="6"/>
        <v>73.29879101899827</v>
      </c>
      <c r="M66" s="122">
        <v>0</v>
      </c>
      <c r="N66" s="123">
        <f t="shared" si="7"/>
        <v>0</v>
      </c>
      <c r="O66" s="122">
        <v>408</v>
      </c>
      <c r="P66" s="122">
        <v>160</v>
      </c>
      <c r="Q66" s="123">
        <f t="shared" si="8"/>
        <v>14.093264248704662</v>
      </c>
      <c r="R66" s="122">
        <v>22</v>
      </c>
      <c r="S66" s="105" t="s">
        <v>108</v>
      </c>
      <c r="T66" s="105"/>
      <c r="U66" s="105"/>
      <c r="V66" s="105"/>
      <c r="W66" s="105" t="s">
        <v>108</v>
      </c>
      <c r="X66" s="105"/>
      <c r="Y66" s="105"/>
      <c r="Z66" s="105"/>
    </row>
    <row r="67" spans="1:26" s="102" customFormat="1" ht="12" customHeight="1">
      <c r="A67" s="120" t="s">
        <v>114</v>
      </c>
      <c r="B67" s="121" t="s">
        <v>233</v>
      </c>
      <c r="C67" s="120" t="s">
        <v>234</v>
      </c>
      <c r="D67" s="122">
        <f t="shared" si="1"/>
        <v>1991</v>
      </c>
      <c r="E67" s="122">
        <f t="shared" si="2"/>
        <v>436</v>
      </c>
      <c r="F67" s="123">
        <f t="shared" si="3"/>
        <v>21.898543445504774</v>
      </c>
      <c r="G67" s="122">
        <v>436</v>
      </c>
      <c r="H67" s="122">
        <v>0</v>
      </c>
      <c r="I67" s="122">
        <f t="shared" si="4"/>
        <v>1555</v>
      </c>
      <c r="J67" s="123">
        <f t="shared" si="5"/>
        <v>78.10145655449523</v>
      </c>
      <c r="K67" s="122">
        <v>0</v>
      </c>
      <c r="L67" s="123">
        <f t="shared" si="6"/>
        <v>0</v>
      </c>
      <c r="M67" s="122">
        <v>0</v>
      </c>
      <c r="N67" s="123">
        <f t="shared" si="7"/>
        <v>0</v>
      </c>
      <c r="O67" s="122">
        <v>1555</v>
      </c>
      <c r="P67" s="122">
        <v>1533</v>
      </c>
      <c r="Q67" s="123">
        <f t="shared" si="8"/>
        <v>78.10145655449523</v>
      </c>
      <c r="R67" s="122">
        <v>18</v>
      </c>
      <c r="S67" s="105"/>
      <c r="T67" s="105"/>
      <c r="U67" s="105"/>
      <c r="V67" s="105" t="s">
        <v>108</v>
      </c>
      <c r="W67" s="105"/>
      <c r="X67" s="105" t="s">
        <v>108</v>
      </c>
      <c r="Y67" s="105"/>
      <c r="Z67" s="105"/>
    </row>
    <row r="68" spans="1:26" s="102" customFormat="1" ht="12" customHeight="1">
      <c r="A68" s="120" t="s">
        <v>114</v>
      </c>
      <c r="B68" s="121" t="s">
        <v>235</v>
      </c>
      <c r="C68" s="120" t="s">
        <v>236</v>
      </c>
      <c r="D68" s="122">
        <f t="shared" si="1"/>
        <v>8817</v>
      </c>
      <c r="E68" s="122">
        <f t="shared" si="2"/>
        <v>173</v>
      </c>
      <c r="F68" s="123">
        <f t="shared" si="3"/>
        <v>1.9621186344561643</v>
      </c>
      <c r="G68" s="122">
        <v>173</v>
      </c>
      <c r="H68" s="122">
        <v>0</v>
      </c>
      <c r="I68" s="122">
        <f t="shared" si="4"/>
        <v>8644</v>
      </c>
      <c r="J68" s="123">
        <f t="shared" si="5"/>
        <v>98.03788136554384</v>
      </c>
      <c r="K68" s="122">
        <v>8491</v>
      </c>
      <c r="L68" s="123">
        <f t="shared" si="6"/>
        <v>96.30259725530226</v>
      </c>
      <c r="M68" s="122">
        <v>0</v>
      </c>
      <c r="N68" s="123">
        <f t="shared" si="7"/>
        <v>0</v>
      </c>
      <c r="O68" s="122">
        <v>153</v>
      </c>
      <c r="P68" s="122">
        <v>127</v>
      </c>
      <c r="Q68" s="123">
        <f t="shared" si="8"/>
        <v>1.7352841102415788</v>
      </c>
      <c r="R68" s="122">
        <v>69</v>
      </c>
      <c r="S68" s="105" t="s">
        <v>108</v>
      </c>
      <c r="T68" s="105"/>
      <c r="U68" s="105"/>
      <c r="V68" s="105"/>
      <c r="W68" s="105" t="s">
        <v>108</v>
      </c>
      <c r="X68" s="105"/>
      <c r="Y68" s="105"/>
      <c r="Z68" s="105"/>
    </row>
    <row r="69" spans="1:26" s="102" customFormat="1" ht="12" customHeight="1">
      <c r="A69" s="120" t="s">
        <v>114</v>
      </c>
      <c r="B69" s="121" t="s">
        <v>237</v>
      </c>
      <c r="C69" s="120" t="s">
        <v>238</v>
      </c>
      <c r="D69" s="122">
        <f t="shared" si="1"/>
        <v>4885</v>
      </c>
      <c r="E69" s="122">
        <f t="shared" si="2"/>
        <v>151</v>
      </c>
      <c r="F69" s="123">
        <f t="shared" si="3"/>
        <v>3.091095189355169</v>
      </c>
      <c r="G69" s="122">
        <v>151</v>
      </c>
      <c r="H69" s="122">
        <v>0</v>
      </c>
      <c r="I69" s="122">
        <f t="shared" si="4"/>
        <v>4734</v>
      </c>
      <c r="J69" s="123">
        <f t="shared" si="5"/>
        <v>96.90890481064484</v>
      </c>
      <c r="K69" s="122">
        <v>4686</v>
      </c>
      <c r="L69" s="123">
        <f t="shared" si="6"/>
        <v>95.92630501535312</v>
      </c>
      <c r="M69" s="122">
        <v>0</v>
      </c>
      <c r="N69" s="123">
        <f t="shared" si="7"/>
        <v>0</v>
      </c>
      <c r="O69" s="122">
        <v>48</v>
      </c>
      <c r="P69" s="122">
        <v>28</v>
      </c>
      <c r="Q69" s="123">
        <f t="shared" si="8"/>
        <v>0.9825997952917094</v>
      </c>
      <c r="R69" s="122">
        <v>32</v>
      </c>
      <c r="S69" s="105" t="s">
        <v>108</v>
      </c>
      <c r="T69" s="105"/>
      <c r="U69" s="105"/>
      <c r="V69" s="105"/>
      <c r="W69" s="105" t="s">
        <v>108</v>
      </c>
      <c r="X69" s="105"/>
      <c r="Y69" s="105"/>
      <c r="Z69" s="105"/>
    </row>
    <row r="70" spans="1:26" s="102" customFormat="1" ht="12" customHeight="1">
      <c r="A70" s="120" t="s">
        <v>114</v>
      </c>
      <c r="B70" s="121" t="s">
        <v>239</v>
      </c>
      <c r="C70" s="120" t="s">
        <v>240</v>
      </c>
      <c r="D70" s="122">
        <f t="shared" si="1"/>
        <v>5259</v>
      </c>
      <c r="E70" s="122">
        <f t="shared" si="2"/>
        <v>679</v>
      </c>
      <c r="F70" s="123">
        <f t="shared" si="3"/>
        <v>12.911199847879825</v>
      </c>
      <c r="G70" s="122">
        <v>679</v>
      </c>
      <c r="H70" s="122">
        <v>0</v>
      </c>
      <c r="I70" s="122">
        <f t="shared" si="4"/>
        <v>4580</v>
      </c>
      <c r="J70" s="123">
        <f t="shared" si="5"/>
        <v>87.08880015212017</v>
      </c>
      <c r="K70" s="122">
        <v>2939</v>
      </c>
      <c r="L70" s="123">
        <f t="shared" si="6"/>
        <v>55.88514926792166</v>
      </c>
      <c r="M70" s="122">
        <v>0</v>
      </c>
      <c r="N70" s="123">
        <f t="shared" si="7"/>
        <v>0</v>
      </c>
      <c r="O70" s="122">
        <v>1641</v>
      </c>
      <c r="P70" s="122">
        <v>1641</v>
      </c>
      <c r="Q70" s="123">
        <f t="shared" si="8"/>
        <v>31.20365088419852</v>
      </c>
      <c r="R70" s="122">
        <v>79</v>
      </c>
      <c r="S70" s="105" t="s">
        <v>108</v>
      </c>
      <c r="T70" s="105"/>
      <c r="U70" s="105"/>
      <c r="V70" s="105"/>
      <c r="W70" s="105" t="s">
        <v>108</v>
      </c>
      <c r="X70" s="105"/>
      <c r="Y70" s="105"/>
      <c r="Z70" s="105"/>
    </row>
    <row r="71" spans="1:26" s="102" customFormat="1" ht="12" customHeight="1">
      <c r="A71" s="120" t="s">
        <v>114</v>
      </c>
      <c r="B71" s="121" t="s">
        <v>241</v>
      </c>
      <c r="C71" s="120" t="s">
        <v>111</v>
      </c>
      <c r="D71" s="122">
        <f t="shared" si="1"/>
        <v>10556</v>
      </c>
      <c r="E71" s="122">
        <f t="shared" si="2"/>
        <v>1779</v>
      </c>
      <c r="F71" s="123">
        <f aca="true" t="shared" si="9" ref="F71:F84">IF(D71&gt;0,E71/D71*100,"-")</f>
        <v>16.8529746115953</v>
      </c>
      <c r="G71" s="122">
        <v>1610</v>
      </c>
      <c r="H71" s="122">
        <v>169</v>
      </c>
      <c r="I71" s="122">
        <f t="shared" si="4"/>
        <v>8777</v>
      </c>
      <c r="J71" s="123">
        <f aca="true" t="shared" si="10" ref="J71:J84">IF($D71&gt;0,I71/$D71*100,"-")</f>
        <v>83.1470253884047</v>
      </c>
      <c r="K71" s="122">
        <v>7991</v>
      </c>
      <c r="L71" s="123">
        <f aca="true" t="shared" si="11" ref="L71:L84">IF($D71&gt;0,K71/$D71*100,"-")</f>
        <v>75.70102311481621</v>
      </c>
      <c r="M71" s="122">
        <v>0</v>
      </c>
      <c r="N71" s="123">
        <f aca="true" t="shared" si="12" ref="N71:N84">IF($D71&gt;0,M71/$D71*100,"-")</f>
        <v>0</v>
      </c>
      <c r="O71" s="122">
        <v>786</v>
      </c>
      <c r="P71" s="122">
        <v>786</v>
      </c>
      <c r="Q71" s="123">
        <f aca="true" t="shared" si="13" ref="Q71:Q84">IF($D71&gt;0,O71/$D71*100,"-")</f>
        <v>7.44600227358848</v>
      </c>
      <c r="R71" s="122">
        <v>78</v>
      </c>
      <c r="S71" s="105" t="s">
        <v>108</v>
      </c>
      <c r="T71" s="105"/>
      <c r="U71" s="105"/>
      <c r="V71" s="105"/>
      <c r="W71" s="105" t="s">
        <v>108</v>
      </c>
      <c r="X71" s="105"/>
      <c r="Y71" s="105"/>
      <c r="Z71" s="105"/>
    </row>
    <row r="72" spans="1:26" s="102" customFormat="1" ht="12" customHeight="1">
      <c r="A72" s="120" t="s">
        <v>114</v>
      </c>
      <c r="B72" s="121" t="s">
        <v>242</v>
      </c>
      <c r="C72" s="120" t="s">
        <v>243</v>
      </c>
      <c r="D72" s="122">
        <f aca="true" t="shared" si="14" ref="D72:D84">+SUM(E72,+I72)</f>
        <v>10033</v>
      </c>
      <c r="E72" s="122">
        <f aca="true" t="shared" si="15" ref="E72:E84">+SUM(G72,+H72)</f>
        <v>941</v>
      </c>
      <c r="F72" s="123">
        <f t="shared" si="9"/>
        <v>9.379049137845112</v>
      </c>
      <c r="G72" s="122">
        <v>941</v>
      </c>
      <c r="H72" s="122">
        <v>0</v>
      </c>
      <c r="I72" s="122">
        <f aca="true" t="shared" si="16" ref="I72:I84">+SUM(K72,+M72,+O72)</f>
        <v>9092</v>
      </c>
      <c r="J72" s="123">
        <f t="shared" si="10"/>
        <v>90.6209508621549</v>
      </c>
      <c r="K72" s="122">
        <v>8743</v>
      </c>
      <c r="L72" s="123">
        <f t="shared" si="11"/>
        <v>87.14242998106249</v>
      </c>
      <c r="M72" s="122">
        <v>0</v>
      </c>
      <c r="N72" s="123">
        <f t="shared" si="12"/>
        <v>0</v>
      </c>
      <c r="O72" s="122">
        <v>349</v>
      </c>
      <c r="P72" s="122">
        <v>94</v>
      </c>
      <c r="Q72" s="123">
        <f t="shared" si="13"/>
        <v>3.478520881092395</v>
      </c>
      <c r="R72" s="122">
        <v>130</v>
      </c>
      <c r="S72" s="105" t="s">
        <v>108</v>
      </c>
      <c r="T72" s="105"/>
      <c r="U72" s="105"/>
      <c r="V72" s="105"/>
      <c r="W72" s="105" t="s">
        <v>108</v>
      </c>
      <c r="X72" s="105"/>
      <c r="Y72" s="105"/>
      <c r="Z72" s="105"/>
    </row>
    <row r="73" spans="1:26" s="102" customFormat="1" ht="12" customHeight="1">
      <c r="A73" s="120" t="s">
        <v>114</v>
      </c>
      <c r="B73" s="121" t="s">
        <v>244</v>
      </c>
      <c r="C73" s="120" t="s">
        <v>245</v>
      </c>
      <c r="D73" s="122">
        <f t="shared" si="14"/>
        <v>9098</v>
      </c>
      <c r="E73" s="122">
        <f t="shared" si="15"/>
        <v>1146</v>
      </c>
      <c r="F73" s="123">
        <f t="shared" si="9"/>
        <v>12.596174983512858</v>
      </c>
      <c r="G73" s="122">
        <v>1146</v>
      </c>
      <c r="H73" s="122">
        <v>0</v>
      </c>
      <c r="I73" s="122">
        <f t="shared" si="16"/>
        <v>7952</v>
      </c>
      <c r="J73" s="123">
        <f t="shared" si="10"/>
        <v>87.40382501648713</v>
      </c>
      <c r="K73" s="122">
        <v>5491</v>
      </c>
      <c r="L73" s="123">
        <f t="shared" si="11"/>
        <v>60.35392393932732</v>
      </c>
      <c r="M73" s="122">
        <v>0</v>
      </c>
      <c r="N73" s="123">
        <f t="shared" si="12"/>
        <v>0</v>
      </c>
      <c r="O73" s="122">
        <v>2461</v>
      </c>
      <c r="P73" s="122">
        <v>2038</v>
      </c>
      <c r="Q73" s="123">
        <f t="shared" si="13"/>
        <v>27.049901077159817</v>
      </c>
      <c r="R73" s="122">
        <v>180</v>
      </c>
      <c r="S73" s="105" t="s">
        <v>108</v>
      </c>
      <c r="T73" s="105"/>
      <c r="U73" s="105"/>
      <c r="V73" s="105"/>
      <c r="W73" s="105" t="s">
        <v>108</v>
      </c>
      <c r="X73" s="105"/>
      <c r="Y73" s="105"/>
      <c r="Z73" s="105"/>
    </row>
    <row r="74" spans="1:26" s="102" customFormat="1" ht="12" customHeight="1">
      <c r="A74" s="120" t="s">
        <v>114</v>
      </c>
      <c r="B74" s="121" t="s">
        <v>246</v>
      </c>
      <c r="C74" s="120" t="s">
        <v>247</v>
      </c>
      <c r="D74" s="122">
        <f t="shared" si="14"/>
        <v>3284</v>
      </c>
      <c r="E74" s="122">
        <f t="shared" si="15"/>
        <v>963</v>
      </c>
      <c r="F74" s="123">
        <f t="shared" si="9"/>
        <v>29.323995127892815</v>
      </c>
      <c r="G74" s="122">
        <v>959</v>
      </c>
      <c r="H74" s="122">
        <v>4</v>
      </c>
      <c r="I74" s="122">
        <f t="shared" si="16"/>
        <v>2321</v>
      </c>
      <c r="J74" s="123">
        <f t="shared" si="10"/>
        <v>70.67600487210719</v>
      </c>
      <c r="K74" s="122">
        <v>341</v>
      </c>
      <c r="L74" s="123">
        <f t="shared" si="11"/>
        <v>10.383678440925701</v>
      </c>
      <c r="M74" s="122">
        <v>0</v>
      </c>
      <c r="N74" s="123">
        <f t="shared" si="12"/>
        <v>0</v>
      </c>
      <c r="O74" s="122">
        <v>1980</v>
      </c>
      <c r="P74" s="122">
        <v>1149</v>
      </c>
      <c r="Q74" s="123">
        <f t="shared" si="13"/>
        <v>60.292326431181486</v>
      </c>
      <c r="R74" s="122">
        <v>45</v>
      </c>
      <c r="S74" s="105" t="s">
        <v>108</v>
      </c>
      <c r="T74" s="105"/>
      <c r="U74" s="105"/>
      <c r="V74" s="105"/>
      <c r="W74" s="105" t="s">
        <v>108</v>
      </c>
      <c r="X74" s="105"/>
      <c r="Y74" s="105"/>
      <c r="Z74" s="105"/>
    </row>
    <row r="75" spans="1:26" s="102" customFormat="1" ht="12" customHeight="1">
      <c r="A75" s="120" t="s">
        <v>114</v>
      </c>
      <c r="B75" s="121" t="s">
        <v>248</v>
      </c>
      <c r="C75" s="120" t="s">
        <v>249</v>
      </c>
      <c r="D75" s="122">
        <f t="shared" si="14"/>
        <v>16036</v>
      </c>
      <c r="E75" s="122">
        <f t="shared" si="15"/>
        <v>6017</v>
      </c>
      <c r="F75" s="123">
        <f t="shared" si="9"/>
        <v>37.521825891743575</v>
      </c>
      <c r="G75" s="122">
        <v>6017</v>
      </c>
      <c r="H75" s="122">
        <v>0</v>
      </c>
      <c r="I75" s="122">
        <f t="shared" si="16"/>
        <v>10019</v>
      </c>
      <c r="J75" s="123">
        <f t="shared" si="10"/>
        <v>62.478174108256425</v>
      </c>
      <c r="K75" s="122">
        <v>7169</v>
      </c>
      <c r="L75" s="123">
        <f t="shared" si="11"/>
        <v>44.705662259915194</v>
      </c>
      <c r="M75" s="122">
        <v>0</v>
      </c>
      <c r="N75" s="123">
        <f t="shared" si="12"/>
        <v>0</v>
      </c>
      <c r="O75" s="122">
        <v>2850</v>
      </c>
      <c r="P75" s="122">
        <v>2610</v>
      </c>
      <c r="Q75" s="123">
        <f t="shared" si="13"/>
        <v>17.77251184834123</v>
      </c>
      <c r="R75" s="122">
        <v>310</v>
      </c>
      <c r="S75" s="105" t="s">
        <v>108</v>
      </c>
      <c r="T75" s="105"/>
      <c r="U75" s="105"/>
      <c r="V75" s="105"/>
      <c r="W75" s="105" t="s">
        <v>108</v>
      </c>
      <c r="X75" s="105"/>
      <c r="Y75" s="105"/>
      <c r="Z75" s="105"/>
    </row>
    <row r="76" spans="1:26" s="102" customFormat="1" ht="12" customHeight="1">
      <c r="A76" s="120" t="s">
        <v>114</v>
      </c>
      <c r="B76" s="121" t="s">
        <v>250</v>
      </c>
      <c r="C76" s="120" t="s">
        <v>251</v>
      </c>
      <c r="D76" s="122">
        <f t="shared" si="14"/>
        <v>11433</v>
      </c>
      <c r="E76" s="122">
        <f t="shared" si="15"/>
        <v>528</v>
      </c>
      <c r="F76" s="123">
        <f t="shared" si="9"/>
        <v>4.618210443453162</v>
      </c>
      <c r="G76" s="122">
        <v>528</v>
      </c>
      <c r="H76" s="122">
        <v>0</v>
      </c>
      <c r="I76" s="122">
        <f t="shared" si="16"/>
        <v>10905</v>
      </c>
      <c r="J76" s="123">
        <f t="shared" si="10"/>
        <v>95.38178955654683</v>
      </c>
      <c r="K76" s="122">
        <v>8624</v>
      </c>
      <c r="L76" s="123">
        <f t="shared" si="11"/>
        <v>75.43077057640164</v>
      </c>
      <c r="M76" s="122">
        <v>0</v>
      </c>
      <c r="N76" s="123">
        <f t="shared" si="12"/>
        <v>0</v>
      </c>
      <c r="O76" s="122">
        <v>2281</v>
      </c>
      <c r="P76" s="122">
        <v>2234</v>
      </c>
      <c r="Q76" s="123">
        <f t="shared" si="13"/>
        <v>19.951018980145193</v>
      </c>
      <c r="R76" s="122">
        <v>69</v>
      </c>
      <c r="S76" s="105"/>
      <c r="T76" s="105"/>
      <c r="U76" s="105"/>
      <c r="V76" s="105" t="s">
        <v>108</v>
      </c>
      <c r="W76" s="105"/>
      <c r="X76" s="105"/>
      <c r="Y76" s="105"/>
      <c r="Z76" s="105" t="s">
        <v>108</v>
      </c>
    </row>
    <row r="77" spans="1:26" s="102" customFormat="1" ht="12" customHeight="1">
      <c r="A77" s="120" t="s">
        <v>114</v>
      </c>
      <c r="B77" s="121" t="s">
        <v>252</v>
      </c>
      <c r="C77" s="120" t="s">
        <v>113</v>
      </c>
      <c r="D77" s="122">
        <f t="shared" si="14"/>
        <v>7410</v>
      </c>
      <c r="E77" s="122">
        <f t="shared" si="15"/>
        <v>567</v>
      </c>
      <c r="F77" s="123">
        <f t="shared" si="9"/>
        <v>7.651821862348178</v>
      </c>
      <c r="G77" s="122">
        <v>567</v>
      </c>
      <c r="H77" s="122">
        <v>0</v>
      </c>
      <c r="I77" s="122">
        <f t="shared" si="16"/>
        <v>6843</v>
      </c>
      <c r="J77" s="123">
        <f t="shared" si="10"/>
        <v>92.34817813765183</v>
      </c>
      <c r="K77" s="122">
        <v>3132</v>
      </c>
      <c r="L77" s="123">
        <f t="shared" si="11"/>
        <v>42.26720647773279</v>
      </c>
      <c r="M77" s="122">
        <v>3537</v>
      </c>
      <c r="N77" s="123">
        <f t="shared" si="12"/>
        <v>47.73279352226721</v>
      </c>
      <c r="O77" s="122">
        <v>174</v>
      </c>
      <c r="P77" s="122">
        <v>122</v>
      </c>
      <c r="Q77" s="123">
        <f t="shared" si="13"/>
        <v>2.348178137651822</v>
      </c>
      <c r="R77" s="122">
        <v>41</v>
      </c>
      <c r="S77" s="105" t="s">
        <v>108</v>
      </c>
      <c r="T77" s="105"/>
      <c r="U77" s="105"/>
      <c r="V77" s="105"/>
      <c r="W77" s="105" t="s">
        <v>108</v>
      </c>
      <c r="X77" s="105"/>
      <c r="Y77" s="105"/>
      <c r="Z77" s="105"/>
    </row>
    <row r="78" spans="1:26" s="102" customFormat="1" ht="12" customHeight="1">
      <c r="A78" s="120" t="s">
        <v>114</v>
      </c>
      <c r="B78" s="121" t="s">
        <v>253</v>
      </c>
      <c r="C78" s="120" t="s">
        <v>254</v>
      </c>
      <c r="D78" s="122">
        <f t="shared" si="14"/>
        <v>13819</v>
      </c>
      <c r="E78" s="122">
        <f t="shared" si="15"/>
        <v>2730</v>
      </c>
      <c r="F78" s="123">
        <f t="shared" si="9"/>
        <v>19.75540921919097</v>
      </c>
      <c r="G78" s="122">
        <v>2730</v>
      </c>
      <c r="H78" s="122">
        <v>0</v>
      </c>
      <c r="I78" s="122">
        <f t="shared" si="16"/>
        <v>11089</v>
      </c>
      <c r="J78" s="123">
        <f t="shared" si="10"/>
        <v>80.24459078080903</v>
      </c>
      <c r="K78" s="122">
        <v>10329</v>
      </c>
      <c r="L78" s="123">
        <f t="shared" si="11"/>
        <v>74.74491641942254</v>
      </c>
      <c r="M78" s="122">
        <v>0</v>
      </c>
      <c r="N78" s="123">
        <f t="shared" si="12"/>
        <v>0</v>
      </c>
      <c r="O78" s="122">
        <v>760</v>
      </c>
      <c r="P78" s="122">
        <v>626</v>
      </c>
      <c r="Q78" s="123">
        <f t="shared" si="13"/>
        <v>5.4996743613864965</v>
      </c>
      <c r="R78" s="122">
        <v>109</v>
      </c>
      <c r="S78" s="105" t="s">
        <v>108</v>
      </c>
      <c r="T78" s="105"/>
      <c r="U78" s="105"/>
      <c r="V78" s="105"/>
      <c r="W78" s="105" t="s">
        <v>108</v>
      </c>
      <c r="X78" s="105"/>
      <c r="Y78" s="105"/>
      <c r="Z78" s="105"/>
    </row>
    <row r="79" spans="1:26" s="102" customFormat="1" ht="12" customHeight="1">
      <c r="A79" s="120" t="s">
        <v>114</v>
      </c>
      <c r="B79" s="121" t="s">
        <v>255</v>
      </c>
      <c r="C79" s="120" t="s">
        <v>256</v>
      </c>
      <c r="D79" s="122">
        <f t="shared" si="14"/>
        <v>5195</v>
      </c>
      <c r="E79" s="122">
        <f t="shared" si="15"/>
        <v>602</v>
      </c>
      <c r="F79" s="123">
        <f t="shared" si="9"/>
        <v>11.588065447545718</v>
      </c>
      <c r="G79" s="122">
        <v>602</v>
      </c>
      <c r="H79" s="122">
        <v>0</v>
      </c>
      <c r="I79" s="122">
        <f t="shared" si="16"/>
        <v>4593</v>
      </c>
      <c r="J79" s="123">
        <f t="shared" si="10"/>
        <v>88.41193455245428</v>
      </c>
      <c r="K79" s="122">
        <v>4439</v>
      </c>
      <c r="L79" s="123">
        <f t="shared" si="11"/>
        <v>85.44754571703561</v>
      </c>
      <c r="M79" s="122">
        <v>0</v>
      </c>
      <c r="N79" s="123">
        <f t="shared" si="12"/>
        <v>0</v>
      </c>
      <c r="O79" s="122">
        <v>154</v>
      </c>
      <c r="P79" s="122">
        <v>129</v>
      </c>
      <c r="Q79" s="123">
        <f t="shared" si="13"/>
        <v>2.964388835418672</v>
      </c>
      <c r="R79" s="122">
        <v>44</v>
      </c>
      <c r="S79" s="105" t="s">
        <v>108</v>
      </c>
      <c r="T79" s="105"/>
      <c r="U79" s="105"/>
      <c r="V79" s="105"/>
      <c r="W79" s="105" t="s">
        <v>108</v>
      </c>
      <c r="X79" s="105"/>
      <c r="Y79" s="105"/>
      <c r="Z79" s="105"/>
    </row>
    <row r="80" spans="1:26" s="102" customFormat="1" ht="12" customHeight="1">
      <c r="A80" s="120" t="s">
        <v>114</v>
      </c>
      <c r="B80" s="121" t="s">
        <v>257</v>
      </c>
      <c r="C80" s="120" t="s">
        <v>258</v>
      </c>
      <c r="D80" s="122">
        <f t="shared" si="14"/>
        <v>3884</v>
      </c>
      <c r="E80" s="122">
        <f t="shared" si="15"/>
        <v>48</v>
      </c>
      <c r="F80" s="123">
        <f t="shared" si="9"/>
        <v>1.235839340885685</v>
      </c>
      <c r="G80" s="122">
        <v>48</v>
      </c>
      <c r="H80" s="122">
        <v>0</v>
      </c>
      <c r="I80" s="122">
        <f t="shared" si="16"/>
        <v>3836</v>
      </c>
      <c r="J80" s="123">
        <f t="shared" si="10"/>
        <v>98.76416065911432</v>
      </c>
      <c r="K80" s="122">
        <v>2872</v>
      </c>
      <c r="L80" s="123">
        <f t="shared" si="11"/>
        <v>73.94438722966015</v>
      </c>
      <c r="M80" s="122">
        <v>0</v>
      </c>
      <c r="N80" s="123">
        <f t="shared" si="12"/>
        <v>0</v>
      </c>
      <c r="O80" s="122">
        <v>964</v>
      </c>
      <c r="P80" s="122">
        <v>964</v>
      </c>
      <c r="Q80" s="123">
        <f t="shared" si="13"/>
        <v>24.81977342945417</v>
      </c>
      <c r="R80" s="122">
        <v>16</v>
      </c>
      <c r="S80" s="105" t="s">
        <v>108</v>
      </c>
      <c r="T80" s="105"/>
      <c r="U80" s="105"/>
      <c r="V80" s="105"/>
      <c r="W80" s="105" t="s">
        <v>108</v>
      </c>
      <c r="X80" s="105"/>
      <c r="Y80" s="105"/>
      <c r="Z80" s="105"/>
    </row>
    <row r="81" spans="1:26" s="102" customFormat="1" ht="12" customHeight="1">
      <c r="A81" s="120" t="s">
        <v>114</v>
      </c>
      <c r="B81" s="121" t="s">
        <v>259</v>
      </c>
      <c r="C81" s="120" t="s">
        <v>260</v>
      </c>
      <c r="D81" s="122">
        <f t="shared" si="14"/>
        <v>9341</v>
      </c>
      <c r="E81" s="122">
        <f t="shared" si="15"/>
        <v>2952</v>
      </c>
      <c r="F81" s="123">
        <f t="shared" si="9"/>
        <v>31.602612140027837</v>
      </c>
      <c r="G81" s="122">
        <v>2952</v>
      </c>
      <c r="H81" s="122">
        <v>0</v>
      </c>
      <c r="I81" s="122">
        <f t="shared" si="16"/>
        <v>6389</v>
      </c>
      <c r="J81" s="123">
        <f t="shared" si="10"/>
        <v>68.39738785997217</v>
      </c>
      <c r="K81" s="122">
        <v>2190</v>
      </c>
      <c r="L81" s="123">
        <f t="shared" si="11"/>
        <v>23.44502729900439</v>
      </c>
      <c r="M81" s="122">
        <v>0</v>
      </c>
      <c r="N81" s="123">
        <f t="shared" si="12"/>
        <v>0</v>
      </c>
      <c r="O81" s="122">
        <v>4199</v>
      </c>
      <c r="P81" s="122">
        <v>2153</v>
      </c>
      <c r="Q81" s="123">
        <f t="shared" si="13"/>
        <v>44.952360560967776</v>
      </c>
      <c r="R81" s="122">
        <v>65</v>
      </c>
      <c r="S81" s="105" t="s">
        <v>108</v>
      </c>
      <c r="T81" s="105"/>
      <c r="U81" s="105"/>
      <c r="V81" s="105"/>
      <c r="W81" s="105" t="s">
        <v>108</v>
      </c>
      <c r="X81" s="105"/>
      <c r="Y81" s="105"/>
      <c r="Z81" s="105"/>
    </row>
    <row r="82" spans="1:26" s="102" customFormat="1" ht="12" customHeight="1">
      <c r="A82" s="120" t="s">
        <v>114</v>
      </c>
      <c r="B82" s="121" t="s">
        <v>261</v>
      </c>
      <c r="C82" s="120" t="s">
        <v>262</v>
      </c>
      <c r="D82" s="122">
        <f t="shared" si="14"/>
        <v>2941</v>
      </c>
      <c r="E82" s="122">
        <f t="shared" si="15"/>
        <v>644</v>
      </c>
      <c r="F82" s="123">
        <f t="shared" si="9"/>
        <v>21.89731383883033</v>
      </c>
      <c r="G82" s="122">
        <v>644</v>
      </c>
      <c r="H82" s="122">
        <v>0</v>
      </c>
      <c r="I82" s="122">
        <f t="shared" si="16"/>
        <v>2297</v>
      </c>
      <c r="J82" s="123">
        <f t="shared" si="10"/>
        <v>78.10268616116967</v>
      </c>
      <c r="K82" s="122">
        <v>2014</v>
      </c>
      <c r="L82" s="123">
        <f t="shared" si="11"/>
        <v>68.48010880652839</v>
      </c>
      <c r="M82" s="122">
        <v>0</v>
      </c>
      <c r="N82" s="123">
        <f t="shared" si="12"/>
        <v>0</v>
      </c>
      <c r="O82" s="122">
        <v>283</v>
      </c>
      <c r="P82" s="122">
        <v>240</v>
      </c>
      <c r="Q82" s="123">
        <f t="shared" si="13"/>
        <v>9.62257735464128</v>
      </c>
      <c r="R82" s="122">
        <v>13</v>
      </c>
      <c r="S82" s="105" t="s">
        <v>108</v>
      </c>
      <c r="T82" s="105"/>
      <c r="U82" s="105"/>
      <c r="V82" s="105"/>
      <c r="W82" s="105" t="s">
        <v>108</v>
      </c>
      <c r="X82" s="105"/>
      <c r="Y82" s="105"/>
      <c r="Z82" s="105"/>
    </row>
    <row r="83" spans="1:26" s="102" customFormat="1" ht="12" customHeight="1">
      <c r="A83" s="120" t="s">
        <v>114</v>
      </c>
      <c r="B83" s="121" t="s">
        <v>263</v>
      </c>
      <c r="C83" s="120" t="s">
        <v>264</v>
      </c>
      <c r="D83" s="122">
        <f t="shared" si="14"/>
        <v>12168</v>
      </c>
      <c r="E83" s="122">
        <f t="shared" si="15"/>
        <v>1501</v>
      </c>
      <c r="F83" s="123">
        <f t="shared" si="9"/>
        <v>12.335634451019066</v>
      </c>
      <c r="G83" s="122">
        <v>1501</v>
      </c>
      <c r="H83" s="122">
        <v>0</v>
      </c>
      <c r="I83" s="122">
        <f t="shared" si="16"/>
        <v>10667</v>
      </c>
      <c r="J83" s="123">
        <f t="shared" si="10"/>
        <v>87.66436554898094</v>
      </c>
      <c r="K83" s="122">
        <v>5993</v>
      </c>
      <c r="L83" s="123">
        <f t="shared" si="11"/>
        <v>49.25213675213676</v>
      </c>
      <c r="M83" s="122">
        <v>0</v>
      </c>
      <c r="N83" s="123">
        <f t="shared" si="12"/>
        <v>0</v>
      </c>
      <c r="O83" s="122">
        <v>4674</v>
      </c>
      <c r="P83" s="122">
        <v>4623</v>
      </c>
      <c r="Q83" s="123">
        <f t="shared" si="13"/>
        <v>38.41222879684418</v>
      </c>
      <c r="R83" s="122">
        <v>61</v>
      </c>
      <c r="S83" s="105" t="s">
        <v>108</v>
      </c>
      <c r="T83" s="105"/>
      <c r="U83" s="105"/>
      <c r="V83" s="105"/>
      <c r="W83" s="105" t="s">
        <v>108</v>
      </c>
      <c r="X83" s="105"/>
      <c r="Y83" s="105"/>
      <c r="Z83" s="105"/>
    </row>
    <row r="84" spans="1:26" s="102" customFormat="1" ht="12" customHeight="1">
      <c r="A84" s="120" t="s">
        <v>114</v>
      </c>
      <c r="B84" s="121" t="s">
        <v>265</v>
      </c>
      <c r="C84" s="120" t="s">
        <v>266</v>
      </c>
      <c r="D84" s="122">
        <f t="shared" si="14"/>
        <v>2239</v>
      </c>
      <c r="E84" s="122">
        <f t="shared" si="15"/>
        <v>634</v>
      </c>
      <c r="F84" s="123">
        <f t="shared" si="9"/>
        <v>28.316212594908443</v>
      </c>
      <c r="G84" s="122">
        <v>634</v>
      </c>
      <c r="H84" s="122">
        <v>0</v>
      </c>
      <c r="I84" s="122">
        <f t="shared" si="16"/>
        <v>1605</v>
      </c>
      <c r="J84" s="123">
        <f t="shared" si="10"/>
        <v>71.68378740509156</v>
      </c>
      <c r="K84" s="122">
        <v>0</v>
      </c>
      <c r="L84" s="123">
        <f t="shared" si="11"/>
        <v>0</v>
      </c>
      <c r="M84" s="122">
        <v>0</v>
      </c>
      <c r="N84" s="123">
        <f t="shared" si="12"/>
        <v>0</v>
      </c>
      <c r="O84" s="122">
        <v>1605</v>
      </c>
      <c r="P84" s="122">
        <v>1377</v>
      </c>
      <c r="Q84" s="123">
        <f t="shared" si="13"/>
        <v>71.68378740509156</v>
      </c>
      <c r="R84" s="122">
        <v>18</v>
      </c>
      <c r="S84" s="105" t="s">
        <v>108</v>
      </c>
      <c r="T84" s="105"/>
      <c r="U84" s="105"/>
      <c r="V84" s="105"/>
      <c r="W84" s="105" t="s">
        <v>108</v>
      </c>
      <c r="X84" s="105"/>
      <c r="Y84" s="105"/>
      <c r="Z84" s="105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84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4" customWidth="1"/>
    <col min="2" max="2" width="8.69921875" style="125" customWidth="1"/>
    <col min="3" max="3" width="12.59765625" style="119" customWidth="1"/>
    <col min="4" max="55" width="9" style="116" customWidth="1"/>
    <col min="56" max="16384" width="9" style="119" customWidth="1"/>
  </cols>
  <sheetData>
    <row r="1" spans="1:31" s="49" customFormat="1" ht="17.25">
      <c r="A1" s="90" t="s">
        <v>110</v>
      </c>
      <c r="B1" s="59"/>
      <c r="C1" s="48"/>
      <c r="D1" s="60"/>
      <c r="E1" s="61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55" s="50" customFormat="1" ht="33.75" customHeight="1">
      <c r="A2" s="152" t="s">
        <v>75</v>
      </c>
      <c r="B2" s="150" t="s">
        <v>76</v>
      </c>
      <c r="C2" s="150" t="s">
        <v>77</v>
      </c>
      <c r="D2" s="91" t="s">
        <v>78</v>
      </c>
      <c r="E2" s="62"/>
      <c r="F2" s="62"/>
      <c r="G2" s="62"/>
      <c r="H2" s="62"/>
      <c r="I2" s="62"/>
      <c r="J2" s="62"/>
      <c r="K2" s="62"/>
      <c r="L2" s="62"/>
      <c r="M2" s="63"/>
      <c r="N2" s="91" t="s">
        <v>79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2" t="s">
        <v>80</v>
      </c>
      <c r="AG2" s="143"/>
      <c r="AH2" s="143"/>
      <c r="AI2" s="144"/>
      <c r="AJ2" s="142" t="s">
        <v>81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56" t="s">
        <v>82</v>
      </c>
      <c r="AU2" s="150"/>
      <c r="AV2" s="150"/>
      <c r="AW2" s="150"/>
      <c r="AX2" s="150"/>
      <c r="AY2" s="150"/>
      <c r="AZ2" s="142" t="s">
        <v>83</v>
      </c>
      <c r="BA2" s="143"/>
      <c r="BB2" s="143"/>
      <c r="BC2" s="144"/>
    </row>
    <row r="3" spans="1:55" s="50" customFormat="1" ht="26.25" customHeight="1">
      <c r="A3" s="151"/>
      <c r="B3" s="151"/>
      <c r="C3" s="151"/>
      <c r="D3" s="66" t="s">
        <v>84</v>
      </c>
      <c r="E3" s="145" t="s">
        <v>85</v>
      </c>
      <c r="F3" s="143"/>
      <c r="G3" s="144"/>
      <c r="H3" s="146" t="s">
        <v>86</v>
      </c>
      <c r="I3" s="147"/>
      <c r="J3" s="148"/>
      <c r="K3" s="145" t="s">
        <v>87</v>
      </c>
      <c r="L3" s="147"/>
      <c r="M3" s="148"/>
      <c r="N3" s="66" t="s">
        <v>84</v>
      </c>
      <c r="O3" s="145" t="s">
        <v>88</v>
      </c>
      <c r="P3" s="154"/>
      <c r="Q3" s="154"/>
      <c r="R3" s="154"/>
      <c r="S3" s="154"/>
      <c r="T3" s="154"/>
      <c r="U3" s="155"/>
      <c r="V3" s="145" t="s">
        <v>89</v>
      </c>
      <c r="W3" s="154"/>
      <c r="X3" s="154"/>
      <c r="Y3" s="154"/>
      <c r="Z3" s="154"/>
      <c r="AA3" s="154"/>
      <c r="AB3" s="155"/>
      <c r="AC3" s="92" t="s">
        <v>90</v>
      </c>
      <c r="AD3" s="64"/>
      <c r="AE3" s="65"/>
      <c r="AF3" s="149" t="s">
        <v>84</v>
      </c>
      <c r="AG3" s="150" t="s">
        <v>91</v>
      </c>
      <c r="AH3" s="150" t="s">
        <v>92</v>
      </c>
      <c r="AI3" s="150" t="s">
        <v>93</v>
      </c>
      <c r="AJ3" s="151" t="s">
        <v>84</v>
      </c>
      <c r="AK3" s="150" t="s">
        <v>94</v>
      </c>
      <c r="AL3" s="150" t="s">
        <v>95</v>
      </c>
      <c r="AM3" s="150" t="s">
        <v>96</v>
      </c>
      <c r="AN3" s="150" t="s">
        <v>92</v>
      </c>
      <c r="AO3" s="150" t="s">
        <v>93</v>
      </c>
      <c r="AP3" s="150" t="s">
        <v>97</v>
      </c>
      <c r="AQ3" s="150" t="s">
        <v>98</v>
      </c>
      <c r="AR3" s="150" t="s">
        <v>99</v>
      </c>
      <c r="AS3" s="150" t="s">
        <v>100</v>
      </c>
      <c r="AT3" s="149" t="s">
        <v>84</v>
      </c>
      <c r="AU3" s="150" t="s">
        <v>94</v>
      </c>
      <c r="AV3" s="150" t="s">
        <v>95</v>
      </c>
      <c r="AW3" s="150" t="s">
        <v>96</v>
      </c>
      <c r="AX3" s="150" t="s">
        <v>92</v>
      </c>
      <c r="AY3" s="150" t="s">
        <v>93</v>
      </c>
      <c r="AZ3" s="149" t="s">
        <v>84</v>
      </c>
      <c r="BA3" s="150" t="s">
        <v>91</v>
      </c>
      <c r="BB3" s="150" t="s">
        <v>92</v>
      </c>
      <c r="BC3" s="150" t="s">
        <v>93</v>
      </c>
    </row>
    <row r="4" spans="1:55" s="50" customFormat="1" ht="26.25" customHeight="1">
      <c r="A4" s="151"/>
      <c r="B4" s="151"/>
      <c r="C4" s="151"/>
      <c r="D4" s="66"/>
      <c r="E4" s="66" t="s">
        <v>84</v>
      </c>
      <c r="F4" s="56" t="s">
        <v>101</v>
      </c>
      <c r="G4" s="56" t="s">
        <v>102</v>
      </c>
      <c r="H4" s="66" t="s">
        <v>84</v>
      </c>
      <c r="I4" s="56" t="s">
        <v>101</v>
      </c>
      <c r="J4" s="56" t="s">
        <v>102</v>
      </c>
      <c r="K4" s="66" t="s">
        <v>84</v>
      </c>
      <c r="L4" s="56" t="s">
        <v>101</v>
      </c>
      <c r="M4" s="56" t="s">
        <v>102</v>
      </c>
      <c r="N4" s="66"/>
      <c r="O4" s="66" t="s">
        <v>84</v>
      </c>
      <c r="P4" s="56" t="s">
        <v>91</v>
      </c>
      <c r="Q4" s="56" t="s">
        <v>92</v>
      </c>
      <c r="R4" s="56" t="s">
        <v>93</v>
      </c>
      <c r="S4" s="56" t="s">
        <v>103</v>
      </c>
      <c r="T4" s="56" t="s">
        <v>104</v>
      </c>
      <c r="U4" s="56" t="s">
        <v>105</v>
      </c>
      <c r="V4" s="66" t="s">
        <v>84</v>
      </c>
      <c r="W4" s="56" t="s">
        <v>91</v>
      </c>
      <c r="X4" s="56" t="s">
        <v>92</v>
      </c>
      <c r="Y4" s="56" t="s">
        <v>93</v>
      </c>
      <c r="Z4" s="56" t="s">
        <v>103</v>
      </c>
      <c r="AA4" s="56" t="s">
        <v>104</v>
      </c>
      <c r="AB4" s="56" t="s">
        <v>105</v>
      </c>
      <c r="AC4" s="66" t="s">
        <v>84</v>
      </c>
      <c r="AD4" s="56" t="s">
        <v>101</v>
      </c>
      <c r="AE4" s="56" t="s">
        <v>102</v>
      </c>
      <c r="AF4" s="149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49"/>
      <c r="AU4" s="151"/>
      <c r="AV4" s="151"/>
      <c r="AW4" s="151"/>
      <c r="AX4" s="151"/>
      <c r="AY4" s="151"/>
      <c r="AZ4" s="149"/>
      <c r="BA4" s="151"/>
      <c r="BB4" s="151"/>
      <c r="BC4" s="151"/>
    </row>
    <row r="5" spans="1:55" s="54" customFormat="1" ht="23.25" customHeight="1">
      <c r="A5" s="151"/>
      <c r="B5" s="151"/>
      <c r="C5" s="151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  <c r="R5" s="68"/>
      <c r="S5" s="67"/>
      <c r="T5" s="67"/>
      <c r="U5" s="67"/>
      <c r="V5" s="67"/>
      <c r="W5" s="69"/>
      <c r="X5" s="70"/>
      <c r="Y5" s="70"/>
      <c r="Z5" s="69"/>
      <c r="AA5" s="69"/>
      <c r="AB5" s="69"/>
      <c r="AC5" s="67"/>
      <c r="AD5" s="69"/>
      <c r="AE5" s="69"/>
      <c r="AF5" s="55"/>
      <c r="AG5" s="55"/>
      <c r="AH5" s="55"/>
      <c r="AI5" s="55"/>
      <c r="AJ5" s="55"/>
      <c r="AK5" s="55"/>
      <c r="AL5" s="151"/>
      <c r="AM5" s="55"/>
      <c r="AN5" s="55"/>
      <c r="AO5" s="55"/>
      <c r="AP5" s="55"/>
      <c r="AQ5" s="55"/>
      <c r="AR5" s="55"/>
      <c r="AS5" s="55"/>
      <c r="AT5" s="55"/>
      <c r="AU5" s="55"/>
      <c r="AV5" s="151"/>
      <c r="AW5" s="55"/>
      <c r="AX5" s="55"/>
      <c r="AY5" s="55"/>
      <c r="AZ5" s="55"/>
      <c r="BA5" s="55"/>
      <c r="BB5" s="55"/>
      <c r="BC5" s="55"/>
    </row>
    <row r="6" spans="1:55" s="53" customFormat="1" ht="16.5" customHeight="1">
      <c r="A6" s="153"/>
      <c r="B6" s="153"/>
      <c r="C6" s="153"/>
      <c r="D6" s="71" t="s">
        <v>106</v>
      </c>
      <c r="E6" s="71" t="s">
        <v>106</v>
      </c>
      <c r="F6" s="71" t="s">
        <v>106</v>
      </c>
      <c r="G6" s="71" t="s">
        <v>106</v>
      </c>
      <c r="H6" s="71" t="s">
        <v>106</v>
      </c>
      <c r="I6" s="71" t="s">
        <v>106</v>
      </c>
      <c r="J6" s="71" t="s">
        <v>106</v>
      </c>
      <c r="K6" s="71" t="s">
        <v>106</v>
      </c>
      <c r="L6" s="71" t="s">
        <v>106</v>
      </c>
      <c r="M6" s="71" t="s">
        <v>106</v>
      </c>
      <c r="N6" s="71" t="s">
        <v>106</v>
      </c>
      <c r="O6" s="71" t="s">
        <v>106</v>
      </c>
      <c r="P6" s="71" t="s">
        <v>106</v>
      </c>
      <c r="Q6" s="71" t="s">
        <v>106</v>
      </c>
      <c r="R6" s="71" t="s">
        <v>106</v>
      </c>
      <c r="S6" s="71" t="s">
        <v>106</v>
      </c>
      <c r="T6" s="71" t="s">
        <v>106</v>
      </c>
      <c r="U6" s="71" t="s">
        <v>106</v>
      </c>
      <c r="V6" s="71" t="s">
        <v>106</v>
      </c>
      <c r="W6" s="71" t="s">
        <v>106</v>
      </c>
      <c r="X6" s="71" t="s">
        <v>106</v>
      </c>
      <c r="Y6" s="71" t="s">
        <v>106</v>
      </c>
      <c r="Z6" s="71" t="s">
        <v>106</v>
      </c>
      <c r="AA6" s="71" t="s">
        <v>106</v>
      </c>
      <c r="AB6" s="71" t="s">
        <v>106</v>
      </c>
      <c r="AC6" s="71" t="s">
        <v>106</v>
      </c>
      <c r="AD6" s="71" t="s">
        <v>106</v>
      </c>
      <c r="AE6" s="71" t="s">
        <v>106</v>
      </c>
      <c r="AF6" s="72" t="s">
        <v>107</v>
      </c>
      <c r="AG6" s="72" t="s">
        <v>107</v>
      </c>
      <c r="AH6" s="72" t="s">
        <v>107</v>
      </c>
      <c r="AI6" s="72" t="s">
        <v>107</v>
      </c>
      <c r="AJ6" s="72" t="s">
        <v>107</v>
      </c>
      <c r="AK6" s="72" t="s">
        <v>107</v>
      </c>
      <c r="AL6" s="72" t="s">
        <v>107</v>
      </c>
      <c r="AM6" s="72" t="s">
        <v>107</v>
      </c>
      <c r="AN6" s="72" t="s">
        <v>107</v>
      </c>
      <c r="AO6" s="72" t="s">
        <v>107</v>
      </c>
      <c r="AP6" s="72" t="s">
        <v>107</v>
      </c>
      <c r="AQ6" s="72" t="s">
        <v>107</v>
      </c>
      <c r="AR6" s="72" t="s">
        <v>107</v>
      </c>
      <c r="AS6" s="72" t="s">
        <v>107</v>
      </c>
      <c r="AT6" s="72" t="s">
        <v>107</v>
      </c>
      <c r="AU6" s="72" t="s">
        <v>107</v>
      </c>
      <c r="AV6" s="72" t="s">
        <v>107</v>
      </c>
      <c r="AW6" s="72" t="s">
        <v>107</v>
      </c>
      <c r="AX6" s="72" t="s">
        <v>107</v>
      </c>
      <c r="AY6" s="72" t="s">
        <v>107</v>
      </c>
      <c r="AZ6" s="72" t="s">
        <v>107</v>
      </c>
      <c r="BA6" s="72" t="s">
        <v>107</v>
      </c>
      <c r="BB6" s="72" t="s">
        <v>107</v>
      </c>
      <c r="BC6" s="72" t="s">
        <v>107</v>
      </c>
    </row>
    <row r="7" spans="1:55" s="95" customFormat="1" ht="12" customHeight="1">
      <c r="A7" s="103" t="s">
        <v>114</v>
      </c>
      <c r="B7" s="104" t="s">
        <v>115</v>
      </c>
      <c r="C7" s="103" t="s">
        <v>55</v>
      </c>
      <c r="D7" s="94">
        <f aca="true" t="shared" si="0" ref="D7:AI7">SUM(D8:D84)</f>
        <v>383732</v>
      </c>
      <c r="E7" s="94">
        <f t="shared" si="0"/>
        <v>2872</v>
      </c>
      <c r="F7" s="94">
        <f t="shared" si="0"/>
        <v>2437</v>
      </c>
      <c r="G7" s="94">
        <f t="shared" si="0"/>
        <v>435</v>
      </c>
      <c r="H7" s="94">
        <f t="shared" si="0"/>
        <v>61351</v>
      </c>
      <c r="I7" s="94">
        <f t="shared" si="0"/>
        <v>42918</v>
      </c>
      <c r="J7" s="94">
        <f t="shared" si="0"/>
        <v>18433</v>
      </c>
      <c r="K7" s="94">
        <f t="shared" si="0"/>
        <v>319509</v>
      </c>
      <c r="L7" s="94">
        <f t="shared" si="0"/>
        <v>190026</v>
      </c>
      <c r="M7" s="94">
        <f t="shared" si="0"/>
        <v>129483</v>
      </c>
      <c r="N7" s="94">
        <f t="shared" si="0"/>
        <v>384162</v>
      </c>
      <c r="O7" s="94">
        <f t="shared" si="0"/>
        <v>235461</v>
      </c>
      <c r="P7" s="94">
        <f t="shared" si="0"/>
        <v>213325</v>
      </c>
      <c r="Q7" s="94">
        <f t="shared" si="0"/>
        <v>0</v>
      </c>
      <c r="R7" s="94">
        <f t="shared" si="0"/>
        <v>0</v>
      </c>
      <c r="S7" s="94">
        <f t="shared" si="0"/>
        <v>22056</v>
      </c>
      <c r="T7" s="94">
        <f t="shared" si="0"/>
        <v>80</v>
      </c>
      <c r="U7" s="94">
        <f t="shared" si="0"/>
        <v>0</v>
      </c>
      <c r="V7" s="94">
        <f t="shared" si="0"/>
        <v>148351</v>
      </c>
      <c r="W7" s="94">
        <f t="shared" si="0"/>
        <v>142993</v>
      </c>
      <c r="X7" s="94">
        <f t="shared" si="0"/>
        <v>0</v>
      </c>
      <c r="Y7" s="94">
        <f t="shared" si="0"/>
        <v>0</v>
      </c>
      <c r="Z7" s="94">
        <f t="shared" si="0"/>
        <v>5358</v>
      </c>
      <c r="AA7" s="94">
        <f t="shared" si="0"/>
        <v>0</v>
      </c>
      <c r="AB7" s="94">
        <f t="shared" si="0"/>
        <v>0</v>
      </c>
      <c r="AC7" s="94">
        <f t="shared" si="0"/>
        <v>350</v>
      </c>
      <c r="AD7" s="94">
        <f t="shared" si="0"/>
        <v>349</v>
      </c>
      <c r="AE7" s="94">
        <f t="shared" si="0"/>
        <v>1</v>
      </c>
      <c r="AF7" s="94">
        <f t="shared" si="0"/>
        <v>8199</v>
      </c>
      <c r="AG7" s="94">
        <f t="shared" si="0"/>
        <v>8171</v>
      </c>
      <c r="AH7" s="94">
        <f t="shared" si="0"/>
        <v>28</v>
      </c>
      <c r="AI7" s="94">
        <f t="shared" si="0"/>
        <v>0</v>
      </c>
      <c r="AJ7" s="94">
        <f aca="true" t="shared" si="1" ref="AJ7:BC7">SUM(AJ8:AJ84)</f>
        <v>11541</v>
      </c>
      <c r="AK7" s="94">
        <f t="shared" si="1"/>
        <v>2635</v>
      </c>
      <c r="AL7" s="94">
        <f t="shared" si="1"/>
        <v>1642</v>
      </c>
      <c r="AM7" s="94">
        <f t="shared" si="1"/>
        <v>2225</v>
      </c>
      <c r="AN7" s="94">
        <f t="shared" si="1"/>
        <v>1633</v>
      </c>
      <c r="AO7" s="94">
        <f t="shared" si="1"/>
        <v>0</v>
      </c>
      <c r="AP7" s="94">
        <f t="shared" si="1"/>
        <v>1273</v>
      </c>
      <c r="AQ7" s="94">
        <f t="shared" si="1"/>
        <v>745</v>
      </c>
      <c r="AR7" s="94">
        <f t="shared" si="1"/>
        <v>8</v>
      </c>
      <c r="AS7" s="94">
        <f t="shared" si="1"/>
        <v>1380</v>
      </c>
      <c r="AT7" s="94">
        <f t="shared" si="1"/>
        <v>1069</v>
      </c>
      <c r="AU7" s="94">
        <f t="shared" si="1"/>
        <v>557</v>
      </c>
      <c r="AV7" s="94">
        <f t="shared" si="1"/>
        <v>350</v>
      </c>
      <c r="AW7" s="94">
        <f t="shared" si="1"/>
        <v>161</v>
      </c>
      <c r="AX7" s="94">
        <f t="shared" si="1"/>
        <v>0</v>
      </c>
      <c r="AY7" s="94">
        <f t="shared" si="1"/>
        <v>1</v>
      </c>
      <c r="AZ7" s="94">
        <f t="shared" si="1"/>
        <v>1497</v>
      </c>
      <c r="BA7" s="94">
        <f t="shared" si="1"/>
        <v>1497</v>
      </c>
      <c r="BB7" s="94">
        <f t="shared" si="1"/>
        <v>0</v>
      </c>
      <c r="BC7" s="94">
        <f t="shared" si="1"/>
        <v>0</v>
      </c>
    </row>
    <row r="8" spans="1:55" s="102" customFormat="1" ht="12" customHeight="1">
      <c r="A8" s="105" t="s">
        <v>114</v>
      </c>
      <c r="B8" s="106" t="s">
        <v>116</v>
      </c>
      <c r="C8" s="105" t="s">
        <v>117</v>
      </c>
      <c r="D8" s="98">
        <f aca="true" t="shared" si="2" ref="D8:D71">SUM(E8,+H8,+K8)</f>
        <v>51314</v>
      </c>
      <c r="E8" s="98">
        <f aca="true" t="shared" si="3" ref="E8:E71">SUM(F8:G8)</f>
        <v>0</v>
      </c>
      <c r="F8" s="98">
        <v>0</v>
      </c>
      <c r="G8" s="98">
        <v>0</v>
      </c>
      <c r="H8" s="98">
        <f aca="true" t="shared" si="4" ref="H8:H71">SUM(I8:J8)</f>
        <v>41282</v>
      </c>
      <c r="I8" s="98">
        <v>32177</v>
      </c>
      <c r="J8" s="98">
        <v>9105</v>
      </c>
      <c r="K8" s="98">
        <f aca="true" t="shared" si="5" ref="K8:K71">SUM(L8:M8)</f>
        <v>10032</v>
      </c>
      <c r="L8" s="98">
        <v>6474</v>
      </c>
      <c r="M8" s="98">
        <v>3558</v>
      </c>
      <c r="N8" s="98">
        <f aca="true" t="shared" si="6" ref="N8:N71">SUM(O8,+V8,+AC8)</f>
        <v>51314</v>
      </c>
      <c r="O8" s="98">
        <f aca="true" t="shared" si="7" ref="O8:O71">SUM(P8:U8)</f>
        <v>38651</v>
      </c>
      <c r="P8" s="98">
        <v>35702</v>
      </c>
      <c r="Q8" s="98">
        <v>0</v>
      </c>
      <c r="R8" s="98">
        <v>0</v>
      </c>
      <c r="S8" s="98">
        <v>2949</v>
      </c>
      <c r="T8" s="98">
        <v>0</v>
      </c>
      <c r="U8" s="98">
        <v>0</v>
      </c>
      <c r="V8" s="98">
        <f aca="true" t="shared" si="8" ref="V8:V71">SUM(W8:AB8)</f>
        <v>12663</v>
      </c>
      <c r="W8" s="98">
        <v>12274</v>
      </c>
      <c r="X8" s="98">
        <v>0</v>
      </c>
      <c r="Y8" s="98">
        <v>0</v>
      </c>
      <c r="Z8" s="98">
        <v>389</v>
      </c>
      <c r="AA8" s="98">
        <v>0</v>
      </c>
      <c r="AB8" s="98">
        <v>0</v>
      </c>
      <c r="AC8" s="98">
        <f aca="true" t="shared" si="9" ref="AC8:AC71">SUM(AD8:AE8)</f>
        <v>0</v>
      </c>
      <c r="AD8" s="98">
        <v>0</v>
      </c>
      <c r="AE8" s="98">
        <v>0</v>
      </c>
      <c r="AF8" s="98">
        <f aca="true" t="shared" si="10" ref="AF8:AF71">SUM(AG8:AI8)</f>
        <v>509</v>
      </c>
      <c r="AG8" s="98">
        <v>509</v>
      </c>
      <c r="AH8" s="98">
        <v>0</v>
      </c>
      <c r="AI8" s="98">
        <v>0</v>
      </c>
      <c r="AJ8" s="98">
        <f aca="true" t="shared" si="11" ref="AJ8:AJ71">SUM(AK8:AS8)</f>
        <v>934</v>
      </c>
      <c r="AK8" s="98">
        <v>249</v>
      </c>
      <c r="AL8" s="98">
        <v>200</v>
      </c>
      <c r="AM8" s="98">
        <v>48</v>
      </c>
      <c r="AN8" s="98">
        <v>0</v>
      </c>
      <c r="AO8" s="98">
        <v>0</v>
      </c>
      <c r="AP8" s="98">
        <v>0</v>
      </c>
      <c r="AQ8" s="98">
        <v>0</v>
      </c>
      <c r="AR8" s="98">
        <v>0</v>
      </c>
      <c r="AS8" s="98">
        <v>437</v>
      </c>
      <c r="AT8" s="98">
        <f aca="true" t="shared" si="12" ref="AT8:AT71">SUM(AU8:AY8)</f>
        <v>25</v>
      </c>
      <c r="AU8" s="98">
        <v>24</v>
      </c>
      <c r="AV8" s="98">
        <v>0</v>
      </c>
      <c r="AW8" s="98">
        <v>1</v>
      </c>
      <c r="AX8" s="98">
        <v>0</v>
      </c>
      <c r="AY8" s="98">
        <v>0</v>
      </c>
      <c r="AZ8" s="98">
        <f aca="true" t="shared" si="13" ref="AZ8:AZ71">SUM(BA8:BC8)</f>
        <v>0</v>
      </c>
      <c r="BA8" s="98">
        <v>0</v>
      </c>
      <c r="BB8" s="98">
        <v>0</v>
      </c>
      <c r="BC8" s="98">
        <v>0</v>
      </c>
    </row>
    <row r="9" spans="1:55" s="102" customFormat="1" ht="12" customHeight="1">
      <c r="A9" s="105" t="s">
        <v>114</v>
      </c>
      <c r="B9" s="108" t="s">
        <v>118</v>
      </c>
      <c r="C9" s="105" t="s">
        <v>119</v>
      </c>
      <c r="D9" s="98">
        <f t="shared" si="2"/>
        <v>11038</v>
      </c>
      <c r="E9" s="98">
        <f t="shared" si="3"/>
        <v>81</v>
      </c>
      <c r="F9" s="98">
        <v>81</v>
      </c>
      <c r="G9" s="98">
        <v>0</v>
      </c>
      <c r="H9" s="98">
        <f t="shared" si="4"/>
        <v>0</v>
      </c>
      <c r="I9" s="98">
        <v>0</v>
      </c>
      <c r="J9" s="98">
        <v>0</v>
      </c>
      <c r="K9" s="98">
        <f t="shared" si="5"/>
        <v>10957</v>
      </c>
      <c r="L9" s="98">
        <v>6172</v>
      </c>
      <c r="M9" s="98">
        <v>4785</v>
      </c>
      <c r="N9" s="98">
        <f t="shared" si="6"/>
        <v>11038</v>
      </c>
      <c r="O9" s="98">
        <f t="shared" si="7"/>
        <v>6253</v>
      </c>
      <c r="P9" s="98">
        <v>6253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f t="shared" si="8"/>
        <v>4785</v>
      </c>
      <c r="W9" s="98">
        <v>4785</v>
      </c>
      <c r="X9" s="98">
        <v>0</v>
      </c>
      <c r="Y9" s="98">
        <v>0</v>
      </c>
      <c r="Z9" s="98">
        <v>0</v>
      </c>
      <c r="AA9" s="98">
        <v>0</v>
      </c>
      <c r="AB9" s="98">
        <v>0</v>
      </c>
      <c r="AC9" s="98">
        <f t="shared" si="9"/>
        <v>0</v>
      </c>
      <c r="AD9" s="98">
        <v>0</v>
      </c>
      <c r="AE9" s="98">
        <v>0</v>
      </c>
      <c r="AF9" s="98">
        <f t="shared" si="10"/>
        <v>435</v>
      </c>
      <c r="AG9" s="98">
        <v>435</v>
      </c>
      <c r="AH9" s="98">
        <v>0</v>
      </c>
      <c r="AI9" s="98">
        <v>0</v>
      </c>
      <c r="AJ9" s="98">
        <f t="shared" si="11"/>
        <v>435</v>
      </c>
      <c r="AK9" s="98"/>
      <c r="AL9" s="98">
        <v>0</v>
      </c>
      <c r="AM9" s="98">
        <v>435</v>
      </c>
      <c r="AN9" s="98">
        <v>0</v>
      </c>
      <c r="AO9" s="98">
        <v>0</v>
      </c>
      <c r="AP9" s="98">
        <v>0</v>
      </c>
      <c r="AQ9" s="98">
        <v>0</v>
      </c>
      <c r="AR9" s="98">
        <v>0</v>
      </c>
      <c r="AS9" s="98">
        <v>0</v>
      </c>
      <c r="AT9" s="98">
        <f t="shared" si="12"/>
        <v>56</v>
      </c>
      <c r="AU9" s="98">
        <v>0</v>
      </c>
      <c r="AV9" s="98">
        <v>0</v>
      </c>
      <c r="AW9" s="98">
        <v>56</v>
      </c>
      <c r="AX9" s="98">
        <v>0</v>
      </c>
      <c r="AY9" s="98">
        <v>0</v>
      </c>
      <c r="AZ9" s="98">
        <f t="shared" si="13"/>
        <v>0</v>
      </c>
      <c r="BA9" s="98">
        <v>0</v>
      </c>
      <c r="BB9" s="98">
        <v>0</v>
      </c>
      <c r="BC9" s="98">
        <v>0</v>
      </c>
    </row>
    <row r="10" spans="1:55" s="102" customFormat="1" ht="12" customHeight="1">
      <c r="A10" s="105" t="s">
        <v>114</v>
      </c>
      <c r="B10" s="108" t="s">
        <v>120</v>
      </c>
      <c r="C10" s="105" t="s">
        <v>121</v>
      </c>
      <c r="D10" s="98">
        <f t="shared" si="2"/>
        <v>32228</v>
      </c>
      <c r="E10" s="98">
        <f t="shared" si="3"/>
        <v>0</v>
      </c>
      <c r="F10" s="98">
        <v>0</v>
      </c>
      <c r="G10" s="98">
        <v>0</v>
      </c>
      <c r="H10" s="98">
        <f t="shared" si="4"/>
        <v>0</v>
      </c>
      <c r="I10" s="98">
        <v>0</v>
      </c>
      <c r="J10" s="98">
        <v>0</v>
      </c>
      <c r="K10" s="98">
        <f t="shared" si="5"/>
        <v>32228</v>
      </c>
      <c r="L10" s="98">
        <v>16227</v>
      </c>
      <c r="M10" s="98">
        <v>16001</v>
      </c>
      <c r="N10" s="98">
        <f t="shared" si="6"/>
        <v>32228</v>
      </c>
      <c r="O10" s="98">
        <f t="shared" si="7"/>
        <v>16227</v>
      </c>
      <c r="P10" s="98">
        <v>16227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f t="shared" si="8"/>
        <v>16001</v>
      </c>
      <c r="W10" s="98">
        <v>16001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f t="shared" si="9"/>
        <v>0</v>
      </c>
      <c r="AD10" s="98">
        <v>0</v>
      </c>
      <c r="AE10" s="98">
        <v>0</v>
      </c>
      <c r="AF10" s="98">
        <f t="shared" si="10"/>
        <v>116</v>
      </c>
      <c r="AG10" s="98">
        <v>116</v>
      </c>
      <c r="AH10" s="98">
        <v>0</v>
      </c>
      <c r="AI10" s="98">
        <v>0</v>
      </c>
      <c r="AJ10" s="98">
        <f t="shared" si="11"/>
        <v>116</v>
      </c>
      <c r="AK10" s="98"/>
      <c r="AL10" s="98">
        <v>0</v>
      </c>
      <c r="AM10" s="98">
        <v>0</v>
      </c>
      <c r="AN10" s="98">
        <v>0</v>
      </c>
      <c r="AO10" s="98">
        <v>0</v>
      </c>
      <c r="AP10" s="98">
        <v>0</v>
      </c>
      <c r="AQ10" s="98">
        <v>0</v>
      </c>
      <c r="AR10" s="98">
        <v>0</v>
      </c>
      <c r="AS10" s="98">
        <v>116</v>
      </c>
      <c r="AT10" s="98">
        <f t="shared" si="12"/>
        <v>0</v>
      </c>
      <c r="AU10" s="98">
        <v>0</v>
      </c>
      <c r="AV10" s="98">
        <v>0</v>
      </c>
      <c r="AW10" s="98">
        <v>0</v>
      </c>
      <c r="AX10" s="98">
        <v>0</v>
      </c>
      <c r="AY10" s="98">
        <v>0</v>
      </c>
      <c r="AZ10" s="98">
        <f t="shared" si="13"/>
        <v>116</v>
      </c>
      <c r="BA10" s="98">
        <v>116</v>
      </c>
      <c r="BB10" s="98">
        <v>0</v>
      </c>
      <c r="BC10" s="98">
        <v>0</v>
      </c>
    </row>
    <row r="11" spans="1:55" s="102" customFormat="1" ht="12" customHeight="1">
      <c r="A11" s="105" t="s">
        <v>114</v>
      </c>
      <c r="B11" s="108" t="s">
        <v>122</v>
      </c>
      <c r="C11" s="105" t="s">
        <v>123</v>
      </c>
      <c r="D11" s="98">
        <f t="shared" si="2"/>
        <v>1246</v>
      </c>
      <c r="E11" s="98">
        <f t="shared" si="3"/>
        <v>0</v>
      </c>
      <c r="F11" s="98">
        <v>0</v>
      </c>
      <c r="G11" s="98">
        <v>0</v>
      </c>
      <c r="H11" s="98">
        <f t="shared" si="4"/>
        <v>0</v>
      </c>
      <c r="I11" s="98">
        <v>0</v>
      </c>
      <c r="J11" s="98">
        <v>0</v>
      </c>
      <c r="K11" s="98">
        <f t="shared" si="5"/>
        <v>1246</v>
      </c>
      <c r="L11" s="98">
        <v>1123</v>
      </c>
      <c r="M11" s="98">
        <v>123</v>
      </c>
      <c r="N11" s="98">
        <f t="shared" si="6"/>
        <v>1246</v>
      </c>
      <c r="O11" s="98">
        <f t="shared" si="7"/>
        <v>1123</v>
      </c>
      <c r="P11" s="98">
        <v>1123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f t="shared" si="8"/>
        <v>123</v>
      </c>
      <c r="W11" s="98">
        <v>123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98">
        <f t="shared" si="9"/>
        <v>0</v>
      </c>
      <c r="AD11" s="98">
        <v>0</v>
      </c>
      <c r="AE11" s="98">
        <v>0</v>
      </c>
      <c r="AF11" s="98">
        <f t="shared" si="10"/>
        <v>6</v>
      </c>
      <c r="AG11" s="98">
        <v>6</v>
      </c>
      <c r="AH11" s="98">
        <v>0</v>
      </c>
      <c r="AI11" s="98">
        <v>0</v>
      </c>
      <c r="AJ11" s="98">
        <f t="shared" si="11"/>
        <v>6</v>
      </c>
      <c r="AK11" s="98">
        <v>0</v>
      </c>
      <c r="AL11" s="98">
        <v>0</v>
      </c>
      <c r="AM11" s="98">
        <v>0</v>
      </c>
      <c r="AN11" s="98">
        <v>6</v>
      </c>
      <c r="AO11" s="98">
        <v>0</v>
      </c>
      <c r="AP11" s="98">
        <v>0</v>
      </c>
      <c r="AQ11" s="98">
        <v>0</v>
      </c>
      <c r="AR11" s="98">
        <v>0</v>
      </c>
      <c r="AS11" s="98">
        <v>0</v>
      </c>
      <c r="AT11" s="98">
        <f t="shared" si="12"/>
        <v>0</v>
      </c>
      <c r="AU11" s="98">
        <v>0</v>
      </c>
      <c r="AV11" s="98">
        <v>0</v>
      </c>
      <c r="AW11" s="98">
        <v>0</v>
      </c>
      <c r="AX11" s="98">
        <v>0</v>
      </c>
      <c r="AY11" s="98">
        <v>0</v>
      </c>
      <c r="AZ11" s="98">
        <f t="shared" si="13"/>
        <v>0</v>
      </c>
      <c r="BA11" s="98">
        <v>0</v>
      </c>
      <c r="BB11" s="98">
        <v>0</v>
      </c>
      <c r="BC11" s="98">
        <v>0</v>
      </c>
    </row>
    <row r="12" spans="1:55" s="102" customFormat="1" ht="12" customHeight="1">
      <c r="A12" s="105" t="s">
        <v>114</v>
      </c>
      <c r="B12" s="106" t="s">
        <v>124</v>
      </c>
      <c r="C12" s="105" t="s">
        <v>125</v>
      </c>
      <c r="D12" s="122">
        <f t="shared" si="2"/>
        <v>15297</v>
      </c>
      <c r="E12" s="122">
        <f t="shared" si="3"/>
        <v>0</v>
      </c>
      <c r="F12" s="122">
        <v>0</v>
      </c>
      <c r="G12" s="122">
        <v>0</v>
      </c>
      <c r="H12" s="122">
        <f t="shared" si="4"/>
        <v>0</v>
      </c>
      <c r="I12" s="122">
        <v>0</v>
      </c>
      <c r="J12" s="122">
        <v>0</v>
      </c>
      <c r="K12" s="122">
        <f t="shared" si="5"/>
        <v>15297</v>
      </c>
      <c r="L12" s="122">
        <v>10404</v>
      </c>
      <c r="M12" s="122">
        <v>4893</v>
      </c>
      <c r="N12" s="122">
        <f t="shared" si="6"/>
        <v>15312</v>
      </c>
      <c r="O12" s="122">
        <f t="shared" si="7"/>
        <v>10404</v>
      </c>
      <c r="P12" s="122">
        <v>10404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f t="shared" si="8"/>
        <v>4893</v>
      </c>
      <c r="W12" s="122">
        <v>4893</v>
      </c>
      <c r="X12" s="122">
        <v>0</v>
      </c>
      <c r="Y12" s="122">
        <v>0</v>
      </c>
      <c r="Z12" s="122">
        <v>0</v>
      </c>
      <c r="AA12" s="122">
        <v>0</v>
      </c>
      <c r="AB12" s="122">
        <v>0</v>
      </c>
      <c r="AC12" s="122">
        <f t="shared" si="9"/>
        <v>15</v>
      </c>
      <c r="AD12" s="122">
        <v>15</v>
      </c>
      <c r="AE12" s="122">
        <v>0</v>
      </c>
      <c r="AF12" s="122">
        <f t="shared" si="10"/>
        <v>926</v>
      </c>
      <c r="AG12" s="122">
        <v>926</v>
      </c>
      <c r="AH12" s="122">
        <v>0</v>
      </c>
      <c r="AI12" s="122">
        <v>0</v>
      </c>
      <c r="AJ12" s="122">
        <f t="shared" si="11"/>
        <v>926</v>
      </c>
      <c r="AK12" s="122"/>
      <c r="AL12" s="122">
        <v>0</v>
      </c>
      <c r="AM12" s="122">
        <v>0</v>
      </c>
      <c r="AN12" s="122">
        <v>926</v>
      </c>
      <c r="AO12" s="122">
        <v>0</v>
      </c>
      <c r="AP12" s="122">
        <v>0</v>
      </c>
      <c r="AQ12" s="122">
        <v>0</v>
      </c>
      <c r="AR12" s="122">
        <v>0</v>
      </c>
      <c r="AS12" s="122">
        <v>0</v>
      </c>
      <c r="AT12" s="122">
        <f t="shared" si="12"/>
        <v>0</v>
      </c>
      <c r="AU12" s="122">
        <v>0</v>
      </c>
      <c r="AV12" s="122">
        <v>0</v>
      </c>
      <c r="AW12" s="122">
        <v>0</v>
      </c>
      <c r="AX12" s="122">
        <v>0</v>
      </c>
      <c r="AY12" s="122">
        <v>0</v>
      </c>
      <c r="AZ12" s="122">
        <f t="shared" si="13"/>
        <v>0</v>
      </c>
      <c r="BA12" s="122">
        <v>0</v>
      </c>
      <c r="BB12" s="122">
        <v>0</v>
      </c>
      <c r="BC12" s="122">
        <v>0</v>
      </c>
    </row>
    <row r="13" spans="1:55" s="102" customFormat="1" ht="12" customHeight="1">
      <c r="A13" s="105" t="s">
        <v>114</v>
      </c>
      <c r="B13" s="106" t="s">
        <v>126</v>
      </c>
      <c r="C13" s="105" t="s">
        <v>127</v>
      </c>
      <c r="D13" s="122">
        <f t="shared" si="2"/>
        <v>4180</v>
      </c>
      <c r="E13" s="122">
        <f t="shared" si="3"/>
        <v>0</v>
      </c>
      <c r="F13" s="122">
        <v>0</v>
      </c>
      <c r="G13" s="122">
        <v>0</v>
      </c>
      <c r="H13" s="122">
        <f t="shared" si="4"/>
        <v>0</v>
      </c>
      <c r="I13" s="122">
        <v>0</v>
      </c>
      <c r="J13" s="122">
        <v>0</v>
      </c>
      <c r="K13" s="122">
        <f t="shared" si="5"/>
        <v>4180</v>
      </c>
      <c r="L13" s="122">
        <v>3556</v>
      </c>
      <c r="M13" s="122">
        <v>624</v>
      </c>
      <c r="N13" s="122">
        <f t="shared" si="6"/>
        <v>4180</v>
      </c>
      <c r="O13" s="122">
        <f t="shared" si="7"/>
        <v>3556</v>
      </c>
      <c r="P13" s="122">
        <v>0</v>
      </c>
      <c r="Q13" s="122">
        <v>0</v>
      </c>
      <c r="R13" s="122">
        <v>0</v>
      </c>
      <c r="S13" s="122">
        <v>3556</v>
      </c>
      <c r="T13" s="122">
        <v>0</v>
      </c>
      <c r="U13" s="122">
        <v>0</v>
      </c>
      <c r="V13" s="122">
        <f t="shared" si="8"/>
        <v>624</v>
      </c>
      <c r="W13" s="122">
        <v>0</v>
      </c>
      <c r="X13" s="122">
        <v>0</v>
      </c>
      <c r="Y13" s="122">
        <v>0</v>
      </c>
      <c r="Z13" s="122">
        <v>624</v>
      </c>
      <c r="AA13" s="122">
        <v>0</v>
      </c>
      <c r="AB13" s="122">
        <v>0</v>
      </c>
      <c r="AC13" s="122">
        <f t="shared" si="9"/>
        <v>0</v>
      </c>
      <c r="AD13" s="122">
        <v>0</v>
      </c>
      <c r="AE13" s="122">
        <v>0</v>
      </c>
      <c r="AF13" s="122">
        <f t="shared" si="10"/>
        <v>0</v>
      </c>
      <c r="AG13" s="122">
        <v>0</v>
      </c>
      <c r="AH13" s="122">
        <v>0</v>
      </c>
      <c r="AI13" s="122">
        <v>0</v>
      </c>
      <c r="AJ13" s="122">
        <f t="shared" si="11"/>
        <v>0</v>
      </c>
      <c r="AK13" s="122"/>
      <c r="AL13" s="122">
        <v>0</v>
      </c>
      <c r="AM13" s="122">
        <v>0</v>
      </c>
      <c r="AN13" s="122">
        <v>0</v>
      </c>
      <c r="AO13" s="122">
        <v>0</v>
      </c>
      <c r="AP13" s="122">
        <v>0</v>
      </c>
      <c r="AQ13" s="122">
        <v>0</v>
      </c>
      <c r="AR13" s="122">
        <v>0</v>
      </c>
      <c r="AS13" s="122">
        <v>0</v>
      </c>
      <c r="AT13" s="122">
        <f t="shared" si="12"/>
        <v>0</v>
      </c>
      <c r="AU13" s="122">
        <v>0</v>
      </c>
      <c r="AV13" s="122">
        <v>0</v>
      </c>
      <c r="AW13" s="122">
        <v>0</v>
      </c>
      <c r="AX13" s="122">
        <v>0</v>
      </c>
      <c r="AY13" s="122">
        <v>0</v>
      </c>
      <c r="AZ13" s="122">
        <f t="shared" si="13"/>
        <v>0</v>
      </c>
      <c r="BA13" s="122">
        <v>0</v>
      </c>
      <c r="BB13" s="122">
        <v>0</v>
      </c>
      <c r="BC13" s="122">
        <v>0</v>
      </c>
    </row>
    <row r="14" spans="1:55" s="102" customFormat="1" ht="12" customHeight="1">
      <c r="A14" s="105" t="s">
        <v>114</v>
      </c>
      <c r="B14" s="106" t="s">
        <v>128</v>
      </c>
      <c r="C14" s="105" t="s">
        <v>129</v>
      </c>
      <c r="D14" s="122">
        <f t="shared" si="2"/>
        <v>8819</v>
      </c>
      <c r="E14" s="122">
        <f t="shared" si="3"/>
        <v>0</v>
      </c>
      <c r="F14" s="122">
        <v>0</v>
      </c>
      <c r="G14" s="122">
        <v>0</v>
      </c>
      <c r="H14" s="122">
        <f t="shared" si="4"/>
        <v>0</v>
      </c>
      <c r="I14" s="122">
        <v>0</v>
      </c>
      <c r="J14" s="122">
        <v>0</v>
      </c>
      <c r="K14" s="122">
        <f t="shared" si="5"/>
        <v>8819</v>
      </c>
      <c r="L14" s="122">
        <v>7829</v>
      </c>
      <c r="M14" s="122">
        <v>990</v>
      </c>
      <c r="N14" s="122">
        <f t="shared" si="6"/>
        <v>8819</v>
      </c>
      <c r="O14" s="122">
        <f t="shared" si="7"/>
        <v>7829</v>
      </c>
      <c r="P14" s="122">
        <v>0</v>
      </c>
      <c r="Q14" s="122">
        <v>0</v>
      </c>
      <c r="R14" s="122">
        <v>0</v>
      </c>
      <c r="S14" s="122">
        <v>7829</v>
      </c>
      <c r="T14" s="122">
        <v>0</v>
      </c>
      <c r="U14" s="122">
        <v>0</v>
      </c>
      <c r="V14" s="122">
        <f t="shared" si="8"/>
        <v>990</v>
      </c>
      <c r="W14" s="122">
        <v>0</v>
      </c>
      <c r="X14" s="122">
        <v>0</v>
      </c>
      <c r="Y14" s="122">
        <v>0</v>
      </c>
      <c r="Z14" s="122">
        <v>990</v>
      </c>
      <c r="AA14" s="122">
        <v>0</v>
      </c>
      <c r="AB14" s="122">
        <v>0</v>
      </c>
      <c r="AC14" s="122">
        <f t="shared" si="9"/>
        <v>0</v>
      </c>
      <c r="AD14" s="122">
        <v>0</v>
      </c>
      <c r="AE14" s="122">
        <v>0</v>
      </c>
      <c r="AF14" s="122">
        <f t="shared" si="10"/>
        <v>0</v>
      </c>
      <c r="AG14" s="122"/>
      <c r="AH14" s="122">
        <v>0</v>
      </c>
      <c r="AI14" s="122">
        <v>0</v>
      </c>
      <c r="AJ14" s="122">
        <f t="shared" si="11"/>
        <v>0</v>
      </c>
      <c r="AK14" s="122"/>
      <c r="AL14" s="122">
        <v>0</v>
      </c>
      <c r="AM14" s="122"/>
      <c r="AN14" s="122">
        <v>0</v>
      </c>
      <c r="AO14" s="122">
        <v>0</v>
      </c>
      <c r="AP14" s="122">
        <v>0</v>
      </c>
      <c r="AQ14" s="122">
        <v>0</v>
      </c>
      <c r="AR14" s="122">
        <v>0</v>
      </c>
      <c r="AS14" s="122">
        <v>0</v>
      </c>
      <c r="AT14" s="122">
        <f t="shared" si="12"/>
        <v>0</v>
      </c>
      <c r="AU14" s="122">
        <v>0</v>
      </c>
      <c r="AV14" s="122">
        <v>0</v>
      </c>
      <c r="AW14" s="122">
        <v>0</v>
      </c>
      <c r="AX14" s="122">
        <v>0</v>
      </c>
      <c r="AY14" s="122">
        <v>0</v>
      </c>
      <c r="AZ14" s="122">
        <f t="shared" si="13"/>
        <v>0</v>
      </c>
      <c r="BA14" s="122">
        <v>0</v>
      </c>
      <c r="BB14" s="122">
        <v>0</v>
      </c>
      <c r="BC14" s="122">
        <v>0</v>
      </c>
    </row>
    <row r="15" spans="1:55" s="102" customFormat="1" ht="12" customHeight="1">
      <c r="A15" s="105" t="s">
        <v>114</v>
      </c>
      <c r="B15" s="106" t="s">
        <v>130</v>
      </c>
      <c r="C15" s="105" t="s">
        <v>131</v>
      </c>
      <c r="D15" s="122">
        <f t="shared" si="2"/>
        <v>16382</v>
      </c>
      <c r="E15" s="122">
        <f t="shared" si="3"/>
        <v>0</v>
      </c>
      <c r="F15" s="122">
        <v>0</v>
      </c>
      <c r="G15" s="122">
        <v>0</v>
      </c>
      <c r="H15" s="122">
        <f t="shared" si="4"/>
        <v>0</v>
      </c>
      <c r="I15" s="122">
        <v>0</v>
      </c>
      <c r="J15" s="122">
        <v>0</v>
      </c>
      <c r="K15" s="122">
        <f t="shared" si="5"/>
        <v>16382</v>
      </c>
      <c r="L15" s="122">
        <v>8891</v>
      </c>
      <c r="M15" s="122">
        <v>7491</v>
      </c>
      <c r="N15" s="122">
        <f t="shared" si="6"/>
        <v>16382</v>
      </c>
      <c r="O15" s="122">
        <f t="shared" si="7"/>
        <v>8891</v>
      </c>
      <c r="P15" s="122">
        <v>8891</v>
      </c>
      <c r="Q15" s="122">
        <v>0</v>
      </c>
      <c r="R15" s="122">
        <v>0</v>
      </c>
      <c r="S15" s="122">
        <v>0</v>
      </c>
      <c r="T15" s="122">
        <v>0</v>
      </c>
      <c r="U15" s="122">
        <v>0</v>
      </c>
      <c r="V15" s="122">
        <f t="shared" si="8"/>
        <v>7491</v>
      </c>
      <c r="W15" s="122">
        <v>7491</v>
      </c>
      <c r="X15" s="122">
        <v>0</v>
      </c>
      <c r="Y15" s="122">
        <v>0</v>
      </c>
      <c r="Z15" s="122">
        <v>0</v>
      </c>
      <c r="AA15" s="122">
        <v>0</v>
      </c>
      <c r="AB15" s="122">
        <v>0</v>
      </c>
      <c r="AC15" s="122">
        <f t="shared" si="9"/>
        <v>0</v>
      </c>
      <c r="AD15" s="122">
        <v>0</v>
      </c>
      <c r="AE15" s="122">
        <v>0</v>
      </c>
      <c r="AF15" s="122">
        <f t="shared" si="10"/>
        <v>57</v>
      </c>
      <c r="AG15" s="122">
        <v>57</v>
      </c>
      <c r="AH15" s="122">
        <v>0</v>
      </c>
      <c r="AI15" s="122">
        <v>0</v>
      </c>
      <c r="AJ15" s="122">
        <f t="shared" si="11"/>
        <v>57</v>
      </c>
      <c r="AK15" s="122"/>
      <c r="AL15" s="122">
        <v>0</v>
      </c>
      <c r="AM15" s="122">
        <v>57</v>
      </c>
      <c r="AN15" s="122">
        <v>0</v>
      </c>
      <c r="AO15" s="122">
        <v>0</v>
      </c>
      <c r="AP15" s="122">
        <v>0</v>
      </c>
      <c r="AQ15" s="122">
        <v>0</v>
      </c>
      <c r="AR15" s="122">
        <v>0</v>
      </c>
      <c r="AS15" s="122">
        <v>0</v>
      </c>
      <c r="AT15" s="122">
        <f t="shared" si="12"/>
        <v>0</v>
      </c>
      <c r="AU15" s="122">
        <v>0</v>
      </c>
      <c r="AV15" s="122">
        <v>0</v>
      </c>
      <c r="AW15" s="122">
        <v>0</v>
      </c>
      <c r="AX15" s="122">
        <v>0</v>
      </c>
      <c r="AY15" s="122">
        <v>0</v>
      </c>
      <c r="AZ15" s="122">
        <f t="shared" si="13"/>
        <v>0</v>
      </c>
      <c r="BA15" s="122">
        <v>0</v>
      </c>
      <c r="BB15" s="122">
        <v>0</v>
      </c>
      <c r="BC15" s="122">
        <v>0</v>
      </c>
    </row>
    <row r="16" spans="1:55" s="102" customFormat="1" ht="12" customHeight="1">
      <c r="A16" s="105" t="s">
        <v>114</v>
      </c>
      <c r="B16" s="106" t="s">
        <v>132</v>
      </c>
      <c r="C16" s="105" t="s">
        <v>133</v>
      </c>
      <c r="D16" s="122">
        <f t="shared" si="2"/>
        <v>24101</v>
      </c>
      <c r="E16" s="122">
        <f t="shared" si="3"/>
        <v>144</v>
      </c>
      <c r="F16" s="122">
        <v>144</v>
      </c>
      <c r="G16" s="122">
        <v>0</v>
      </c>
      <c r="H16" s="122">
        <f t="shared" si="4"/>
        <v>0</v>
      </c>
      <c r="I16" s="122">
        <v>0</v>
      </c>
      <c r="J16" s="122">
        <v>0</v>
      </c>
      <c r="K16" s="122">
        <f t="shared" si="5"/>
        <v>23957</v>
      </c>
      <c r="L16" s="122">
        <v>11877</v>
      </c>
      <c r="M16" s="122">
        <v>12080</v>
      </c>
      <c r="N16" s="122">
        <f t="shared" si="6"/>
        <v>24101</v>
      </c>
      <c r="O16" s="122">
        <f t="shared" si="7"/>
        <v>12021</v>
      </c>
      <c r="P16" s="122">
        <v>12021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f t="shared" si="8"/>
        <v>12080</v>
      </c>
      <c r="W16" s="122">
        <v>12080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f t="shared" si="9"/>
        <v>0</v>
      </c>
      <c r="AD16" s="122">
        <v>0</v>
      </c>
      <c r="AE16" s="122">
        <v>0</v>
      </c>
      <c r="AF16" s="122">
        <f t="shared" si="10"/>
        <v>17</v>
      </c>
      <c r="AG16" s="122">
        <v>17</v>
      </c>
      <c r="AH16" s="122">
        <v>0</v>
      </c>
      <c r="AI16" s="122">
        <v>0</v>
      </c>
      <c r="AJ16" s="122">
        <f t="shared" si="11"/>
        <v>1143</v>
      </c>
      <c r="AK16" s="122"/>
      <c r="AL16" s="122">
        <v>1126</v>
      </c>
      <c r="AM16" s="122">
        <v>0</v>
      </c>
      <c r="AN16" s="122">
        <v>0</v>
      </c>
      <c r="AO16" s="122">
        <v>0</v>
      </c>
      <c r="AP16" s="122">
        <v>0</v>
      </c>
      <c r="AQ16" s="122">
        <v>0</v>
      </c>
      <c r="AR16" s="122">
        <v>0</v>
      </c>
      <c r="AS16" s="122">
        <v>17</v>
      </c>
      <c r="AT16" s="122">
        <f t="shared" si="12"/>
        <v>0</v>
      </c>
      <c r="AU16" s="122">
        <v>0</v>
      </c>
      <c r="AV16" s="122">
        <v>0</v>
      </c>
      <c r="AW16" s="122">
        <v>0</v>
      </c>
      <c r="AX16" s="122">
        <v>0</v>
      </c>
      <c r="AY16" s="122">
        <v>0</v>
      </c>
      <c r="AZ16" s="122">
        <f t="shared" si="13"/>
        <v>1126</v>
      </c>
      <c r="BA16" s="122">
        <v>1126</v>
      </c>
      <c r="BB16" s="122">
        <v>0</v>
      </c>
      <c r="BC16" s="122">
        <v>0</v>
      </c>
    </row>
    <row r="17" spans="1:55" s="102" customFormat="1" ht="12" customHeight="1">
      <c r="A17" s="105" t="s">
        <v>114</v>
      </c>
      <c r="B17" s="106" t="s">
        <v>134</v>
      </c>
      <c r="C17" s="105" t="s">
        <v>135</v>
      </c>
      <c r="D17" s="122">
        <f t="shared" si="2"/>
        <v>6340</v>
      </c>
      <c r="E17" s="122">
        <f t="shared" si="3"/>
        <v>0</v>
      </c>
      <c r="F17" s="122">
        <v>0</v>
      </c>
      <c r="G17" s="122">
        <v>0</v>
      </c>
      <c r="H17" s="122">
        <f t="shared" si="4"/>
        <v>0</v>
      </c>
      <c r="I17" s="122">
        <v>0</v>
      </c>
      <c r="J17" s="122">
        <v>0</v>
      </c>
      <c r="K17" s="122">
        <f t="shared" si="5"/>
        <v>6340</v>
      </c>
      <c r="L17" s="122">
        <v>4870</v>
      </c>
      <c r="M17" s="122">
        <v>1470</v>
      </c>
      <c r="N17" s="122">
        <f t="shared" si="6"/>
        <v>6353</v>
      </c>
      <c r="O17" s="122">
        <f t="shared" si="7"/>
        <v>4870</v>
      </c>
      <c r="P17" s="122">
        <v>4870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f t="shared" si="8"/>
        <v>1470</v>
      </c>
      <c r="W17" s="122">
        <v>1470</v>
      </c>
      <c r="X17" s="122">
        <v>0</v>
      </c>
      <c r="Y17" s="122">
        <v>0</v>
      </c>
      <c r="Z17" s="122">
        <v>0</v>
      </c>
      <c r="AA17" s="122">
        <v>0</v>
      </c>
      <c r="AB17" s="122">
        <v>0</v>
      </c>
      <c r="AC17" s="122">
        <f t="shared" si="9"/>
        <v>13</v>
      </c>
      <c r="AD17" s="122">
        <v>13</v>
      </c>
      <c r="AE17" s="122">
        <v>0</v>
      </c>
      <c r="AF17" s="122">
        <f t="shared" si="10"/>
        <v>371</v>
      </c>
      <c r="AG17" s="122">
        <v>371</v>
      </c>
      <c r="AH17" s="122">
        <v>0</v>
      </c>
      <c r="AI17" s="122">
        <v>0</v>
      </c>
      <c r="AJ17" s="122">
        <f t="shared" si="11"/>
        <v>371</v>
      </c>
      <c r="AK17" s="122"/>
      <c r="AL17" s="122">
        <v>0</v>
      </c>
      <c r="AM17" s="122">
        <v>9</v>
      </c>
      <c r="AN17" s="122">
        <v>0</v>
      </c>
      <c r="AO17" s="122">
        <v>0</v>
      </c>
      <c r="AP17" s="122">
        <v>0</v>
      </c>
      <c r="AQ17" s="122">
        <v>294</v>
      </c>
      <c r="AR17" s="122">
        <v>0</v>
      </c>
      <c r="AS17" s="122">
        <v>68</v>
      </c>
      <c r="AT17" s="122">
        <f t="shared" si="12"/>
        <v>0</v>
      </c>
      <c r="AU17" s="122">
        <v>0</v>
      </c>
      <c r="AV17" s="122">
        <v>0</v>
      </c>
      <c r="AW17" s="122">
        <v>0</v>
      </c>
      <c r="AX17" s="122">
        <v>0</v>
      </c>
      <c r="AY17" s="122">
        <v>0</v>
      </c>
      <c r="AZ17" s="122">
        <f t="shared" si="13"/>
        <v>0</v>
      </c>
      <c r="BA17" s="122">
        <v>0</v>
      </c>
      <c r="BB17" s="122">
        <v>0</v>
      </c>
      <c r="BC17" s="122">
        <v>0</v>
      </c>
    </row>
    <row r="18" spans="1:55" s="102" customFormat="1" ht="12" customHeight="1">
      <c r="A18" s="105" t="s">
        <v>114</v>
      </c>
      <c r="B18" s="106" t="s">
        <v>136</v>
      </c>
      <c r="C18" s="105" t="s">
        <v>137</v>
      </c>
      <c r="D18" s="122">
        <f t="shared" si="2"/>
        <v>7759</v>
      </c>
      <c r="E18" s="122">
        <f t="shared" si="3"/>
        <v>0</v>
      </c>
      <c r="F18" s="122">
        <v>0</v>
      </c>
      <c r="G18" s="122">
        <v>0</v>
      </c>
      <c r="H18" s="122">
        <f t="shared" si="4"/>
        <v>0</v>
      </c>
      <c r="I18" s="122">
        <v>0</v>
      </c>
      <c r="J18" s="122">
        <v>0</v>
      </c>
      <c r="K18" s="122">
        <f t="shared" si="5"/>
        <v>7759</v>
      </c>
      <c r="L18" s="122">
        <v>5565</v>
      </c>
      <c r="M18" s="122">
        <v>2194</v>
      </c>
      <c r="N18" s="122">
        <f t="shared" si="6"/>
        <v>7759</v>
      </c>
      <c r="O18" s="122">
        <f t="shared" si="7"/>
        <v>5565</v>
      </c>
      <c r="P18" s="122">
        <v>5565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22">
        <f t="shared" si="8"/>
        <v>2194</v>
      </c>
      <c r="W18" s="122">
        <v>2194</v>
      </c>
      <c r="X18" s="122">
        <v>0</v>
      </c>
      <c r="Y18" s="122">
        <v>0</v>
      </c>
      <c r="Z18" s="122">
        <v>0</v>
      </c>
      <c r="AA18" s="122">
        <v>0</v>
      </c>
      <c r="AB18" s="122">
        <v>0</v>
      </c>
      <c r="AC18" s="122">
        <f t="shared" si="9"/>
        <v>0</v>
      </c>
      <c r="AD18" s="122">
        <v>0</v>
      </c>
      <c r="AE18" s="122">
        <v>0</v>
      </c>
      <c r="AF18" s="122">
        <f t="shared" si="10"/>
        <v>306</v>
      </c>
      <c r="AG18" s="122">
        <v>306</v>
      </c>
      <c r="AH18" s="122">
        <v>0</v>
      </c>
      <c r="AI18" s="122">
        <v>0</v>
      </c>
      <c r="AJ18" s="122">
        <f t="shared" si="11"/>
        <v>306</v>
      </c>
      <c r="AK18" s="122"/>
      <c r="AL18" s="122">
        <v>0</v>
      </c>
      <c r="AM18" s="122">
        <v>8</v>
      </c>
      <c r="AN18" s="122">
        <v>298</v>
      </c>
      <c r="AO18" s="122">
        <v>0</v>
      </c>
      <c r="AP18" s="122">
        <v>0</v>
      </c>
      <c r="AQ18" s="122">
        <v>0</v>
      </c>
      <c r="AR18" s="122">
        <v>0</v>
      </c>
      <c r="AS18" s="122">
        <v>0</v>
      </c>
      <c r="AT18" s="122">
        <f t="shared" si="12"/>
        <v>1</v>
      </c>
      <c r="AU18" s="122">
        <v>0</v>
      </c>
      <c r="AV18" s="122">
        <v>0</v>
      </c>
      <c r="AW18" s="122">
        <v>1</v>
      </c>
      <c r="AX18" s="122">
        <v>0</v>
      </c>
      <c r="AY18" s="122">
        <v>0</v>
      </c>
      <c r="AZ18" s="122">
        <f t="shared" si="13"/>
        <v>0</v>
      </c>
      <c r="BA18" s="122">
        <v>0</v>
      </c>
      <c r="BB18" s="122">
        <v>0</v>
      </c>
      <c r="BC18" s="122">
        <v>0</v>
      </c>
    </row>
    <row r="19" spans="1:55" s="102" customFormat="1" ht="12" customHeight="1">
      <c r="A19" s="105" t="s">
        <v>114</v>
      </c>
      <c r="B19" s="106" t="s">
        <v>138</v>
      </c>
      <c r="C19" s="105" t="s">
        <v>139</v>
      </c>
      <c r="D19" s="122">
        <f t="shared" si="2"/>
        <v>10693</v>
      </c>
      <c r="E19" s="122">
        <f t="shared" si="3"/>
        <v>0</v>
      </c>
      <c r="F19" s="122">
        <v>0</v>
      </c>
      <c r="G19" s="122">
        <v>0</v>
      </c>
      <c r="H19" s="122">
        <f t="shared" si="4"/>
        <v>0</v>
      </c>
      <c r="I19" s="122">
        <v>0</v>
      </c>
      <c r="J19" s="122">
        <v>0</v>
      </c>
      <c r="K19" s="122">
        <f t="shared" si="5"/>
        <v>10693</v>
      </c>
      <c r="L19" s="122">
        <v>6476</v>
      </c>
      <c r="M19" s="122">
        <v>4217</v>
      </c>
      <c r="N19" s="122">
        <f t="shared" si="6"/>
        <v>10693</v>
      </c>
      <c r="O19" s="122">
        <f t="shared" si="7"/>
        <v>6476</v>
      </c>
      <c r="P19" s="122">
        <v>6476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f t="shared" si="8"/>
        <v>4217</v>
      </c>
      <c r="W19" s="122">
        <v>4217</v>
      </c>
      <c r="X19" s="122">
        <v>0</v>
      </c>
      <c r="Y19" s="122">
        <v>0</v>
      </c>
      <c r="Z19" s="122">
        <v>0</v>
      </c>
      <c r="AA19" s="122">
        <v>0</v>
      </c>
      <c r="AB19" s="122">
        <v>0</v>
      </c>
      <c r="AC19" s="122">
        <f t="shared" si="9"/>
        <v>0</v>
      </c>
      <c r="AD19" s="122">
        <v>0</v>
      </c>
      <c r="AE19" s="122">
        <v>0</v>
      </c>
      <c r="AF19" s="122">
        <f t="shared" si="10"/>
        <v>42</v>
      </c>
      <c r="AG19" s="122">
        <v>42</v>
      </c>
      <c r="AH19" s="122">
        <v>0</v>
      </c>
      <c r="AI19" s="122">
        <v>0</v>
      </c>
      <c r="AJ19" s="122">
        <f t="shared" si="11"/>
        <v>42</v>
      </c>
      <c r="AK19" s="122">
        <v>42</v>
      </c>
      <c r="AL19" s="122">
        <v>0</v>
      </c>
      <c r="AM19" s="122">
        <v>0</v>
      </c>
      <c r="AN19" s="122">
        <v>0</v>
      </c>
      <c r="AO19" s="122">
        <v>0</v>
      </c>
      <c r="AP19" s="122">
        <v>0</v>
      </c>
      <c r="AQ19" s="122">
        <v>0</v>
      </c>
      <c r="AR19" s="122">
        <v>0</v>
      </c>
      <c r="AS19" s="122">
        <v>0</v>
      </c>
      <c r="AT19" s="122">
        <f t="shared" si="12"/>
        <v>42</v>
      </c>
      <c r="AU19" s="122">
        <v>42</v>
      </c>
      <c r="AV19" s="122">
        <v>0</v>
      </c>
      <c r="AW19" s="122">
        <v>0</v>
      </c>
      <c r="AX19" s="122">
        <v>0</v>
      </c>
      <c r="AY19" s="122">
        <v>0</v>
      </c>
      <c r="AZ19" s="122">
        <f t="shared" si="13"/>
        <v>0</v>
      </c>
      <c r="BA19" s="122">
        <v>0</v>
      </c>
      <c r="BB19" s="122">
        <v>0</v>
      </c>
      <c r="BC19" s="122">
        <v>0</v>
      </c>
    </row>
    <row r="20" spans="1:55" s="102" customFormat="1" ht="12" customHeight="1">
      <c r="A20" s="105" t="s">
        <v>114</v>
      </c>
      <c r="B20" s="106" t="s">
        <v>140</v>
      </c>
      <c r="C20" s="105" t="s">
        <v>141</v>
      </c>
      <c r="D20" s="122">
        <f t="shared" si="2"/>
        <v>4592</v>
      </c>
      <c r="E20" s="122">
        <f t="shared" si="3"/>
        <v>0</v>
      </c>
      <c r="F20" s="122">
        <v>0</v>
      </c>
      <c r="G20" s="122">
        <v>0</v>
      </c>
      <c r="H20" s="122">
        <f t="shared" si="4"/>
        <v>0</v>
      </c>
      <c r="I20" s="122">
        <v>0</v>
      </c>
      <c r="J20" s="122">
        <v>0</v>
      </c>
      <c r="K20" s="122">
        <f t="shared" si="5"/>
        <v>4592</v>
      </c>
      <c r="L20" s="122">
        <v>1877</v>
      </c>
      <c r="M20" s="122">
        <v>2715</v>
      </c>
      <c r="N20" s="122">
        <f t="shared" si="6"/>
        <v>4592</v>
      </c>
      <c r="O20" s="122">
        <f t="shared" si="7"/>
        <v>1877</v>
      </c>
      <c r="P20" s="122">
        <v>1877</v>
      </c>
      <c r="Q20" s="122">
        <v>0</v>
      </c>
      <c r="R20" s="122">
        <v>0</v>
      </c>
      <c r="S20" s="122">
        <v>0</v>
      </c>
      <c r="T20" s="122">
        <v>0</v>
      </c>
      <c r="U20" s="122">
        <v>0</v>
      </c>
      <c r="V20" s="122">
        <f t="shared" si="8"/>
        <v>2715</v>
      </c>
      <c r="W20" s="122">
        <v>2715</v>
      </c>
      <c r="X20" s="122">
        <v>0</v>
      </c>
      <c r="Y20" s="122">
        <v>0</v>
      </c>
      <c r="Z20" s="122">
        <v>0</v>
      </c>
      <c r="AA20" s="122">
        <v>0</v>
      </c>
      <c r="AB20" s="122">
        <v>0</v>
      </c>
      <c r="AC20" s="122">
        <f t="shared" si="9"/>
        <v>0</v>
      </c>
      <c r="AD20" s="122">
        <v>0</v>
      </c>
      <c r="AE20" s="122">
        <v>0</v>
      </c>
      <c r="AF20" s="122">
        <f t="shared" si="10"/>
        <v>20</v>
      </c>
      <c r="AG20" s="122">
        <v>20</v>
      </c>
      <c r="AH20" s="122">
        <v>0</v>
      </c>
      <c r="AI20" s="122">
        <v>0</v>
      </c>
      <c r="AJ20" s="122">
        <f t="shared" si="11"/>
        <v>0</v>
      </c>
      <c r="AK20" s="122"/>
      <c r="AL20" s="122">
        <v>0</v>
      </c>
      <c r="AM20" s="122">
        <v>0</v>
      </c>
      <c r="AN20" s="122">
        <v>0</v>
      </c>
      <c r="AO20" s="122">
        <v>0</v>
      </c>
      <c r="AP20" s="122">
        <v>0</v>
      </c>
      <c r="AQ20" s="122">
        <v>0</v>
      </c>
      <c r="AR20" s="122">
        <v>0</v>
      </c>
      <c r="AS20" s="122">
        <v>0</v>
      </c>
      <c r="AT20" s="122">
        <f t="shared" si="12"/>
        <v>20</v>
      </c>
      <c r="AU20" s="122">
        <v>20</v>
      </c>
      <c r="AV20" s="122">
        <v>0</v>
      </c>
      <c r="AW20" s="122">
        <v>0</v>
      </c>
      <c r="AX20" s="122">
        <v>0</v>
      </c>
      <c r="AY20" s="122">
        <v>0</v>
      </c>
      <c r="AZ20" s="122">
        <f t="shared" si="13"/>
        <v>0</v>
      </c>
      <c r="BA20" s="122">
        <v>0</v>
      </c>
      <c r="BB20" s="122">
        <v>0</v>
      </c>
      <c r="BC20" s="122">
        <v>0</v>
      </c>
    </row>
    <row r="21" spans="1:55" s="102" customFormat="1" ht="12" customHeight="1">
      <c r="A21" s="105" t="s">
        <v>114</v>
      </c>
      <c r="B21" s="106" t="s">
        <v>142</v>
      </c>
      <c r="C21" s="105" t="s">
        <v>143</v>
      </c>
      <c r="D21" s="122">
        <f t="shared" si="2"/>
        <v>5773</v>
      </c>
      <c r="E21" s="122">
        <f t="shared" si="3"/>
        <v>0</v>
      </c>
      <c r="F21" s="122">
        <v>0</v>
      </c>
      <c r="G21" s="122">
        <v>0</v>
      </c>
      <c r="H21" s="122">
        <f t="shared" si="4"/>
        <v>0</v>
      </c>
      <c r="I21" s="122">
        <v>0</v>
      </c>
      <c r="J21" s="122">
        <v>0</v>
      </c>
      <c r="K21" s="122">
        <f t="shared" si="5"/>
        <v>5773</v>
      </c>
      <c r="L21" s="122">
        <v>3932</v>
      </c>
      <c r="M21" s="122">
        <v>1841</v>
      </c>
      <c r="N21" s="122">
        <f t="shared" si="6"/>
        <v>5773</v>
      </c>
      <c r="O21" s="122">
        <f t="shared" si="7"/>
        <v>3932</v>
      </c>
      <c r="P21" s="122">
        <v>0</v>
      </c>
      <c r="Q21" s="122">
        <v>0</v>
      </c>
      <c r="R21" s="122">
        <v>0</v>
      </c>
      <c r="S21" s="122">
        <v>3932</v>
      </c>
      <c r="T21" s="122">
        <v>0</v>
      </c>
      <c r="U21" s="122">
        <v>0</v>
      </c>
      <c r="V21" s="122">
        <f t="shared" si="8"/>
        <v>1841</v>
      </c>
      <c r="W21" s="122">
        <v>0</v>
      </c>
      <c r="X21" s="122">
        <v>0</v>
      </c>
      <c r="Y21" s="122">
        <v>0</v>
      </c>
      <c r="Z21" s="122">
        <v>1841</v>
      </c>
      <c r="AA21" s="122">
        <v>0</v>
      </c>
      <c r="AB21" s="122">
        <v>0</v>
      </c>
      <c r="AC21" s="122">
        <f t="shared" si="9"/>
        <v>0</v>
      </c>
      <c r="AD21" s="122">
        <v>0</v>
      </c>
      <c r="AE21" s="122">
        <v>0</v>
      </c>
      <c r="AF21" s="122">
        <f t="shared" si="10"/>
        <v>0</v>
      </c>
      <c r="AG21" s="122">
        <v>0</v>
      </c>
      <c r="AH21" s="122">
        <v>0</v>
      </c>
      <c r="AI21" s="122">
        <v>0</v>
      </c>
      <c r="AJ21" s="122">
        <f t="shared" si="11"/>
        <v>0</v>
      </c>
      <c r="AK21" s="122"/>
      <c r="AL21" s="122">
        <v>0</v>
      </c>
      <c r="AM21" s="122">
        <v>0</v>
      </c>
      <c r="AN21" s="122">
        <v>0</v>
      </c>
      <c r="AO21" s="122">
        <v>0</v>
      </c>
      <c r="AP21" s="122">
        <v>0</v>
      </c>
      <c r="AQ21" s="122">
        <v>0</v>
      </c>
      <c r="AR21" s="122">
        <v>0</v>
      </c>
      <c r="AS21" s="122">
        <v>0</v>
      </c>
      <c r="AT21" s="122">
        <f t="shared" si="12"/>
        <v>0</v>
      </c>
      <c r="AU21" s="122">
        <v>0</v>
      </c>
      <c r="AV21" s="122">
        <v>0</v>
      </c>
      <c r="AW21" s="122">
        <v>0</v>
      </c>
      <c r="AX21" s="122">
        <v>0</v>
      </c>
      <c r="AY21" s="122">
        <v>0</v>
      </c>
      <c r="AZ21" s="122">
        <f t="shared" si="13"/>
        <v>0</v>
      </c>
      <c r="BA21" s="122">
        <v>0</v>
      </c>
      <c r="BB21" s="122">
        <v>0</v>
      </c>
      <c r="BC21" s="122">
        <v>0</v>
      </c>
    </row>
    <row r="22" spans="1:55" s="102" customFormat="1" ht="12" customHeight="1">
      <c r="A22" s="105" t="s">
        <v>114</v>
      </c>
      <c r="B22" s="106" t="s">
        <v>144</v>
      </c>
      <c r="C22" s="105" t="s">
        <v>145</v>
      </c>
      <c r="D22" s="122">
        <f t="shared" si="2"/>
        <v>3768</v>
      </c>
      <c r="E22" s="122">
        <f t="shared" si="3"/>
        <v>0</v>
      </c>
      <c r="F22" s="122">
        <v>0</v>
      </c>
      <c r="G22" s="122">
        <v>0</v>
      </c>
      <c r="H22" s="122">
        <f t="shared" si="4"/>
        <v>0</v>
      </c>
      <c r="I22" s="122">
        <v>0</v>
      </c>
      <c r="J22" s="122">
        <v>0</v>
      </c>
      <c r="K22" s="122">
        <f t="shared" si="5"/>
        <v>3768</v>
      </c>
      <c r="L22" s="122">
        <v>2700</v>
      </c>
      <c r="M22" s="122">
        <v>1068</v>
      </c>
      <c r="N22" s="122">
        <f t="shared" si="6"/>
        <v>3768</v>
      </c>
      <c r="O22" s="122">
        <f t="shared" si="7"/>
        <v>2700</v>
      </c>
      <c r="P22" s="122">
        <v>0</v>
      </c>
      <c r="Q22" s="122">
        <v>0</v>
      </c>
      <c r="R22" s="122">
        <v>0</v>
      </c>
      <c r="S22" s="122">
        <v>2700</v>
      </c>
      <c r="T22" s="122">
        <v>0</v>
      </c>
      <c r="U22" s="122">
        <v>0</v>
      </c>
      <c r="V22" s="122">
        <f t="shared" si="8"/>
        <v>1068</v>
      </c>
      <c r="W22" s="122">
        <v>0</v>
      </c>
      <c r="X22" s="122">
        <v>0</v>
      </c>
      <c r="Y22" s="122">
        <v>0</v>
      </c>
      <c r="Z22" s="122">
        <v>1068</v>
      </c>
      <c r="AA22" s="122">
        <v>0</v>
      </c>
      <c r="AB22" s="122">
        <v>0</v>
      </c>
      <c r="AC22" s="122">
        <f t="shared" si="9"/>
        <v>0</v>
      </c>
      <c r="AD22" s="122">
        <v>0</v>
      </c>
      <c r="AE22" s="122">
        <v>0</v>
      </c>
      <c r="AF22" s="122">
        <f t="shared" si="10"/>
        <v>19</v>
      </c>
      <c r="AG22" s="122">
        <v>19</v>
      </c>
      <c r="AH22" s="122">
        <v>0</v>
      </c>
      <c r="AI22" s="122">
        <v>0</v>
      </c>
      <c r="AJ22" s="122">
        <f t="shared" si="11"/>
        <v>19</v>
      </c>
      <c r="AK22" s="122"/>
      <c r="AL22" s="122">
        <v>0</v>
      </c>
      <c r="AM22" s="122">
        <v>19</v>
      </c>
      <c r="AN22" s="122">
        <v>0</v>
      </c>
      <c r="AO22" s="122">
        <v>0</v>
      </c>
      <c r="AP22" s="122"/>
      <c r="AQ22" s="122">
        <v>0</v>
      </c>
      <c r="AR22" s="122">
        <v>0</v>
      </c>
      <c r="AS22" s="122">
        <v>0</v>
      </c>
      <c r="AT22" s="122">
        <f t="shared" si="12"/>
        <v>0</v>
      </c>
      <c r="AU22" s="122">
        <v>0</v>
      </c>
      <c r="AV22" s="122">
        <v>0</v>
      </c>
      <c r="AW22" s="122"/>
      <c r="AX22" s="122">
        <v>0</v>
      </c>
      <c r="AY22" s="122">
        <v>0</v>
      </c>
      <c r="AZ22" s="122">
        <f t="shared" si="13"/>
        <v>0</v>
      </c>
      <c r="BA22" s="122">
        <v>0</v>
      </c>
      <c r="BB22" s="122">
        <v>0</v>
      </c>
      <c r="BC22" s="122">
        <v>0</v>
      </c>
    </row>
    <row r="23" spans="1:55" s="102" customFormat="1" ht="12" customHeight="1">
      <c r="A23" s="105" t="s">
        <v>114</v>
      </c>
      <c r="B23" s="106" t="s">
        <v>146</v>
      </c>
      <c r="C23" s="105" t="s">
        <v>147</v>
      </c>
      <c r="D23" s="122">
        <f t="shared" si="2"/>
        <v>24719</v>
      </c>
      <c r="E23" s="122">
        <f t="shared" si="3"/>
        <v>0</v>
      </c>
      <c r="F23" s="122">
        <v>0</v>
      </c>
      <c r="G23" s="122">
        <v>0</v>
      </c>
      <c r="H23" s="122">
        <f t="shared" si="4"/>
        <v>0</v>
      </c>
      <c r="I23" s="122">
        <v>0</v>
      </c>
      <c r="J23" s="122">
        <v>0</v>
      </c>
      <c r="K23" s="122">
        <f t="shared" si="5"/>
        <v>24719</v>
      </c>
      <c r="L23" s="122">
        <v>12692</v>
      </c>
      <c r="M23" s="122">
        <v>12027</v>
      </c>
      <c r="N23" s="122">
        <f t="shared" si="6"/>
        <v>24719</v>
      </c>
      <c r="O23" s="122">
        <f t="shared" si="7"/>
        <v>12692</v>
      </c>
      <c r="P23" s="122">
        <v>12692</v>
      </c>
      <c r="Q23" s="122">
        <v>0</v>
      </c>
      <c r="R23" s="122">
        <v>0</v>
      </c>
      <c r="S23" s="122">
        <v>0</v>
      </c>
      <c r="T23" s="122">
        <v>0</v>
      </c>
      <c r="U23" s="122">
        <v>0</v>
      </c>
      <c r="V23" s="122">
        <f t="shared" si="8"/>
        <v>12027</v>
      </c>
      <c r="W23" s="122">
        <v>12027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22">
        <f t="shared" si="9"/>
        <v>0</v>
      </c>
      <c r="AD23" s="122">
        <v>0</v>
      </c>
      <c r="AE23" s="122">
        <v>0</v>
      </c>
      <c r="AF23" s="122">
        <f t="shared" si="10"/>
        <v>797</v>
      </c>
      <c r="AG23" s="122">
        <v>797</v>
      </c>
      <c r="AH23" s="122">
        <v>0</v>
      </c>
      <c r="AI23" s="122">
        <v>0</v>
      </c>
      <c r="AJ23" s="122">
        <f t="shared" si="11"/>
        <v>795</v>
      </c>
      <c r="AK23" s="122">
        <v>1</v>
      </c>
      <c r="AL23" s="122">
        <v>0</v>
      </c>
      <c r="AM23" s="122">
        <v>9</v>
      </c>
      <c r="AN23" s="122">
        <v>0</v>
      </c>
      <c r="AO23" s="122">
        <v>0</v>
      </c>
      <c r="AP23" s="122">
        <v>730</v>
      </c>
      <c r="AQ23" s="122">
        <v>51</v>
      </c>
      <c r="AR23" s="122">
        <v>0</v>
      </c>
      <c r="AS23" s="122">
        <v>4</v>
      </c>
      <c r="AT23" s="122">
        <f t="shared" si="12"/>
        <v>3</v>
      </c>
      <c r="AU23" s="122">
        <v>3</v>
      </c>
      <c r="AV23" s="122">
        <v>0</v>
      </c>
      <c r="AW23" s="122">
        <v>0</v>
      </c>
      <c r="AX23" s="122">
        <v>0</v>
      </c>
      <c r="AY23" s="122">
        <v>0</v>
      </c>
      <c r="AZ23" s="122">
        <f t="shared" si="13"/>
        <v>63</v>
      </c>
      <c r="BA23" s="122">
        <v>63</v>
      </c>
      <c r="BB23" s="122">
        <v>0</v>
      </c>
      <c r="BC23" s="122">
        <v>0</v>
      </c>
    </row>
    <row r="24" spans="1:55" s="102" customFormat="1" ht="12" customHeight="1">
      <c r="A24" s="105" t="s">
        <v>114</v>
      </c>
      <c r="B24" s="106" t="s">
        <v>148</v>
      </c>
      <c r="C24" s="105" t="s">
        <v>149</v>
      </c>
      <c r="D24" s="122">
        <f t="shared" si="2"/>
        <v>16588</v>
      </c>
      <c r="E24" s="122">
        <f t="shared" si="3"/>
        <v>0</v>
      </c>
      <c r="F24" s="122">
        <v>0</v>
      </c>
      <c r="G24" s="122">
        <v>0</v>
      </c>
      <c r="H24" s="122">
        <f t="shared" si="4"/>
        <v>0</v>
      </c>
      <c r="I24" s="122">
        <v>0</v>
      </c>
      <c r="J24" s="122">
        <v>0</v>
      </c>
      <c r="K24" s="122">
        <f t="shared" si="5"/>
        <v>16588</v>
      </c>
      <c r="L24" s="122">
        <v>11550</v>
      </c>
      <c r="M24" s="122">
        <v>5038</v>
      </c>
      <c r="N24" s="122">
        <f t="shared" si="6"/>
        <v>16588</v>
      </c>
      <c r="O24" s="122">
        <f t="shared" si="7"/>
        <v>11550</v>
      </c>
      <c r="P24" s="122">
        <v>11550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f t="shared" si="8"/>
        <v>5038</v>
      </c>
      <c r="W24" s="122">
        <v>5038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22">
        <f t="shared" si="9"/>
        <v>0</v>
      </c>
      <c r="AD24" s="122">
        <v>0</v>
      </c>
      <c r="AE24" s="122">
        <v>0</v>
      </c>
      <c r="AF24" s="122">
        <f t="shared" si="10"/>
        <v>28</v>
      </c>
      <c r="AG24" s="122">
        <v>28</v>
      </c>
      <c r="AH24" s="122">
        <v>0</v>
      </c>
      <c r="AI24" s="122">
        <v>0</v>
      </c>
      <c r="AJ24" s="122">
        <f t="shared" si="11"/>
        <v>163</v>
      </c>
      <c r="AK24" s="122"/>
      <c r="AL24" s="122">
        <v>135</v>
      </c>
      <c r="AM24" s="122">
        <v>28</v>
      </c>
      <c r="AN24" s="122">
        <v>0</v>
      </c>
      <c r="AO24" s="122">
        <v>0</v>
      </c>
      <c r="AP24" s="122">
        <v>0</v>
      </c>
      <c r="AQ24" s="122">
        <v>0</v>
      </c>
      <c r="AR24" s="122">
        <v>0</v>
      </c>
      <c r="AS24" s="122">
        <v>0</v>
      </c>
      <c r="AT24" s="122">
        <f t="shared" si="12"/>
        <v>0</v>
      </c>
      <c r="AU24" s="122">
        <v>0</v>
      </c>
      <c r="AV24" s="122">
        <v>0</v>
      </c>
      <c r="AW24" s="122">
        <v>0</v>
      </c>
      <c r="AX24" s="122">
        <v>0</v>
      </c>
      <c r="AY24" s="122">
        <v>0</v>
      </c>
      <c r="AZ24" s="122">
        <f t="shared" si="13"/>
        <v>0</v>
      </c>
      <c r="BA24" s="122">
        <v>0</v>
      </c>
      <c r="BB24" s="122">
        <v>0</v>
      </c>
      <c r="BC24" s="122">
        <v>0</v>
      </c>
    </row>
    <row r="25" spans="1:55" s="102" customFormat="1" ht="12" customHeight="1">
      <c r="A25" s="105" t="s">
        <v>114</v>
      </c>
      <c r="B25" s="106" t="s">
        <v>150</v>
      </c>
      <c r="C25" s="105" t="s">
        <v>151</v>
      </c>
      <c r="D25" s="122">
        <f t="shared" si="2"/>
        <v>6403</v>
      </c>
      <c r="E25" s="122">
        <f t="shared" si="3"/>
        <v>0</v>
      </c>
      <c r="F25" s="122">
        <v>0</v>
      </c>
      <c r="G25" s="122">
        <v>0</v>
      </c>
      <c r="H25" s="122">
        <f t="shared" si="4"/>
        <v>0</v>
      </c>
      <c r="I25" s="122">
        <v>0</v>
      </c>
      <c r="J25" s="122">
        <v>0</v>
      </c>
      <c r="K25" s="122">
        <f t="shared" si="5"/>
        <v>6403</v>
      </c>
      <c r="L25" s="122">
        <v>2982</v>
      </c>
      <c r="M25" s="122">
        <v>3421</v>
      </c>
      <c r="N25" s="122">
        <f t="shared" si="6"/>
        <v>6403</v>
      </c>
      <c r="O25" s="122">
        <f t="shared" si="7"/>
        <v>2982</v>
      </c>
      <c r="P25" s="122">
        <v>2982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f t="shared" si="8"/>
        <v>3421</v>
      </c>
      <c r="W25" s="122">
        <v>3421</v>
      </c>
      <c r="X25" s="122">
        <v>0</v>
      </c>
      <c r="Y25" s="122">
        <v>0</v>
      </c>
      <c r="Z25" s="122">
        <v>0</v>
      </c>
      <c r="AA25" s="122">
        <v>0</v>
      </c>
      <c r="AB25" s="122">
        <v>0</v>
      </c>
      <c r="AC25" s="122">
        <f t="shared" si="9"/>
        <v>0</v>
      </c>
      <c r="AD25" s="122">
        <v>0</v>
      </c>
      <c r="AE25" s="122">
        <v>0</v>
      </c>
      <c r="AF25" s="122">
        <f t="shared" si="10"/>
        <v>275</v>
      </c>
      <c r="AG25" s="122">
        <v>275</v>
      </c>
      <c r="AH25" s="122">
        <v>0</v>
      </c>
      <c r="AI25" s="122">
        <v>0</v>
      </c>
      <c r="AJ25" s="122">
        <f t="shared" si="11"/>
        <v>275</v>
      </c>
      <c r="AK25" s="122"/>
      <c r="AL25" s="122">
        <v>0</v>
      </c>
      <c r="AM25" s="122">
        <v>3</v>
      </c>
      <c r="AN25" s="122">
        <v>0</v>
      </c>
      <c r="AO25" s="122">
        <v>0</v>
      </c>
      <c r="AP25" s="122">
        <v>258</v>
      </c>
      <c r="AQ25" s="122">
        <v>0</v>
      </c>
      <c r="AR25" s="122">
        <v>0</v>
      </c>
      <c r="AS25" s="122">
        <v>14</v>
      </c>
      <c r="AT25" s="122">
        <f t="shared" si="12"/>
        <v>0</v>
      </c>
      <c r="AU25" s="122">
        <v>0</v>
      </c>
      <c r="AV25" s="122">
        <v>0</v>
      </c>
      <c r="AW25" s="122">
        <v>0</v>
      </c>
      <c r="AX25" s="122">
        <v>0</v>
      </c>
      <c r="AY25" s="122">
        <v>0</v>
      </c>
      <c r="AZ25" s="122">
        <f t="shared" si="13"/>
        <v>2</v>
      </c>
      <c r="BA25" s="122">
        <v>2</v>
      </c>
      <c r="BB25" s="122">
        <v>0</v>
      </c>
      <c r="BC25" s="122">
        <v>0</v>
      </c>
    </row>
    <row r="26" spans="1:55" s="102" customFormat="1" ht="12" customHeight="1">
      <c r="A26" s="105" t="s">
        <v>114</v>
      </c>
      <c r="B26" s="106" t="s">
        <v>152</v>
      </c>
      <c r="C26" s="105" t="s">
        <v>153</v>
      </c>
      <c r="D26" s="122">
        <f t="shared" si="2"/>
        <v>18300</v>
      </c>
      <c r="E26" s="122">
        <f t="shared" si="3"/>
        <v>0</v>
      </c>
      <c r="F26" s="122">
        <v>0</v>
      </c>
      <c r="G26" s="122">
        <v>0</v>
      </c>
      <c r="H26" s="122">
        <f t="shared" si="4"/>
        <v>0</v>
      </c>
      <c r="I26" s="122">
        <v>0</v>
      </c>
      <c r="J26" s="122">
        <v>0</v>
      </c>
      <c r="K26" s="122">
        <f t="shared" si="5"/>
        <v>18300</v>
      </c>
      <c r="L26" s="122">
        <v>11991</v>
      </c>
      <c r="M26" s="122">
        <v>6309</v>
      </c>
      <c r="N26" s="122">
        <f t="shared" si="6"/>
        <v>18300</v>
      </c>
      <c r="O26" s="122">
        <f t="shared" si="7"/>
        <v>11991</v>
      </c>
      <c r="P26" s="122">
        <v>11991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f t="shared" si="8"/>
        <v>6309</v>
      </c>
      <c r="W26" s="122">
        <v>6309</v>
      </c>
      <c r="X26" s="122">
        <v>0</v>
      </c>
      <c r="Y26" s="122">
        <v>0</v>
      </c>
      <c r="Z26" s="122">
        <v>0</v>
      </c>
      <c r="AA26" s="122">
        <v>0</v>
      </c>
      <c r="AB26" s="122">
        <v>0</v>
      </c>
      <c r="AC26" s="122">
        <f t="shared" si="9"/>
        <v>0</v>
      </c>
      <c r="AD26" s="122">
        <v>0</v>
      </c>
      <c r="AE26" s="122">
        <v>0</v>
      </c>
      <c r="AF26" s="122">
        <f t="shared" si="10"/>
        <v>938</v>
      </c>
      <c r="AG26" s="122">
        <v>938</v>
      </c>
      <c r="AH26" s="122">
        <v>0</v>
      </c>
      <c r="AI26" s="122">
        <v>0</v>
      </c>
      <c r="AJ26" s="122">
        <f t="shared" si="11"/>
        <v>938</v>
      </c>
      <c r="AK26" s="122"/>
      <c r="AL26" s="122">
        <v>0</v>
      </c>
      <c r="AM26" s="122">
        <v>938</v>
      </c>
      <c r="AN26" s="122">
        <v>0</v>
      </c>
      <c r="AO26" s="122">
        <v>0</v>
      </c>
      <c r="AP26" s="122">
        <v>0</v>
      </c>
      <c r="AQ26" s="122">
        <v>0</v>
      </c>
      <c r="AR26" s="122">
        <v>0</v>
      </c>
      <c r="AS26" s="122">
        <v>0</v>
      </c>
      <c r="AT26" s="122">
        <f t="shared" si="12"/>
        <v>75</v>
      </c>
      <c r="AU26" s="122">
        <v>0</v>
      </c>
      <c r="AV26" s="122">
        <v>0</v>
      </c>
      <c r="AW26" s="122">
        <v>75</v>
      </c>
      <c r="AX26" s="122">
        <v>0</v>
      </c>
      <c r="AY26" s="122">
        <v>0</v>
      </c>
      <c r="AZ26" s="122">
        <f t="shared" si="13"/>
        <v>0</v>
      </c>
      <c r="BA26" s="122">
        <v>0</v>
      </c>
      <c r="BB26" s="122">
        <v>0</v>
      </c>
      <c r="BC26" s="122">
        <v>0</v>
      </c>
    </row>
    <row r="27" spans="1:55" s="102" customFormat="1" ht="12" customHeight="1">
      <c r="A27" s="105" t="s">
        <v>114</v>
      </c>
      <c r="B27" s="106" t="s">
        <v>154</v>
      </c>
      <c r="C27" s="105" t="s">
        <v>155</v>
      </c>
      <c r="D27" s="122">
        <f t="shared" si="2"/>
        <v>1843</v>
      </c>
      <c r="E27" s="122">
        <f t="shared" si="3"/>
        <v>0</v>
      </c>
      <c r="F27" s="122">
        <v>0</v>
      </c>
      <c r="G27" s="122">
        <v>0</v>
      </c>
      <c r="H27" s="122">
        <f t="shared" si="4"/>
        <v>0</v>
      </c>
      <c r="I27" s="122">
        <v>0</v>
      </c>
      <c r="J27" s="122">
        <v>0</v>
      </c>
      <c r="K27" s="122">
        <f t="shared" si="5"/>
        <v>1843</v>
      </c>
      <c r="L27" s="122">
        <v>1350</v>
      </c>
      <c r="M27" s="122">
        <v>493</v>
      </c>
      <c r="N27" s="122">
        <f t="shared" si="6"/>
        <v>1843</v>
      </c>
      <c r="O27" s="122">
        <f t="shared" si="7"/>
        <v>1350</v>
      </c>
      <c r="P27" s="122">
        <v>1350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f t="shared" si="8"/>
        <v>493</v>
      </c>
      <c r="W27" s="122">
        <v>493</v>
      </c>
      <c r="X27" s="122">
        <v>0</v>
      </c>
      <c r="Y27" s="122">
        <v>0</v>
      </c>
      <c r="Z27" s="122">
        <v>0</v>
      </c>
      <c r="AA27" s="122">
        <v>0</v>
      </c>
      <c r="AB27" s="122">
        <v>0</v>
      </c>
      <c r="AC27" s="122">
        <f t="shared" si="9"/>
        <v>0</v>
      </c>
      <c r="AD27" s="122">
        <v>0</v>
      </c>
      <c r="AE27" s="122">
        <v>0</v>
      </c>
      <c r="AF27" s="122">
        <f t="shared" si="10"/>
        <v>6</v>
      </c>
      <c r="AG27" s="122">
        <v>6</v>
      </c>
      <c r="AH27" s="122">
        <v>0</v>
      </c>
      <c r="AI27" s="122">
        <v>0</v>
      </c>
      <c r="AJ27" s="122">
        <f t="shared" si="11"/>
        <v>6</v>
      </c>
      <c r="AK27" s="122"/>
      <c r="AL27" s="122">
        <v>0</v>
      </c>
      <c r="AM27" s="122">
        <v>1</v>
      </c>
      <c r="AN27" s="122">
        <v>0</v>
      </c>
      <c r="AO27" s="122">
        <v>0</v>
      </c>
      <c r="AP27" s="122">
        <v>0</v>
      </c>
      <c r="AQ27" s="122">
        <v>5</v>
      </c>
      <c r="AR27" s="122">
        <v>0</v>
      </c>
      <c r="AS27" s="122">
        <v>0</v>
      </c>
      <c r="AT27" s="122">
        <f t="shared" si="12"/>
        <v>0</v>
      </c>
      <c r="AU27" s="122">
        <v>0</v>
      </c>
      <c r="AV27" s="122">
        <v>0</v>
      </c>
      <c r="AW27" s="122">
        <v>0</v>
      </c>
      <c r="AX27" s="122">
        <v>0</v>
      </c>
      <c r="AY27" s="122">
        <v>0</v>
      </c>
      <c r="AZ27" s="122">
        <f t="shared" si="13"/>
        <v>5</v>
      </c>
      <c r="BA27" s="122">
        <v>5</v>
      </c>
      <c r="BB27" s="122">
        <v>0</v>
      </c>
      <c r="BC27" s="122">
        <v>0</v>
      </c>
    </row>
    <row r="28" spans="1:55" s="102" customFormat="1" ht="12" customHeight="1">
      <c r="A28" s="105" t="s">
        <v>114</v>
      </c>
      <c r="B28" s="106" t="s">
        <v>156</v>
      </c>
      <c r="C28" s="105" t="s">
        <v>157</v>
      </c>
      <c r="D28" s="122">
        <f t="shared" si="2"/>
        <v>1052</v>
      </c>
      <c r="E28" s="122">
        <f t="shared" si="3"/>
        <v>0</v>
      </c>
      <c r="F28" s="122">
        <v>0</v>
      </c>
      <c r="G28" s="122">
        <v>0</v>
      </c>
      <c r="H28" s="122">
        <f t="shared" si="4"/>
        <v>0</v>
      </c>
      <c r="I28" s="122">
        <v>0</v>
      </c>
      <c r="J28" s="122">
        <v>0</v>
      </c>
      <c r="K28" s="122">
        <f t="shared" si="5"/>
        <v>1052</v>
      </c>
      <c r="L28" s="122">
        <v>875</v>
      </c>
      <c r="M28" s="122">
        <v>177</v>
      </c>
      <c r="N28" s="122">
        <f t="shared" si="6"/>
        <v>1052</v>
      </c>
      <c r="O28" s="122">
        <f t="shared" si="7"/>
        <v>875</v>
      </c>
      <c r="P28" s="122">
        <v>875</v>
      </c>
      <c r="Q28" s="122">
        <v>0</v>
      </c>
      <c r="R28" s="122">
        <v>0</v>
      </c>
      <c r="S28" s="122">
        <v>0</v>
      </c>
      <c r="T28" s="122">
        <v>0</v>
      </c>
      <c r="U28" s="122">
        <v>0</v>
      </c>
      <c r="V28" s="122">
        <f t="shared" si="8"/>
        <v>177</v>
      </c>
      <c r="W28" s="122">
        <v>177</v>
      </c>
      <c r="X28" s="122">
        <v>0</v>
      </c>
      <c r="Y28" s="122">
        <v>0</v>
      </c>
      <c r="Z28" s="122">
        <v>0</v>
      </c>
      <c r="AA28" s="122">
        <v>0</v>
      </c>
      <c r="AB28" s="122">
        <v>0</v>
      </c>
      <c r="AC28" s="122">
        <f t="shared" si="9"/>
        <v>0</v>
      </c>
      <c r="AD28" s="122">
        <v>0</v>
      </c>
      <c r="AE28" s="122">
        <v>0</v>
      </c>
      <c r="AF28" s="122">
        <f t="shared" si="10"/>
        <v>3</v>
      </c>
      <c r="AG28" s="122">
        <v>3</v>
      </c>
      <c r="AH28" s="122">
        <v>0</v>
      </c>
      <c r="AI28" s="122">
        <v>0</v>
      </c>
      <c r="AJ28" s="122">
        <f t="shared" si="11"/>
        <v>3</v>
      </c>
      <c r="AK28" s="122"/>
      <c r="AL28" s="122">
        <v>0</v>
      </c>
      <c r="AM28" s="122">
        <v>0</v>
      </c>
      <c r="AN28" s="122">
        <v>0</v>
      </c>
      <c r="AO28" s="122">
        <v>0</v>
      </c>
      <c r="AP28" s="122">
        <v>0</v>
      </c>
      <c r="AQ28" s="122">
        <v>3</v>
      </c>
      <c r="AR28" s="122">
        <v>0</v>
      </c>
      <c r="AS28" s="122">
        <v>0</v>
      </c>
      <c r="AT28" s="122">
        <f t="shared" si="12"/>
        <v>0</v>
      </c>
      <c r="AU28" s="122">
        <v>0</v>
      </c>
      <c r="AV28" s="122">
        <v>0</v>
      </c>
      <c r="AW28" s="122">
        <v>0</v>
      </c>
      <c r="AX28" s="122">
        <v>0</v>
      </c>
      <c r="AY28" s="122">
        <v>0</v>
      </c>
      <c r="AZ28" s="122">
        <f t="shared" si="13"/>
        <v>3</v>
      </c>
      <c r="BA28" s="122">
        <v>3</v>
      </c>
      <c r="BB28" s="122">
        <v>0</v>
      </c>
      <c r="BC28" s="122">
        <v>0</v>
      </c>
    </row>
    <row r="29" spans="1:55" s="102" customFormat="1" ht="12" customHeight="1">
      <c r="A29" s="105" t="s">
        <v>114</v>
      </c>
      <c r="B29" s="106" t="s">
        <v>158</v>
      </c>
      <c r="C29" s="105" t="s">
        <v>112</v>
      </c>
      <c r="D29" s="122">
        <f t="shared" si="2"/>
        <v>1419</v>
      </c>
      <c r="E29" s="122">
        <f t="shared" si="3"/>
        <v>0</v>
      </c>
      <c r="F29" s="122">
        <v>0</v>
      </c>
      <c r="G29" s="122">
        <v>0</v>
      </c>
      <c r="H29" s="122">
        <f t="shared" si="4"/>
        <v>0</v>
      </c>
      <c r="I29" s="122">
        <v>0</v>
      </c>
      <c r="J29" s="122">
        <v>0</v>
      </c>
      <c r="K29" s="122">
        <f t="shared" si="5"/>
        <v>1419</v>
      </c>
      <c r="L29" s="122">
        <v>963</v>
      </c>
      <c r="M29" s="122">
        <v>456</v>
      </c>
      <c r="N29" s="122">
        <f t="shared" si="6"/>
        <v>1419</v>
      </c>
      <c r="O29" s="122">
        <f t="shared" si="7"/>
        <v>963</v>
      </c>
      <c r="P29" s="122">
        <v>963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f t="shared" si="8"/>
        <v>456</v>
      </c>
      <c r="W29" s="122">
        <v>456</v>
      </c>
      <c r="X29" s="122">
        <v>0</v>
      </c>
      <c r="Y29" s="122">
        <v>0</v>
      </c>
      <c r="Z29" s="122">
        <v>0</v>
      </c>
      <c r="AA29" s="122">
        <v>0</v>
      </c>
      <c r="AB29" s="122">
        <v>0</v>
      </c>
      <c r="AC29" s="122">
        <f t="shared" si="9"/>
        <v>0</v>
      </c>
      <c r="AD29" s="122">
        <v>0</v>
      </c>
      <c r="AE29" s="122">
        <v>0</v>
      </c>
      <c r="AF29" s="122">
        <f t="shared" si="10"/>
        <v>4</v>
      </c>
      <c r="AG29" s="122">
        <v>4</v>
      </c>
      <c r="AH29" s="122">
        <v>0</v>
      </c>
      <c r="AI29" s="122">
        <v>0</v>
      </c>
      <c r="AJ29" s="122">
        <f t="shared" si="11"/>
        <v>4</v>
      </c>
      <c r="AK29" s="122"/>
      <c r="AL29" s="122">
        <v>0</v>
      </c>
      <c r="AM29" s="122">
        <v>0</v>
      </c>
      <c r="AN29" s="122">
        <v>0</v>
      </c>
      <c r="AO29" s="122">
        <v>0</v>
      </c>
      <c r="AP29" s="122">
        <v>0</v>
      </c>
      <c r="AQ29" s="122">
        <v>4</v>
      </c>
      <c r="AR29" s="122">
        <v>0</v>
      </c>
      <c r="AS29" s="122">
        <v>0</v>
      </c>
      <c r="AT29" s="122">
        <f t="shared" si="12"/>
        <v>0</v>
      </c>
      <c r="AU29" s="122">
        <v>0</v>
      </c>
      <c r="AV29" s="122">
        <v>0</v>
      </c>
      <c r="AW29" s="122">
        <v>0</v>
      </c>
      <c r="AX29" s="122">
        <v>0</v>
      </c>
      <c r="AY29" s="122">
        <v>0</v>
      </c>
      <c r="AZ29" s="122">
        <f t="shared" si="13"/>
        <v>4</v>
      </c>
      <c r="BA29" s="122">
        <v>4</v>
      </c>
      <c r="BB29" s="122">
        <v>0</v>
      </c>
      <c r="BC29" s="122">
        <v>0</v>
      </c>
    </row>
    <row r="30" spans="1:55" s="102" customFormat="1" ht="12" customHeight="1">
      <c r="A30" s="105" t="s">
        <v>114</v>
      </c>
      <c r="B30" s="106" t="s">
        <v>159</v>
      </c>
      <c r="C30" s="105" t="s">
        <v>160</v>
      </c>
      <c r="D30" s="122">
        <f t="shared" si="2"/>
        <v>619</v>
      </c>
      <c r="E30" s="122">
        <f t="shared" si="3"/>
        <v>619</v>
      </c>
      <c r="F30" s="122">
        <v>184</v>
      </c>
      <c r="G30" s="122">
        <v>435</v>
      </c>
      <c r="H30" s="122">
        <f t="shared" si="4"/>
        <v>0</v>
      </c>
      <c r="I30" s="122">
        <v>0</v>
      </c>
      <c r="J30" s="122">
        <v>0</v>
      </c>
      <c r="K30" s="122">
        <f t="shared" si="5"/>
        <v>0</v>
      </c>
      <c r="L30" s="122">
        <v>0</v>
      </c>
      <c r="M30" s="122">
        <v>0</v>
      </c>
      <c r="N30" s="122">
        <f t="shared" si="6"/>
        <v>619</v>
      </c>
      <c r="O30" s="122">
        <f t="shared" si="7"/>
        <v>184</v>
      </c>
      <c r="P30" s="122">
        <v>184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f t="shared" si="8"/>
        <v>435</v>
      </c>
      <c r="W30" s="122">
        <v>435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22">
        <f t="shared" si="9"/>
        <v>0</v>
      </c>
      <c r="AD30" s="122">
        <v>0</v>
      </c>
      <c r="AE30" s="122">
        <v>0</v>
      </c>
      <c r="AF30" s="122">
        <f t="shared" si="10"/>
        <v>1</v>
      </c>
      <c r="AG30" s="122">
        <v>1</v>
      </c>
      <c r="AH30" s="122">
        <v>0</v>
      </c>
      <c r="AI30" s="122">
        <v>0</v>
      </c>
      <c r="AJ30" s="122">
        <f t="shared" si="11"/>
        <v>1</v>
      </c>
      <c r="AK30" s="122"/>
      <c r="AL30" s="122">
        <v>0</v>
      </c>
      <c r="AM30" s="122">
        <v>0</v>
      </c>
      <c r="AN30" s="122">
        <v>0</v>
      </c>
      <c r="AO30" s="122">
        <v>0</v>
      </c>
      <c r="AP30" s="122">
        <v>0</v>
      </c>
      <c r="AQ30" s="122">
        <v>1</v>
      </c>
      <c r="AR30" s="122">
        <v>0</v>
      </c>
      <c r="AS30" s="122">
        <v>0</v>
      </c>
      <c r="AT30" s="122">
        <f t="shared" si="12"/>
        <v>0</v>
      </c>
      <c r="AU30" s="122">
        <v>0</v>
      </c>
      <c r="AV30" s="122">
        <v>0</v>
      </c>
      <c r="AW30" s="122">
        <v>0</v>
      </c>
      <c r="AX30" s="122">
        <v>0</v>
      </c>
      <c r="AY30" s="122">
        <v>0</v>
      </c>
      <c r="AZ30" s="122">
        <f t="shared" si="13"/>
        <v>1</v>
      </c>
      <c r="BA30" s="122">
        <v>1</v>
      </c>
      <c r="BB30" s="122">
        <v>0</v>
      </c>
      <c r="BC30" s="122">
        <v>0</v>
      </c>
    </row>
    <row r="31" spans="1:55" s="102" customFormat="1" ht="12" customHeight="1">
      <c r="A31" s="105" t="s">
        <v>114</v>
      </c>
      <c r="B31" s="106" t="s">
        <v>161</v>
      </c>
      <c r="C31" s="105" t="s">
        <v>162</v>
      </c>
      <c r="D31" s="122">
        <f t="shared" si="2"/>
        <v>336</v>
      </c>
      <c r="E31" s="122">
        <f t="shared" si="3"/>
        <v>0</v>
      </c>
      <c r="F31" s="122">
        <v>0</v>
      </c>
      <c r="G31" s="122">
        <v>0</v>
      </c>
      <c r="H31" s="122">
        <f t="shared" si="4"/>
        <v>336</v>
      </c>
      <c r="I31" s="122">
        <v>112</v>
      </c>
      <c r="J31" s="122">
        <v>224</v>
      </c>
      <c r="K31" s="122">
        <f t="shared" si="5"/>
        <v>0</v>
      </c>
      <c r="L31" s="122">
        <v>0</v>
      </c>
      <c r="M31" s="122">
        <v>0</v>
      </c>
      <c r="N31" s="122">
        <f t="shared" si="6"/>
        <v>336</v>
      </c>
      <c r="O31" s="122">
        <f t="shared" si="7"/>
        <v>112</v>
      </c>
      <c r="P31" s="122">
        <v>112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f t="shared" si="8"/>
        <v>224</v>
      </c>
      <c r="W31" s="122">
        <v>224</v>
      </c>
      <c r="X31" s="122">
        <v>0</v>
      </c>
      <c r="Y31" s="122">
        <v>0</v>
      </c>
      <c r="Z31" s="122">
        <v>0</v>
      </c>
      <c r="AA31" s="122">
        <v>0</v>
      </c>
      <c r="AB31" s="122">
        <v>0</v>
      </c>
      <c r="AC31" s="122">
        <f t="shared" si="9"/>
        <v>0</v>
      </c>
      <c r="AD31" s="122">
        <v>0</v>
      </c>
      <c r="AE31" s="122">
        <v>0</v>
      </c>
      <c r="AF31" s="122">
        <f t="shared" si="10"/>
        <v>1</v>
      </c>
      <c r="AG31" s="122">
        <v>1</v>
      </c>
      <c r="AH31" s="122">
        <v>0</v>
      </c>
      <c r="AI31" s="122">
        <v>0</v>
      </c>
      <c r="AJ31" s="122">
        <f t="shared" si="11"/>
        <v>1</v>
      </c>
      <c r="AK31" s="122"/>
      <c r="AL31" s="122">
        <v>0</v>
      </c>
      <c r="AM31" s="122">
        <v>0</v>
      </c>
      <c r="AN31" s="122">
        <v>0</v>
      </c>
      <c r="AO31" s="122">
        <v>0</v>
      </c>
      <c r="AP31" s="122">
        <v>0</v>
      </c>
      <c r="AQ31" s="122">
        <v>1</v>
      </c>
      <c r="AR31" s="122">
        <v>0</v>
      </c>
      <c r="AS31" s="122">
        <v>0</v>
      </c>
      <c r="AT31" s="122">
        <f t="shared" si="12"/>
        <v>0</v>
      </c>
      <c r="AU31" s="122">
        <v>0</v>
      </c>
      <c r="AV31" s="122">
        <v>0</v>
      </c>
      <c r="AW31" s="122">
        <v>0</v>
      </c>
      <c r="AX31" s="122">
        <v>0</v>
      </c>
      <c r="AY31" s="122">
        <v>0</v>
      </c>
      <c r="AZ31" s="122">
        <f t="shared" si="13"/>
        <v>0</v>
      </c>
      <c r="BA31" s="122">
        <v>0</v>
      </c>
      <c r="BB31" s="122">
        <v>0</v>
      </c>
      <c r="BC31" s="122">
        <v>0</v>
      </c>
    </row>
    <row r="32" spans="1:55" s="102" customFormat="1" ht="12" customHeight="1">
      <c r="A32" s="105" t="s">
        <v>114</v>
      </c>
      <c r="B32" s="106" t="s">
        <v>163</v>
      </c>
      <c r="C32" s="105" t="s">
        <v>164</v>
      </c>
      <c r="D32" s="122">
        <f t="shared" si="2"/>
        <v>3163</v>
      </c>
      <c r="E32" s="122">
        <f t="shared" si="3"/>
        <v>0</v>
      </c>
      <c r="F32" s="122">
        <v>0</v>
      </c>
      <c r="G32" s="122">
        <v>0</v>
      </c>
      <c r="H32" s="122">
        <f t="shared" si="4"/>
        <v>0</v>
      </c>
      <c r="I32" s="122">
        <v>0</v>
      </c>
      <c r="J32" s="122">
        <v>0</v>
      </c>
      <c r="K32" s="122">
        <f t="shared" si="5"/>
        <v>3163</v>
      </c>
      <c r="L32" s="122">
        <v>2082</v>
      </c>
      <c r="M32" s="122">
        <v>1081</v>
      </c>
      <c r="N32" s="122">
        <f t="shared" si="6"/>
        <v>3163</v>
      </c>
      <c r="O32" s="122">
        <f t="shared" si="7"/>
        <v>2082</v>
      </c>
      <c r="P32" s="122">
        <v>2082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f t="shared" si="8"/>
        <v>1081</v>
      </c>
      <c r="W32" s="122">
        <v>1081</v>
      </c>
      <c r="X32" s="122">
        <v>0</v>
      </c>
      <c r="Y32" s="122">
        <v>0</v>
      </c>
      <c r="Z32" s="122">
        <v>0</v>
      </c>
      <c r="AA32" s="122">
        <v>0</v>
      </c>
      <c r="AB32" s="122">
        <v>0</v>
      </c>
      <c r="AC32" s="122">
        <f t="shared" si="9"/>
        <v>0</v>
      </c>
      <c r="AD32" s="122">
        <v>0</v>
      </c>
      <c r="AE32" s="122">
        <v>0</v>
      </c>
      <c r="AF32" s="122">
        <f t="shared" si="10"/>
        <v>9</v>
      </c>
      <c r="AG32" s="122">
        <v>9</v>
      </c>
      <c r="AH32" s="122">
        <v>0</v>
      </c>
      <c r="AI32" s="122">
        <v>0</v>
      </c>
      <c r="AJ32" s="122">
        <f t="shared" si="11"/>
        <v>9</v>
      </c>
      <c r="AK32" s="122">
        <v>9</v>
      </c>
      <c r="AL32" s="122">
        <v>0</v>
      </c>
      <c r="AM32" s="122">
        <v>0</v>
      </c>
      <c r="AN32" s="122">
        <v>0</v>
      </c>
      <c r="AO32" s="122">
        <v>0</v>
      </c>
      <c r="AP32" s="122">
        <v>0</v>
      </c>
      <c r="AQ32" s="122"/>
      <c r="AR32" s="122">
        <v>0</v>
      </c>
      <c r="AS32" s="122">
        <v>0</v>
      </c>
      <c r="AT32" s="122">
        <f t="shared" si="12"/>
        <v>9</v>
      </c>
      <c r="AU32" s="122">
        <v>9</v>
      </c>
      <c r="AV32" s="122">
        <v>0</v>
      </c>
      <c r="AW32" s="122">
        <v>0</v>
      </c>
      <c r="AX32" s="122">
        <v>0</v>
      </c>
      <c r="AY32" s="122">
        <v>0</v>
      </c>
      <c r="AZ32" s="122">
        <f t="shared" si="13"/>
        <v>9</v>
      </c>
      <c r="BA32" s="122">
        <v>9</v>
      </c>
      <c r="BB32" s="122">
        <v>0</v>
      </c>
      <c r="BC32" s="122">
        <v>0</v>
      </c>
    </row>
    <row r="33" spans="1:55" s="102" customFormat="1" ht="12" customHeight="1">
      <c r="A33" s="105" t="s">
        <v>114</v>
      </c>
      <c r="B33" s="106" t="s">
        <v>165</v>
      </c>
      <c r="C33" s="105" t="s">
        <v>166</v>
      </c>
      <c r="D33" s="122">
        <f t="shared" si="2"/>
        <v>9996</v>
      </c>
      <c r="E33" s="122">
        <f t="shared" si="3"/>
        <v>0</v>
      </c>
      <c r="F33" s="122">
        <v>0</v>
      </c>
      <c r="G33" s="122">
        <v>0</v>
      </c>
      <c r="H33" s="122">
        <f t="shared" si="4"/>
        <v>0</v>
      </c>
      <c r="I33" s="122">
        <v>0</v>
      </c>
      <c r="J33" s="122">
        <v>0</v>
      </c>
      <c r="K33" s="122">
        <f t="shared" si="5"/>
        <v>9996</v>
      </c>
      <c r="L33" s="122">
        <v>2704</v>
      </c>
      <c r="M33" s="122">
        <v>7292</v>
      </c>
      <c r="N33" s="122">
        <f t="shared" si="6"/>
        <v>9996</v>
      </c>
      <c r="O33" s="122">
        <f t="shared" si="7"/>
        <v>2704</v>
      </c>
      <c r="P33" s="122">
        <v>2704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f t="shared" si="8"/>
        <v>7292</v>
      </c>
      <c r="W33" s="122">
        <v>7292</v>
      </c>
      <c r="X33" s="122">
        <v>0</v>
      </c>
      <c r="Y33" s="122">
        <v>0</v>
      </c>
      <c r="Z33" s="122">
        <v>0</v>
      </c>
      <c r="AA33" s="122">
        <v>0</v>
      </c>
      <c r="AB33" s="122">
        <v>0</v>
      </c>
      <c r="AC33" s="122">
        <f t="shared" si="9"/>
        <v>0</v>
      </c>
      <c r="AD33" s="122">
        <v>0</v>
      </c>
      <c r="AE33" s="122">
        <v>0</v>
      </c>
      <c r="AF33" s="122">
        <f t="shared" si="10"/>
        <v>62</v>
      </c>
      <c r="AG33" s="122">
        <v>34</v>
      </c>
      <c r="AH33" s="122">
        <v>28</v>
      </c>
      <c r="AI33" s="122">
        <v>0</v>
      </c>
      <c r="AJ33" s="122">
        <f t="shared" si="11"/>
        <v>34</v>
      </c>
      <c r="AK33" s="122"/>
      <c r="AL33" s="122">
        <v>0</v>
      </c>
      <c r="AM33" s="122">
        <v>34</v>
      </c>
      <c r="AN33" s="122">
        <v>0</v>
      </c>
      <c r="AO33" s="122">
        <v>0</v>
      </c>
      <c r="AP33" s="122">
        <v>0</v>
      </c>
      <c r="AQ33" s="122">
        <v>0</v>
      </c>
      <c r="AR33" s="122">
        <v>0</v>
      </c>
      <c r="AS33" s="122">
        <v>0</v>
      </c>
      <c r="AT33" s="122">
        <f t="shared" si="12"/>
        <v>0</v>
      </c>
      <c r="AU33" s="122">
        <v>0</v>
      </c>
      <c r="AV33" s="122">
        <v>0</v>
      </c>
      <c r="AW33" s="122">
        <v>0</v>
      </c>
      <c r="AX33" s="122">
        <v>0</v>
      </c>
      <c r="AY33" s="122">
        <v>0</v>
      </c>
      <c r="AZ33" s="122">
        <f t="shared" si="13"/>
        <v>0</v>
      </c>
      <c r="BA33" s="122">
        <v>0</v>
      </c>
      <c r="BB33" s="122">
        <v>0</v>
      </c>
      <c r="BC33" s="122">
        <v>0</v>
      </c>
    </row>
    <row r="34" spans="1:55" s="102" customFormat="1" ht="12" customHeight="1">
      <c r="A34" s="105" t="s">
        <v>114</v>
      </c>
      <c r="B34" s="106" t="s">
        <v>167</v>
      </c>
      <c r="C34" s="105" t="s">
        <v>168</v>
      </c>
      <c r="D34" s="122">
        <f t="shared" si="2"/>
        <v>2868</v>
      </c>
      <c r="E34" s="122">
        <f t="shared" si="3"/>
        <v>0</v>
      </c>
      <c r="F34" s="122">
        <v>0</v>
      </c>
      <c r="G34" s="122">
        <v>0</v>
      </c>
      <c r="H34" s="122">
        <f t="shared" si="4"/>
        <v>0</v>
      </c>
      <c r="I34" s="122">
        <v>0</v>
      </c>
      <c r="J34" s="122">
        <v>0</v>
      </c>
      <c r="K34" s="122">
        <f t="shared" si="5"/>
        <v>2868</v>
      </c>
      <c r="L34" s="122">
        <v>1744</v>
      </c>
      <c r="M34" s="122">
        <v>1124</v>
      </c>
      <c r="N34" s="122">
        <f t="shared" si="6"/>
        <v>2868</v>
      </c>
      <c r="O34" s="122">
        <f t="shared" si="7"/>
        <v>1744</v>
      </c>
      <c r="P34" s="122">
        <v>1744</v>
      </c>
      <c r="Q34" s="122">
        <v>0</v>
      </c>
      <c r="R34" s="122">
        <v>0</v>
      </c>
      <c r="S34" s="122">
        <v>0</v>
      </c>
      <c r="T34" s="122">
        <v>0</v>
      </c>
      <c r="U34" s="122">
        <v>0</v>
      </c>
      <c r="V34" s="122">
        <f t="shared" si="8"/>
        <v>1124</v>
      </c>
      <c r="W34" s="122">
        <v>1124</v>
      </c>
      <c r="X34" s="122">
        <v>0</v>
      </c>
      <c r="Y34" s="122">
        <v>0</v>
      </c>
      <c r="Z34" s="122">
        <v>0</v>
      </c>
      <c r="AA34" s="122">
        <v>0</v>
      </c>
      <c r="AB34" s="122">
        <v>0</v>
      </c>
      <c r="AC34" s="122">
        <f t="shared" si="9"/>
        <v>0</v>
      </c>
      <c r="AD34" s="122">
        <v>0</v>
      </c>
      <c r="AE34" s="122">
        <v>0</v>
      </c>
      <c r="AF34" s="122">
        <f t="shared" si="10"/>
        <v>10</v>
      </c>
      <c r="AG34" s="122">
        <v>10</v>
      </c>
      <c r="AH34" s="122">
        <v>0</v>
      </c>
      <c r="AI34" s="122">
        <v>0</v>
      </c>
      <c r="AJ34" s="122">
        <f t="shared" si="11"/>
        <v>10</v>
      </c>
      <c r="AK34" s="122"/>
      <c r="AL34" s="122">
        <v>0</v>
      </c>
      <c r="AM34" s="122">
        <v>10</v>
      </c>
      <c r="AN34" s="122">
        <v>0</v>
      </c>
      <c r="AO34" s="122">
        <v>0</v>
      </c>
      <c r="AP34" s="122">
        <v>0</v>
      </c>
      <c r="AQ34" s="122">
        <v>0</v>
      </c>
      <c r="AR34" s="122">
        <v>0</v>
      </c>
      <c r="AS34" s="122">
        <v>0</v>
      </c>
      <c r="AT34" s="122">
        <f t="shared" si="12"/>
        <v>0</v>
      </c>
      <c r="AU34" s="122">
        <v>0</v>
      </c>
      <c r="AV34" s="122">
        <v>0</v>
      </c>
      <c r="AW34" s="122">
        <v>0</v>
      </c>
      <c r="AX34" s="122">
        <v>0</v>
      </c>
      <c r="AY34" s="122">
        <v>0</v>
      </c>
      <c r="AZ34" s="122">
        <f t="shared" si="13"/>
        <v>64</v>
      </c>
      <c r="BA34" s="122">
        <v>64</v>
      </c>
      <c r="BB34" s="122">
        <v>0</v>
      </c>
      <c r="BC34" s="122">
        <v>0</v>
      </c>
    </row>
    <row r="35" spans="1:55" s="102" customFormat="1" ht="12" customHeight="1">
      <c r="A35" s="105" t="s">
        <v>114</v>
      </c>
      <c r="B35" s="106" t="s">
        <v>169</v>
      </c>
      <c r="C35" s="105" t="s">
        <v>170</v>
      </c>
      <c r="D35" s="122">
        <f t="shared" si="2"/>
        <v>1390</v>
      </c>
      <c r="E35" s="122">
        <f t="shared" si="3"/>
        <v>0</v>
      </c>
      <c r="F35" s="122">
        <v>0</v>
      </c>
      <c r="G35" s="122">
        <v>0</v>
      </c>
      <c r="H35" s="122">
        <f t="shared" si="4"/>
        <v>0</v>
      </c>
      <c r="I35" s="122">
        <v>0</v>
      </c>
      <c r="J35" s="122">
        <v>0</v>
      </c>
      <c r="K35" s="122">
        <f t="shared" si="5"/>
        <v>1390</v>
      </c>
      <c r="L35" s="122">
        <v>1058</v>
      </c>
      <c r="M35" s="122">
        <v>332</v>
      </c>
      <c r="N35" s="122">
        <f t="shared" si="6"/>
        <v>1390</v>
      </c>
      <c r="O35" s="122">
        <f t="shared" si="7"/>
        <v>1058</v>
      </c>
      <c r="P35" s="122">
        <v>1058</v>
      </c>
      <c r="Q35" s="122">
        <v>0</v>
      </c>
      <c r="R35" s="122">
        <v>0</v>
      </c>
      <c r="S35" s="122">
        <v>0</v>
      </c>
      <c r="T35" s="122">
        <v>0</v>
      </c>
      <c r="U35" s="122">
        <v>0</v>
      </c>
      <c r="V35" s="122">
        <f t="shared" si="8"/>
        <v>332</v>
      </c>
      <c r="W35" s="122">
        <v>332</v>
      </c>
      <c r="X35" s="122">
        <v>0</v>
      </c>
      <c r="Y35" s="122">
        <v>0</v>
      </c>
      <c r="Z35" s="122">
        <v>0</v>
      </c>
      <c r="AA35" s="122">
        <v>0</v>
      </c>
      <c r="AB35" s="122">
        <v>0</v>
      </c>
      <c r="AC35" s="122">
        <f t="shared" si="9"/>
        <v>0</v>
      </c>
      <c r="AD35" s="122">
        <v>0</v>
      </c>
      <c r="AE35" s="122">
        <v>0</v>
      </c>
      <c r="AF35" s="122">
        <f t="shared" si="10"/>
        <v>289</v>
      </c>
      <c r="AG35" s="122">
        <v>289</v>
      </c>
      <c r="AH35" s="122">
        <v>0</v>
      </c>
      <c r="AI35" s="122">
        <v>0</v>
      </c>
      <c r="AJ35" s="122">
        <f t="shared" si="11"/>
        <v>289</v>
      </c>
      <c r="AK35" s="122"/>
      <c r="AL35" s="122">
        <v>0</v>
      </c>
      <c r="AM35" s="122">
        <v>4</v>
      </c>
      <c r="AN35" s="122">
        <v>0</v>
      </c>
      <c r="AO35" s="122">
        <v>0</v>
      </c>
      <c r="AP35" s="122">
        <v>285</v>
      </c>
      <c r="AQ35" s="122">
        <v>0</v>
      </c>
      <c r="AR35" s="122">
        <v>0</v>
      </c>
      <c r="AS35" s="122">
        <v>0</v>
      </c>
      <c r="AT35" s="122">
        <f t="shared" si="12"/>
        <v>0</v>
      </c>
      <c r="AU35" s="122">
        <v>0</v>
      </c>
      <c r="AV35" s="122">
        <v>0</v>
      </c>
      <c r="AW35" s="122">
        <v>0</v>
      </c>
      <c r="AX35" s="122">
        <v>0</v>
      </c>
      <c r="AY35" s="122">
        <v>0</v>
      </c>
      <c r="AZ35" s="122">
        <f t="shared" si="13"/>
        <v>0</v>
      </c>
      <c r="BA35" s="122">
        <v>0</v>
      </c>
      <c r="BB35" s="122">
        <v>0</v>
      </c>
      <c r="BC35" s="122">
        <v>0</v>
      </c>
    </row>
    <row r="36" spans="1:55" s="102" customFormat="1" ht="12" customHeight="1">
      <c r="A36" s="105" t="s">
        <v>114</v>
      </c>
      <c r="B36" s="106" t="s">
        <v>171</v>
      </c>
      <c r="C36" s="105" t="s">
        <v>172</v>
      </c>
      <c r="D36" s="122">
        <f t="shared" si="2"/>
        <v>918</v>
      </c>
      <c r="E36" s="122">
        <f t="shared" si="3"/>
        <v>0</v>
      </c>
      <c r="F36" s="122">
        <v>0</v>
      </c>
      <c r="G36" s="122">
        <v>0</v>
      </c>
      <c r="H36" s="122">
        <f t="shared" si="4"/>
        <v>0</v>
      </c>
      <c r="I36" s="122">
        <v>0</v>
      </c>
      <c r="J36" s="122">
        <v>0</v>
      </c>
      <c r="K36" s="122">
        <f t="shared" si="5"/>
        <v>918</v>
      </c>
      <c r="L36" s="122">
        <v>866</v>
      </c>
      <c r="M36" s="122">
        <v>52</v>
      </c>
      <c r="N36" s="122">
        <f t="shared" si="6"/>
        <v>918</v>
      </c>
      <c r="O36" s="122">
        <f t="shared" si="7"/>
        <v>866</v>
      </c>
      <c r="P36" s="122">
        <v>866</v>
      </c>
      <c r="Q36" s="122">
        <v>0</v>
      </c>
      <c r="R36" s="122">
        <v>0</v>
      </c>
      <c r="S36" s="122">
        <v>0</v>
      </c>
      <c r="T36" s="122">
        <v>0</v>
      </c>
      <c r="U36" s="122">
        <v>0</v>
      </c>
      <c r="V36" s="122">
        <f t="shared" si="8"/>
        <v>52</v>
      </c>
      <c r="W36" s="122">
        <v>52</v>
      </c>
      <c r="X36" s="122">
        <v>0</v>
      </c>
      <c r="Y36" s="122">
        <v>0</v>
      </c>
      <c r="Z36" s="122">
        <v>0</v>
      </c>
      <c r="AA36" s="122">
        <v>0</v>
      </c>
      <c r="AB36" s="122">
        <v>0</v>
      </c>
      <c r="AC36" s="122">
        <f t="shared" si="9"/>
        <v>0</v>
      </c>
      <c r="AD36" s="122">
        <v>0</v>
      </c>
      <c r="AE36" s="122">
        <v>0</v>
      </c>
      <c r="AF36" s="122">
        <f t="shared" si="10"/>
        <v>3</v>
      </c>
      <c r="AG36" s="122">
        <v>3</v>
      </c>
      <c r="AH36" s="122">
        <v>0</v>
      </c>
      <c r="AI36" s="122">
        <v>0</v>
      </c>
      <c r="AJ36" s="122">
        <f t="shared" si="11"/>
        <v>3</v>
      </c>
      <c r="AK36" s="122">
        <v>3</v>
      </c>
      <c r="AL36" s="122">
        <v>0</v>
      </c>
      <c r="AM36" s="122">
        <v>0</v>
      </c>
      <c r="AN36" s="122">
        <v>0</v>
      </c>
      <c r="AO36" s="122">
        <v>0</v>
      </c>
      <c r="AP36" s="122">
        <v>0</v>
      </c>
      <c r="AQ36" s="122">
        <v>0</v>
      </c>
      <c r="AR36" s="122">
        <v>0</v>
      </c>
      <c r="AS36" s="122">
        <v>0</v>
      </c>
      <c r="AT36" s="122">
        <f t="shared" si="12"/>
        <v>3</v>
      </c>
      <c r="AU36" s="122">
        <v>3</v>
      </c>
      <c r="AV36" s="122">
        <v>0</v>
      </c>
      <c r="AW36" s="122">
        <v>0</v>
      </c>
      <c r="AX36" s="122">
        <v>0</v>
      </c>
      <c r="AY36" s="122">
        <v>0</v>
      </c>
      <c r="AZ36" s="122">
        <f t="shared" si="13"/>
        <v>4</v>
      </c>
      <c r="BA36" s="122">
        <v>4</v>
      </c>
      <c r="BB36" s="122">
        <v>0</v>
      </c>
      <c r="BC36" s="122">
        <v>0</v>
      </c>
    </row>
    <row r="37" spans="1:55" s="102" customFormat="1" ht="12" customHeight="1">
      <c r="A37" s="105" t="s">
        <v>114</v>
      </c>
      <c r="B37" s="106" t="s">
        <v>173</v>
      </c>
      <c r="C37" s="105" t="s">
        <v>174</v>
      </c>
      <c r="D37" s="122">
        <f t="shared" si="2"/>
        <v>2681</v>
      </c>
      <c r="E37" s="122">
        <f t="shared" si="3"/>
        <v>0</v>
      </c>
      <c r="F37" s="122">
        <v>0</v>
      </c>
      <c r="G37" s="122">
        <v>0</v>
      </c>
      <c r="H37" s="122">
        <f t="shared" si="4"/>
        <v>0</v>
      </c>
      <c r="I37" s="122">
        <v>0</v>
      </c>
      <c r="J37" s="122">
        <v>0</v>
      </c>
      <c r="K37" s="122">
        <f t="shared" si="5"/>
        <v>2681</v>
      </c>
      <c r="L37" s="122">
        <v>2058</v>
      </c>
      <c r="M37" s="122">
        <v>623</v>
      </c>
      <c r="N37" s="122">
        <f t="shared" si="6"/>
        <v>2681</v>
      </c>
      <c r="O37" s="122">
        <f t="shared" si="7"/>
        <v>2058</v>
      </c>
      <c r="P37" s="122">
        <v>2058</v>
      </c>
      <c r="Q37" s="122">
        <v>0</v>
      </c>
      <c r="R37" s="122">
        <v>0</v>
      </c>
      <c r="S37" s="122">
        <v>0</v>
      </c>
      <c r="T37" s="122">
        <v>0</v>
      </c>
      <c r="U37" s="122">
        <v>0</v>
      </c>
      <c r="V37" s="122">
        <f t="shared" si="8"/>
        <v>623</v>
      </c>
      <c r="W37" s="122">
        <v>623</v>
      </c>
      <c r="X37" s="122">
        <v>0</v>
      </c>
      <c r="Y37" s="122">
        <v>0</v>
      </c>
      <c r="Z37" s="122">
        <v>0</v>
      </c>
      <c r="AA37" s="122">
        <v>0</v>
      </c>
      <c r="AB37" s="122">
        <v>0</v>
      </c>
      <c r="AC37" s="122">
        <f t="shared" si="9"/>
        <v>0</v>
      </c>
      <c r="AD37" s="122">
        <v>0</v>
      </c>
      <c r="AE37" s="122">
        <v>0</v>
      </c>
      <c r="AF37" s="122">
        <f t="shared" si="10"/>
        <v>0</v>
      </c>
      <c r="AG37" s="122">
        <v>0</v>
      </c>
      <c r="AH37" s="122">
        <v>0</v>
      </c>
      <c r="AI37" s="122">
        <v>0</v>
      </c>
      <c r="AJ37" s="122">
        <f t="shared" si="11"/>
        <v>0</v>
      </c>
      <c r="AK37" s="122"/>
      <c r="AL37" s="122">
        <v>0</v>
      </c>
      <c r="AM37" s="122">
        <v>0</v>
      </c>
      <c r="AN37" s="122">
        <v>0</v>
      </c>
      <c r="AO37" s="122">
        <v>0</v>
      </c>
      <c r="AP37" s="122">
        <v>0</v>
      </c>
      <c r="AQ37" s="122">
        <v>0</v>
      </c>
      <c r="AR37" s="122">
        <v>0</v>
      </c>
      <c r="AS37" s="122">
        <v>0</v>
      </c>
      <c r="AT37" s="122">
        <f t="shared" si="12"/>
        <v>0</v>
      </c>
      <c r="AU37" s="122">
        <v>0</v>
      </c>
      <c r="AV37" s="122">
        <v>0</v>
      </c>
      <c r="AW37" s="122">
        <v>0</v>
      </c>
      <c r="AX37" s="122">
        <v>0</v>
      </c>
      <c r="AY37" s="122">
        <v>0</v>
      </c>
      <c r="AZ37" s="122">
        <f t="shared" si="13"/>
        <v>0</v>
      </c>
      <c r="BA37" s="122">
        <v>0</v>
      </c>
      <c r="BB37" s="122">
        <v>0</v>
      </c>
      <c r="BC37" s="122">
        <v>0</v>
      </c>
    </row>
    <row r="38" spans="1:55" s="102" customFormat="1" ht="12" customHeight="1">
      <c r="A38" s="105" t="s">
        <v>114</v>
      </c>
      <c r="B38" s="106" t="s">
        <v>175</v>
      </c>
      <c r="C38" s="105" t="s">
        <v>176</v>
      </c>
      <c r="D38" s="122">
        <f t="shared" si="2"/>
        <v>485</v>
      </c>
      <c r="E38" s="122">
        <f t="shared" si="3"/>
        <v>0</v>
      </c>
      <c r="F38" s="122">
        <v>0</v>
      </c>
      <c r="G38" s="122">
        <v>0</v>
      </c>
      <c r="H38" s="122">
        <f t="shared" si="4"/>
        <v>0</v>
      </c>
      <c r="I38" s="122">
        <v>0</v>
      </c>
      <c r="J38" s="122">
        <v>0</v>
      </c>
      <c r="K38" s="122">
        <f t="shared" si="5"/>
        <v>485</v>
      </c>
      <c r="L38" s="122">
        <v>411</v>
      </c>
      <c r="M38" s="122">
        <v>74</v>
      </c>
      <c r="N38" s="122">
        <f t="shared" si="6"/>
        <v>485</v>
      </c>
      <c r="O38" s="122">
        <f t="shared" si="7"/>
        <v>411</v>
      </c>
      <c r="P38" s="122">
        <v>411</v>
      </c>
      <c r="Q38" s="122">
        <v>0</v>
      </c>
      <c r="R38" s="122">
        <v>0</v>
      </c>
      <c r="S38" s="122">
        <v>0</v>
      </c>
      <c r="T38" s="122">
        <v>0</v>
      </c>
      <c r="U38" s="122">
        <v>0</v>
      </c>
      <c r="V38" s="122">
        <f t="shared" si="8"/>
        <v>74</v>
      </c>
      <c r="W38" s="122">
        <v>74</v>
      </c>
      <c r="X38" s="122">
        <v>0</v>
      </c>
      <c r="Y38" s="122">
        <v>0</v>
      </c>
      <c r="Z38" s="122">
        <v>0</v>
      </c>
      <c r="AA38" s="122">
        <v>0</v>
      </c>
      <c r="AB38" s="122">
        <v>0</v>
      </c>
      <c r="AC38" s="122">
        <f t="shared" si="9"/>
        <v>0</v>
      </c>
      <c r="AD38" s="122">
        <v>0</v>
      </c>
      <c r="AE38" s="122">
        <v>0</v>
      </c>
      <c r="AF38" s="122">
        <f t="shared" si="10"/>
        <v>2</v>
      </c>
      <c r="AG38" s="122">
        <v>2</v>
      </c>
      <c r="AH38" s="122">
        <v>0</v>
      </c>
      <c r="AI38" s="122">
        <v>0</v>
      </c>
      <c r="AJ38" s="122">
        <f t="shared" si="11"/>
        <v>2</v>
      </c>
      <c r="AK38" s="122">
        <v>0</v>
      </c>
      <c r="AL38" s="122">
        <v>0</v>
      </c>
      <c r="AM38" s="122">
        <v>0</v>
      </c>
      <c r="AN38" s="122">
        <v>2</v>
      </c>
      <c r="AO38" s="122">
        <v>0</v>
      </c>
      <c r="AP38" s="122">
        <v>0</v>
      </c>
      <c r="AQ38" s="122">
        <v>0</v>
      </c>
      <c r="AR38" s="122">
        <v>0</v>
      </c>
      <c r="AS38" s="122">
        <v>0</v>
      </c>
      <c r="AT38" s="122">
        <f t="shared" si="12"/>
        <v>0</v>
      </c>
      <c r="AU38" s="122">
        <v>0</v>
      </c>
      <c r="AV38" s="122">
        <v>0</v>
      </c>
      <c r="AW38" s="122">
        <v>0</v>
      </c>
      <c r="AX38" s="122">
        <v>0</v>
      </c>
      <c r="AY38" s="122">
        <v>0</v>
      </c>
      <c r="AZ38" s="122">
        <f t="shared" si="13"/>
        <v>0</v>
      </c>
      <c r="BA38" s="122">
        <v>0</v>
      </c>
      <c r="BB38" s="122">
        <v>0</v>
      </c>
      <c r="BC38" s="122">
        <v>0</v>
      </c>
    </row>
    <row r="39" spans="1:55" s="102" customFormat="1" ht="12" customHeight="1">
      <c r="A39" s="105" t="s">
        <v>114</v>
      </c>
      <c r="B39" s="106" t="s">
        <v>177</v>
      </c>
      <c r="C39" s="105" t="s">
        <v>178</v>
      </c>
      <c r="D39" s="122">
        <f t="shared" si="2"/>
        <v>3719</v>
      </c>
      <c r="E39" s="122">
        <f t="shared" si="3"/>
        <v>0</v>
      </c>
      <c r="F39" s="122">
        <v>0</v>
      </c>
      <c r="G39" s="122">
        <v>0</v>
      </c>
      <c r="H39" s="122">
        <f t="shared" si="4"/>
        <v>0</v>
      </c>
      <c r="I39" s="122">
        <v>0</v>
      </c>
      <c r="J39" s="122">
        <v>0</v>
      </c>
      <c r="K39" s="122">
        <f t="shared" si="5"/>
        <v>3719</v>
      </c>
      <c r="L39" s="122">
        <v>2489</v>
      </c>
      <c r="M39" s="122">
        <v>1230</v>
      </c>
      <c r="N39" s="122">
        <f t="shared" si="6"/>
        <v>3719</v>
      </c>
      <c r="O39" s="122">
        <f t="shared" si="7"/>
        <v>2489</v>
      </c>
      <c r="P39" s="122">
        <v>2489</v>
      </c>
      <c r="Q39" s="122">
        <v>0</v>
      </c>
      <c r="R39" s="122">
        <v>0</v>
      </c>
      <c r="S39" s="122">
        <v>0</v>
      </c>
      <c r="T39" s="122">
        <v>0</v>
      </c>
      <c r="U39" s="122">
        <v>0</v>
      </c>
      <c r="V39" s="122">
        <f t="shared" si="8"/>
        <v>1230</v>
      </c>
      <c r="W39" s="122">
        <v>1230</v>
      </c>
      <c r="X39" s="122">
        <v>0</v>
      </c>
      <c r="Y39" s="122">
        <v>0</v>
      </c>
      <c r="Z39" s="122">
        <v>0</v>
      </c>
      <c r="AA39" s="122">
        <v>0</v>
      </c>
      <c r="AB39" s="122">
        <v>0</v>
      </c>
      <c r="AC39" s="122">
        <f t="shared" si="9"/>
        <v>0</v>
      </c>
      <c r="AD39" s="122">
        <v>0</v>
      </c>
      <c r="AE39" s="122">
        <v>0</v>
      </c>
      <c r="AF39" s="122">
        <f t="shared" si="10"/>
        <v>10</v>
      </c>
      <c r="AG39" s="122">
        <v>10</v>
      </c>
      <c r="AH39" s="122">
        <v>0</v>
      </c>
      <c r="AI39" s="122">
        <v>0</v>
      </c>
      <c r="AJ39" s="122">
        <f t="shared" si="11"/>
        <v>477</v>
      </c>
      <c r="AK39" s="122">
        <v>477</v>
      </c>
      <c r="AL39" s="122">
        <v>0</v>
      </c>
      <c r="AM39" s="122">
        <v>0</v>
      </c>
      <c r="AN39" s="122">
        <v>0</v>
      </c>
      <c r="AO39" s="122">
        <v>0</v>
      </c>
      <c r="AP39" s="122">
        <v>0</v>
      </c>
      <c r="AQ39" s="122">
        <v>0</v>
      </c>
      <c r="AR39" s="122">
        <v>0</v>
      </c>
      <c r="AS39" s="122">
        <v>0</v>
      </c>
      <c r="AT39" s="122">
        <f t="shared" si="12"/>
        <v>10</v>
      </c>
      <c r="AU39" s="122">
        <v>10</v>
      </c>
      <c r="AV39" s="122">
        <v>0</v>
      </c>
      <c r="AW39" s="122">
        <v>0</v>
      </c>
      <c r="AX39" s="122">
        <v>0</v>
      </c>
      <c r="AY39" s="122">
        <v>0</v>
      </c>
      <c r="AZ39" s="122">
        <f t="shared" si="13"/>
        <v>0</v>
      </c>
      <c r="BA39" s="122">
        <v>0</v>
      </c>
      <c r="BB39" s="122">
        <v>0</v>
      </c>
      <c r="BC39" s="122">
        <v>0</v>
      </c>
    </row>
    <row r="40" spans="1:55" s="102" customFormat="1" ht="12" customHeight="1">
      <c r="A40" s="105" t="s">
        <v>114</v>
      </c>
      <c r="B40" s="106" t="s">
        <v>179</v>
      </c>
      <c r="C40" s="105" t="s">
        <v>180</v>
      </c>
      <c r="D40" s="122">
        <f t="shared" si="2"/>
        <v>1746</v>
      </c>
      <c r="E40" s="122">
        <f t="shared" si="3"/>
        <v>0</v>
      </c>
      <c r="F40" s="122">
        <v>0</v>
      </c>
      <c r="G40" s="122">
        <v>0</v>
      </c>
      <c r="H40" s="122">
        <f t="shared" si="4"/>
        <v>0</v>
      </c>
      <c r="I40" s="122">
        <v>0</v>
      </c>
      <c r="J40" s="122">
        <v>0</v>
      </c>
      <c r="K40" s="122">
        <f t="shared" si="5"/>
        <v>1746</v>
      </c>
      <c r="L40" s="122">
        <v>1397</v>
      </c>
      <c r="M40" s="122">
        <v>349</v>
      </c>
      <c r="N40" s="122">
        <f t="shared" si="6"/>
        <v>1746</v>
      </c>
      <c r="O40" s="122">
        <f t="shared" si="7"/>
        <v>1397</v>
      </c>
      <c r="P40" s="122">
        <v>1397</v>
      </c>
      <c r="Q40" s="122">
        <v>0</v>
      </c>
      <c r="R40" s="122">
        <v>0</v>
      </c>
      <c r="S40" s="122">
        <v>0</v>
      </c>
      <c r="T40" s="122">
        <v>0</v>
      </c>
      <c r="U40" s="122">
        <v>0</v>
      </c>
      <c r="V40" s="122">
        <f t="shared" si="8"/>
        <v>349</v>
      </c>
      <c r="W40" s="122">
        <v>349</v>
      </c>
      <c r="X40" s="122">
        <v>0</v>
      </c>
      <c r="Y40" s="122">
        <v>0</v>
      </c>
      <c r="Z40" s="122">
        <v>0</v>
      </c>
      <c r="AA40" s="122">
        <v>0</v>
      </c>
      <c r="AB40" s="122">
        <v>0</v>
      </c>
      <c r="AC40" s="122">
        <f t="shared" si="9"/>
        <v>0</v>
      </c>
      <c r="AD40" s="122">
        <v>0</v>
      </c>
      <c r="AE40" s="122">
        <v>0</v>
      </c>
      <c r="AF40" s="122">
        <f t="shared" si="10"/>
        <v>4</v>
      </c>
      <c r="AG40" s="122">
        <v>4</v>
      </c>
      <c r="AH40" s="122">
        <v>0</v>
      </c>
      <c r="AI40" s="122">
        <v>0</v>
      </c>
      <c r="AJ40" s="122">
        <f t="shared" si="11"/>
        <v>224</v>
      </c>
      <c r="AK40" s="122">
        <v>224</v>
      </c>
      <c r="AL40" s="122">
        <v>0</v>
      </c>
      <c r="AM40" s="122">
        <v>0</v>
      </c>
      <c r="AN40" s="122">
        <v>0</v>
      </c>
      <c r="AO40" s="122">
        <v>0</v>
      </c>
      <c r="AP40" s="122">
        <v>0</v>
      </c>
      <c r="AQ40" s="122">
        <v>0</v>
      </c>
      <c r="AR40" s="122">
        <v>0</v>
      </c>
      <c r="AS40" s="122">
        <v>0</v>
      </c>
      <c r="AT40" s="122">
        <f t="shared" si="12"/>
        <v>4</v>
      </c>
      <c r="AU40" s="122">
        <v>4</v>
      </c>
      <c r="AV40" s="122">
        <v>0</v>
      </c>
      <c r="AW40" s="122">
        <v>0</v>
      </c>
      <c r="AX40" s="122">
        <v>0</v>
      </c>
      <c r="AY40" s="122">
        <v>0</v>
      </c>
      <c r="AZ40" s="122">
        <f t="shared" si="13"/>
        <v>0</v>
      </c>
      <c r="BA40" s="122">
        <v>0</v>
      </c>
      <c r="BB40" s="122">
        <v>0</v>
      </c>
      <c r="BC40" s="122">
        <v>0</v>
      </c>
    </row>
    <row r="41" spans="1:55" s="102" customFormat="1" ht="12" customHeight="1">
      <c r="A41" s="105" t="s">
        <v>114</v>
      </c>
      <c r="B41" s="106" t="s">
        <v>181</v>
      </c>
      <c r="C41" s="105" t="s">
        <v>182</v>
      </c>
      <c r="D41" s="122">
        <f t="shared" si="2"/>
        <v>2260</v>
      </c>
      <c r="E41" s="122">
        <f t="shared" si="3"/>
        <v>0</v>
      </c>
      <c r="F41" s="122">
        <v>0</v>
      </c>
      <c r="G41" s="122">
        <v>0</v>
      </c>
      <c r="H41" s="122">
        <f t="shared" si="4"/>
        <v>0</v>
      </c>
      <c r="I41" s="122">
        <v>0</v>
      </c>
      <c r="J41" s="122">
        <v>0</v>
      </c>
      <c r="K41" s="122">
        <f t="shared" si="5"/>
        <v>2260</v>
      </c>
      <c r="L41" s="122">
        <v>1896</v>
      </c>
      <c r="M41" s="122">
        <v>364</v>
      </c>
      <c r="N41" s="122">
        <f t="shared" si="6"/>
        <v>2260</v>
      </c>
      <c r="O41" s="122">
        <f t="shared" si="7"/>
        <v>1896</v>
      </c>
      <c r="P41" s="122">
        <v>1896</v>
      </c>
      <c r="Q41" s="122">
        <v>0</v>
      </c>
      <c r="R41" s="122">
        <v>0</v>
      </c>
      <c r="S41" s="122">
        <v>0</v>
      </c>
      <c r="T41" s="122">
        <v>0</v>
      </c>
      <c r="U41" s="122">
        <v>0</v>
      </c>
      <c r="V41" s="122">
        <f t="shared" si="8"/>
        <v>364</v>
      </c>
      <c r="W41" s="122">
        <v>364</v>
      </c>
      <c r="X41" s="122">
        <v>0</v>
      </c>
      <c r="Y41" s="122">
        <v>0</v>
      </c>
      <c r="Z41" s="122">
        <v>0</v>
      </c>
      <c r="AA41" s="122">
        <v>0</v>
      </c>
      <c r="AB41" s="122">
        <v>0</v>
      </c>
      <c r="AC41" s="122">
        <f t="shared" si="9"/>
        <v>0</v>
      </c>
      <c r="AD41" s="122">
        <v>0</v>
      </c>
      <c r="AE41" s="122">
        <v>0</v>
      </c>
      <c r="AF41" s="122">
        <f t="shared" si="10"/>
        <v>10</v>
      </c>
      <c r="AG41" s="122">
        <v>10</v>
      </c>
      <c r="AH41" s="122">
        <v>0</v>
      </c>
      <c r="AI41" s="122">
        <v>0</v>
      </c>
      <c r="AJ41" s="122">
        <f t="shared" si="11"/>
        <v>10</v>
      </c>
      <c r="AK41" s="122"/>
      <c r="AL41" s="122">
        <v>0</v>
      </c>
      <c r="AM41" s="122">
        <v>0</v>
      </c>
      <c r="AN41" s="122">
        <v>10</v>
      </c>
      <c r="AO41" s="122">
        <v>0</v>
      </c>
      <c r="AP41" s="122">
        <v>0</v>
      </c>
      <c r="AQ41" s="122">
        <v>0</v>
      </c>
      <c r="AR41" s="122">
        <v>0</v>
      </c>
      <c r="AS41" s="122">
        <v>0</v>
      </c>
      <c r="AT41" s="122">
        <f t="shared" si="12"/>
        <v>0</v>
      </c>
      <c r="AU41" s="122">
        <v>0</v>
      </c>
      <c r="AV41" s="122">
        <v>0</v>
      </c>
      <c r="AW41" s="122">
        <v>0</v>
      </c>
      <c r="AX41" s="122">
        <v>0</v>
      </c>
      <c r="AY41" s="122">
        <v>0</v>
      </c>
      <c r="AZ41" s="122">
        <f t="shared" si="13"/>
        <v>0</v>
      </c>
      <c r="BA41" s="122">
        <v>0</v>
      </c>
      <c r="BB41" s="122">
        <v>0</v>
      </c>
      <c r="BC41" s="122">
        <v>0</v>
      </c>
    </row>
    <row r="42" spans="1:55" s="102" customFormat="1" ht="12" customHeight="1">
      <c r="A42" s="105" t="s">
        <v>114</v>
      </c>
      <c r="B42" s="106" t="s">
        <v>183</v>
      </c>
      <c r="C42" s="105" t="s">
        <v>184</v>
      </c>
      <c r="D42" s="122">
        <f t="shared" si="2"/>
        <v>7500</v>
      </c>
      <c r="E42" s="122">
        <f t="shared" si="3"/>
        <v>0</v>
      </c>
      <c r="F42" s="122">
        <v>0</v>
      </c>
      <c r="G42" s="122">
        <v>0</v>
      </c>
      <c r="H42" s="122">
        <f t="shared" si="4"/>
        <v>0</v>
      </c>
      <c r="I42" s="122">
        <v>0</v>
      </c>
      <c r="J42" s="122">
        <v>0</v>
      </c>
      <c r="K42" s="122">
        <f t="shared" si="5"/>
        <v>7500</v>
      </c>
      <c r="L42" s="122">
        <v>4740</v>
      </c>
      <c r="M42" s="122">
        <v>2760</v>
      </c>
      <c r="N42" s="122">
        <f t="shared" si="6"/>
        <v>7500</v>
      </c>
      <c r="O42" s="122">
        <f t="shared" si="7"/>
        <v>4740</v>
      </c>
      <c r="P42" s="122">
        <v>4740</v>
      </c>
      <c r="Q42" s="122">
        <v>0</v>
      </c>
      <c r="R42" s="122">
        <v>0</v>
      </c>
      <c r="S42" s="122">
        <v>0</v>
      </c>
      <c r="T42" s="122">
        <v>0</v>
      </c>
      <c r="U42" s="122">
        <v>0</v>
      </c>
      <c r="V42" s="122">
        <f t="shared" si="8"/>
        <v>2760</v>
      </c>
      <c r="W42" s="122">
        <v>2760</v>
      </c>
      <c r="X42" s="122">
        <v>0</v>
      </c>
      <c r="Y42" s="122">
        <v>0</v>
      </c>
      <c r="Z42" s="122">
        <v>0</v>
      </c>
      <c r="AA42" s="122">
        <v>0</v>
      </c>
      <c r="AB42" s="122">
        <v>0</v>
      </c>
      <c r="AC42" s="122">
        <f t="shared" si="9"/>
        <v>0</v>
      </c>
      <c r="AD42" s="122">
        <v>0</v>
      </c>
      <c r="AE42" s="122">
        <v>0</v>
      </c>
      <c r="AF42" s="122">
        <f t="shared" si="10"/>
        <v>350</v>
      </c>
      <c r="AG42" s="122">
        <v>350</v>
      </c>
      <c r="AH42" s="122">
        <v>0</v>
      </c>
      <c r="AI42" s="122">
        <v>0</v>
      </c>
      <c r="AJ42" s="122">
        <f t="shared" si="11"/>
        <v>0</v>
      </c>
      <c r="AK42" s="122"/>
      <c r="AL42" s="122">
        <v>0</v>
      </c>
      <c r="AM42" s="122">
        <v>0</v>
      </c>
      <c r="AN42" s="122">
        <v>0</v>
      </c>
      <c r="AO42" s="122">
        <v>0</v>
      </c>
      <c r="AP42" s="122">
        <v>0</v>
      </c>
      <c r="AQ42" s="122">
        <v>0</v>
      </c>
      <c r="AR42" s="122">
        <v>0</v>
      </c>
      <c r="AS42" s="122">
        <v>0</v>
      </c>
      <c r="AT42" s="122">
        <f t="shared" si="12"/>
        <v>350</v>
      </c>
      <c r="AU42" s="122">
        <v>0</v>
      </c>
      <c r="AV42" s="122">
        <v>350</v>
      </c>
      <c r="AW42" s="122">
        <v>0</v>
      </c>
      <c r="AX42" s="122">
        <v>0</v>
      </c>
      <c r="AY42" s="122">
        <v>0</v>
      </c>
      <c r="AZ42" s="122">
        <f t="shared" si="13"/>
        <v>0</v>
      </c>
      <c r="BA42" s="122">
        <v>0</v>
      </c>
      <c r="BB42" s="122">
        <v>0</v>
      </c>
      <c r="BC42" s="122">
        <v>0</v>
      </c>
    </row>
    <row r="43" spans="1:55" s="102" customFormat="1" ht="12" customHeight="1">
      <c r="A43" s="105" t="s">
        <v>114</v>
      </c>
      <c r="B43" s="106" t="s">
        <v>185</v>
      </c>
      <c r="C43" s="105" t="s">
        <v>186</v>
      </c>
      <c r="D43" s="122">
        <f t="shared" si="2"/>
        <v>3309</v>
      </c>
      <c r="E43" s="122">
        <f t="shared" si="3"/>
        <v>0</v>
      </c>
      <c r="F43" s="122">
        <v>0</v>
      </c>
      <c r="G43" s="122">
        <v>0</v>
      </c>
      <c r="H43" s="122">
        <f t="shared" si="4"/>
        <v>0</v>
      </c>
      <c r="I43" s="122">
        <v>0</v>
      </c>
      <c r="J43" s="122">
        <v>0</v>
      </c>
      <c r="K43" s="122">
        <f t="shared" si="5"/>
        <v>3309</v>
      </c>
      <c r="L43" s="122">
        <v>2453</v>
      </c>
      <c r="M43" s="122">
        <v>856</v>
      </c>
      <c r="N43" s="122">
        <f t="shared" si="6"/>
        <v>3309</v>
      </c>
      <c r="O43" s="122">
        <f t="shared" si="7"/>
        <v>2453</v>
      </c>
      <c r="P43" s="122">
        <v>2453</v>
      </c>
      <c r="Q43" s="122">
        <v>0</v>
      </c>
      <c r="R43" s="122">
        <v>0</v>
      </c>
      <c r="S43" s="122">
        <v>0</v>
      </c>
      <c r="T43" s="122">
        <v>0</v>
      </c>
      <c r="U43" s="122">
        <v>0</v>
      </c>
      <c r="V43" s="122">
        <f t="shared" si="8"/>
        <v>856</v>
      </c>
      <c r="W43" s="122">
        <v>856</v>
      </c>
      <c r="X43" s="122">
        <v>0</v>
      </c>
      <c r="Y43" s="122">
        <v>0</v>
      </c>
      <c r="Z43" s="122">
        <v>0</v>
      </c>
      <c r="AA43" s="122">
        <v>0</v>
      </c>
      <c r="AB43" s="122">
        <v>0</v>
      </c>
      <c r="AC43" s="122">
        <f t="shared" si="9"/>
        <v>0</v>
      </c>
      <c r="AD43" s="122">
        <v>0</v>
      </c>
      <c r="AE43" s="122">
        <v>0</v>
      </c>
      <c r="AF43" s="122">
        <f t="shared" si="10"/>
        <v>193</v>
      </c>
      <c r="AG43" s="122">
        <v>193</v>
      </c>
      <c r="AH43" s="122">
        <v>0</v>
      </c>
      <c r="AI43" s="122">
        <v>0</v>
      </c>
      <c r="AJ43" s="122">
        <f t="shared" si="11"/>
        <v>193</v>
      </c>
      <c r="AK43" s="122"/>
      <c r="AL43" s="122">
        <v>0</v>
      </c>
      <c r="AM43" s="122">
        <v>4</v>
      </c>
      <c r="AN43" s="122">
        <v>0</v>
      </c>
      <c r="AO43" s="122">
        <v>0</v>
      </c>
      <c r="AP43" s="122">
        <v>0</v>
      </c>
      <c r="AQ43" s="122">
        <v>153</v>
      </c>
      <c r="AR43" s="122">
        <v>0</v>
      </c>
      <c r="AS43" s="122">
        <v>36</v>
      </c>
      <c r="AT43" s="122">
        <f t="shared" si="12"/>
        <v>0</v>
      </c>
      <c r="AU43" s="122">
        <v>0</v>
      </c>
      <c r="AV43" s="122">
        <v>0</v>
      </c>
      <c r="AW43" s="122">
        <v>0</v>
      </c>
      <c r="AX43" s="122">
        <v>0</v>
      </c>
      <c r="AY43" s="122">
        <v>0</v>
      </c>
      <c r="AZ43" s="122">
        <f t="shared" si="13"/>
        <v>0</v>
      </c>
      <c r="BA43" s="122">
        <v>0</v>
      </c>
      <c r="BB43" s="122">
        <v>0</v>
      </c>
      <c r="BC43" s="122">
        <v>0</v>
      </c>
    </row>
    <row r="44" spans="1:55" s="102" customFormat="1" ht="12" customHeight="1">
      <c r="A44" s="105" t="s">
        <v>114</v>
      </c>
      <c r="B44" s="106" t="s">
        <v>187</v>
      </c>
      <c r="C44" s="105" t="s">
        <v>188</v>
      </c>
      <c r="D44" s="122">
        <f t="shared" si="2"/>
        <v>2539</v>
      </c>
      <c r="E44" s="122">
        <f t="shared" si="3"/>
        <v>0</v>
      </c>
      <c r="F44" s="122">
        <v>0</v>
      </c>
      <c r="G44" s="122">
        <v>0</v>
      </c>
      <c r="H44" s="122">
        <f t="shared" si="4"/>
        <v>0</v>
      </c>
      <c r="I44" s="122">
        <v>0</v>
      </c>
      <c r="J44" s="122">
        <v>0</v>
      </c>
      <c r="K44" s="122">
        <f t="shared" si="5"/>
        <v>2539</v>
      </c>
      <c r="L44" s="122">
        <v>1884</v>
      </c>
      <c r="M44" s="122">
        <v>655</v>
      </c>
      <c r="N44" s="122">
        <f t="shared" si="6"/>
        <v>2539</v>
      </c>
      <c r="O44" s="122">
        <f t="shared" si="7"/>
        <v>1884</v>
      </c>
      <c r="P44" s="122">
        <v>1884</v>
      </c>
      <c r="Q44" s="122">
        <v>0</v>
      </c>
      <c r="R44" s="122">
        <v>0</v>
      </c>
      <c r="S44" s="122">
        <v>0</v>
      </c>
      <c r="T44" s="122">
        <v>0</v>
      </c>
      <c r="U44" s="122">
        <v>0</v>
      </c>
      <c r="V44" s="122">
        <f t="shared" si="8"/>
        <v>655</v>
      </c>
      <c r="W44" s="122">
        <v>655</v>
      </c>
      <c r="X44" s="122">
        <v>0</v>
      </c>
      <c r="Y44" s="122">
        <v>0</v>
      </c>
      <c r="Z44" s="122">
        <v>0</v>
      </c>
      <c r="AA44" s="122">
        <v>0</v>
      </c>
      <c r="AB44" s="122">
        <v>0</v>
      </c>
      <c r="AC44" s="122">
        <f t="shared" si="9"/>
        <v>0</v>
      </c>
      <c r="AD44" s="122">
        <v>0</v>
      </c>
      <c r="AE44" s="122">
        <v>0</v>
      </c>
      <c r="AF44" s="122">
        <f t="shared" si="10"/>
        <v>0</v>
      </c>
      <c r="AG44" s="122">
        <v>0</v>
      </c>
      <c r="AH44" s="122">
        <v>0</v>
      </c>
      <c r="AI44" s="122">
        <v>0</v>
      </c>
      <c r="AJ44" s="122">
        <f t="shared" si="11"/>
        <v>119</v>
      </c>
      <c r="AK44" s="122"/>
      <c r="AL44" s="122">
        <v>119</v>
      </c>
      <c r="AM44" s="122">
        <v>0</v>
      </c>
      <c r="AN44" s="122">
        <v>0</v>
      </c>
      <c r="AO44" s="122">
        <v>0</v>
      </c>
      <c r="AP44" s="122">
        <v>0</v>
      </c>
      <c r="AQ44" s="122">
        <v>0</v>
      </c>
      <c r="AR44" s="122">
        <v>0</v>
      </c>
      <c r="AS44" s="122">
        <v>0</v>
      </c>
      <c r="AT44" s="122">
        <f t="shared" si="12"/>
        <v>0</v>
      </c>
      <c r="AU44" s="122">
        <v>0</v>
      </c>
      <c r="AV44" s="122">
        <v>0</v>
      </c>
      <c r="AW44" s="122">
        <v>0</v>
      </c>
      <c r="AX44" s="122">
        <v>0</v>
      </c>
      <c r="AY44" s="122">
        <v>0</v>
      </c>
      <c r="AZ44" s="122">
        <f t="shared" si="13"/>
        <v>0</v>
      </c>
      <c r="BA44" s="122">
        <v>0</v>
      </c>
      <c r="BB44" s="122">
        <v>0</v>
      </c>
      <c r="BC44" s="122">
        <v>0</v>
      </c>
    </row>
    <row r="45" spans="1:55" s="102" customFormat="1" ht="12" customHeight="1">
      <c r="A45" s="105" t="s">
        <v>114</v>
      </c>
      <c r="B45" s="106" t="s">
        <v>189</v>
      </c>
      <c r="C45" s="105" t="s">
        <v>190</v>
      </c>
      <c r="D45" s="122">
        <f t="shared" si="2"/>
        <v>809</v>
      </c>
      <c r="E45" s="122">
        <f t="shared" si="3"/>
        <v>0</v>
      </c>
      <c r="F45" s="122">
        <v>0</v>
      </c>
      <c r="G45" s="122">
        <v>0</v>
      </c>
      <c r="H45" s="122">
        <f t="shared" si="4"/>
        <v>0</v>
      </c>
      <c r="I45" s="122">
        <v>0</v>
      </c>
      <c r="J45" s="122">
        <v>0</v>
      </c>
      <c r="K45" s="122">
        <f t="shared" si="5"/>
        <v>809</v>
      </c>
      <c r="L45" s="122">
        <v>550</v>
      </c>
      <c r="M45" s="122">
        <v>259</v>
      </c>
      <c r="N45" s="122">
        <f t="shared" si="6"/>
        <v>812</v>
      </c>
      <c r="O45" s="122">
        <f t="shared" si="7"/>
        <v>550</v>
      </c>
      <c r="P45" s="122">
        <v>550</v>
      </c>
      <c r="Q45" s="122">
        <v>0</v>
      </c>
      <c r="R45" s="122">
        <v>0</v>
      </c>
      <c r="S45" s="122">
        <v>0</v>
      </c>
      <c r="T45" s="122">
        <v>0</v>
      </c>
      <c r="U45" s="122">
        <v>0</v>
      </c>
      <c r="V45" s="122">
        <f t="shared" si="8"/>
        <v>259</v>
      </c>
      <c r="W45" s="122">
        <v>259</v>
      </c>
      <c r="X45" s="122">
        <v>0</v>
      </c>
      <c r="Y45" s="122">
        <v>0</v>
      </c>
      <c r="Z45" s="122">
        <v>0</v>
      </c>
      <c r="AA45" s="122">
        <v>0</v>
      </c>
      <c r="AB45" s="122">
        <v>0</v>
      </c>
      <c r="AC45" s="122">
        <f t="shared" si="9"/>
        <v>3</v>
      </c>
      <c r="AD45" s="122">
        <v>3</v>
      </c>
      <c r="AE45" s="122">
        <v>0</v>
      </c>
      <c r="AF45" s="122">
        <f t="shared" si="10"/>
        <v>48</v>
      </c>
      <c r="AG45" s="122">
        <v>48</v>
      </c>
      <c r="AH45" s="122">
        <v>0</v>
      </c>
      <c r="AI45" s="122">
        <v>0</v>
      </c>
      <c r="AJ45" s="122">
        <f t="shared" si="11"/>
        <v>48</v>
      </c>
      <c r="AK45" s="122"/>
      <c r="AL45" s="122">
        <v>0</v>
      </c>
      <c r="AM45" s="122">
        <v>1</v>
      </c>
      <c r="AN45" s="122">
        <v>0</v>
      </c>
      <c r="AO45" s="122">
        <v>0</v>
      </c>
      <c r="AP45" s="122">
        <v>0</v>
      </c>
      <c r="AQ45" s="122">
        <v>38</v>
      </c>
      <c r="AR45" s="122">
        <v>0</v>
      </c>
      <c r="AS45" s="122">
        <v>9</v>
      </c>
      <c r="AT45" s="122">
        <f t="shared" si="12"/>
        <v>0</v>
      </c>
      <c r="AU45" s="122">
        <v>0</v>
      </c>
      <c r="AV45" s="122">
        <v>0</v>
      </c>
      <c r="AW45" s="122">
        <v>0</v>
      </c>
      <c r="AX45" s="122">
        <v>0</v>
      </c>
      <c r="AY45" s="122">
        <v>0</v>
      </c>
      <c r="AZ45" s="122">
        <f t="shared" si="13"/>
        <v>0</v>
      </c>
      <c r="BA45" s="122">
        <v>0</v>
      </c>
      <c r="BB45" s="122">
        <v>0</v>
      </c>
      <c r="BC45" s="122">
        <v>0</v>
      </c>
    </row>
    <row r="46" spans="1:55" s="102" customFormat="1" ht="12" customHeight="1">
      <c r="A46" s="105" t="s">
        <v>114</v>
      </c>
      <c r="B46" s="106" t="s">
        <v>191</v>
      </c>
      <c r="C46" s="105" t="s">
        <v>192</v>
      </c>
      <c r="D46" s="122">
        <f t="shared" si="2"/>
        <v>647</v>
      </c>
      <c r="E46" s="122">
        <f t="shared" si="3"/>
        <v>0</v>
      </c>
      <c r="F46" s="122">
        <v>0</v>
      </c>
      <c r="G46" s="122">
        <v>0</v>
      </c>
      <c r="H46" s="122">
        <f t="shared" si="4"/>
        <v>0</v>
      </c>
      <c r="I46" s="122">
        <v>0</v>
      </c>
      <c r="J46" s="122">
        <v>0</v>
      </c>
      <c r="K46" s="122">
        <f t="shared" si="5"/>
        <v>647</v>
      </c>
      <c r="L46" s="122">
        <v>483</v>
      </c>
      <c r="M46" s="122">
        <v>164</v>
      </c>
      <c r="N46" s="122">
        <f t="shared" si="6"/>
        <v>647</v>
      </c>
      <c r="O46" s="122">
        <f t="shared" si="7"/>
        <v>483</v>
      </c>
      <c r="P46" s="122">
        <v>483</v>
      </c>
      <c r="Q46" s="122">
        <v>0</v>
      </c>
      <c r="R46" s="122">
        <v>0</v>
      </c>
      <c r="S46" s="122">
        <v>0</v>
      </c>
      <c r="T46" s="122">
        <v>0</v>
      </c>
      <c r="U46" s="122">
        <v>0</v>
      </c>
      <c r="V46" s="122">
        <f t="shared" si="8"/>
        <v>164</v>
      </c>
      <c r="W46" s="122">
        <v>164</v>
      </c>
      <c r="X46" s="122">
        <v>0</v>
      </c>
      <c r="Y46" s="122">
        <v>0</v>
      </c>
      <c r="Z46" s="122">
        <v>0</v>
      </c>
      <c r="AA46" s="122">
        <v>0</v>
      </c>
      <c r="AB46" s="122">
        <v>0</v>
      </c>
      <c r="AC46" s="122">
        <f t="shared" si="9"/>
        <v>0</v>
      </c>
      <c r="AD46" s="122">
        <v>0</v>
      </c>
      <c r="AE46" s="122">
        <v>0</v>
      </c>
      <c r="AF46" s="122">
        <f t="shared" si="10"/>
        <v>38</v>
      </c>
      <c r="AG46" s="122">
        <v>38</v>
      </c>
      <c r="AH46" s="122">
        <v>0</v>
      </c>
      <c r="AI46" s="122">
        <v>0</v>
      </c>
      <c r="AJ46" s="122">
        <f t="shared" si="11"/>
        <v>38</v>
      </c>
      <c r="AK46" s="122"/>
      <c r="AL46" s="122">
        <v>0</v>
      </c>
      <c r="AM46" s="122">
        <v>1</v>
      </c>
      <c r="AN46" s="122">
        <v>0</v>
      </c>
      <c r="AO46" s="122">
        <v>0</v>
      </c>
      <c r="AP46" s="122">
        <v>0</v>
      </c>
      <c r="AQ46" s="122">
        <v>30</v>
      </c>
      <c r="AR46" s="122">
        <v>0</v>
      </c>
      <c r="AS46" s="122">
        <v>7</v>
      </c>
      <c r="AT46" s="122">
        <f t="shared" si="12"/>
        <v>0</v>
      </c>
      <c r="AU46" s="122">
        <v>0</v>
      </c>
      <c r="AV46" s="122">
        <v>0</v>
      </c>
      <c r="AW46" s="122">
        <v>0</v>
      </c>
      <c r="AX46" s="122">
        <v>0</v>
      </c>
      <c r="AY46" s="122">
        <v>0</v>
      </c>
      <c r="AZ46" s="122">
        <f t="shared" si="13"/>
        <v>0</v>
      </c>
      <c r="BA46" s="122">
        <v>0</v>
      </c>
      <c r="BB46" s="122">
        <v>0</v>
      </c>
      <c r="BC46" s="122">
        <v>0</v>
      </c>
    </row>
    <row r="47" spans="1:55" s="102" customFormat="1" ht="12" customHeight="1">
      <c r="A47" s="105" t="s">
        <v>114</v>
      </c>
      <c r="B47" s="106" t="s">
        <v>193</v>
      </c>
      <c r="C47" s="105" t="s">
        <v>194</v>
      </c>
      <c r="D47" s="122">
        <f t="shared" si="2"/>
        <v>4484</v>
      </c>
      <c r="E47" s="122">
        <f t="shared" si="3"/>
        <v>0</v>
      </c>
      <c r="F47" s="122">
        <v>0</v>
      </c>
      <c r="G47" s="122">
        <v>0</v>
      </c>
      <c r="H47" s="122">
        <f t="shared" si="4"/>
        <v>0</v>
      </c>
      <c r="I47" s="122">
        <v>0</v>
      </c>
      <c r="J47" s="122">
        <v>0</v>
      </c>
      <c r="K47" s="122">
        <f t="shared" si="5"/>
        <v>4484</v>
      </c>
      <c r="L47" s="122">
        <v>2213</v>
      </c>
      <c r="M47" s="122">
        <v>2271</v>
      </c>
      <c r="N47" s="122">
        <f t="shared" si="6"/>
        <v>4484</v>
      </c>
      <c r="O47" s="122">
        <f t="shared" si="7"/>
        <v>2213</v>
      </c>
      <c r="P47" s="122">
        <v>2213</v>
      </c>
      <c r="Q47" s="122">
        <v>0</v>
      </c>
      <c r="R47" s="122">
        <v>0</v>
      </c>
      <c r="S47" s="122">
        <v>0</v>
      </c>
      <c r="T47" s="122">
        <v>0</v>
      </c>
      <c r="U47" s="122">
        <v>0</v>
      </c>
      <c r="V47" s="122">
        <f t="shared" si="8"/>
        <v>2271</v>
      </c>
      <c r="W47" s="122">
        <v>2271</v>
      </c>
      <c r="X47" s="122">
        <v>0</v>
      </c>
      <c r="Y47" s="122">
        <v>0</v>
      </c>
      <c r="Z47" s="122">
        <v>0</v>
      </c>
      <c r="AA47" s="122">
        <v>0</v>
      </c>
      <c r="AB47" s="122">
        <v>0</v>
      </c>
      <c r="AC47" s="122">
        <f t="shared" si="9"/>
        <v>0</v>
      </c>
      <c r="AD47" s="122">
        <v>0</v>
      </c>
      <c r="AE47" s="122">
        <v>0</v>
      </c>
      <c r="AF47" s="122">
        <f t="shared" si="10"/>
        <v>271</v>
      </c>
      <c r="AG47" s="122">
        <v>271</v>
      </c>
      <c r="AH47" s="122">
        <v>0</v>
      </c>
      <c r="AI47" s="122">
        <v>0</v>
      </c>
      <c r="AJ47" s="122">
        <f t="shared" si="11"/>
        <v>271</v>
      </c>
      <c r="AK47" s="122">
        <v>271</v>
      </c>
      <c r="AL47" s="122">
        <v>0</v>
      </c>
      <c r="AM47" s="122">
        <v>0</v>
      </c>
      <c r="AN47" s="122">
        <v>0</v>
      </c>
      <c r="AO47" s="122">
        <v>0</v>
      </c>
      <c r="AP47" s="122">
        <v>0</v>
      </c>
      <c r="AQ47" s="122">
        <v>0</v>
      </c>
      <c r="AR47" s="122">
        <v>0</v>
      </c>
      <c r="AS47" s="122">
        <v>0</v>
      </c>
      <c r="AT47" s="122">
        <f t="shared" si="12"/>
        <v>271</v>
      </c>
      <c r="AU47" s="122">
        <v>271</v>
      </c>
      <c r="AV47" s="122">
        <v>0</v>
      </c>
      <c r="AW47" s="122">
        <v>0</v>
      </c>
      <c r="AX47" s="122">
        <v>0</v>
      </c>
      <c r="AY47" s="122">
        <v>0</v>
      </c>
      <c r="AZ47" s="122">
        <f t="shared" si="13"/>
        <v>0</v>
      </c>
      <c r="BA47" s="122">
        <v>0</v>
      </c>
      <c r="BB47" s="122">
        <v>0</v>
      </c>
      <c r="BC47" s="122">
        <v>0</v>
      </c>
    </row>
    <row r="48" spans="1:55" s="102" customFormat="1" ht="12" customHeight="1">
      <c r="A48" s="105" t="s">
        <v>114</v>
      </c>
      <c r="B48" s="106" t="s">
        <v>195</v>
      </c>
      <c r="C48" s="105" t="s">
        <v>196</v>
      </c>
      <c r="D48" s="122">
        <f t="shared" si="2"/>
        <v>2970</v>
      </c>
      <c r="E48" s="122">
        <f t="shared" si="3"/>
        <v>0</v>
      </c>
      <c r="F48" s="122">
        <v>0</v>
      </c>
      <c r="G48" s="122">
        <v>0</v>
      </c>
      <c r="H48" s="122">
        <f t="shared" si="4"/>
        <v>0</v>
      </c>
      <c r="I48" s="122">
        <v>0</v>
      </c>
      <c r="J48" s="122">
        <v>0</v>
      </c>
      <c r="K48" s="122">
        <f t="shared" si="5"/>
        <v>2970</v>
      </c>
      <c r="L48" s="122">
        <v>1088</v>
      </c>
      <c r="M48" s="122">
        <v>1882</v>
      </c>
      <c r="N48" s="122">
        <f t="shared" si="6"/>
        <v>2970</v>
      </c>
      <c r="O48" s="122">
        <f t="shared" si="7"/>
        <v>1088</v>
      </c>
      <c r="P48" s="122">
        <v>1088</v>
      </c>
      <c r="Q48" s="122">
        <v>0</v>
      </c>
      <c r="R48" s="122">
        <v>0</v>
      </c>
      <c r="S48" s="122">
        <v>0</v>
      </c>
      <c r="T48" s="122">
        <v>0</v>
      </c>
      <c r="U48" s="122">
        <v>0</v>
      </c>
      <c r="V48" s="122">
        <f t="shared" si="8"/>
        <v>1882</v>
      </c>
      <c r="W48" s="122">
        <v>1882</v>
      </c>
      <c r="X48" s="122">
        <v>0</v>
      </c>
      <c r="Y48" s="122">
        <v>0</v>
      </c>
      <c r="Z48" s="122">
        <v>0</v>
      </c>
      <c r="AA48" s="122">
        <v>0</v>
      </c>
      <c r="AB48" s="122">
        <v>0</v>
      </c>
      <c r="AC48" s="122">
        <f t="shared" si="9"/>
        <v>0</v>
      </c>
      <c r="AD48" s="122">
        <v>0</v>
      </c>
      <c r="AE48" s="122">
        <v>0</v>
      </c>
      <c r="AF48" s="122">
        <f t="shared" si="10"/>
        <v>180</v>
      </c>
      <c r="AG48" s="122">
        <v>180</v>
      </c>
      <c r="AH48" s="122">
        <v>0</v>
      </c>
      <c r="AI48" s="122">
        <v>0</v>
      </c>
      <c r="AJ48" s="122">
        <f t="shared" si="11"/>
        <v>180</v>
      </c>
      <c r="AK48" s="122"/>
      <c r="AL48" s="122">
        <v>0</v>
      </c>
      <c r="AM48" s="122">
        <v>0</v>
      </c>
      <c r="AN48" s="122">
        <v>180</v>
      </c>
      <c r="AO48" s="122">
        <v>0</v>
      </c>
      <c r="AP48" s="122">
        <v>0</v>
      </c>
      <c r="AQ48" s="122">
        <v>0</v>
      </c>
      <c r="AR48" s="122">
        <v>0</v>
      </c>
      <c r="AS48" s="122">
        <v>0</v>
      </c>
      <c r="AT48" s="122">
        <f t="shared" si="12"/>
        <v>0</v>
      </c>
      <c r="AU48" s="122">
        <v>0</v>
      </c>
      <c r="AV48" s="122">
        <v>0</v>
      </c>
      <c r="AW48" s="122">
        <v>0</v>
      </c>
      <c r="AX48" s="122">
        <v>0</v>
      </c>
      <c r="AY48" s="122">
        <v>0</v>
      </c>
      <c r="AZ48" s="122">
        <f t="shared" si="13"/>
        <v>0</v>
      </c>
      <c r="BA48" s="122">
        <v>0</v>
      </c>
      <c r="BB48" s="122">
        <v>0</v>
      </c>
      <c r="BC48" s="122">
        <v>0</v>
      </c>
    </row>
    <row r="49" spans="1:55" s="102" customFormat="1" ht="12" customHeight="1">
      <c r="A49" s="105" t="s">
        <v>114</v>
      </c>
      <c r="B49" s="106" t="s">
        <v>197</v>
      </c>
      <c r="C49" s="105" t="s">
        <v>198</v>
      </c>
      <c r="D49" s="122">
        <f t="shared" si="2"/>
        <v>1771</v>
      </c>
      <c r="E49" s="122">
        <f t="shared" si="3"/>
        <v>0</v>
      </c>
      <c r="F49" s="122">
        <v>0</v>
      </c>
      <c r="G49" s="122">
        <v>0</v>
      </c>
      <c r="H49" s="122">
        <f t="shared" si="4"/>
        <v>0</v>
      </c>
      <c r="I49" s="122">
        <v>0</v>
      </c>
      <c r="J49" s="122">
        <v>0</v>
      </c>
      <c r="K49" s="122">
        <f t="shared" si="5"/>
        <v>1771</v>
      </c>
      <c r="L49" s="122">
        <v>459</v>
      </c>
      <c r="M49" s="122">
        <v>1312</v>
      </c>
      <c r="N49" s="122">
        <f t="shared" si="6"/>
        <v>1931</v>
      </c>
      <c r="O49" s="122">
        <f t="shared" si="7"/>
        <v>539</v>
      </c>
      <c r="P49" s="122">
        <v>459</v>
      </c>
      <c r="Q49" s="122">
        <v>0</v>
      </c>
      <c r="R49" s="122">
        <v>0</v>
      </c>
      <c r="S49" s="122">
        <v>0</v>
      </c>
      <c r="T49" s="122">
        <v>80</v>
      </c>
      <c r="U49" s="122">
        <v>0</v>
      </c>
      <c r="V49" s="122">
        <f t="shared" si="8"/>
        <v>1312</v>
      </c>
      <c r="W49" s="122">
        <v>1312</v>
      </c>
      <c r="X49" s="122">
        <v>0</v>
      </c>
      <c r="Y49" s="122">
        <v>0</v>
      </c>
      <c r="Z49" s="122">
        <v>0</v>
      </c>
      <c r="AA49" s="122">
        <v>0</v>
      </c>
      <c r="AB49" s="122">
        <v>0</v>
      </c>
      <c r="AC49" s="122">
        <f t="shared" si="9"/>
        <v>80</v>
      </c>
      <c r="AD49" s="122">
        <v>80</v>
      </c>
      <c r="AE49" s="122">
        <v>0</v>
      </c>
      <c r="AF49" s="122">
        <f t="shared" si="10"/>
        <v>7</v>
      </c>
      <c r="AG49" s="122">
        <v>7</v>
      </c>
      <c r="AH49" s="122">
        <v>0</v>
      </c>
      <c r="AI49" s="122">
        <v>0</v>
      </c>
      <c r="AJ49" s="122">
        <f t="shared" si="11"/>
        <v>0</v>
      </c>
      <c r="AK49" s="122"/>
      <c r="AL49" s="122">
        <v>0</v>
      </c>
      <c r="AM49" s="122">
        <v>0</v>
      </c>
      <c r="AN49" s="122">
        <v>0</v>
      </c>
      <c r="AO49" s="122">
        <v>0</v>
      </c>
      <c r="AP49" s="122">
        <v>0</v>
      </c>
      <c r="AQ49" s="122">
        <v>0</v>
      </c>
      <c r="AR49" s="122">
        <v>0</v>
      </c>
      <c r="AS49" s="122">
        <v>0</v>
      </c>
      <c r="AT49" s="122">
        <f t="shared" si="12"/>
        <v>7</v>
      </c>
      <c r="AU49" s="122">
        <v>7</v>
      </c>
      <c r="AV49" s="122">
        <v>0</v>
      </c>
      <c r="AW49" s="122">
        <v>0</v>
      </c>
      <c r="AX49" s="122">
        <v>0</v>
      </c>
      <c r="AY49" s="122">
        <v>0</v>
      </c>
      <c r="AZ49" s="122">
        <f t="shared" si="13"/>
        <v>0</v>
      </c>
      <c r="BA49" s="122">
        <v>0</v>
      </c>
      <c r="BB49" s="122">
        <v>0</v>
      </c>
      <c r="BC49" s="122">
        <v>0</v>
      </c>
    </row>
    <row r="50" spans="1:55" s="102" customFormat="1" ht="12" customHeight="1">
      <c r="A50" s="105" t="s">
        <v>114</v>
      </c>
      <c r="B50" s="106" t="s">
        <v>199</v>
      </c>
      <c r="C50" s="105" t="s">
        <v>200</v>
      </c>
      <c r="D50" s="122">
        <f t="shared" si="2"/>
        <v>2200</v>
      </c>
      <c r="E50" s="122">
        <f t="shared" si="3"/>
        <v>0</v>
      </c>
      <c r="F50" s="122">
        <v>0</v>
      </c>
      <c r="G50" s="122">
        <v>0</v>
      </c>
      <c r="H50" s="122">
        <f t="shared" si="4"/>
        <v>813</v>
      </c>
      <c r="I50" s="122">
        <v>813</v>
      </c>
      <c r="J50" s="122">
        <v>0</v>
      </c>
      <c r="K50" s="122">
        <f t="shared" si="5"/>
        <v>1387</v>
      </c>
      <c r="L50" s="122">
        <v>0</v>
      </c>
      <c r="M50" s="122">
        <v>1387</v>
      </c>
      <c r="N50" s="122">
        <f t="shared" si="6"/>
        <v>2200</v>
      </c>
      <c r="O50" s="122">
        <f t="shared" si="7"/>
        <v>813</v>
      </c>
      <c r="P50" s="122">
        <v>813</v>
      </c>
      <c r="Q50" s="122">
        <v>0</v>
      </c>
      <c r="R50" s="122">
        <v>0</v>
      </c>
      <c r="S50" s="122">
        <v>0</v>
      </c>
      <c r="T50" s="122">
        <v>0</v>
      </c>
      <c r="U50" s="122">
        <v>0</v>
      </c>
      <c r="V50" s="122">
        <f t="shared" si="8"/>
        <v>1387</v>
      </c>
      <c r="W50" s="122">
        <v>1387</v>
      </c>
      <c r="X50" s="122">
        <v>0</v>
      </c>
      <c r="Y50" s="122">
        <v>0</v>
      </c>
      <c r="Z50" s="122">
        <v>0</v>
      </c>
      <c r="AA50" s="122">
        <v>0</v>
      </c>
      <c r="AB50" s="122">
        <v>0</v>
      </c>
      <c r="AC50" s="122">
        <f t="shared" si="9"/>
        <v>0</v>
      </c>
      <c r="AD50" s="122">
        <v>0</v>
      </c>
      <c r="AE50" s="122">
        <v>0</v>
      </c>
      <c r="AF50" s="122">
        <f t="shared" si="10"/>
        <v>221</v>
      </c>
      <c r="AG50" s="122">
        <v>221</v>
      </c>
      <c r="AH50" s="122">
        <v>0</v>
      </c>
      <c r="AI50" s="122">
        <v>0</v>
      </c>
      <c r="AJ50" s="122">
        <f t="shared" si="11"/>
        <v>221</v>
      </c>
      <c r="AK50" s="122"/>
      <c r="AL50" s="122">
        <v>0</v>
      </c>
      <c r="AM50" s="122">
        <v>221</v>
      </c>
      <c r="AN50" s="122">
        <v>0</v>
      </c>
      <c r="AO50" s="122">
        <v>0</v>
      </c>
      <c r="AP50" s="122">
        <v>0</v>
      </c>
      <c r="AQ50" s="122">
        <v>0</v>
      </c>
      <c r="AR50" s="122">
        <v>0</v>
      </c>
      <c r="AS50" s="122">
        <v>0</v>
      </c>
      <c r="AT50" s="122">
        <f t="shared" si="12"/>
        <v>0</v>
      </c>
      <c r="AU50" s="122">
        <v>0</v>
      </c>
      <c r="AV50" s="122">
        <v>0</v>
      </c>
      <c r="AW50" s="122">
        <v>0</v>
      </c>
      <c r="AX50" s="122">
        <v>0</v>
      </c>
      <c r="AY50" s="122">
        <v>0</v>
      </c>
      <c r="AZ50" s="122">
        <f t="shared" si="13"/>
        <v>28</v>
      </c>
      <c r="BA50" s="122">
        <v>28</v>
      </c>
      <c r="BB50" s="122">
        <v>0</v>
      </c>
      <c r="BC50" s="122">
        <v>0</v>
      </c>
    </row>
    <row r="51" spans="1:55" s="102" customFormat="1" ht="12" customHeight="1">
      <c r="A51" s="105" t="s">
        <v>114</v>
      </c>
      <c r="B51" s="106" t="s">
        <v>201</v>
      </c>
      <c r="C51" s="105" t="s">
        <v>202</v>
      </c>
      <c r="D51" s="122">
        <f t="shared" si="2"/>
        <v>393</v>
      </c>
      <c r="E51" s="122">
        <f t="shared" si="3"/>
        <v>0</v>
      </c>
      <c r="F51" s="122">
        <v>0</v>
      </c>
      <c r="G51" s="122">
        <v>0</v>
      </c>
      <c r="H51" s="122">
        <f t="shared" si="4"/>
        <v>102</v>
      </c>
      <c r="I51" s="122">
        <v>102</v>
      </c>
      <c r="J51" s="122">
        <v>0</v>
      </c>
      <c r="K51" s="122">
        <f t="shared" si="5"/>
        <v>291</v>
      </c>
      <c r="L51" s="122">
        <v>0</v>
      </c>
      <c r="M51" s="122">
        <v>291</v>
      </c>
      <c r="N51" s="122">
        <f t="shared" si="6"/>
        <v>393</v>
      </c>
      <c r="O51" s="122">
        <f t="shared" si="7"/>
        <v>102</v>
      </c>
      <c r="P51" s="122">
        <v>102</v>
      </c>
      <c r="Q51" s="122">
        <v>0</v>
      </c>
      <c r="R51" s="122">
        <v>0</v>
      </c>
      <c r="S51" s="122">
        <v>0</v>
      </c>
      <c r="T51" s="122">
        <v>0</v>
      </c>
      <c r="U51" s="122">
        <v>0</v>
      </c>
      <c r="V51" s="122">
        <f t="shared" si="8"/>
        <v>291</v>
      </c>
      <c r="W51" s="122">
        <v>291</v>
      </c>
      <c r="X51" s="122">
        <v>0</v>
      </c>
      <c r="Y51" s="122">
        <v>0</v>
      </c>
      <c r="Z51" s="122">
        <v>0</v>
      </c>
      <c r="AA51" s="122">
        <v>0</v>
      </c>
      <c r="AB51" s="122">
        <v>0</v>
      </c>
      <c r="AC51" s="122">
        <f t="shared" si="9"/>
        <v>0</v>
      </c>
      <c r="AD51" s="122">
        <v>0</v>
      </c>
      <c r="AE51" s="122">
        <v>0</v>
      </c>
      <c r="AF51" s="122">
        <f t="shared" si="10"/>
        <v>40</v>
      </c>
      <c r="AG51" s="122">
        <v>40</v>
      </c>
      <c r="AH51" s="122">
        <v>0</v>
      </c>
      <c r="AI51" s="122">
        <v>0</v>
      </c>
      <c r="AJ51" s="122">
        <f t="shared" si="11"/>
        <v>40</v>
      </c>
      <c r="AK51" s="122"/>
      <c r="AL51" s="122">
        <v>0</v>
      </c>
      <c r="AM51" s="122">
        <v>40</v>
      </c>
      <c r="AN51" s="122">
        <v>0</v>
      </c>
      <c r="AO51" s="122">
        <v>0</v>
      </c>
      <c r="AP51" s="122">
        <v>0</v>
      </c>
      <c r="AQ51" s="122">
        <v>0</v>
      </c>
      <c r="AR51" s="122">
        <v>0</v>
      </c>
      <c r="AS51" s="122">
        <v>0</v>
      </c>
      <c r="AT51" s="122">
        <f t="shared" si="12"/>
        <v>0</v>
      </c>
      <c r="AU51" s="122">
        <v>0</v>
      </c>
      <c r="AV51" s="122">
        <v>0</v>
      </c>
      <c r="AW51" s="122">
        <v>0</v>
      </c>
      <c r="AX51" s="122">
        <v>0</v>
      </c>
      <c r="AY51" s="122">
        <v>0</v>
      </c>
      <c r="AZ51" s="122">
        <f t="shared" si="13"/>
        <v>5</v>
      </c>
      <c r="BA51" s="122">
        <v>5</v>
      </c>
      <c r="BB51" s="122">
        <v>0</v>
      </c>
      <c r="BC51" s="122">
        <v>0</v>
      </c>
    </row>
    <row r="52" spans="1:55" s="102" customFormat="1" ht="12" customHeight="1">
      <c r="A52" s="105" t="s">
        <v>114</v>
      </c>
      <c r="B52" s="106" t="s">
        <v>203</v>
      </c>
      <c r="C52" s="105" t="s">
        <v>204</v>
      </c>
      <c r="D52" s="122">
        <f t="shared" si="2"/>
        <v>864</v>
      </c>
      <c r="E52" s="122">
        <f t="shared" si="3"/>
        <v>0</v>
      </c>
      <c r="F52" s="122">
        <v>0</v>
      </c>
      <c r="G52" s="122">
        <v>0</v>
      </c>
      <c r="H52" s="122">
        <f t="shared" si="4"/>
        <v>0</v>
      </c>
      <c r="I52" s="122">
        <v>0</v>
      </c>
      <c r="J52" s="122">
        <v>0</v>
      </c>
      <c r="K52" s="122">
        <f t="shared" si="5"/>
        <v>864</v>
      </c>
      <c r="L52" s="122">
        <v>224</v>
      </c>
      <c r="M52" s="122">
        <v>640</v>
      </c>
      <c r="N52" s="122">
        <f t="shared" si="6"/>
        <v>864</v>
      </c>
      <c r="O52" s="122">
        <f t="shared" si="7"/>
        <v>224</v>
      </c>
      <c r="P52" s="122">
        <v>224</v>
      </c>
      <c r="Q52" s="122">
        <v>0</v>
      </c>
      <c r="R52" s="122">
        <v>0</v>
      </c>
      <c r="S52" s="122">
        <v>0</v>
      </c>
      <c r="T52" s="122">
        <v>0</v>
      </c>
      <c r="U52" s="122">
        <v>0</v>
      </c>
      <c r="V52" s="122">
        <f t="shared" si="8"/>
        <v>640</v>
      </c>
      <c r="W52" s="122">
        <v>640</v>
      </c>
      <c r="X52" s="122">
        <v>0</v>
      </c>
      <c r="Y52" s="122">
        <v>0</v>
      </c>
      <c r="Z52" s="122">
        <v>0</v>
      </c>
      <c r="AA52" s="122">
        <v>0</v>
      </c>
      <c r="AB52" s="122">
        <v>0</v>
      </c>
      <c r="AC52" s="122">
        <f t="shared" si="9"/>
        <v>0</v>
      </c>
      <c r="AD52" s="122">
        <v>0</v>
      </c>
      <c r="AE52" s="122">
        <v>0</v>
      </c>
      <c r="AF52" s="122">
        <f t="shared" si="10"/>
        <v>1</v>
      </c>
      <c r="AG52" s="122">
        <v>1</v>
      </c>
      <c r="AH52" s="122">
        <v>0</v>
      </c>
      <c r="AI52" s="122">
        <v>0</v>
      </c>
      <c r="AJ52" s="122">
        <f t="shared" si="11"/>
        <v>0</v>
      </c>
      <c r="AK52" s="122"/>
      <c r="AL52" s="122">
        <v>0</v>
      </c>
      <c r="AM52" s="122">
        <v>0</v>
      </c>
      <c r="AN52" s="122">
        <v>0</v>
      </c>
      <c r="AO52" s="122">
        <v>0</v>
      </c>
      <c r="AP52" s="122">
        <v>0</v>
      </c>
      <c r="AQ52" s="122">
        <v>0</v>
      </c>
      <c r="AR52" s="122">
        <v>0</v>
      </c>
      <c r="AS52" s="122">
        <v>0</v>
      </c>
      <c r="AT52" s="122">
        <f t="shared" si="12"/>
        <v>1</v>
      </c>
      <c r="AU52" s="122">
        <v>1</v>
      </c>
      <c r="AV52" s="122">
        <v>0</v>
      </c>
      <c r="AW52" s="122">
        <v>0</v>
      </c>
      <c r="AX52" s="122">
        <v>0</v>
      </c>
      <c r="AY52" s="122">
        <v>0</v>
      </c>
      <c r="AZ52" s="122">
        <f t="shared" si="13"/>
        <v>5</v>
      </c>
      <c r="BA52" s="122">
        <v>5</v>
      </c>
      <c r="BB52" s="122">
        <v>0</v>
      </c>
      <c r="BC52" s="122">
        <v>0</v>
      </c>
    </row>
    <row r="53" spans="1:55" s="102" customFormat="1" ht="12" customHeight="1">
      <c r="A53" s="105" t="s">
        <v>114</v>
      </c>
      <c r="B53" s="106" t="s">
        <v>205</v>
      </c>
      <c r="C53" s="105" t="s">
        <v>206</v>
      </c>
      <c r="D53" s="122">
        <f t="shared" si="2"/>
        <v>1679</v>
      </c>
      <c r="E53" s="122">
        <f t="shared" si="3"/>
        <v>0</v>
      </c>
      <c r="F53" s="122">
        <v>0</v>
      </c>
      <c r="G53" s="122">
        <v>0</v>
      </c>
      <c r="H53" s="122">
        <f t="shared" si="4"/>
        <v>0</v>
      </c>
      <c r="I53" s="122">
        <v>0</v>
      </c>
      <c r="J53" s="122">
        <v>0</v>
      </c>
      <c r="K53" s="122">
        <f t="shared" si="5"/>
        <v>1679</v>
      </c>
      <c r="L53" s="122">
        <v>232</v>
      </c>
      <c r="M53" s="122">
        <v>1447</v>
      </c>
      <c r="N53" s="122">
        <f t="shared" si="6"/>
        <v>1679</v>
      </c>
      <c r="O53" s="122">
        <f t="shared" si="7"/>
        <v>232</v>
      </c>
      <c r="P53" s="122">
        <v>232</v>
      </c>
      <c r="Q53" s="122">
        <v>0</v>
      </c>
      <c r="R53" s="122">
        <v>0</v>
      </c>
      <c r="S53" s="122">
        <v>0</v>
      </c>
      <c r="T53" s="122">
        <v>0</v>
      </c>
      <c r="U53" s="122">
        <v>0</v>
      </c>
      <c r="V53" s="122">
        <f t="shared" si="8"/>
        <v>1447</v>
      </c>
      <c r="W53" s="122">
        <v>1447</v>
      </c>
      <c r="X53" s="122">
        <v>0</v>
      </c>
      <c r="Y53" s="122">
        <v>0</v>
      </c>
      <c r="Z53" s="122">
        <v>0</v>
      </c>
      <c r="AA53" s="122">
        <v>0</v>
      </c>
      <c r="AB53" s="122">
        <v>0</v>
      </c>
      <c r="AC53" s="122">
        <f t="shared" si="9"/>
        <v>0</v>
      </c>
      <c r="AD53" s="122">
        <v>0</v>
      </c>
      <c r="AE53" s="122">
        <v>0</v>
      </c>
      <c r="AF53" s="122">
        <f t="shared" si="10"/>
        <v>7</v>
      </c>
      <c r="AG53" s="122">
        <v>7</v>
      </c>
      <c r="AH53" s="122">
        <v>0</v>
      </c>
      <c r="AI53" s="122">
        <v>0</v>
      </c>
      <c r="AJ53" s="122">
        <f t="shared" si="11"/>
        <v>0</v>
      </c>
      <c r="AK53" s="122"/>
      <c r="AL53" s="122">
        <v>0</v>
      </c>
      <c r="AM53" s="122">
        <v>0</v>
      </c>
      <c r="AN53" s="122">
        <v>0</v>
      </c>
      <c r="AO53" s="122">
        <v>0</v>
      </c>
      <c r="AP53" s="122">
        <v>0</v>
      </c>
      <c r="AQ53" s="122">
        <v>0</v>
      </c>
      <c r="AR53" s="122">
        <v>0</v>
      </c>
      <c r="AS53" s="122">
        <v>0</v>
      </c>
      <c r="AT53" s="122">
        <f t="shared" si="12"/>
        <v>7</v>
      </c>
      <c r="AU53" s="122">
        <v>7</v>
      </c>
      <c r="AV53" s="122">
        <v>0</v>
      </c>
      <c r="AW53" s="122">
        <v>0</v>
      </c>
      <c r="AX53" s="122">
        <v>0</v>
      </c>
      <c r="AY53" s="122">
        <v>0</v>
      </c>
      <c r="AZ53" s="122">
        <f t="shared" si="13"/>
        <v>0</v>
      </c>
      <c r="BA53" s="122">
        <v>0</v>
      </c>
      <c r="BB53" s="122">
        <v>0</v>
      </c>
      <c r="BC53" s="122">
        <v>0</v>
      </c>
    </row>
    <row r="54" spans="1:55" s="102" customFormat="1" ht="12" customHeight="1">
      <c r="A54" s="105" t="s">
        <v>114</v>
      </c>
      <c r="B54" s="106" t="s">
        <v>207</v>
      </c>
      <c r="C54" s="105" t="s">
        <v>208</v>
      </c>
      <c r="D54" s="122">
        <f t="shared" si="2"/>
        <v>356</v>
      </c>
      <c r="E54" s="122">
        <f t="shared" si="3"/>
        <v>0</v>
      </c>
      <c r="F54" s="122">
        <v>0</v>
      </c>
      <c r="G54" s="122">
        <v>0</v>
      </c>
      <c r="H54" s="122">
        <f t="shared" si="4"/>
        <v>0</v>
      </c>
      <c r="I54" s="122">
        <v>0</v>
      </c>
      <c r="J54" s="122">
        <v>0</v>
      </c>
      <c r="K54" s="122">
        <f t="shared" si="5"/>
        <v>356</v>
      </c>
      <c r="L54" s="122">
        <v>100</v>
      </c>
      <c r="M54" s="122">
        <v>256</v>
      </c>
      <c r="N54" s="122">
        <f t="shared" si="6"/>
        <v>356</v>
      </c>
      <c r="O54" s="122">
        <f t="shared" si="7"/>
        <v>100</v>
      </c>
      <c r="P54" s="122">
        <v>100</v>
      </c>
      <c r="Q54" s="122">
        <v>0</v>
      </c>
      <c r="R54" s="122">
        <v>0</v>
      </c>
      <c r="S54" s="122">
        <v>0</v>
      </c>
      <c r="T54" s="122">
        <v>0</v>
      </c>
      <c r="U54" s="122">
        <v>0</v>
      </c>
      <c r="V54" s="122">
        <f t="shared" si="8"/>
        <v>256</v>
      </c>
      <c r="W54" s="122">
        <v>256</v>
      </c>
      <c r="X54" s="122">
        <v>0</v>
      </c>
      <c r="Y54" s="122">
        <v>0</v>
      </c>
      <c r="Z54" s="122">
        <v>0</v>
      </c>
      <c r="AA54" s="122">
        <v>0</v>
      </c>
      <c r="AB54" s="122">
        <v>0</v>
      </c>
      <c r="AC54" s="122">
        <f t="shared" si="9"/>
        <v>0</v>
      </c>
      <c r="AD54" s="122">
        <v>0</v>
      </c>
      <c r="AE54" s="122">
        <v>0</v>
      </c>
      <c r="AF54" s="122">
        <f t="shared" si="10"/>
        <v>2</v>
      </c>
      <c r="AG54" s="122">
        <v>2</v>
      </c>
      <c r="AH54" s="122">
        <v>0</v>
      </c>
      <c r="AI54" s="122">
        <v>0</v>
      </c>
      <c r="AJ54" s="122">
        <f t="shared" si="11"/>
        <v>0</v>
      </c>
      <c r="AK54" s="122"/>
      <c r="AL54" s="122">
        <v>0</v>
      </c>
      <c r="AM54" s="122">
        <v>0</v>
      </c>
      <c r="AN54" s="122">
        <v>0</v>
      </c>
      <c r="AO54" s="122">
        <v>0</v>
      </c>
      <c r="AP54" s="122">
        <v>0</v>
      </c>
      <c r="AQ54" s="122">
        <v>0</v>
      </c>
      <c r="AR54" s="122">
        <v>0</v>
      </c>
      <c r="AS54" s="122">
        <v>0</v>
      </c>
      <c r="AT54" s="122">
        <f t="shared" si="12"/>
        <v>2</v>
      </c>
      <c r="AU54" s="122">
        <v>2</v>
      </c>
      <c r="AV54" s="122">
        <v>0</v>
      </c>
      <c r="AW54" s="122">
        <v>0</v>
      </c>
      <c r="AX54" s="122">
        <v>0</v>
      </c>
      <c r="AY54" s="122">
        <v>0</v>
      </c>
      <c r="AZ54" s="122">
        <f t="shared" si="13"/>
        <v>0</v>
      </c>
      <c r="BA54" s="122">
        <v>0</v>
      </c>
      <c r="BB54" s="122">
        <v>0</v>
      </c>
      <c r="BC54" s="122">
        <v>0</v>
      </c>
    </row>
    <row r="55" spans="1:55" s="102" customFormat="1" ht="12" customHeight="1">
      <c r="A55" s="105" t="s">
        <v>114</v>
      </c>
      <c r="B55" s="106" t="s">
        <v>209</v>
      </c>
      <c r="C55" s="105" t="s">
        <v>210</v>
      </c>
      <c r="D55" s="122">
        <f t="shared" si="2"/>
        <v>401</v>
      </c>
      <c r="E55" s="122">
        <f t="shared" si="3"/>
        <v>0</v>
      </c>
      <c r="F55" s="122">
        <v>0</v>
      </c>
      <c r="G55" s="122">
        <v>0</v>
      </c>
      <c r="H55" s="122">
        <f t="shared" si="4"/>
        <v>0</v>
      </c>
      <c r="I55" s="122">
        <v>0</v>
      </c>
      <c r="J55" s="122">
        <v>0</v>
      </c>
      <c r="K55" s="122">
        <f t="shared" si="5"/>
        <v>401</v>
      </c>
      <c r="L55" s="122">
        <v>244</v>
      </c>
      <c r="M55" s="122">
        <v>157</v>
      </c>
      <c r="N55" s="122">
        <f t="shared" si="6"/>
        <v>418</v>
      </c>
      <c r="O55" s="122">
        <f t="shared" si="7"/>
        <v>244</v>
      </c>
      <c r="P55" s="122">
        <v>244</v>
      </c>
      <c r="Q55" s="122">
        <v>0</v>
      </c>
      <c r="R55" s="122">
        <v>0</v>
      </c>
      <c r="S55" s="122">
        <v>0</v>
      </c>
      <c r="T55" s="122">
        <v>0</v>
      </c>
      <c r="U55" s="122">
        <v>0</v>
      </c>
      <c r="V55" s="122">
        <f t="shared" si="8"/>
        <v>157</v>
      </c>
      <c r="W55" s="122">
        <v>157</v>
      </c>
      <c r="X55" s="122">
        <v>0</v>
      </c>
      <c r="Y55" s="122">
        <v>0</v>
      </c>
      <c r="Z55" s="122">
        <v>0</v>
      </c>
      <c r="AA55" s="122">
        <v>0</v>
      </c>
      <c r="AB55" s="122">
        <v>0</v>
      </c>
      <c r="AC55" s="122">
        <f t="shared" si="9"/>
        <v>17</v>
      </c>
      <c r="AD55" s="122">
        <v>17</v>
      </c>
      <c r="AE55" s="122">
        <v>0</v>
      </c>
      <c r="AF55" s="122">
        <f t="shared" si="10"/>
        <v>2</v>
      </c>
      <c r="AG55" s="122">
        <v>2</v>
      </c>
      <c r="AH55" s="122">
        <v>0</v>
      </c>
      <c r="AI55" s="122">
        <v>0</v>
      </c>
      <c r="AJ55" s="122">
        <f t="shared" si="11"/>
        <v>0</v>
      </c>
      <c r="AK55" s="122"/>
      <c r="AL55" s="122">
        <v>0</v>
      </c>
      <c r="AM55" s="122">
        <v>0</v>
      </c>
      <c r="AN55" s="122">
        <v>0</v>
      </c>
      <c r="AO55" s="122">
        <v>0</v>
      </c>
      <c r="AP55" s="122">
        <v>0</v>
      </c>
      <c r="AQ55" s="122">
        <v>0</v>
      </c>
      <c r="AR55" s="122">
        <v>0</v>
      </c>
      <c r="AS55" s="122">
        <v>0</v>
      </c>
      <c r="AT55" s="122">
        <f t="shared" si="12"/>
        <v>2</v>
      </c>
      <c r="AU55" s="122">
        <v>2</v>
      </c>
      <c r="AV55" s="122">
        <v>0</v>
      </c>
      <c r="AW55" s="122">
        <v>0</v>
      </c>
      <c r="AX55" s="122">
        <v>0</v>
      </c>
      <c r="AY55" s="122">
        <v>0</v>
      </c>
      <c r="AZ55" s="122">
        <f t="shared" si="13"/>
        <v>0</v>
      </c>
      <c r="BA55" s="122">
        <v>0</v>
      </c>
      <c r="BB55" s="122">
        <v>0</v>
      </c>
      <c r="BC55" s="122">
        <v>0</v>
      </c>
    </row>
    <row r="56" spans="1:55" s="102" customFormat="1" ht="12" customHeight="1">
      <c r="A56" s="105" t="s">
        <v>114</v>
      </c>
      <c r="B56" s="106" t="s">
        <v>211</v>
      </c>
      <c r="C56" s="105" t="s">
        <v>212</v>
      </c>
      <c r="D56" s="122">
        <f t="shared" si="2"/>
        <v>841</v>
      </c>
      <c r="E56" s="122">
        <f t="shared" si="3"/>
        <v>0</v>
      </c>
      <c r="F56" s="122">
        <v>0</v>
      </c>
      <c r="G56" s="122">
        <v>0</v>
      </c>
      <c r="H56" s="122">
        <f t="shared" si="4"/>
        <v>841</v>
      </c>
      <c r="I56" s="122">
        <v>379</v>
      </c>
      <c r="J56" s="122">
        <v>462</v>
      </c>
      <c r="K56" s="122">
        <f t="shared" si="5"/>
        <v>0</v>
      </c>
      <c r="L56" s="122">
        <v>0</v>
      </c>
      <c r="M56" s="122">
        <v>0</v>
      </c>
      <c r="N56" s="122">
        <f t="shared" si="6"/>
        <v>871</v>
      </c>
      <c r="O56" s="122">
        <f t="shared" si="7"/>
        <v>379</v>
      </c>
      <c r="P56" s="122">
        <v>379</v>
      </c>
      <c r="Q56" s="122">
        <v>0</v>
      </c>
      <c r="R56" s="122">
        <v>0</v>
      </c>
      <c r="S56" s="122">
        <v>0</v>
      </c>
      <c r="T56" s="122">
        <v>0</v>
      </c>
      <c r="U56" s="122">
        <v>0</v>
      </c>
      <c r="V56" s="122">
        <f t="shared" si="8"/>
        <v>462</v>
      </c>
      <c r="W56" s="122">
        <v>462</v>
      </c>
      <c r="X56" s="122">
        <v>0</v>
      </c>
      <c r="Y56" s="122">
        <v>0</v>
      </c>
      <c r="Z56" s="122">
        <v>0</v>
      </c>
      <c r="AA56" s="122">
        <v>0</v>
      </c>
      <c r="AB56" s="122">
        <v>0</v>
      </c>
      <c r="AC56" s="122">
        <f t="shared" si="9"/>
        <v>30</v>
      </c>
      <c r="AD56" s="122">
        <v>30</v>
      </c>
      <c r="AE56" s="122">
        <v>0</v>
      </c>
      <c r="AF56" s="122">
        <f t="shared" si="10"/>
        <v>3</v>
      </c>
      <c r="AG56" s="122">
        <v>3</v>
      </c>
      <c r="AH56" s="122">
        <v>0</v>
      </c>
      <c r="AI56" s="122">
        <v>0</v>
      </c>
      <c r="AJ56" s="122">
        <f t="shared" si="11"/>
        <v>3</v>
      </c>
      <c r="AK56" s="122">
        <v>3</v>
      </c>
      <c r="AL56" s="122">
        <v>0</v>
      </c>
      <c r="AM56" s="122">
        <v>0</v>
      </c>
      <c r="AN56" s="122">
        <v>0</v>
      </c>
      <c r="AO56" s="122">
        <v>0</v>
      </c>
      <c r="AP56" s="122">
        <v>0</v>
      </c>
      <c r="AQ56" s="122">
        <v>0</v>
      </c>
      <c r="AR56" s="122">
        <v>0</v>
      </c>
      <c r="AS56" s="122">
        <v>0</v>
      </c>
      <c r="AT56" s="122">
        <f t="shared" si="12"/>
        <v>3</v>
      </c>
      <c r="AU56" s="122">
        <v>3</v>
      </c>
      <c r="AV56" s="122">
        <v>0</v>
      </c>
      <c r="AW56" s="122">
        <v>0</v>
      </c>
      <c r="AX56" s="122">
        <v>0</v>
      </c>
      <c r="AY56" s="122">
        <v>0</v>
      </c>
      <c r="AZ56" s="122">
        <f t="shared" si="13"/>
        <v>0</v>
      </c>
      <c r="BA56" s="122">
        <v>0</v>
      </c>
      <c r="BB56" s="122">
        <v>0</v>
      </c>
      <c r="BC56" s="122">
        <v>0</v>
      </c>
    </row>
    <row r="57" spans="1:55" s="102" customFormat="1" ht="12" customHeight="1">
      <c r="A57" s="105" t="s">
        <v>114</v>
      </c>
      <c r="B57" s="106" t="s">
        <v>213</v>
      </c>
      <c r="C57" s="105" t="s">
        <v>214</v>
      </c>
      <c r="D57" s="122">
        <f t="shared" si="2"/>
        <v>1101</v>
      </c>
      <c r="E57" s="122">
        <f t="shared" si="3"/>
        <v>0</v>
      </c>
      <c r="F57" s="122">
        <v>0</v>
      </c>
      <c r="G57" s="122">
        <v>0</v>
      </c>
      <c r="H57" s="122">
        <f t="shared" si="4"/>
        <v>0</v>
      </c>
      <c r="I57" s="122">
        <v>0</v>
      </c>
      <c r="J57" s="122">
        <v>0</v>
      </c>
      <c r="K57" s="122">
        <f t="shared" si="5"/>
        <v>1101</v>
      </c>
      <c r="L57" s="122">
        <v>302</v>
      </c>
      <c r="M57" s="122">
        <v>799</v>
      </c>
      <c r="N57" s="122">
        <f t="shared" si="6"/>
        <v>1101</v>
      </c>
      <c r="O57" s="122">
        <f t="shared" si="7"/>
        <v>302</v>
      </c>
      <c r="P57" s="122">
        <v>302</v>
      </c>
      <c r="Q57" s="122">
        <v>0</v>
      </c>
      <c r="R57" s="122">
        <v>0</v>
      </c>
      <c r="S57" s="122">
        <v>0</v>
      </c>
      <c r="T57" s="122">
        <v>0</v>
      </c>
      <c r="U57" s="122">
        <v>0</v>
      </c>
      <c r="V57" s="122">
        <f t="shared" si="8"/>
        <v>799</v>
      </c>
      <c r="W57" s="122">
        <v>799</v>
      </c>
      <c r="X57" s="122">
        <v>0</v>
      </c>
      <c r="Y57" s="122">
        <v>0</v>
      </c>
      <c r="Z57" s="122">
        <v>0</v>
      </c>
      <c r="AA57" s="122">
        <v>0</v>
      </c>
      <c r="AB57" s="122">
        <v>0</v>
      </c>
      <c r="AC57" s="122">
        <f t="shared" si="9"/>
        <v>0</v>
      </c>
      <c r="AD57" s="122">
        <v>0</v>
      </c>
      <c r="AE57" s="122">
        <v>0</v>
      </c>
      <c r="AF57" s="122">
        <f t="shared" si="10"/>
        <v>67</v>
      </c>
      <c r="AG57" s="122">
        <v>67</v>
      </c>
      <c r="AH57" s="122">
        <v>0</v>
      </c>
      <c r="AI57" s="122">
        <v>0</v>
      </c>
      <c r="AJ57" s="122">
        <f t="shared" si="11"/>
        <v>0</v>
      </c>
      <c r="AK57" s="122">
        <v>0</v>
      </c>
      <c r="AL57" s="122">
        <v>0</v>
      </c>
      <c r="AM57" s="122">
        <v>0</v>
      </c>
      <c r="AN57" s="122">
        <v>0</v>
      </c>
      <c r="AO57" s="122">
        <v>0</v>
      </c>
      <c r="AP57" s="122">
        <v>0</v>
      </c>
      <c r="AQ57" s="122">
        <v>0</v>
      </c>
      <c r="AR57" s="122">
        <v>0</v>
      </c>
      <c r="AS57" s="122">
        <v>0</v>
      </c>
      <c r="AT57" s="122">
        <f t="shared" si="12"/>
        <v>67</v>
      </c>
      <c r="AU57" s="122">
        <v>67</v>
      </c>
      <c r="AV57" s="122">
        <v>0</v>
      </c>
      <c r="AW57" s="122">
        <v>0</v>
      </c>
      <c r="AX57" s="122">
        <v>0</v>
      </c>
      <c r="AY57" s="122">
        <v>0</v>
      </c>
      <c r="AZ57" s="122">
        <f t="shared" si="13"/>
        <v>0</v>
      </c>
      <c r="BA57" s="122">
        <v>0</v>
      </c>
      <c r="BB57" s="122">
        <v>0</v>
      </c>
      <c r="BC57" s="122">
        <v>0</v>
      </c>
    </row>
    <row r="58" spans="1:55" s="102" customFormat="1" ht="12" customHeight="1">
      <c r="A58" s="105" t="s">
        <v>114</v>
      </c>
      <c r="B58" s="106" t="s">
        <v>215</v>
      </c>
      <c r="C58" s="105" t="s">
        <v>216</v>
      </c>
      <c r="D58" s="122">
        <f t="shared" si="2"/>
        <v>1241</v>
      </c>
      <c r="E58" s="122">
        <f t="shared" si="3"/>
        <v>0</v>
      </c>
      <c r="F58" s="122">
        <v>0</v>
      </c>
      <c r="G58" s="122">
        <v>0</v>
      </c>
      <c r="H58" s="122">
        <f t="shared" si="4"/>
        <v>0</v>
      </c>
      <c r="I58" s="122">
        <v>0</v>
      </c>
      <c r="J58" s="122">
        <v>0</v>
      </c>
      <c r="K58" s="122">
        <f t="shared" si="5"/>
        <v>1241</v>
      </c>
      <c r="L58" s="122">
        <v>312</v>
      </c>
      <c r="M58" s="122">
        <v>929</v>
      </c>
      <c r="N58" s="122">
        <f t="shared" si="6"/>
        <v>1254</v>
      </c>
      <c r="O58" s="122">
        <f t="shared" si="7"/>
        <v>312</v>
      </c>
      <c r="P58" s="122">
        <v>312</v>
      </c>
      <c r="Q58" s="122">
        <v>0</v>
      </c>
      <c r="R58" s="122">
        <v>0</v>
      </c>
      <c r="S58" s="122">
        <v>0</v>
      </c>
      <c r="T58" s="122">
        <v>0</v>
      </c>
      <c r="U58" s="122">
        <v>0</v>
      </c>
      <c r="V58" s="122">
        <f t="shared" si="8"/>
        <v>929</v>
      </c>
      <c r="W58" s="122">
        <v>929</v>
      </c>
      <c r="X58" s="122">
        <v>0</v>
      </c>
      <c r="Y58" s="122">
        <v>0</v>
      </c>
      <c r="Z58" s="122">
        <v>0</v>
      </c>
      <c r="AA58" s="122">
        <v>0</v>
      </c>
      <c r="AB58" s="122">
        <v>0</v>
      </c>
      <c r="AC58" s="122">
        <f t="shared" si="9"/>
        <v>13</v>
      </c>
      <c r="AD58" s="122">
        <v>13</v>
      </c>
      <c r="AE58" s="122">
        <v>0</v>
      </c>
      <c r="AF58" s="122">
        <f t="shared" si="10"/>
        <v>8</v>
      </c>
      <c r="AG58" s="122">
        <v>8</v>
      </c>
      <c r="AH58" s="122">
        <v>0</v>
      </c>
      <c r="AI58" s="122">
        <v>0</v>
      </c>
      <c r="AJ58" s="122">
        <f t="shared" si="11"/>
        <v>8</v>
      </c>
      <c r="AK58" s="122"/>
      <c r="AL58" s="122">
        <v>0</v>
      </c>
      <c r="AM58" s="122">
        <v>0</v>
      </c>
      <c r="AN58" s="122">
        <v>0</v>
      </c>
      <c r="AO58" s="122">
        <v>0</v>
      </c>
      <c r="AP58" s="122">
        <v>0</v>
      </c>
      <c r="AQ58" s="122">
        <v>0</v>
      </c>
      <c r="AR58" s="122">
        <v>8</v>
      </c>
      <c r="AS58" s="122">
        <v>0</v>
      </c>
      <c r="AT58" s="122">
        <f t="shared" si="12"/>
        <v>0</v>
      </c>
      <c r="AU58" s="122">
        <v>0</v>
      </c>
      <c r="AV58" s="122">
        <v>0</v>
      </c>
      <c r="AW58" s="122">
        <v>0</v>
      </c>
      <c r="AX58" s="122">
        <v>0</v>
      </c>
      <c r="AY58" s="122">
        <v>0</v>
      </c>
      <c r="AZ58" s="122">
        <f t="shared" si="13"/>
        <v>0</v>
      </c>
      <c r="BA58" s="122">
        <v>0</v>
      </c>
      <c r="BB58" s="122">
        <v>0</v>
      </c>
      <c r="BC58" s="122">
        <v>0</v>
      </c>
    </row>
    <row r="59" spans="1:55" s="102" customFormat="1" ht="12" customHeight="1">
      <c r="A59" s="105" t="s">
        <v>114</v>
      </c>
      <c r="B59" s="106" t="s">
        <v>217</v>
      </c>
      <c r="C59" s="105" t="s">
        <v>218</v>
      </c>
      <c r="D59" s="122">
        <f t="shared" si="2"/>
        <v>530</v>
      </c>
      <c r="E59" s="122">
        <f t="shared" si="3"/>
        <v>0</v>
      </c>
      <c r="F59" s="122">
        <v>0</v>
      </c>
      <c r="G59" s="122">
        <v>0</v>
      </c>
      <c r="H59" s="122">
        <f t="shared" si="4"/>
        <v>530</v>
      </c>
      <c r="I59" s="122">
        <v>530</v>
      </c>
      <c r="J59" s="122">
        <v>0</v>
      </c>
      <c r="K59" s="122">
        <f t="shared" si="5"/>
        <v>0</v>
      </c>
      <c r="L59" s="122">
        <v>0</v>
      </c>
      <c r="M59" s="122">
        <v>0</v>
      </c>
      <c r="N59" s="122">
        <f t="shared" si="6"/>
        <v>530</v>
      </c>
      <c r="O59" s="122">
        <f t="shared" si="7"/>
        <v>530</v>
      </c>
      <c r="P59" s="122">
        <v>530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f t="shared" si="8"/>
        <v>0</v>
      </c>
      <c r="W59" s="122">
        <v>0</v>
      </c>
      <c r="X59" s="122">
        <v>0</v>
      </c>
      <c r="Y59" s="122">
        <v>0</v>
      </c>
      <c r="Z59" s="122">
        <v>0</v>
      </c>
      <c r="AA59" s="122">
        <v>0</v>
      </c>
      <c r="AB59" s="122">
        <v>0</v>
      </c>
      <c r="AC59" s="122">
        <f t="shared" si="9"/>
        <v>0</v>
      </c>
      <c r="AD59" s="122">
        <v>0</v>
      </c>
      <c r="AE59" s="122">
        <v>0</v>
      </c>
      <c r="AF59" s="122">
        <f t="shared" si="10"/>
        <v>32</v>
      </c>
      <c r="AG59" s="122">
        <v>32</v>
      </c>
      <c r="AH59" s="122">
        <v>0</v>
      </c>
      <c r="AI59" s="122">
        <v>0</v>
      </c>
      <c r="AJ59" s="122">
        <f t="shared" si="11"/>
        <v>32</v>
      </c>
      <c r="AK59" s="122"/>
      <c r="AL59" s="122">
        <v>0</v>
      </c>
      <c r="AM59" s="122">
        <v>0</v>
      </c>
      <c r="AN59" s="122">
        <v>32</v>
      </c>
      <c r="AO59" s="122">
        <v>0</v>
      </c>
      <c r="AP59" s="122">
        <v>0</v>
      </c>
      <c r="AQ59" s="122">
        <v>0</v>
      </c>
      <c r="AR59" s="122">
        <v>0</v>
      </c>
      <c r="AS59" s="122">
        <v>0</v>
      </c>
      <c r="AT59" s="122">
        <f t="shared" si="12"/>
        <v>0</v>
      </c>
      <c r="AU59" s="122">
        <v>0</v>
      </c>
      <c r="AV59" s="122">
        <v>0</v>
      </c>
      <c r="AW59" s="122">
        <v>0</v>
      </c>
      <c r="AX59" s="122">
        <v>0</v>
      </c>
      <c r="AY59" s="122">
        <v>0</v>
      </c>
      <c r="AZ59" s="122">
        <f t="shared" si="13"/>
        <v>0</v>
      </c>
      <c r="BA59" s="122">
        <v>0</v>
      </c>
      <c r="BB59" s="122">
        <v>0</v>
      </c>
      <c r="BC59" s="122">
        <v>0</v>
      </c>
    </row>
    <row r="60" spans="1:55" s="102" customFormat="1" ht="12" customHeight="1">
      <c r="A60" s="105" t="s">
        <v>114</v>
      </c>
      <c r="B60" s="106" t="s">
        <v>219</v>
      </c>
      <c r="C60" s="105" t="s">
        <v>220</v>
      </c>
      <c r="D60" s="122">
        <f t="shared" si="2"/>
        <v>2414</v>
      </c>
      <c r="E60" s="122">
        <f t="shared" si="3"/>
        <v>1810</v>
      </c>
      <c r="F60" s="122">
        <v>1810</v>
      </c>
      <c r="G60" s="122">
        <v>0</v>
      </c>
      <c r="H60" s="122">
        <f t="shared" si="4"/>
        <v>604</v>
      </c>
      <c r="I60" s="122">
        <v>0</v>
      </c>
      <c r="J60" s="122">
        <v>604</v>
      </c>
      <c r="K60" s="122">
        <f t="shared" si="5"/>
        <v>0</v>
      </c>
      <c r="L60" s="122">
        <v>0</v>
      </c>
      <c r="M60" s="122">
        <v>0</v>
      </c>
      <c r="N60" s="122">
        <f t="shared" si="6"/>
        <v>2414</v>
      </c>
      <c r="O60" s="122">
        <f t="shared" si="7"/>
        <v>1810</v>
      </c>
      <c r="P60" s="122">
        <v>1810</v>
      </c>
      <c r="Q60" s="122">
        <v>0</v>
      </c>
      <c r="R60" s="122">
        <v>0</v>
      </c>
      <c r="S60" s="122">
        <v>0</v>
      </c>
      <c r="T60" s="122">
        <v>0</v>
      </c>
      <c r="U60" s="122">
        <v>0</v>
      </c>
      <c r="V60" s="122">
        <f t="shared" si="8"/>
        <v>604</v>
      </c>
      <c r="W60" s="122">
        <v>604</v>
      </c>
      <c r="X60" s="122">
        <v>0</v>
      </c>
      <c r="Y60" s="122">
        <v>0</v>
      </c>
      <c r="Z60" s="122">
        <v>0</v>
      </c>
      <c r="AA60" s="122">
        <v>0</v>
      </c>
      <c r="AB60" s="122">
        <v>0</v>
      </c>
      <c r="AC60" s="122">
        <f t="shared" si="9"/>
        <v>0</v>
      </c>
      <c r="AD60" s="122">
        <v>0</v>
      </c>
      <c r="AE60" s="122">
        <v>0</v>
      </c>
      <c r="AF60" s="122">
        <f t="shared" si="10"/>
        <v>132</v>
      </c>
      <c r="AG60" s="122">
        <v>132</v>
      </c>
      <c r="AH60" s="122">
        <v>0</v>
      </c>
      <c r="AI60" s="122">
        <v>0</v>
      </c>
      <c r="AJ60" s="122">
        <f t="shared" si="11"/>
        <v>132</v>
      </c>
      <c r="AK60" s="122"/>
      <c r="AL60" s="122">
        <v>0</v>
      </c>
      <c r="AM60" s="122">
        <v>0</v>
      </c>
      <c r="AN60" s="122">
        <v>0</v>
      </c>
      <c r="AO60" s="122">
        <v>0</v>
      </c>
      <c r="AP60" s="122">
        <v>0</v>
      </c>
      <c r="AQ60" s="122">
        <v>0</v>
      </c>
      <c r="AR60" s="122">
        <v>0</v>
      </c>
      <c r="AS60" s="122">
        <v>132</v>
      </c>
      <c r="AT60" s="122">
        <f t="shared" si="12"/>
        <v>0</v>
      </c>
      <c r="AU60" s="122">
        <v>0</v>
      </c>
      <c r="AV60" s="122">
        <v>0</v>
      </c>
      <c r="AW60" s="122">
        <v>0</v>
      </c>
      <c r="AX60" s="122">
        <v>0</v>
      </c>
      <c r="AY60" s="122">
        <v>0</v>
      </c>
      <c r="AZ60" s="122">
        <f t="shared" si="13"/>
        <v>0</v>
      </c>
      <c r="BA60" s="122">
        <v>0</v>
      </c>
      <c r="BB60" s="122">
        <v>0</v>
      </c>
      <c r="BC60" s="122">
        <v>0</v>
      </c>
    </row>
    <row r="61" spans="1:55" s="102" customFormat="1" ht="12" customHeight="1">
      <c r="A61" s="105" t="s">
        <v>114</v>
      </c>
      <c r="B61" s="106" t="s">
        <v>221</v>
      </c>
      <c r="C61" s="105" t="s">
        <v>222</v>
      </c>
      <c r="D61" s="122">
        <f t="shared" si="2"/>
        <v>3317</v>
      </c>
      <c r="E61" s="122">
        <f t="shared" si="3"/>
        <v>0</v>
      </c>
      <c r="F61" s="122">
        <v>0</v>
      </c>
      <c r="G61" s="122">
        <v>0</v>
      </c>
      <c r="H61" s="122">
        <f t="shared" si="4"/>
        <v>3317</v>
      </c>
      <c r="I61" s="122">
        <v>988</v>
      </c>
      <c r="J61" s="122">
        <v>2329</v>
      </c>
      <c r="K61" s="122">
        <f t="shared" si="5"/>
        <v>0</v>
      </c>
      <c r="L61" s="122">
        <v>0</v>
      </c>
      <c r="M61" s="122">
        <v>0</v>
      </c>
      <c r="N61" s="122">
        <f t="shared" si="6"/>
        <v>3317</v>
      </c>
      <c r="O61" s="122">
        <f t="shared" si="7"/>
        <v>988</v>
      </c>
      <c r="P61" s="122">
        <v>988</v>
      </c>
      <c r="Q61" s="122">
        <v>0</v>
      </c>
      <c r="R61" s="122">
        <v>0</v>
      </c>
      <c r="S61" s="122">
        <v>0</v>
      </c>
      <c r="T61" s="122">
        <v>0</v>
      </c>
      <c r="U61" s="122">
        <v>0</v>
      </c>
      <c r="V61" s="122">
        <f t="shared" si="8"/>
        <v>2329</v>
      </c>
      <c r="W61" s="122">
        <v>2329</v>
      </c>
      <c r="X61" s="122">
        <v>0</v>
      </c>
      <c r="Y61" s="122">
        <v>0</v>
      </c>
      <c r="Z61" s="122">
        <v>0</v>
      </c>
      <c r="AA61" s="122">
        <v>0</v>
      </c>
      <c r="AB61" s="122">
        <v>0</v>
      </c>
      <c r="AC61" s="122">
        <f t="shared" si="9"/>
        <v>0</v>
      </c>
      <c r="AD61" s="122">
        <v>0</v>
      </c>
      <c r="AE61" s="122">
        <v>0</v>
      </c>
      <c r="AF61" s="122">
        <f t="shared" si="10"/>
        <v>181</v>
      </c>
      <c r="AG61" s="122">
        <v>181</v>
      </c>
      <c r="AH61" s="122">
        <v>0</v>
      </c>
      <c r="AI61" s="122">
        <v>0</v>
      </c>
      <c r="AJ61" s="122">
        <f t="shared" si="11"/>
        <v>181</v>
      </c>
      <c r="AK61" s="122"/>
      <c r="AL61" s="122">
        <v>0</v>
      </c>
      <c r="AM61" s="122">
        <v>0</v>
      </c>
      <c r="AN61" s="122">
        <v>0</v>
      </c>
      <c r="AO61" s="122">
        <v>0</v>
      </c>
      <c r="AP61" s="122">
        <v>0</v>
      </c>
      <c r="AQ61" s="122">
        <v>0</v>
      </c>
      <c r="AR61" s="122">
        <v>0</v>
      </c>
      <c r="AS61" s="122">
        <v>181</v>
      </c>
      <c r="AT61" s="122">
        <f t="shared" si="12"/>
        <v>0</v>
      </c>
      <c r="AU61" s="122">
        <v>0</v>
      </c>
      <c r="AV61" s="122">
        <v>0</v>
      </c>
      <c r="AW61" s="122">
        <v>0</v>
      </c>
      <c r="AX61" s="122">
        <v>0</v>
      </c>
      <c r="AY61" s="122">
        <v>0</v>
      </c>
      <c r="AZ61" s="122">
        <f t="shared" si="13"/>
        <v>0</v>
      </c>
      <c r="BA61" s="122">
        <v>0</v>
      </c>
      <c r="BB61" s="122">
        <v>0</v>
      </c>
      <c r="BC61" s="122">
        <v>0</v>
      </c>
    </row>
    <row r="62" spans="1:55" s="102" customFormat="1" ht="12" customHeight="1">
      <c r="A62" s="105" t="s">
        <v>114</v>
      </c>
      <c r="B62" s="106" t="s">
        <v>223</v>
      </c>
      <c r="C62" s="105" t="s">
        <v>224</v>
      </c>
      <c r="D62" s="122">
        <f t="shared" si="2"/>
        <v>1062</v>
      </c>
      <c r="E62" s="122">
        <f t="shared" si="3"/>
        <v>0</v>
      </c>
      <c r="F62" s="122">
        <v>0</v>
      </c>
      <c r="G62" s="122">
        <v>0</v>
      </c>
      <c r="H62" s="122">
        <f t="shared" si="4"/>
        <v>1062</v>
      </c>
      <c r="I62" s="122">
        <v>457</v>
      </c>
      <c r="J62" s="122">
        <v>605</v>
      </c>
      <c r="K62" s="122">
        <f t="shared" si="5"/>
        <v>0</v>
      </c>
      <c r="L62" s="122">
        <v>0</v>
      </c>
      <c r="M62" s="122">
        <v>0</v>
      </c>
      <c r="N62" s="122">
        <f t="shared" si="6"/>
        <v>1062</v>
      </c>
      <c r="O62" s="122">
        <f t="shared" si="7"/>
        <v>457</v>
      </c>
      <c r="P62" s="122">
        <v>457</v>
      </c>
      <c r="Q62" s="122">
        <v>0</v>
      </c>
      <c r="R62" s="122">
        <v>0</v>
      </c>
      <c r="S62" s="122">
        <v>0</v>
      </c>
      <c r="T62" s="122">
        <v>0</v>
      </c>
      <c r="U62" s="122">
        <v>0</v>
      </c>
      <c r="V62" s="122">
        <f t="shared" si="8"/>
        <v>605</v>
      </c>
      <c r="W62" s="122">
        <v>605</v>
      </c>
      <c r="X62" s="122">
        <v>0</v>
      </c>
      <c r="Y62" s="122">
        <v>0</v>
      </c>
      <c r="Z62" s="122">
        <v>0</v>
      </c>
      <c r="AA62" s="122">
        <v>0</v>
      </c>
      <c r="AB62" s="122">
        <v>0</v>
      </c>
      <c r="AC62" s="122">
        <f t="shared" si="9"/>
        <v>0</v>
      </c>
      <c r="AD62" s="122">
        <v>0</v>
      </c>
      <c r="AE62" s="122">
        <v>0</v>
      </c>
      <c r="AF62" s="122">
        <f t="shared" si="10"/>
        <v>58</v>
      </c>
      <c r="AG62" s="122">
        <v>58</v>
      </c>
      <c r="AH62" s="122">
        <v>0</v>
      </c>
      <c r="AI62" s="122">
        <v>0</v>
      </c>
      <c r="AJ62" s="122">
        <f t="shared" si="11"/>
        <v>58</v>
      </c>
      <c r="AK62" s="122"/>
      <c r="AL62" s="122">
        <v>0</v>
      </c>
      <c r="AM62" s="122">
        <v>0</v>
      </c>
      <c r="AN62" s="122">
        <v>0</v>
      </c>
      <c r="AO62" s="122">
        <v>0</v>
      </c>
      <c r="AP62" s="122">
        <v>0</v>
      </c>
      <c r="AQ62" s="122">
        <v>0</v>
      </c>
      <c r="AR62" s="122">
        <v>0</v>
      </c>
      <c r="AS62" s="122">
        <v>58</v>
      </c>
      <c r="AT62" s="122">
        <f t="shared" si="12"/>
        <v>0</v>
      </c>
      <c r="AU62" s="122">
        <v>0</v>
      </c>
      <c r="AV62" s="122">
        <v>0</v>
      </c>
      <c r="AW62" s="122">
        <v>0</v>
      </c>
      <c r="AX62" s="122">
        <v>0</v>
      </c>
      <c r="AY62" s="122">
        <v>0</v>
      </c>
      <c r="AZ62" s="122">
        <f t="shared" si="13"/>
        <v>0</v>
      </c>
      <c r="BA62" s="122">
        <v>0</v>
      </c>
      <c r="BB62" s="122">
        <v>0</v>
      </c>
      <c r="BC62" s="122">
        <v>0</v>
      </c>
    </row>
    <row r="63" spans="1:55" s="102" customFormat="1" ht="12" customHeight="1">
      <c r="A63" s="105" t="s">
        <v>114</v>
      </c>
      <c r="B63" s="106" t="s">
        <v>225</v>
      </c>
      <c r="C63" s="105" t="s">
        <v>226</v>
      </c>
      <c r="D63" s="122">
        <f t="shared" si="2"/>
        <v>672</v>
      </c>
      <c r="E63" s="122">
        <f t="shared" si="3"/>
        <v>218</v>
      </c>
      <c r="F63" s="122">
        <v>218</v>
      </c>
      <c r="G63" s="122">
        <v>0</v>
      </c>
      <c r="H63" s="122">
        <f t="shared" si="4"/>
        <v>454</v>
      </c>
      <c r="I63" s="122">
        <v>0</v>
      </c>
      <c r="J63" s="122">
        <v>454</v>
      </c>
      <c r="K63" s="122">
        <f t="shared" si="5"/>
        <v>0</v>
      </c>
      <c r="L63" s="122">
        <v>0</v>
      </c>
      <c r="M63" s="122">
        <v>0</v>
      </c>
      <c r="N63" s="122">
        <f t="shared" si="6"/>
        <v>672</v>
      </c>
      <c r="O63" s="122">
        <f t="shared" si="7"/>
        <v>218</v>
      </c>
      <c r="P63" s="122">
        <v>218</v>
      </c>
      <c r="Q63" s="122">
        <v>0</v>
      </c>
      <c r="R63" s="122">
        <v>0</v>
      </c>
      <c r="S63" s="122">
        <v>0</v>
      </c>
      <c r="T63" s="122">
        <v>0</v>
      </c>
      <c r="U63" s="122">
        <v>0</v>
      </c>
      <c r="V63" s="122">
        <f t="shared" si="8"/>
        <v>454</v>
      </c>
      <c r="W63" s="122">
        <v>454</v>
      </c>
      <c r="X63" s="122">
        <v>0</v>
      </c>
      <c r="Y63" s="122">
        <v>0</v>
      </c>
      <c r="Z63" s="122">
        <v>0</v>
      </c>
      <c r="AA63" s="122">
        <v>0</v>
      </c>
      <c r="AB63" s="122">
        <v>0</v>
      </c>
      <c r="AC63" s="122">
        <f t="shared" si="9"/>
        <v>0</v>
      </c>
      <c r="AD63" s="122">
        <v>0</v>
      </c>
      <c r="AE63" s="122">
        <v>0</v>
      </c>
      <c r="AF63" s="122">
        <f t="shared" si="10"/>
        <v>37</v>
      </c>
      <c r="AG63" s="122">
        <v>37</v>
      </c>
      <c r="AH63" s="122">
        <v>0</v>
      </c>
      <c r="AI63" s="122">
        <v>0</v>
      </c>
      <c r="AJ63" s="122">
        <f t="shared" si="11"/>
        <v>37</v>
      </c>
      <c r="AK63" s="122"/>
      <c r="AL63" s="122">
        <v>0</v>
      </c>
      <c r="AM63" s="122">
        <v>0</v>
      </c>
      <c r="AN63" s="122">
        <v>0</v>
      </c>
      <c r="AO63" s="122">
        <v>0</v>
      </c>
      <c r="AP63" s="122">
        <v>0</v>
      </c>
      <c r="AQ63" s="122">
        <v>0</v>
      </c>
      <c r="AR63" s="122">
        <v>0</v>
      </c>
      <c r="AS63" s="122">
        <v>37</v>
      </c>
      <c r="AT63" s="122">
        <f t="shared" si="12"/>
        <v>0</v>
      </c>
      <c r="AU63" s="122">
        <v>0</v>
      </c>
      <c r="AV63" s="122">
        <v>0</v>
      </c>
      <c r="AW63" s="122">
        <v>0</v>
      </c>
      <c r="AX63" s="122">
        <v>0</v>
      </c>
      <c r="AY63" s="122">
        <v>0</v>
      </c>
      <c r="AZ63" s="122">
        <f t="shared" si="13"/>
        <v>0</v>
      </c>
      <c r="BA63" s="122">
        <v>0</v>
      </c>
      <c r="BB63" s="122">
        <v>0</v>
      </c>
      <c r="BC63" s="122">
        <v>0</v>
      </c>
    </row>
    <row r="64" spans="1:55" s="102" customFormat="1" ht="12" customHeight="1">
      <c r="A64" s="105" t="s">
        <v>114</v>
      </c>
      <c r="B64" s="106" t="s">
        <v>227</v>
      </c>
      <c r="C64" s="105" t="s">
        <v>228</v>
      </c>
      <c r="D64" s="122">
        <f t="shared" si="2"/>
        <v>1786</v>
      </c>
      <c r="E64" s="122">
        <f t="shared" si="3"/>
        <v>0</v>
      </c>
      <c r="F64" s="122">
        <v>0</v>
      </c>
      <c r="G64" s="122">
        <v>0</v>
      </c>
      <c r="H64" s="122">
        <f t="shared" si="4"/>
        <v>1786</v>
      </c>
      <c r="I64" s="122">
        <v>632</v>
      </c>
      <c r="J64" s="122">
        <v>1154</v>
      </c>
      <c r="K64" s="122">
        <f t="shared" si="5"/>
        <v>0</v>
      </c>
      <c r="L64" s="122">
        <v>0</v>
      </c>
      <c r="M64" s="122">
        <v>0</v>
      </c>
      <c r="N64" s="122">
        <f t="shared" si="6"/>
        <v>1786</v>
      </c>
      <c r="O64" s="122">
        <f t="shared" si="7"/>
        <v>632</v>
      </c>
      <c r="P64" s="122">
        <v>632</v>
      </c>
      <c r="Q64" s="122">
        <v>0</v>
      </c>
      <c r="R64" s="122">
        <v>0</v>
      </c>
      <c r="S64" s="122">
        <v>0</v>
      </c>
      <c r="T64" s="122">
        <v>0</v>
      </c>
      <c r="U64" s="122">
        <v>0</v>
      </c>
      <c r="V64" s="122">
        <f t="shared" si="8"/>
        <v>1154</v>
      </c>
      <c r="W64" s="122">
        <v>1154</v>
      </c>
      <c r="X64" s="122">
        <v>0</v>
      </c>
      <c r="Y64" s="122">
        <v>0</v>
      </c>
      <c r="Z64" s="122">
        <v>0</v>
      </c>
      <c r="AA64" s="122">
        <v>0</v>
      </c>
      <c r="AB64" s="122">
        <v>0</v>
      </c>
      <c r="AC64" s="122">
        <f t="shared" si="9"/>
        <v>0</v>
      </c>
      <c r="AD64" s="122">
        <v>0</v>
      </c>
      <c r="AE64" s="122">
        <v>0</v>
      </c>
      <c r="AF64" s="122">
        <f t="shared" si="10"/>
        <v>0</v>
      </c>
      <c r="AG64" s="122">
        <v>0</v>
      </c>
      <c r="AH64" s="122">
        <v>0</v>
      </c>
      <c r="AI64" s="122">
        <v>0</v>
      </c>
      <c r="AJ64" s="122">
        <f t="shared" si="11"/>
        <v>0</v>
      </c>
      <c r="AK64" s="122"/>
      <c r="AL64" s="122">
        <v>0</v>
      </c>
      <c r="AM64" s="122">
        <v>0</v>
      </c>
      <c r="AN64" s="122">
        <v>0</v>
      </c>
      <c r="AO64" s="122">
        <v>0</v>
      </c>
      <c r="AP64" s="122">
        <v>0</v>
      </c>
      <c r="AQ64" s="122">
        <v>0</v>
      </c>
      <c r="AR64" s="122">
        <v>0</v>
      </c>
      <c r="AS64" s="122">
        <v>0</v>
      </c>
      <c r="AT64" s="122">
        <f t="shared" si="12"/>
        <v>0</v>
      </c>
      <c r="AU64" s="122">
        <v>0</v>
      </c>
      <c r="AV64" s="122">
        <v>0</v>
      </c>
      <c r="AW64" s="122">
        <v>0</v>
      </c>
      <c r="AX64" s="122">
        <v>0</v>
      </c>
      <c r="AY64" s="122">
        <v>0</v>
      </c>
      <c r="AZ64" s="122">
        <f t="shared" si="13"/>
        <v>0</v>
      </c>
      <c r="BA64" s="122">
        <v>0</v>
      </c>
      <c r="BB64" s="122">
        <v>0</v>
      </c>
      <c r="BC64" s="122">
        <v>0</v>
      </c>
    </row>
    <row r="65" spans="1:55" s="102" customFormat="1" ht="12" customHeight="1">
      <c r="A65" s="105" t="s">
        <v>114</v>
      </c>
      <c r="B65" s="106" t="s">
        <v>229</v>
      </c>
      <c r="C65" s="105" t="s">
        <v>230</v>
      </c>
      <c r="D65" s="122">
        <f t="shared" si="2"/>
        <v>4841</v>
      </c>
      <c r="E65" s="122">
        <f t="shared" si="3"/>
        <v>0</v>
      </c>
      <c r="F65" s="122">
        <v>0</v>
      </c>
      <c r="G65" s="122">
        <v>0</v>
      </c>
      <c r="H65" s="122">
        <f t="shared" si="4"/>
        <v>4841</v>
      </c>
      <c r="I65" s="122">
        <v>2290</v>
      </c>
      <c r="J65" s="122">
        <v>2551</v>
      </c>
      <c r="K65" s="122">
        <f t="shared" si="5"/>
        <v>0</v>
      </c>
      <c r="L65" s="122">
        <v>0</v>
      </c>
      <c r="M65" s="122">
        <v>0</v>
      </c>
      <c r="N65" s="122">
        <f t="shared" si="6"/>
        <v>4843</v>
      </c>
      <c r="O65" s="122">
        <f t="shared" si="7"/>
        <v>2290</v>
      </c>
      <c r="P65" s="122">
        <v>2290</v>
      </c>
      <c r="Q65" s="122">
        <v>0</v>
      </c>
      <c r="R65" s="122">
        <v>0</v>
      </c>
      <c r="S65" s="122">
        <v>0</v>
      </c>
      <c r="T65" s="122">
        <v>0</v>
      </c>
      <c r="U65" s="122">
        <v>0</v>
      </c>
      <c r="V65" s="122">
        <f t="shared" si="8"/>
        <v>2551</v>
      </c>
      <c r="W65" s="122">
        <v>2551</v>
      </c>
      <c r="X65" s="122">
        <v>0</v>
      </c>
      <c r="Y65" s="122">
        <v>0</v>
      </c>
      <c r="Z65" s="122">
        <v>0</v>
      </c>
      <c r="AA65" s="122">
        <v>0</v>
      </c>
      <c r="AB65" s="122">
        <v>0</v>
      </c>
      <c r="AC65" s="122">
        <f t="shared" si="9"/>
        <v>2</v>
      </c>
      <c r="AD65" s="122">
        <v>2</v>
      </c>
      <c r="AE65" s="122">
        <v>0</v>
      </c>
      <c r="AF65" s="122">
        <f t="shared" si="10"/>
        <v>264</v>
      </c>
      <c r="AG65" s="122">
        <v>264</v>
      </c>
      <c r="AH65" s="122">
        <v>0</v>
      </c>
      <c r="AI65" s="122">
        <v>0</v>
      </c>
      <c r="AJ65" s="122">
        <f t="shared" si="11"/>
        <v>264</v>
      </c>
      <c r="AK65" s="122"/>
      <c r="AL65" s="122">
        <v>0</v>
      </c>
      <c r="AM65" s="122">
        <v>0</v>
      </c>
      <c r="AN65" s="122">
        <v>0</v>
      </c>
      <c r="AO65" s="122">
        <v>0</v>
      </c>
      <c r="AP65" s="122">
        <v>0</v>
      </c>
      <c r="AQ65" s="122">
        <v>0</v>
      </c>
      <c r="AR65" s="122">
        <v>0</v>
      </c>
      <c r="AS65" s="122">
        <v>264</v>
      </c>
      <c r="AT65" s="122">
        <f t="shared" si="12"/>
        <v>0</v>
      </c>
      <c r="AU65" s="122">
        <v>0</v>
      </c>
      <c r="AV65" s="122">
        <v>0</v>
      </c>
      <c r="AW65" s="122">
        <v>0</v>
      </c>
      <c r="AX65" s="122">
        <v>0</v>
      </c>
      <c r="AY65" s="122">
        <v>0</v>
      </c>
      <c r="AZ65" s="122">
        <f t="shared" si="13"/>
        <v>0</v>
      </c>
      <c r="BA65" s="122">
        <v>0</v>
      </c>
      <c r="BB65" s="122">
        <v>0</v>
      </c>
      <c r="BC65" s="122">
        <v>0</v>
      </c>
    </row>
    <row r="66" spans="1:55" s="102" customFormat="1" ht="12" customHeight="1">
      <c r="A66" s="105" t="s">
        <v>114</v>
      </c>
      <c r="B66" s="106" t="s">
        <v>231</v>
      </c>
      <c r="C66" s="105" t="s">
        <v>232</v>
      </c>
      <c r="D66" s="122">
        <f t="shared" si="2"/>
        <v>641</v>
      </c>
      <c r="E66" s="122">
        <f t="shared" si="3"/>
        <v>0</v>
      </c>
      <c r="F66" s="122">
        <v>0</v>
      </c>
      <c r="G66" s="122">
        <v>0</v>
      </c>
      <c r="H66" s="122">
        <f t="shared" si="4"/>
        <v>0</v>
      </c>
      <c r="I66" s="122">
        <v>0</v>
      </c>
      <c r="J66" s="122">
        <v>0</v>
      </c>
      <c r="K66" s="122">
        <f t="shared" si="5"/>
        <v>641</v>
      </c>
      <c r="L66" s="122">
        <v>303</v>
      </c>
      <c r="M66" s="122">
        <v>338</v>
      </c>
      <c r="N66" s="122">
        <f t="shared" si="6"/>
        <v>641</v>
      </c>
      <c r="O66" s="122">
        <f t="shared" si="7"/>
        <v>303</v>
      </c>
      <c r="P66" s="122">
        <v>303</v>
      </c>
      <c r="Q66" s="122">
        <v>0</v>
      </c>
      <c r="R66" s="122">
        <v>0</v>
      </c>
      <c r="S66" s="122">
        <v>0</v>
      </c>
      <c r="T66" s="122">
        <v>0</v>
      </c>
      <c r="U66" s="122">
        <v>0</v>
      </c>
      <c r="V66" s="122">
        <f t="shared" si="8"/>
        <v>338</v>
      </c>
      <c r="W66" s="122">
        <v>338</v>
      </c>
      <c r="X66" s="122">
        <v>0</v>
      </c>
      <c r="Y66" s="122">
        <v>0</v>
      </c>
      <c r="Z66" s="122">
        <v>0</v>
      </c>
      <c r="AA66" s="122">
        <v>0</v>
      </c>
      <c r="AB66" s="122">
        <v>0</v>
      </c>
      <c r="AC66" s="122">
        <f t="shared" si="9"/>
        <v>0</v>
      </c>
      <c r="AD66" s="122">
        <v>0</v>
      </c>
      <c r="AE66" s="122">
        <v>0</v>
      </c>
      <c r="AF66" s="122">
        <f t="shared" si="10"/>
        <v>0</v>
      </c>
      <c r="AG66" s="122">
        <v>0</v>
      </c>
      <c r="AH66" s="122">
        <v>0</v>
      </c>
      <c r="AI66" s="122">
        <v>0</v>
      </c>
      <c r="AJ66" s="122">
        <f t="shared" si="11"/>
        <v>0</v>
      </c>
      <c r="AK66" s="122"/>
      <c r="AL66" s="122">
        <v>0</v>
      </c>
      <c r="AM66" s="122">
        <v>0</v>
      </c>
      <c r="AN66" s="122">
        <v>0</v>
      </c>
      <c r="AO66" s="122">
        <v>0</v>
      </c>
      <c r="AP66" s="122">
        <v>0</v>
      </c>
      <c r="AQ66" s="122">
        <v>0</v>
      </c>
      <c r="AR66" s="122">
        <v>0</v>
      </c>
      <c r="AS66" s="122">
        <v>0</v>
      </c>
      <c r="AT66" s="122">
        <f t="shared" si="12"/>
        <v>0</v>
      </c>
      <c r="AU66" s="122">
        <v>0</v>
      </c>
      <c r="AV66" s="122">
        <v>0</v>
      </c>
      <c r="AW66" s="122">
        <v>0</v>
      </c>
      <c r="AX66" s="122">
        <v>0</v>
      </c>
      <c r="AY66" s="122">
        <v>0</v>
      </c>
      <c r="AZ66" s="122">
        <f t="shared" si="13"/>
        <v>0</v>
      </c>
      <c r="BA66" s="122">
        <v>0</v>
      </c>
      <c r="BB66" s="122">
        <v>0</v>
      </c>
      <c r="BC66" s="122">
        <v>0</v>
      </c>
    </row>
    <row r="67" spans="1:55" s="102" customFormat="1" ht="12" customHeight="1">
      <c r="A67" s="105" t="s">
        <v>114</v>
      </c>
      <c r="B67" s="106" t="s">
        <v>233</v>
      </c>
      <c r="C67" s="105" t="s">
        <v>234</v>
      </c>
      <c r="D67" s="122">
        <f t="shared" si="2"/>
        <v>629</v>
      </c>
      <c r="E67" s="122">
        <f t="shared" si="3"/>
        <v>0</v>
      </c>
      <c r="F67" s="122">
        <v>0</v>
      </c>
      <c r="G67" s="122">
        <v>0</v>
      </c>
      <c r="H67" s="122">
        <f t="shared" si="4"/>
        <v>0</v>
      </c>
      <c r="I67" s="122">
        <v>0</v>
      </c>
      <c r="J67" s="122">
        <v>0</v>
      </c>
      <c r="K67" s="122">
        <f t="shared" si="5"/>
        <v>629</v>
      </c>
      <c r="L67" s="122">
        <v>189</v>
      </c>
      <c r="M67" s="122">
        <v>440</v>
      </c>
      <c r="N67" s="122">
        <f t="shared" si="6"/>
        <v>629</v>
      </c>
      <c r="O67" s="122">
        <f t="shared" si="7"/>
        <v>189</v>
      </c>
      <c r="P67" s="122">
        <v>189</v>
      </c>
      <c r="Q67" s="122">
        <v>0</v>
      </c>
      <c r="R67" s="122">
        <v>0</v>
      </c>
      <c r="S67" s="122">
        <v>0</v>
      </c>
      <c r="T67" s="122">
        <v>0</v>
      </c>
      <c r="U67" s="122">
        <v>0</v>
      </c>
      <c r="V67" s="122">
        <f t="shared" si="8"/>
        <v>440</v>
      </c>
      <c r="W67" s="122">
        <v>440</v>
      </c>
      <c r="X67" s="122">
        <v>0</v>
      </c>
      <c r="Y67" s="122">
        <v>0</v>
      </c>
      <c r="Z67" s="122">
        <v>0</v>
      </c>
      <c r="AA67" s="122">
        <v>0</v>
      </c>
      <c r="AB67" s="122">
        <v>0</v>
      </c>
      <c r="AC67" s="122">
        <f t="shared" si="9"/>
        <v>0</v>
      </c>
      <c r="AD67" s="122">
        <v>0</v>
      </c>
      <c r="AE67" s="122">
        <v>0</v>
      </c>
      <c r="AF67" s="122">
        <f t="shared" si="10"/>
        <v>32</v>
      </c>
      <c r="AG67" s="122">
        <v>32</v>
      </c>
      <c r="AH67" s="122">
        <v>0</v>
      </c>
      <c r="AI67" s="122">
        <v>0</v>
      </c>
      <c r="AJ67" s="122">
        <f t="shared" si="11"/>
        <v>32</v>
      </c>
      <c r="AK67" s="122"/>
      <c r="AL67" s="122">
        <v>0</v>
      </c>
      <c r="AM67" s="122">
        <v>32</v>
      </c>
      <c r="AN67" s="122">
        <v>0</v>
      </c>
      <c r="AO67" s="122">
        <v>0</v>
      </c>
      <c r="AP67" s="122">
        <v>0</v>
      </c>
      <c r="AQ67" s="122">
        <v>0</v>
      </c>
      <c r="AR67" s="122">
        <v>0</v>
      </c>
      <c r="AS67" s="122">
        <v>0</v>
      </c>
      <c r="AT67" s="122">
        <f t="shared" si="12"/>
        <v>2</v>
      </c>
      <c r="AU67" s="122">
        <v>0</v>
      </c>
      <c r="AV67" s="122">
        <v>0</v>
      </c>
      <c r="AW67" s="122">
        <v>2</v>
      </c>
      <c r="AX67" s="122">
        <v>0</v>
      </c>
      <c r="AY67" s="122">
        <v>0</v>
      </c>
      <c r="AZ67" s="122">
        <f t="shared" si="13"/>
        <v>0</v>
      </c>
      <c r="BA67" s="122">
        <v>0</v>
      </c>
      <c r="BB67" s="122">
        <v>0</v>
      </c>
      <c r="BC67" s="122">
        <v>0</v>
      </c>
    </row>
    <row r="68" spans="1:55" s="102" customFormat="1" ht="12" customHeight="1">
      <c r="A68" s="105" t="s">
        <v>114</v>
      </c>
      <c r="B68" s="106" t="s">
        <v>235</v>
      </c>
      <c r="C68" s="105" t="s">
        <v>236</v>
      </c>
      <c r="D68" s="122">
        <f t="shared" si="2"/>
        <v>662</v>
      </c>
      <c r="E68" s="122">
        <f t="shared" si="3"/>
        <v>0</v>
      </c>
      <c r="F68" s="122">
        <v>0</v>
      </c>
      <c r="G68" s="122">
        <v>0</v>
      </c>
      <c r="H68" s="122">
        <f t="shared" si="4"/>
        <v>0</v>
      </c>
      <c r="I68" s="122">
        <v>0</v>
      </c>
      <c r="J68" s="122">
        <v>0</v>
      </c>
      <c r="K68" s="122">
        <f t="shared" si="5"/>
        <v>662</v>
      </c>
      <c r="L68" s="122">
        <v>421</v>
      </c>
      <c r="M68" s="122">
        <v>241</v>
      </c>
      <c r="N68" s="122">
        <f t="shared" si="6"/>
        <v>662</v>
      </c>
      <c r="O68" s="122">
        <f t="shared" si="7"/>
        <v>421</v>
      </c>
      <c r="P68" s="122">
        <v>421</v>
      </c>
      <c r="Q68" s="122">
        <v>0</v>
      </c>
      <c r="R68" s="122">
        <v>0</v>
      </c>
      <c r="S68" s="122">
        <v>0</v>
      </c>
      <c r="T68" s="122">
        <v>0</v>
      </c>
      <c r="U68" s="122">
        <v>0</v>
      </c>
      <c r="V68" s="122">
        <f t="shared" si="8"/>
        <v>241</v>
      </c>
      <c r="W68" s="122">
        <v>241</v>
      </c>
      <c r="X68" s="122">
        <v>0</v>
      </c>
      <c r="Y68" s="122">
        <v>0</v>
      </c>
      <c r="Z68" s="122">
        <v>0</v>
      </c>
      <c r="AA68" s="122">
        <v>0</v>
      </c>
      <c r="AB68" s="122">
        <v>0</v>
      </c>
      <c r="AC68" s="122">
        <f t="shared" si="9"/>
        <v>0</v>
      </c>
      <c r="AD68" s="122">
        <v>0</v>
      </c>
      <c r="AE68" s="122">
        <v>0</v>
      </c>
      <c r="AF68" s="122">
        <f t="shared" si="10"/>
        <v>25</v>
      </c>
      <c r="AG68" s="122">
        <v>25</v>
      </c>
      <c r="AH68" s="122">
        <v>0</v>
      </c>
      <c r="AI68" s="122">
        <v>0</v>
      </c>
      <c r="AJ68" s="122">
        <f t="shared" si="11"/>
        <v>25</v>
      </c>
      <c r="AK68" s="122"/>
      <c r="AL68" s="122">
        <v>0</v>
      </c>
      <c r="AM68" s="122">
        <v>25</v>
      </c>
      <c r="AN68" s="122">
        <v>0</v>
      </c>
      <c r="AO68" s="122">
        <v>0</v>
      </c>
      <c r="AP68" s="122">
        <v>0</v>
      </c>
      <c r="AQ68" s="122">
        <v>0</v>
      </c>
      <c r="AR68" s="122">
        <v>0</v>
      </c>
      <c r="AS68" s="122">
        <v>0</v>
      </c>
      <c r="AT68" s="122">
        <f t="shared" si="12"/>
        <v>3</v>
      </c>
      <c r="AU68" s="122">
        <v>0</v>
      </c>
      <c r="AV68" s="122">
        <v>0</v>
      </c>
      <c r="AW68" s="122">
        <v>3</v>
      </c>
      <c r="AX68" s="122">
        <v>0</v>
      </c>
      <c r="AY68" s="122">
        <v>0</v>
      </c>
      <c r="AZ68" s="122">
        <f t="shared" si="13"/>
        <v>0</v>
      </c>
      <c r="BA68" s="122">
        <v>0</v>
      </c>
      <c r="BB68" s="122">
        <v>0</v>
      </c>
      <c r="BC68" s="122">
        <v>0</v>
      </c>
    </row>
    <row r="69" spans="1:55" s="102" customFormat="1" ht="12" customHeight="1">
      <c r="A69" s="105" t="s">
        <v>114</v>
      </c>
      <c r="B69" s="106" t="s">
        <v>237</v>
      </c>
      <c r="C69" s="105" t="s">
        <v>238</v>
      </c>
      <c r="D69" s="122">
        <f t="shared" si="2"/>
        <v>137</v>
      </c>
      <c r="E69" s="122">
        <f t="shared" si="3"/>
        <v>0</v>
      </c>
      <c r="F69" s="122">
        <v>0</v>
      </c>
      <c r="G69" s="122">
        <v>0</v>
      </c>
      <c r="H69" s="122">
        <f t="shared" si="4"/>
        <v>0</v>
      </c>
      <c r="I69" s="122">
        <v>0</v>
      </c>
      <c r="J69" s="122">
        <v>0</v>
      </c>
      <c r="K69" s="122">
        <f t="shared" si="5"/>
        <v>137</v>
      </c>
      <c r="L69" s="122">
        <v>93</v>
      </c>
      <c r="M69" s="122">
        <v>44</v>
      </c>
      <c r="N69" s="122">
        <f t="shared" si="6"/>
        <v>137</v>
      </c>
      <c r="O69" s="122">
        <f t="shared" si="7"/>
        <v>93</v>
      </c>
      <c r="P69" s="122">
        <v>93</v>
      </c>
      <c r="Q69" s="122">
        <v>0</v>
      </c>
      <c r="R69" s="122">
        <v>0</v>
      </c>
      <c r="S69" s="122">
        <v>0</v>
      </c>
      <c r="T69" s="122">
        <v>0</v>
      </c>
      <c r="U69" s="122">
        <v>0</v>
      </c>
      <c r="V69" s="122">
        <f t="shared" si="8"/>
        <v>44</v>
      </c>
      <c r="W69" s="122">
        <v>44</v>
      </c>
      <c r="X69" s="122">
        <v>0</v>
      </c>
      <c r="Y69" s="122">
        <v>0</v>
      </c>
      <c r="Z69" s="122">
        <v>0</v>
      </c>
      <c r="AA69" s="122">
        <v>0</v>
      </c>
      <c r="AB69" s="122">
        <v>0</v>
      </c>
      <c r="AC69" s="122">
        <f t="shared" si="9"/>
        <v>0</v>
      </c>
      <c r="AD69" s="122">
        <v>0</v>
      </c>
      <c r="AE69" s="122">
        <v>0</v>
      </c>
      <c r="AF69" s="122">
        <f t="shared" si="10"/>
        <v>1</v>
      </c>
      <c r="AG69" s="122">
        <v>1</v>
      </c>
      <c r="AH69" s="122">
        <v>0</v>
      </c>
      <c r="AI69" s="122">
        <v>0</v>
      </c>
      <c r="AJ69" s="122">
        <f t="shared" si="11"/>
        <v>1</v>
      </c>
      <c r="AK69" s="122"/>
      <c r="AL69" s="122">
        <v>0</v>
      </c>
      <c r="AM69" s="122">
        <v>1</v>
      </c>
      <c r="AN69" s="122">
        <v>0</v>
      </c>
      <c r="AO69" s="122">
        <v>0</v>
      </c>
      <c r="AP69" s="122">
        <v>0</v>
      </c>
      <c r="AQ69" s="122">
        <v>0</v>
      </c>
      <c r="AR69" s="122">
        <v>0</v>
      </c>
      <c r="AS69" s="122">
        <v>0</v>
      </c>
      <c r="AT69" s="122">
        <f t="shared" si="12"/>
        <v>0</v>
      </c>
      <c r="AU69" s="122">
        <v>0</v>
      </c>
      <c r="AV69" s="122">
        <v>0</v>
      </c>
      <c r="AW69" s="122">
        <v>0</v>
      </c>
      <c r="AX69" s="122">
        <v>0</v>
      </c>
      <c r="AY69" s="122">
        <v>0</v>
      </c>
      <c r="AZ69" s="122">
        <f t="shared" si="13"/>
        <v>0</v>
      </c>
      <c r="BA69" s="122">
        <v>0</v>
      </c>
      <c r="BB69" s="122">
        <v>0</v>
      </c>
      <c r="BC69" s="122">
        <v>0</v>
      </c>
    </row>
    <row r="70" spans="1:55" s="102" customFormat="1" ht="12" customHeight="1">
      <c r="A70" s="105" t="s">
        <v>114</v>
      </c>
      <c r="B70" s="106" t="s">
        <v>239</v>
      </c>
      <c r="C70" s="105" t="s">
        <v>240</v>
      </c>
      <c r="D70" s="122">
        <f t="shared" si="2"/>
        <v>2038</v>
      </c>
      <c r="E70" s="122">
        <f t="shared" si="3"/>
        <v>0</v>
      </c>
      <c r="F70" s="122">
        <v>0</v>
      </c>
      <c r="G70" s="122">
        <v>0</v>
      </c>
      <c r="H70" s="122">
        <f t="shared" si="4"/>
        <v>0</v>
      </c>
      <c r="I70" s="122">
        <v>0</v>
      </c>
      <c r="J70" s="122">
        <v>0</v>
      </c>
      <c r="K70" s="122">
        <f t="shared" si="5"/>
        <v>2038</v>
      </c>
      <c r="L70" s="122">
        <v>641</v>
      </c>
      <c r="M70" s="122">
        <v>1397</v>
      </c>
      <c r="N70" s="122">
        <f t="shared" si="6"/>
        <v>2038</v>
      </c>
      <c r="O70" s="122">
        <f t="shared" si="7"/>
        <v>641</v>
      </c>
      <c r="P70" s="122">
        <v>641</v>
      </c>
      <c r="Q70" s="122">
        <v>0</v>
      </c>
      <c r="R70" s="122">
        <v>0</v>
      </c>
      <c r="S70" s="122">
        <v>0</v>
      </c>
      <c r="T70" s="122">
        <v>0</v>
      </c>
      <c r="U70" s="122">
        <v>0</v>
      </c>
      <c r="V70" s="122">
        <f t="shared" si="8"/>
        <v>1397</v>
      </c>
      <c r="W70" s="122">
        <v>1397</v>
      </c>
      <c r="X70" s="122">
        <v>0</v>
      </c>
      <c r="Y70" s="122">
        <v>0</v>
      </c>
      <c r="Z70" s="122">
        <v>0</v>
      </c>
      <c r="AA70" s="122">
        <v>0</v>
      </c>
      <c r="AB70" s="122">
        <v>0</v>
      </c>
      <c r="AC70" s="122">
        <f t="shared" si="9"/>
        <v>0</v>
      </c>
      <c r="AD70" s="122">
        <v>0</v>
      </c>
      <c r="AE70" s="122">
        <v>0</v>
      </c>
      <c r="AF70" s="122">
        <f t="shared" si="10"/>
        <v>165</v>
      </c>
      <c r="AG70" s="122">
        <v>165</v>
      </c>
      <c r="AH70" s="122">
        <v>0</v>
      </c>
      <c r="AI70" s="122">
        <v>0</v>
      </c>
      <c r="AJ70" s="122">
        <f t="shared" si="11"/>
        <v>165</v>
      </c>
      <c r="AK70" s="122"/>
      <c r="AL70" s="122">
        <v>0</v>
      </c>
      <c r="AM70" s="122">
        <v>0</v>
      </c>
      <c r="AN70" s="122">
        <v>0</v>
      </c>
      <c r="AO70" s="122">
        <v>0</v>
      </c>
      <c r="AP70" s="122">
        <v>0</v>
      </c>
      <c r="AQ70" s="122">
        <v>165</v>
      </c>
      <c r="AR70" s="122">
        <v>0</v>
      </c>
      <c r="AS70" s="122">
        <v>0</v>
      </c>
      <c r="AT70" s="122">
        <f t="shared" si="12"/>
        <v>0</v>
      </c>
      <c r="AU70" s="122">
        <v>0</v>
      </c>
      <c r="AV70" s="122">
        <v>0</v>
      </c>
      <c r="AW70" s="122">
        <v>0</v>
      </c>
      <c r="AX70" s="122">
        <v>0</v>
      </c>
      <c r="AY70" s="122">
        <v>0</v>
      </c>
      <c r="AZ70" s="122">
        <f t="shared" si="13"/>
        <v>0</v>
      </c>
      <c r="BA70" s="122">
        <v>0</v>
      </c>
      <c r="BB70" s="122">
        <v>0</v>
      </c>
      <c r="BC70" s="122">
        <v>0</v>
      </c>
    </row>
    <row r="71" spans="1:55" s="102" customFormat="1" ht="12" customHeight="1">
      <c r="A71" s="105" t="s">
        <v>114</v>
      </c>
      <c r="B71" s="106" t="s">
        <v>241</v>
      </c>
      <c r="C71" s="105" t="s">
        <v>111</v>
      </c>
      <c r="D71" s="122">
        <f t="shared" si="2"/>
        <v>1165</v>
      </c>
      <c r="E71" s="122">
        <f t="shared" si="3"/>
        <v>0</v>
      </c>
      <c r="F71" s="122">
        <v>0</v>
      </c>
      <c r="G71" s="122">
        <v>0</v>
      </c>
      <c r="H71" s="122">
        <f t="shared" si="4"/>
        <v>0</v>
      </c>
      <c r="I71" s="122">
        <v>0</v>
      </c>
      <c r="J71" s="122">
        <v>0</v>
      </c>
      <c r="K71" s="122">
        <f t="shared" si="5"/>
        <v>1165</v>
      </c>
      <c r="L71" s="122">
        <v>803</v>
      </c>
      <c r="M71" s="122">
        <v>362</v>
      </c>
      <c r="N71" s="122">
        <f t="shared" si="6"/>
        <v>1334</v>
      </c>
      <c r="O71" s="122">
        <f t="shared" si="7"/>
        <v>803</v>
      </c>
      <c r="P71" s="122">
        <v>803</v>
      </c>
      <c r="Q71" s="122">
        <v>0</v>
      </c>
      <c r="R71" s="122">
        <v>0</v>
      </c>
      <c r="S71" s="122">
        <v>0</v>
      </c>
      <c r="T71" s="122">
        <v>0</v>
      </c>
      <c r="U71" s="122">
        <v>0</v>
      </c>
      <c r="V71" s="122">
        <f t="shared" si="8"/>
        <v>362</v>
      </c>
      <c r="W71" s="122">
        <v>362</v>
      </c>
      <c r="X71" s="122">
        <v>0</v>
      </c>
      <c r="Y71" s="122">
        <v>0</v>
      </c>
      <c r="Z71" s="122">
        <v>0</v>
      </c>
      <c r="AA71" s="122">
        <v>0</v>
      </c>
      <c r="AB71" s="122">
        <v>0</v>
      </c>
      <c r="AC71" s="122">
        <f t="shared" si="9"/>
        <v>169</v>
      </c>
      <c r="AD71" s="122">
        <v>169</v>
      </c>
      <c r="AE71" s="122">
        <v>0</v>
      </c>
      <c r="AF71" s="122">
        <f t="shared" si="10"/>
        <v>5</v>
      </c>
      <c r="AG71" s="122">
        <v>5</v>
      </c>
      <c r="AH71" s="122">
        <v>0</v>
      </c>
      <c r="AI71" s="122">
        <v>0</v>
      </c>
      <c r="AJ71" s="122">
        <f t="shared" si="11"/>
        <v>60</v>
      </c>
      <c r="AK71" s="122">
        <v>60</v>
      </c>
      <c r="AL71" s="122">
        <v>0</v>
      </c>
      <c r="AM71" s="122">
        <v>0</v>
      </c>
      <c r="AN71" s="122">
        <v>0</v>
      </c>
      <c r="AO71" s="122">
        <v>0</v>
      </c>
      <c r="AP71" s="122">
        <v>0</v>
      </c>
      <c r="AQ71" s="122">
        <v>0</v>
      </c>
      <c r="AR71" s="122">
        <v>0</v>
      </c>
      <c r="AS71" s="122">
        <v>0</v>
      </c>
      <c r="AT71" s="122">
        <f t="shared" si="12"/>
        <v>5</v>
      </c>
      <c r="AU71" s="122">
        <v>5</v>
      </c>
      <c r="AV71" s="122">
        <v>0</v>
      </c>
      <c r="AW71" s="122">
        <v>0</v>
      </c>
      <c r="AX71" s="122">
        <v>0</v>
      </c>
      <c r="AY71" s="122">
        <v>0</v>
      </c>
      <c r="AZ71" s="122">
        <f t="shared" si="13"/>
        <v>0</v>
      </c>
      <c r="BA71" s="122"/>
      <c r="BB71" s="122">
        <v>0</v>
      </c>
      <c r="BC71" s="122">
        <v>0</v>
      </c>
    </row>
    <row r="72" spans="1:55" s="102" customFormat="1" ht="12" customHeight="1">
      <c r="A72" s="105" t="s">
        <v>114</v>
      </c>
      <c r="B72" s="106" t="s">
        <v>242</v>
      </c>
      <c r="C72" s="105" t="s">
        <v>243</v>
      </c>
      <c r="D72" s="122">
        <f aca="true" t="shared" si="14" ref="D72:D84">SUM(E72,+H72,+K72)</f>
        <v>1155</v>
      </c>
      <c r="E72" s="122">
        <f aca="true" t="shared" si="15" ref="E72:E84">SUM(F72:G72)</f>
        <v>0</v>
      </c>
      <c r="F72" s="122">
        <v>0</v>
      </c>
      <c r="G72" s="122">
        <v>0</v>
      </c>
      <c r="H72" s="122">
        <f aca="true" t="shared" si="16" ref="H72:H84">SUM(I72:J72)</f>
        <v>1155</v>
      </c>
      <c r="I72" s="122">
        <v>1094</v>
      </c>
      <c r="J72" s="122">
        <v>61</v>
      </c>
      <c r="K72" s="122">
        <f aca="true" t="shared" si="17" ref="K72:K84">SUM(L72:M72)</f>
        <v>0</v>
      </c>
      <c r="L72" s="122">
        <v>0</v>
      </c>
      <c r="M72" s="122">
        <v>0</v>
      </c>
      <c r="N72" s="122">
        <f aca="true" t="shared" si="18" ref="N72:N84">SUM(O72,+V72,+AC72)</f>
        <v>1161</v>
      </c>
      <c r="O72" s="122">
        <f aca="true" t="shared" si="19" ref="O72:O84">SUM(P72:U72)</f>
        <v>1094</v>
      </c>
      <c r="P72" s="122">
        <v>1094</v>
      </c>
      <c r="Q72" s="122">
        <v>0</v>
      </c>
      <c r="R72" s="122">
        <v>0</v>
      </c>
      <c r="S72" s="122">
        <v>0</v>
      </c>
      <c r="T72" s="122">
        <v>0</v>
      </c>
      <c r="U72" s="122">
        <v>0</v>
      </c>
      <c r="V72" s="122">
        <f aca="true" t="shared" si="20" ref="V72:V84">SUM(W72:AB72)</f>
        <v>61</v>
      </c>
      <c r="W72" s="122">
        <v>61</v>
      </c>
      <c r="X72" s="122">
        <v>0</v>
      </c>
      <c r="Y72" s="122">
        <v>0</v>
      </c>
      <c r="Z72" s="122">
        <v>0</v>
      </c>
      <c r="AA72" s="122">
        <v>0</v>
      </c>
      <c r="AB72" s="122">
        <v>0</v>
      </c>
      <c r="AC72" s="122">
        <f aca="true" t="shared" si="21" ref="AC72:AC84">SUM(AD72:AE72)</f>
        <v>6</v>
      </c>
      <c r="AD72" s="122">
        <v>6</v>
      </c>
      <c r="AE72" s="122">
        <v>0</v>
      </c>
      <c r="AF72" s="122">
        <f aca="true" t="shared" si="22" ref="AF72:AF84">SUM(AG72:AI72)</f>
        <v>59</v>
      </c>
      <c r="AG72" s="122">
        <v>59</v>
      </c>
      <c r="AH72" s="122">
        <v>0</v>
      </c>
      <c r="AI72" s="122">
        <v>0</v>
      </c>
      <c r="AJ72" s="122">
        <f aca="true" t="shared" si="23" ref="AJ72:AJ84">SUM(AK72:AS72)</f>
        <v>1155</v>
      </c>
      <c r="AK72" s="122">
        <v>1155</v>
      </c>
      <c r="AL72" s="122">
        <v>0</v>
      </c>
      <c r="AM72" s="122">
        <v>0</v>
      </c>
      <c r="AN72" s="122">
        <v>0</v>
      </c>
      <c r="AO72" s="122">
        <v>0</v>
      </c>
      <c r="AP72" s="122">
        <v>0</v>
      </c>
      <c r="AQ72" s="122">
        <v>0</v>
      </c>
      <c r="AR72" s="122">
        <v>0</v>
      </c>
      <c r="AS72" s="122">
        <v>0</v>
      </c>
      <c r="AT72" s="122">
        <f aca="true" t="shared" si="24" ref="AT72:AT84">SUM(AU72:AY72)</f>
        <v>59</v>
      </c>
      <c r="AU72" s="122">
        <v>59</v>
      </c>
      <c r="AV72" s="122">
        <v>0</v>
      </c>
      <c r="AW72" s="122">
        <v>0</v>
      </c>
      <c r="AX72" s="122">
        <v>0</v>
      </c>
      <c r="AY72" s="122">
        <v>0</v>
      </c>
      <c r="AZ72" s="122">
        <f aca="true" t="shared" si="25" ref="AZ72:AZ84">SUM(BA72:BC72)</f>
        <v>0</v>
      </c>
      <c r="BA72" s="122">
        <v>0</v>
      </c>
      <c r="BB72" s="122">
        <v>0</v>
      </c>
      <c r="BC72" s="122">
        <v>0</v>
      </c>
    </row>
    <row r="73" spans="1:55" s="102" customFormat="1" ht="12" customHeight="1">
      <c r="A73" s="105" t="s">
        <v>114</v>
      </c>
      <c r="B73" s="106" t="s">
        <v>244</v>
      </c>
      <c r="C73" s="105" t="s">
        <v>245</v>
      </c>
      <c r="D73" s="122">
        <f t="shared" si="14"/>
        <v>2826</v>
      </c>
      <c r="E73" s="122">
        <f t="shared" si="15"/>
        <v>0</v>
      </c>
      <c r="F73" s="122">
        <v>0</v>
      </c>
      <c r="G73" s="122">
        <v>0</v>
      </c>
      <c r="H73" s="122">
        <f t="shared" si="16"/>
        <v>1332</v>
      </c>
      <c r="I73" s="122">
        <v>1332</v>
      </c>
      <c r="J73" s="122">
        <v>0</v>
      </c>
      <c r="K73" s="122">
        <f t="shared" si="17"/>
        <v>1494</v>
      </c>
      <c r="L73" s="122">
        <v>0</v>
      </c>
      <c r="M73" s="122">
        <v>1494</v>
      </c>
      <c r="N73" s="122">
        <f t="shared" si="18"/>
        <v>2826</v>
      </c>
      <c r="O73" s="122">
        <f t="shared" si="19"/>
        <v>1332</v>
      </c>
      <c r="P73" s="122">
        <v>1332</v>
      </c>
      <c r="Q73" s="122">
        <v>0</v>
      </c>
      <c r="R73" s="122">
        <v>0</v>
      </c>
      <c r="S73" s="122">
        <v>0</v>
      </c>
      <c r="T73" s="122">
        <v>0</v>
      </c>
      <c r="U73" s="122">
        <v>0</v>
      </c>
      <c r="V73" s="122">
        <f t="shared" si="20"/>
        <v>1494</v>
      </c>
      <c r="W73" s="122">
        <v>1494</v>
      </c>
      <c r="X73" s="122">
        <v>0</v>
      </c>
      <c r="Y73" s="122">
        <v>0</v>
      </c>
      <c r="Z73" s="122">
        <v>0</v>
      </c>
      <c r="AA73" s="122">
        <v>0</v>
      </c>
      <c r="AB73" s="122">
        <v>0</v>
      </c>
      <c r="AC73" s="122">
        <f t="shared" si="21"/>
        <v>0</v>
      </c>
      <c r="AD73" s="122">
        <v>0</v>
      </c>
      <c r="AE73" s="122">
        <v>0</v>
      </c>
      <c r="AF73" s="122">
        <f t="shared" si="22"/>
        <v>10</v>
      </c>
      <c r="AG73" s="122">
        <v>10</v>
      </c>
      <c r="AH73" s="122">
        <v>0</v>
      </c>
      <c r="AI73" s="122">
        <v>0</v>
      </c>
      <c r="AJ73" s="122">
        <f t="shared" si="23"/>
        <v>97</v>
      </c>
      <c r="AK73" s="122">
        <v>97</v>
      </c>
      <c r="AL73" s="122">
        <v>0</v>
      </c>
      <c r="AM73" s="122">
        <v>0</v>
      </c>
      <c r="AN73" s="122">
        <v>0</v>
      </c>
      <c r="AO73" s="122">
        <v>0</v>
      </c>
      <c r="AP73" s="122">
        <v>0</v>
      </c>
      <c r="AQ73" s="122">
        <v>0</v>
      </c>
      <c r="AR73" s="122">
        <v>0</v>
      </c>
      <c r="AS73" s="122">
        <v>0</v>
      </c>
      <c r="AT73" s="122">
        <f t="shared" si="24"/>
        <v>10</v>
      </c>
      <c r="AU73" s="122">
        <v>10</v>
      </c>
      <c r="AV73" s="122">
        <v>0</v>
      </c>
      <c r="AW73" s="122">
        <v>0</v>
      </c>
      <c r="AX73" s="122">
        <v>0</v>
      </c>
      <c r="AY73" s="122">
        <v>0</v>
      </c>
      <c r="AZ73" s="122">
        <f t="shared" si="25"/>
        <v>0</v>
      </c>
      <c r="BA73" s="122">
        <v>0</v>
      </c>
      <c r="BB73" s="122">
        <v>0</v>
      </c>
      <c r="BC73" s="122">
        <v>0</v>
      </c>
    </row>
    <row r="74" spans="1:55" s="102" customFormat="1" ht="12" customHeight="1">
      <c r="A74" s="105" t="s">
        <v>114</v>
      </c>
      <c r="B74" s="106" t="s">
        <v>246</v>
      </c>
      <c r="C74" s="105" t="s">
        <v>247</v>
      </c>
      <c r="D74" s="122">
        <f t="shared" si="14"/>
        <v>1298</v>
      </c>
      <c r="E74" s="122">
        <f t="shared" si="15"/>
        <v>0</v>
      </c>
      <c r="F74" s="122">
        <v>0</v>
      </c>
      <c r="G74" s="122">
        <v>0</v>
      </c>
      <c r="H74" s="122">
        <f t="shared" si="16"/>
        <v>1298</v>
      </c>
      <c r="I74" s="122">
        <v>775</v>
      </c>
      <c r="J74" s="122">
        <v>523</v>
      </c>
      <c r="K74" s="122">
        <f t="shared" si="17"/>
        <v>0</v>
      </c>
      <c r="L74" s="122">
        <v>0</v>
      </c>
      <c r="M74" s="122">
        <v>0</v>
      </c>
      <c r="N74" s="122">
        <f t="shared" si="18"/>
        <v>1300</v>
      </c>
      <c r="O74" s="122">
        <f t="shared" si="19"/>
        <v>775</v>
      </c>
      <c r="P74" s="122">
        <v>775</v>
      </c>
      <c r="Q74" s="122">
        <v>0</v>
      </c>
      <c r="R74" s="122">
        <v>0</v>
      </c>
      <c r="S74" s="122">
        <v>0</v>
      </c>
      <c r="T74" s="122">
        <v>0</v>
      </c>
      <c r="U74" s="122">
        <v>0</v>
      </c>
      <c r="V74" s="122">
        <f t="shared" si="20"/>
        <v>523</v>
      </c>
      <c r="W74" s="122">
        <v>523</v>
      </c>
      <c r="X74" s="122">
        <v>0</v>
      </c>
      <c r="Y74" s="122">
        <v>0</v>
      </c>
      <c r="Z74" s="122">
        <v>0</v>
      </c>
      <c r="AA74" s="122">
        <v>0</v>
      </c>
      <c r="AB74" s="122">
        <v>0</v>
      </c>
      <c r="AC74" s="122">
        <f t="shared" si="21"/>
        <v>2</v>
      </c>
      <c r="AD74" s="122">
        <v>1</v>
      </c>
      <c r="AE74" s="122">
        <v>1</v>
      </c>
      <c r="AF74" s="122">
        <f t="shared" si="22"/>
        <v>4</v>
      </c>
      <c r="AG74" s="122">
        <v>4</v>
      </c>
      <c r="AH74" s="122">
        <v>0</v>
      </c>
      <c r="AI74" s="122">
        <v>0</v>
      </c>
      <c r="AJ74" s="122">
        <f t="shared" si="23"/>
        <v>44</v>
      </c>
      <c r="AK74" s="122">
        <v>44</v>
      </c>
      <c r="AL74" s="122">
        <v>0</v>
      </c>
      <c r="AM74" s="122">
        <v>0</v>
      </c>
      <c r="AN74" s="122">
        <v>0</v>
      </c>
      <c r="AO74" s="122">
        <v>0</v>
      </c>
      <c r="AP74" s="122">
        <v>0</v>
      </c>
      <c r="AQ74" s="122">
        <v>0</v>
      </c>
      <c r="AR74" s="122">
        <v>0</v>
      </c>
      <c r="AS74" s="122">
        <v>0</v>
      </c>
      <c r="AT74" s="122">
        <f t="shared" si="24"/>
        <v>4</v>
      </c>
      <c r="AU74" s="122">
        <v>4</v>
      </c>
      <c r="AV74" s="122">
        <v>0</v>
      </c>
      <c r="AW74" s="122">
        <v>0</v>
      </c>
      <c r="AX74" s="122">
        <v>0</v>
      </c>
      <c r="AY74" s="122">
        <v>0</v>
      </c>
      <c r="AZ74" s="122">
        <f t="shared" si="25"/>
        <v>0</v>
      </c>
      <c r="BA74" s="122">
        <v>0</v>
      </c>
      <c r="BB74" s="122">
        <v>0</v>
      </c>
      <c r="BC74" s="122">
        <v>0</v>
      </c>
    </row>
    <row r="75" spans="1:55" s="102" customFormat="1" ht="12" customHeight="1">
      <c r="A75" s="105" t="s">
        <v>114</v>
      </c>
      <c r="B75" s="106" t="s">
        <v>248</v>
      </c>
      <c r="C75" s="105" t="s">
        <v>249</v>
      </c>
      <c r="D75" s="122">
        <f t="shared" si="14"/>
        <v>7663</v>
      </c>
      <c r="E75" s="122">
        <f t="shared" si="15"/>
        <v>0</v>
      </c>
      <c r="F75" s="122">
        <v>0</v>
      </c>
      <c r="G75" s="122">
        <v>0</v>
      </c>
      <c r="H75" s="122">
        <f t="shared" si="16"/>
        <v>0</v>
      </c>
      <c r="I75" s="122">
        <v>0</v>
      </c>
      <c r="J75" s="122">
        <v>0</v>
      </c>
      <c r="K75" s="122">
        <f t="shared" si="17"/>
        <v>7663</v>
      </c>
      <c r="L75" s="122">
        <v>6710</v>
      </c>
      <c r="M75" s="122">
        <v>953</v>
      </c>
      <c r="N75" s="122">
        <f t="shared" si="18"/>
        <v>7663</v>
      </c>
      <c r="O75" s="122">
        <f t="shared" si="19"/>
        <v>6710</v>
      </c>
      <c r="P75" s="122">
        <v>6710</v>
      </c>
      <c r="Q75" s="122">
        <v>0</v>
      </c>
      <c r="R75" s="122">
        <v>0</v>
      </c>
      <c r="S75" s="122">
        <v>0</v>
      </c>
      <c r="T75" s="122">
        <v>0</v>
      </c>
      <c r="U75" s="122">
        <v>0</v>
      </c>
      <c r="V75" s="122">
        <f t="shared" si="20"/>
        <v>953</v>
      </c>
      <c r="W75" s="122">
        <v>953</v>
      </c>
      <c r="X75" s="122">
        <v>0</v>
      </c>
      <c r="Y75" s="122">
        <v>0</v>
      </c>
      <c r="Z75" s="122">
        <v>0</v>
      </c>
      <c r="AA75" s="122">
        <v>0</v>
      </c>
      <c r="AB75" s="122">
        <v>0</v>
      </c>
      <c r="AC75" s="122">
        <f t="shared" si="21"/>
        <v>0</v>
      </c>
      <c r="AD75" s="122">
        <v>0</v>
      </c>
      <c r="AE75" s="122">
        <v>0</v>
      </c>
      <c r="AF75" s="122">
        <f t="shared" si="22"/>
        <v>13</v>
      </c>
      <c r="AG75" s="122">
        <v>13</v>
      </c>
      <c r="AH75" s="122">
        <v>0</v>
      </c>
      <c r="AI75" s="122">
        <v>0</v>
      </c>
      <c r="AJ75" s="122">
        <f t="shared" si="23"/>
        <v>75</v>
      </c>
      <c r="AK75" s="122"/>
      <c r="AL75" s="122">
        <v>62</v>
      </c>
      <c r="AM75" s="122">
        <v>13</v>
      </c>
      <c r="AN75" s="122">
        <v>0</v>
      </c>
      <c r="AO75" s="122">
        <v>0</v>
      </c>
      <c r="AP75" s="122">
        <v>0</v>
      </c>
      <c r="AQ75" s="122">
        <v>0</v>
      </c>
      <c r="AR75" s="122">
        <v>0</v>
      </c>
      <c r="AS75" s="122">
        <v>0</v>
      </c>
      <c r="AT75" s="122">
        <f t="shared" si="24"/>
        <v>0</v>
      </c>
      <c r="AU75" s="122">
        <v>0</v>
      </c>
      <c r="AV75" s="122">
        <v>0</v>
      </c>
      <c r="AW75" s="122">
        <v>0</v>
      </c>
      <c r="AX75" s="122">
        <v>0</v>
      </c>
      <c r="AY75" s="122">
        <v>0</v>
      </c>
      <c r="AZ75" s="122">
        <f t="shared" si="25"/>
        <v>62</v>
      </c>
      <c r="BA75" s="122">
        <v>62</v>
      </c>
      <c r="BB75" s="122">
        <v>0</v>
      </c>
      <c r="BC75" s="122">
        <v>0</v>
      </c>
    </row>
    <row r="76" spans="1:55" s="102" customFormat="1" ht="12" customHeight="1">
      <c r="A76" s="105" t="s">
        <v>114</v>
      </c>
      <c r="B76" s="106" t="s">
        <v>250</v>
      </c>
      <c r="C76" s="105" t="s">
        <v>251</v>
      </c>
      <c r="D76" s="122">
        <f t="shared" si="14"/>
        <v>668</v>
      </c>
      <c r="E76" s="122">
        <f t="shared" si="15"/>
        <v>0</v>
      </c>
      <c r="F76" s="122">
        <v>0</v>
      </c>
      <c r="G76" s="122">
        <v>0</v>
      </c>
      <c r="H76" s="122">
        <f t="shared" si="16"/>
        <v>0</v>
      </c>
      <c r="I76" s="122">
        <v>0</v>
      </c>
      <c r="J76" s="122">
        <v>0</v>
      </c>
      <c r="K76" s="122">
        <f t="shared" si="17"/>
        <v>668</v>
      </c>
      <c r="L76" s="122">
        <v>577</v>
      </c>
      <c r="M76" s="122">
        <v>91</v>
      </c>
      <c r="N76" s="122">
        <f t="shared" si="18"/>
        <v>668</v>
      </c>
      <c r="O76" s="122">
        <f t="shared" si="19"/>
        <v>577</v>
      </c>
      <c r="P76" s="122">
        <v>0</v>
      </c>
      <c r="Q76" s="122">
        <v>0</v>
      </c>
      <c r="R76" s="122">
        <v>0</v>
      </c>
      <c r="S76" s="122">
        <v>577</v>
      </c>
      <c r="T76" s="122">
        <v>0</v>
      </c>
      <c r="U76" s="122">
        <v>0</v>
      </c>
      <c r="V76" s="122">
        <f t="shared" si="20"/>
        <v>91</v>
      </c>
      <c r="W76" s="122">
        <v>0</v>
      </c>
      <c r="X76" s="122">
        <v>0</v>
      </c>
      <c r="Y76" s="122">
        <v>0</v>
      </c>
      <c r="Z76" s="122">
        <v>91</v>
      </c>
      <c r="AA76" s="122">
        <v>0</v>
      </c>
      <c r="AB76" s="122">
        <v>0</v>
      </c>
      <c r="AC76" s="122">
        <f t="shared" si="21"/>
        <v>0</v>
      </c>
      <c r="AD76" s="122">
        <v>0</v>
      </c>
      <c r="AE76" s="122">
        <v>0</v>
      </c>
      <c r="AF76" s="122">
        <f t="shared" si="22"/>
        <v>0</v>
      </c>
      <c r="AG76" s="122">
        <v>0</v>
      </c>
      <c r="AH76" s="122">
        <v>0</v>
      </c>
      <c r="AI76" s="122">
        <v>0</v>
      </c>
      <c r="AJ76" s="122">
        <f t="shared" si="23"/>
        <v>0</v>
      </c>
      <c r="AK76" s="122"/>
      <c r="AL76" s="122">
        <v>0</v>
      </c>
      <c r="AM76" s="122">
        <v>0</v>
      </c>
      <c r="AN76" s="122">
        <v>0</v>
      </c>
      <c r="AO76" s="122">
        <v>0</v>
      </c>
      <c r="AP76" s="122">
        <v>0</v>
      </c>
      <c r="AQ76" s="122">
        <v>0</v>
      </c>
      <c r="AR76" s="122">
        <v>0</v>
      </c>
      <c r="AS76" s="122">
        <v>0</v>
      </c>
      <c r="AT76" s="122">
        <f t="shared" si="24"/>
        <v>0</v>
      </c>
      <c r="AU76" s="122">
        <v>0</v>
      </c>
      <c r="AV76" s="122">
        <v>0</v>
      </c>
      <c r="AW76" s="122">
        <v>0</v>
      </c>
      <c r="AX76" s="122">
        <v>0</v>
      </c>
      <c r="AY76" s="122">
        <v>0</v>
      </c>
      <c r="AZ76" s="122">
        <f t="shared" si="25"/>
        <v>0</v>
      </c>
      <c r="BA76" s="122">
        <v>0</v>
      </c>
      <c r="BB76" s="122">
        <v>0</v>
      </c>
      <c r="BC76" s="122">
        <v>0</v>
      </c>
    </row>
    <row r="77" spans="1:55" s="102" customFormat="1" ht="12" customHeight="1">
      <c r="A77" s="105" t="s">
        <v>114</v>
      </c>
      <c r="B77" s="106" t="s">
        <v>252</v>
      </c>
      <c r="C77" s="105" t="s">
        <v>113</v>
      </c>
      <c r="D77" s="122">
        <f t="shared" si="14"/>
        <v>868</v>
      </c>
      <c r="E77" s="122">
        <f t="shared" si="15"/>
        <v>0</v>
      </c>
      <c r="F77" s="122">
        <v>0</v>
      </c>
      <c r="G77" s="122">
        <v>0</v>
      </c>
      <c r="H77" s="122">
        <f t="shared" si="16"/>
        <v>868</v>
      </c>
      <c r="I77" s="122">
        <v>513</v>
      </c>
      <c r="J77" s="122">
        <v>355</v>
      </c>
      <c r="K77" s="122">
        <f t="shared" si="17"/>
        <v>0</v>
      </c>
      <c r="L77" s="122">
        <v>0</v>
      </c>
      <c r="M77" s="122">
        <v>0</v>
      </c>
      <c r="N77" s="122">
        <f t="shared" si="18"/>
        <v>868</v>
      </c>
      <c r="O77" s="122">
        <f t="shared" si="19"/>
        <v>513</v>
      </c>
      <c r="P77" s="122">
        <v>0</v>
      </c>
      <c r="Q77" s="122">
        <v>0</v>
      </c>
      <c r="R77" s="122">
        <v>0</v>
      </c>
      <c r="S77" s="122">
        <v>513</v>
      </c>
      <c r="T77" s="122">
        <v>0</v>
      </c>
      <c r="U77" s="122">
        <v>0</v>
      </c>
      <c r="V77" s="122">
        <f t="shared" si="20"/>
        <v>355</v>
      </c>
      <c r="W77" s="122">
        <v>0</v>
      </c>
      <c r="X77" s="122">
        <v>0</v>
      </c>
      <c r="Y77" s="122">
        <v>0</v>
      </c>
      <c r="Z77" s="122">
        <v>355</v>
      </c>
      <c r="AA77" s="122">
        <v>0</v>
      </c>
      <c r="AB77" s="122">
        <v>0</v>
      </c>
      <c r="AC77" s="122">
        <f t="shared" si="21"/>
        <v>0</v>
      </c>
      <c r="AD77" s="122">
        <v>0</v>
      </c>
      <c r="AE77" s="122">
        <v>0</v>
      </c>
      <c r="AF77" s="122">
        <f t="shared" si="22"/>
        <v>0</v>
      </c>
      <c r="AG77" s="122">
        <v>0</v>
      </c>
      <c r="AH77" s="122">
        <v>0</v>
      </c>
      <c r="AI77" s="122">
        <v>0</v>
      </c>
      <c r="AJ77" s="122">
        <f t="shared" si="23"/>
        <v>0</v>
      </c>
      <c r="AK77" s="122"/>
      <c r="AL77" s="122">
        <v>0</v>
      </c>
      <c r="AM77" s="122">
        <v>0</v>
      </c>
      <c r="AN77" s="122">
        <v>0</v>
      </c>
      <c r="AO77" s="122">
        <v>0</v>
      </c>
      <c r="AP77" s="122">
        <v>0</v>
      </c>
      <c r="AQ77" s="122">
        <v>0</v>
      </c>
      <c r="AR77" s="122">
        <v>0</v>
      </c>
      <c r="AS77" s="122">
        <v>0</v>
      </c>
      <c r="AT77" s="122">
        <f t="shared" si="24"/>
        <v>0</v>
      </c>
      <c r="AU77" s="122">
        <v>0</v>
      </c>
      <c r="AV77" s="122">
        <v>0</v>
      </c>
      <c r="AW77" s="122">
        <v>0</v>
      </c>
      <c r="AX77" s="122">
        <v>0</v>
      </c>
      <c r="AY77" s="122">
        <v>0</v>
      </c>
      <c r="AZ77" s="122">
        <f t="shared" si="25"/>
        <v>0</v>
      </c>
      <c r="BA77" s="122">
        <v>0</v>
      </c>
      <c r="BB77" s="122">
        <v>0</v>
      </c>
      <c r="BC77" s="122">
        <v>0</v>
      </c>
    </row>
    <row r="78" spans="1:55" s="102" customFormat="1" ht="12" customHeight="1">
      <c r="A78" s="105" t="s">
        <v>114</v>
      </c>
      <c r="B78" s="106" t="s">
        <v>253</v>
      </c>
      <c r="C78" s="105" t="s">
        <v>254</v>
      </c>
      <c r="D78" s="122">
        <f t="shared" si="14"/>
        <v>3022</v>
      </c>
      <c r="E78" s="122">
        <f t="shared" si="15"/>
        <v>0</v>
      </c>
      <c r="F78" s="122">
        <v>0</v>
      </c>
      <c r="G78" s="122">
        <v>0</v>
      </c>
      <c r="H78" s="122">
        <f t="shared" si="16"/>
        <v>0</v>
      </c>
      <c r="I78" s="122">
        <v>0</v>
      </c>
      <c r="J78" s="122">
        <v>0</v>
      </c>
      <c r="K78" s="122">
        <f t="shared" si="17"/>
        <v>3022</v>
      </c>
      <c r="L78" s="122">
        <v>2044</v>
      </c>
      <c r="M78" s="122">
        <v>978</v>
      </c>
      <c r="N78" s="122">
        <f t="shared" si="18"/>
        <v>3022</v>
      </c>
      <c r="O78" s="122">
        <f t="shared" si="19"/>
        <v>2044</v>
      </c>
      <c r="P78" s="122">
        <v>2044</v>
      </c>
      <c r="Q78" s="122">
        <v>0</v>
      </c>
      <c r="R78" s="122">
        <v>0</v>
      </c>
      <c r="S78" s="122">
        <v>0</v>
      </c>
      <c r="T78" s="122">
        <v>0</v>
      </c>
      <c r="U78" s="122">
        <v>0</v>
      </c>
      <c r="V78" s="122">
        <f t="shared" si="20"/>
        <v>978</v>
      </c>
      <c r="W78" s="122">
        <v>978</v>
      </c>
      <c r="X78" s="122">
        <v>0</v>
      </c>
      <c r="Y78" s="122">
        <v>0</v>
      </c>
      <c r="Z78" s="122">
        <v>0</v>
      </c>
      <c r="AA78" s="122">
        <v>0</v>
      </c>
      <c r="AB78" s="122">
        <v>0</v>
      </c>
      <c r="AC78" s="122">
        <f t="shared" si="21"/>
        <v>0</v>
      </c>
      <c r="AD78" s="122">
        <v>0</v>
      </c>
      <c r="AE78" s="122">
        <v>0</v>
      </c>
      <c r="AF78" s="122">
        <f t="shared" si="22"/>
        <v>119</v>
      </c>
      <c r="AG78" s="122">
        <v>119</v>
      </c>
      <c r="AH78" s="122">
        <v>0</v>
      </c>
      <c r="AI78" s="122">
        <v>0</v>
      </c>
      <c r="AJ78" s="122">
        <f t="shared" si="23"/>
        <v>119</v>
      </c>
      <c r="AK78" s="122"/>
      <c r="AL78" s="122">
        <v>0</v>
      </c>
      <c r="AM78" s="122">
        <v>3</v>
      </c>
      <c r="AN78" s="122">
        <v>116</v>
      </c>
      <c r="AO78" s="122">
        <v>0</v>
      </c>
      <c r="AP78" s="122">
        <v>0</v>
      </c>
      <c r="AQ78" s="122">
        <v>0</v>
      </c>
      <c r="AR78" s="122">
        <v>0</v>
      </c>
      <c r="AS78" s="122">
        <v>0</v>
      </c>
      <c r="AT78" s="122">
        <f t="shared" si="24"/>
        <v>0</v>
      </c>
      <c r="AU78" s="122">
        <v>0</v>
      </c>
      <c r="AV78" s="122">
        <v>0</v>
      </c>
      <c r="AW78" s="122">
        <v>0</v>
      </c>
      <c r="AX78" s="122">
        <v>0</v>
      </c>
      <c r="AY78" s="122">
        <v>0</v>
      </c>
      <c r="AZ78" s="122">
        <f t="shared" si="25"/>
        <v>0</v>
      </c>
      <c r="BA78" s="122">
        <v>0</v>
      </c>
      <c r="BB78" s="122">
        <v>0</v>
      </c>
      <c r="BC78" s="122">
        <v>0</v>
      </c>
    </row>
    <row r="79" spans="1:55" s="102" customFormat="1" ht="12" customHeight="1">
      <c r="A79" s="105" t="s">
        <v>114</v>
      </c>
      <c r="B79" s="106" t="s">
        <v>255</v>
      </c>
      <c r="C79" s="105" t="s">
        <v>256</v>
      </c>
      <c r="D79" s="122">
        <f t="shared" si="14"/>
        <v>592</v>
      </c>
      <c r="E79" s="122">
        <f t="shared" si="15"/>
        <v>0</v>
      </c>
      <c r="F79" s="122">
        <v>0</v>
      </c>
      <c r="G79" s="122">
        <v>0</v>
      </c>
      <c r="H79" s="122">
        <f t="shared" si="16"/>
        <v>0</v>
      </c>
      <c r="I79" s="122">
        <v>0</v>
      </c>
      <c r="J79" s="122">
        <v>0</v>
      </c>
      <c r="K79" s="122">
        <f t="shared" si="17"/>
        <v>592</v>
      </c>
      <c r="L79" s="122">
        <v>523</v>
      </c>
      <c r="M79" s="122">
        <v>69</v>
      </c>
      <c r="N79" s="122">
        <f t="shared" si="18"/>
        <v>592</v>
      </c>
      <c r="O79" s="122">
        <f t="shared" si="19"/>
        <v>523</v>
      </c>
      <c r="P79" s="122">
        <v>523</v>
      </c>
      <c r="Q79" s="122">
        <v>0</v>
      </c>
      <c r="R79" s="122">
        <v>0</v>
      </c>
      <c r="S79" s="122">
        <v>0</v>
      </c>
      <c r="T79" s="122">
        <v>0</v>
      </c>
      <c r="U79" s="122">
        <v>0</v>
      </c>
      <c r="V79" s="122">
        <f t="shared" si="20"/>
        <v>69</v>
      </c>
      <c r="W79" s="122">
        <v>69</v>
      </c>
      <c r="X79" s="122">
        <v>0</v>
      </c>
      <c r="Y79" s="122">
        <v>0</v>
      </c>
      <c r="Z79" s="122">
        <v>0</v>
      </c>
      <c r="AA79" s="122">
        <v>0</v>
      </c>
      <c r="AB79" s="122">
        <v>0</v>
      </c>
      <c r="AC79" s="122">
        <f t="shared" si="21"/>
        <v>0</v>
      </c>
      <c r="AD79" s="122">
        <v>0</v>
      </c>
      <c r="AE79" s="122">
        <v>0</v>
      </c>
      <c r="AF79" s="122">
        <f t="shared" si="22"/>
        <v>11</v>
      </c>
      <c r="AG79" s="122">
        <v>11</v>
      </c>
      <c r="AH79" s="122">
        <v>0</v>
      </c>
      <c r="AI79" s="122">
        <v>0</v>
      </c>
      <c r="AJ79" s="122">
        <f t="shared" si="23"/>
        <v>8</v>
      </c>
      <c r="AK79" s="122"/>
      <c r="AL79" s="122">
        <v>0</v>
      </c>
      <c r="AM79" s="122">
        <v>8</v>
      </c>
      <c r="AN79" s="122">
        <v>0</v>
      </c>
      <c r="AO79" s="122">
        <v>0</v>
      </c>
      <c r="AP79" s="122">
        <v>0</v>
      </c>
      <c r="AQ79" s="122">
        <v>0</v>
      </c>
      <c r="AR79" s="122">
        <v>0</v>
      </c>
      <c r="AS79" s="122">
        <v>0</v>
      </c>
      <c r="AT79" s="122">
        <f t="shared" si="24"/>
        <v>4</v>
      </c>
      <c r="AU79" s="122">
        <v>3</v>
      </c>
      <c r="AV79" s="122">
        <v>0</v>
      </c>
      <c r="AW79" s="122">
        <v>0</v>
      </c>
      <c r="AX79" s="122">
        <v>0</v>
      </c>
      <c r="AY79" s="122">
        <v>1</v>
      </c>
      <c r="AZ79" s="122">
        <f t="shared" si="25"/>
        <v>0</v>
      </c>
      <c r="BA79" s="122">
        <v>0</v>
      </c>
      <c r="BB79" s="122">
        <v>0</v>
      </c>
      <c r="BC79" s="122">
        <v>0</v>
      </c>
    </row>
    <row r="80" spans="1:55" s="102" customFormat="1" ht="12" customHeight="1">
      <c r="A80" s="105" t="s">
        <v>114</v>
      </c>
      <c r="B80" s="106" t="s">
        <v>257</v>
      </c>
      <c r="C80" s="105" t="s">
        <v>258</v>
      </c>
      <c r="D80" s="122">
        <f t="shared" si="14"/>
        <v>71</v>
      </c>
      <c r="E80" s="122">
        <f t="shared" si="15"/>
        <v>0</v>
      </c>
      <c r="F80" s="122">
        <v>0</v>
      </c>
      <c r="G80" s="122">
        <v>0</v>
      </c>
      <c r="H80" s="122">
        <f t="shared" si="16"/>
        <v>71</v>
      </c>
      <c r="I80" s="122">
        <v>65</v>
      </c>
      <c r="J80" s="122">
        <v>6</v>
      </c>
      <c r="K80" s="122">
        <f t="shared" si="17"/>
        <v>0</v>
      </c>
      <c r="L80" s="122">
        <v>0</v>
      </c>
      <c r="M80" s="122">
        <v>0</v>
      </c>
      <c r="N80" s="122">
        <f t="shared" si="18"/>
        <v>71</v>
      </c>
      <c r="O80" s="122">
        <f t="shared" si="19"/>
        <v>65</v>
      </c>
      <c r="P80" s="122">
        <v>65</v>
      </c>
      <c r="Q80" s="122">
        <v>0</v>
      </c>
      <c r="R80" s="122">
        <v>0</v>
      </c>
      <c r="S80" s="122">
        <v>0</v>
      </c>
      <c r="T80" s="122">
        <v>0</v>
      </c>
      <c r="U80" s="122">
        <v>0</v>
      </c>
      <c r="V80" s="122">
        <f t="shared" si="20"/>
        <v>6</v>
      </c>
      <c r="W80" s="122">
        <v>6</v>
      </c>
      <c r="X80" s="122">
        <v>0</v>
      </c>
      <c r="Y80" s="122">
        <v>0</v>
      </c>
      <c r="Z80" s="122">
        <v>0</v>
      </c>
      <c r="AA80" s="122">
        <v>0</v>
      </c>
      <c r="AB80" s="122">
        <v>0</v>
      </c>
      <c r="AC80" s="122">
        <f t="shared" si="21"/>
        <v>0</v>
      </c>
      <c r="AD80" s="122">
        <v>0</v>
      </c>
      <c r="AE80" s="122">
        <v>0</v>
      </c>
      <c r="AF80" s="122">
        <f t="shared" si="22"/>
        <v>1</v>
      </c>
      <c r="AG80" s="122">
        <v>1</v>
      </c>
      <c r="AH80" s="122">
        <v>0</v>
      </c>
      <c r="AI80" s="122">
        <v>0</v>
      </c>
      <c r="AJ80" s="122">
        <f t="shared" si="23"/>
        <v>0</v>
      </c>
      <c r="AK80" s="122">
        <v>0</v>
      </c>
      <c r="AL80" s="122">
        <v>0</v>
      </c>
      <c r="AM80" s="122">
        <v>0</v>
      </c>
      <c r="AN80" s="122">
        <v>0</v>
      </c>
      <c r="AO80" s="122">
        <v>0</v>
      </c>
      <c r="AP80" s="122">
        <v>0</v>
      </c>
      <c r="AQ80" s="122">
        <v>0</v>
      </c>
      <c r="AR80" s="122">
        <v>0</v>
      </c>
      <c r="AS80" s="122">
        <v>0</v>
      </c>
      <c r="AT80" s="122">
        <f t="shared" si="24"/>
        <v>1</v>
      </c>
      <c r="AU80" s="122">
        <v>1</v>
      </c>
      <c r="AV80" s="122">
        <v>0</v>
      </c>
      <c r="AW80" s="122">
        <v>0</v>
      </c>
      <c r="AX80" s="122">
        <v>0</v>
      </c>
      <c r="AY80" s="122">
        <v>0</v>
      </c>
      <c r="AZ80" s="122">
        <f t="shared" si="25"/>
        <v>0</v>
      </c>
      <c r="BA80" s="122">
        <v>0</v>
      </c>
      <c r="BB80" s="122">
        <v>0</v>
      </c>
      <c r="BC80" s="122">
        <v>0</v>
      </c>
    </row>
    <row r="81" spans="1:55" s="102" customFormat="1" ht="12" customHeight="1">
      <c r="A81" s="105" t="s">
        <v>114</v>
      </c>
      <c r="B81" s="106" t="s">
        <v>259</v>
      </c>
      <c r="C81" s="105" t="s">
        <v>260</v>
      </c>
      <c r="D81" s="122">
        <f t="shared" si="14"/>
        <v>4679</v>
      </c>
      <c r="E81" s="122">
        <f t="shared" si="15"/>
        <v>0</v>
      </c>
      <c r="F81" s="122">
        <v>0</v>
      </c>
      <c r="G81" s="122">
        <v>0</v>
      </c>
      <c r="H81" s="122">
        <f t="shared" si="16"/>
        <v>0</v>
      </c>
      <c r="I81" s="122">
        <v>0</v>
      </c>
      <c r="J81" s="122">
        <v>0</v>
      </c>
      <c r="K81" s="122">
        <f t="shared" si="17"/>
        <v>4679</v>
      </c>
      <c r="L81" s="122">
        <v>3513</v>
      </c>
      <c r="M81" s="122">
        <v>1166</v>
      </c>
      <c r="N81" s="122">
        <f t="shared" si="18"/>
        <v>4679</v>
      </c>
      <c r="O81" s="122">
        <f t="shared" si="19"/>
        <v>3513</v>
      </c>
      <c r="P81" s="122">
        <v>3513</v>
      </c>
      <c r="Q81" s="122">
        <v>0</v>
      </c>
      <c r="R81" s="122">
        <v>0</v>
      </c>
      <c r="S81" s="122">
        <v>0</v>
      </c>
      <c r="T81" s="122">
        <v>0</v>
      </c>
      <c r="U81" s="122">
        <v>0</v>
      </c>
      <c r="V81" s="122">
        <f t="shared" si="20"/>
        <v>1166</v>
      </c>
      <c r="W81" s="122">
        <v>1166</v>
      </c>
      <c r="X81" s="122">
        <v>0</v>
      </c>
      <c r="Y81" s="122">
        <v>0</v>
      </c>
      <c r="Z81" s="122">
        <v>0</v>
      </c>
      <c r="AA81" s="122">
        <v>0</v>
      </c>
      <c r="AB81" s="122">
        <v>0</v>
      </c>
      <c r="AC81" s="122">
        <f t="shared" si="21"/>
        <v>0</v>
      </c>
      <c r="AD81" s="122">
        <v>0</v>
      </c>
      <c r="AE81" s="122">
        <v>0</v>
      </c>
      <c r="AF81" s="122">
        <f t="shared" si="22"/>
        <v>191</v>
      </c>
      <c r="AG81" s="122">
        <v>191</v>
      </c>
      <c r="AH81" s="122">
        <v>0</v>
      </c>
      <c r="AI81" s="122">
        <v>0</v>
      </c>
      <c r="AJ81" s="122">
        <f t="shared" si="23"/>
        <v>191</v>
      </c>
      <c r="AK81" s="122"/>
      <c r="AL81" s="122">
        <v>0</v>
      </c>
      <c r="AM81" s="122">
        <v>191</v>
      </c>
      <c r="AN81" s="122">
        <v>0</v>
      </c>
      <c r="AO81" s="122">
        <v>0</v>
      </c>
      <c r="AP81" s="122">
        <v>0</v>
      </c>
      <c r="AQ81" s="122">
        <v>0</v>
      </c>
      <c r="AR81" s="122">
        <v>0</v>
      </c>
      <c r="AS81" s="122">
        <v>0</v>
      </c>
      <c r="AT81" s="122">
        <f t="shared" si="24"/>
        <v>16</v>
      </c>
      <c r="AU81" s="122">
        <v>0</v>
      </c>
      <c r="AV81" s="122">
        <v>0</v>
      </c>
      <c r="AW81" s="122">
        <v>16</v>
      </c>
      <c r="AX81" s="122">
        <v>0</v>
      </c>
      <c r="AY81" s="122">
        <v>0</v>
      </c>
      <c r="AZ81" s="122">
        <f t="shared" si="25"/>
        <v>0</v>
      </c>
      <c r="BA81" s="122">
        <v>0</v>
      </c>
      <c r="BB81" s="122">
        <v>0</v>
      </c>
      <c r="BC81" s="122">
        <v>0</v>
      </c>
    </row>
    <row r="82" spans="1:55" s="102" customFormat="1" ht="12" customHeight="1">
      <c r="A82" s="105" t="s">
        <v>114</v>
      </c>
      <c r="B82" s="106" t="s">
        <v>261</v>
      </c>
      <c r="C82" s="105" t="s">
        <v>262</v>
      </c>
      <c r="D82" s="122">
        <f t="shared" si="14"/>
        <v>470</v>
      </c>
      <c r="E82" s="122">
        <f t="shared" si="15"/>
        <v>0</v>
      </c>
      <c r="F82" s="122">
        <v>0</v>
      </c>
      <c r="G82" s="122">
        <v>0</v>
      </c>
      <c r="H82" s="122">
        <f t="shared" si="16"/>
        <v>0</v>
      </c>
      <c r="I82" s="122">
        <v>0</v>
      </c>
      <c r="J82" s="122">
        <v>0</v>
      </c>
      <c r="K82" s="122">
        <f t="shared" si="17"/>
        <v>470</v>
      </c>
      <c r="L82" s="122">
        <v>392</v>
      </c>
      <c r="M82" s="122">
        <v>78</v>
      </c>
      <c r="N82" s="122">
        <f t="shared" si="18"/>
        <v>470</v>
      </c>
      <c r="O82" s="122">
        <f t="shared" si="19"/>
        <v>392</v>
      </c>
      <c r="P82" s="122">
        <v>392</v>
      </c>
      <c r="Q82" s="122">
        <v>0</v>
      </c>
      <c r="R82" s="122">
        <v>0</v>
      </c>
      <c r="S82" s="122">
        <v>0</v>
      </c>
      <c r="T82" s="122">
        <v>0</v>
      </c>
      <c r="U82" s="122">
        <v>0</v>
      </c>
      <c r="V82" s="122">
        <f t="shared" si="20"/>
        <v>78</v>
      </c>
      <c r="W82" s="122">
        <v>78</v>
      </c>
      <c r="X82" s="122">
        <v>0</v>
      </c>
      <c r="Y82" s="122">
        <v>0</v>
      </c>
      <c r="Z82" s="122">
        <v>0</v>
      </c>
      <c r="AA82" s="122">
        <v>0</v>
      </c>
      <c r="AB82" s="122">
        <v>0</v>
      </c>
      <c r="AC82" s="122">
        <f t="shared" si="21"/>
        <v>0</v>
      </c>
      <c r="AD82" s="122">
        <v>0</v>
      </c>
      <c r="AE82" s="122">
        <v>0</v>
      </c>
      <c r="AF82" s="122">
        <f t="shared" si="22"/>
        <v>0</v>
      </c>
      <c r="AG82" s="122">
        <v>0</v>
      </c>
      <c r="AH82" s="122">
        <v>0</v>
      </c>
      <c r="AI82" s="122">
        <v>0</v>
      </c>
      <c r="AJ82" s="122">
        <f t="shared" si="23"/>
        <v>0</v>
      </c>
      <c r="AK82" s="122"/>
      <c r="AL82" s="122">
        <v>0</v>
      </c>
      <c r="AM82" s="122">
        <v>0</v>
      </c>
      <c r="AN82" s="122">
        <v>0</v>
      </c>
      <c r="AO82" s="122">
        <v>0</v>
      </c>
      <c r="AP82" s="122">
        <v>0</v>
      </c>
      <c r="AQ82" s="122">
        <v>0</v>
      </c>
      <c r="AR82" s="122">
        <v>0</v>
      </c>
      <c r="AS82" s="122">
        <v>0</v>
      </c>
      <c r="AT82" s="122">
        <f t="shared" si="24"/>
        <v>0</v>
      </c>
      <c r="AU82" s="122">
        <v>0</v>
      </c>
      <c r="AV82" s="122">
        <v>0</v>
      </c>
      <c r="AW82" s="122">
        <v>0</v>
      </c>
      <c r="AX82" s="122">
        <v>0</v>
      </c>
      <c r="AY82" s="122">
        <v>0</v>
      </c>
      <c r="AZ82" s="122">
        <f t="shared" si="25"/>
        <v>0</v>
      </c>
      <c r="BA82" s="122">
        <v>0</v>
      </c>
      <c r="BB82" s="122">
        <v>0</v>
      </c>
      <c r="BC82" s="122">
        <v>0</v>
      </c>
    </row>
    <row r="83" spans="1:55" s="102" customFormat="1" ht="12" customHeight="1">
      <c r="A83" s="105" t="s">
        <v>114</v>
      </c>
      <c r="B83" s="106" t="s">
        <v>263</v>
      </c>
      <c r="C83" s="105" t="s">
        <v>264</v>
      </c>
      <c r="D83" s="122">
        <f t="shared" si="14"/>
        <v>1897</v>
      </c>
      <c r="E83" s="122">
        <f t="shared" si="15"/>
        <v>0</v>
      </c>
      <c r="F83" s="122">
        <v>0</v>
      </c>
      <c r="G83" s="122">
        <v>0</v>
      </c>
      <c r="H83" s="122">
        <f t="shared" si="16"/>
        <v>0</v>
      </c>
      <c r="I83" s="122">
        <v>0</v>
      </c>
      <c r="J83" s="122">
        <v>0</v>
      </c>
      <c r="K83" s="122">
        <f t="shared" si="17"/>
        <v>1897</v>
      </c>
      <c r="L83" s="122">
        <v>1452</v>
      </c>
      <c r="M83" s="122">
        <v>445</v>
      </c>
      <c r="N83" s="122">
        <f t="shared" si="18"/>
        <v>1897</v>
      </c>
      <c r="O83" s="122">
        <f t="shared" si="19"/>
        <v>1452</v>
      </c>
      <c r="P83" s="122">
        <v>1452</v>
      </c>
      <c r="Q83" s="122">
        <v>0</v>
      </c>
      <c r="R83" s="122">
        <v>0</v>
      </c>
      <c r="S83" s="122">
        <v>0</v>
      </c>
      <c r="T83" s="122">
        <v>0</v>
      </c>
      <c r="U83" s="122">
        <v>0</v>
      </c>
      <c r="V83" s="122">
        <f t="shared" si="20"/>
        <v>445</v>
      </c>
      <c r="W83" s="122">
        <v>445</v>
      </c>
      <c r="X83" s="122">
        <v>0</v>
      </c>
      <c r="Y83" s="122">
        <v>0</v>
      </c>
      <c r="Z83" s="122">
        <v>0</v>
      </c>
      <c r="AA83" s="122">
        <v>0</v>
      </c>
      <c r="AB83" s="122">
        <v>0</v>
      </c>
      <c r="AC83" s="122">
        <f t="shared" si="21"/>
        <v>0</v>
      </c>
      <c r="AD83" s="122">
        <v>0</v>
      </c>
      <c r="AE83" s="122">
        <v>0</v>
      </c>
      <c r="AF83" s="122">
        <f t="shared" si="22"/>
        <v>77</v>
      </c>
      <c r="AG83" s="122">
        <v>77</v>
      </c>
      <c r="AH83" s="122">
        <v>0</v>
      </c>
      <c r="AI83" s="122">
        <v>0</v>
      </c>
      <c r="AJ83" s="122">
        <f t="shared" si="23"/>
        <v>77</v>
      </c>
      <c r="AK83" s="122"/>
      <c r="AL83" s="122">
        <v>0</v>
      </c>
      <c r="AM83" s="122">
        <v>77</v>
      </c>
      <c r="AN83" s="122">
        <v>0</v>
      </c>
      <c r="AO83" s="122">
        <v>0</v>
      </c>
      <c r="AP83" s="122">
        <v>0</v>
      </c>
      <c r="AQ83" s="122">
        <v>0</v>
      </c>
      <c r="AR83" s="122">
        <v>0</v>
      </c>
      <c r="AS83" s="122">
        <v>0</v>
      </c>
      <c r="AT83" s="122">
        <f t="shared" si="24"/>
        <v>7</v>
      </c>
      <c r="AU83" s="122">
        <v>0</v>
      </c>
      <c r="AV83" s="122">
        <v>0</v>
      </c>
      <c r="AW83" s="122">
        <v>7</v>
      </c>
      <c r="AX83" s="122">
        <v>0</v>
      </c>
      <c r="AY83" s="122">
        <v>0</v>
      </c>
      <c r="AZ83" s="122">
        <f t="shared" si="25"/>
        <v>0</v>
      </c>
      <c r="BA83" s="122">
        <v>0</v>
      </c>
      <c r="BB83" s="122">
        <v>0</v>
      </c>
      <c r="BC83" s="122">
        <v>0</v>
      </c>
    </row>
    <row r="84" spans="1:55" s="102" customFormat="1" ht="12" customHeight="1">
      <c r="A84" s="105" t="s">
        <v>114</v>
      </c>
      <c r="B84" s="106" t="s">
        <v>265</v>
      </c>
      <c r="C84" s="105" t="s">
        <v>266</v>
      </c>
      <c r="D84" s="122">
        <f t="shared" si="14"/>
        <v>1489</v>
      </c>
      <c r="E84" s="122">
        <f t="shared" si="15"/>
        <v>0</v>
      </c>
      <c r="F84" s="122">
        <v>0</v>
      </c>
      <c r="G84" s="122">
        <v>0</v>
      </c>
      <c r="H84" s="122">
        <f t="shared" si="16"/>
        <v>659</v>
      </c>
      <c r="I84" s="122">
        <v>659</v>
      </c>
      <c r="J84" s="122">
        <v>0</v>
      </c>
      <c r="K84" s="122">
        <f t="shared" si="17"/>
        <v>830</v>
      </c>
      <c r="L84" s="122">
        <v>0</v>
      </c>
      <c r="M84" s="122">
        <v>830</v>
      </c>
      <c r="N84" s="122">
        <f t="shared" si="18"/>
        <v>1489</v>
      </c>
      <c r="O84" s="122">
        <f t="shared" si="19"/>
        <v>659</v>
      </c>
      <c r="P84" s="122">
        <v>659</v>
      </c>
      <c r="Q84" s="122">
        <v>0</v>
      </c>
      <c r="R84" s="122">
        <v>0</v>
      </c>
      <c r="S84" s="122">
        <v>0</v>
      </c>
      <c r="T84" s="122">
        <v>0</v>
      </c>
      <c r="U84" s="122">
        <v>0</v>
      </c>
      <c r="V84" s="122">
        <f t="shared" si="20"/>
        <v>830</v>
      </c>
      <c r="W84" s="122">
        <v>830</v>
      </c>
      <c r="X84" s="122">
        <v>0</v>
      </c>
      <c r="Y84" s="122">
        <v>0</v>
      </c>
      <c r="Z84" s="122">
        <v>0</v>
      </c>
      <c r="AA84" s="122">
        <v>0</v>
      </c>
      <c r="AB84" s="122">
        <v>0</v>
      </c>
      <c r="AC84" s="122">
        <f t="shared" si="21"/>
        <v>0</v>
      </c>
      <c r="AD84" s="122">
        <v>0</v>
      </c>
      <c r="AE84" s="122">
        <v>0</v>
      </c>
      <c r="AF84" s="122">
        <f t="shared" si="22"/>
        <v>68</v>
      </c>
      <c r="AG84" s="122">
        <v>68</v>
      </c>
      <c r="AH84" s="122"/>
      <c r="AI84" s="122">
        <v>0</v>
      </c>
      <c r="AJ84" s="122">
        <f t="shared" si="23"/>
        <v>68</v>
      </c>
      <c r="AK84" s="122"/>
      <c r="AL84" s="122">
        <v>0</v>
      </c>
      <c r="AM84" s="122">
        <v>5</v>
      </c>
      <c r="AN84" s="122">
        <v>63</v>
      </c>
      <c r="AO84" s="122">
        <v>0</v>
      </c>
      <c r="AP84" s="122">
        <v>0</v>
      </c>
      <c r="AQ84" s="122">
        <v>0</v>
      </c>
      <c r="AR84" s="122">
        <v>0</v>
      </c>
      <c r="AS84" s="122">
        <v>0</v>
      </c>
      <c r="AT84" s="122">
        <f t="shared" si="24"/>
        <v>0</v>
      </c>
      <c r="AU84" s="122">
        <v>0</v>
      </c>
      <c r="AV84" s="122">
        <v>0</v>
      </c>
      <c r="AW84" s="122">
        <v>0</v>
      </c>
      <c r="AX84" s="122">
        <v>0</v>
      </c>
      <c r="AY84" s="122">
        <v>0</v>
      </c>
      <c r="AZ84" s="122">
        <f t="shared" si="25"/>
        <v>0</v>
      </c>
      <c r="BA84" s="122">
        <v>0</v>
      </c>
      <c r="BB84" s="122">
        <v>0</v>
      </c>
      <c r="BC84" s="122">
        <v>0</v>
      </c>
    </row>
  </sheetData>
  <sheetProtection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SheetLayoutView="85" zoomScalePageLayoutView="0" workbookViewId="0" topLeftCell="A1">
      <selection activeCell="C3" sqref="C3"/>
    </sheetView>
  </sheetViews>
  <sheetFormatPr defaultColWidth="0" defaultRowHeight="13.5" customHeight="1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4" hidden="1" customWidth="1"/>
    <col min="29" max="29" width="3" style="44" hidden="1" customWidth="1"/>
    <col min="30" max="30" width="10.8984375" style="44" hidden="1" customWidth="1"/>
    <col min="31" max="31" width="8.8984375" style="44" hidden="1" customWidth="1"/>
    <col min="32" max="32" width="8.8984375" style="10" hidden="1" customWidth="1"/>
    <col min="33" max="33" width="5" style="10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47"/>
      <c r="B2" s="11" t="s">
        <v>267</v>
      </c>
      <c r="C2" s="43" t="s">
        <v>115</v>
      </c>
      <c r="D2" s="110" t="s">
        <v>268</v>
      </c>
      <c r="E2" s="2"/>
      <c r="F2" s="2"/>
      <c r="G2" s="2"/>
      <c r="H2" s="2"/>
      <c r="I2" s="2"/>
      <c r="J2" s="2"/>
      <c r="K2" s="2"/>
      <c r="L2" s="2" t="str">
        <f>LEFT(C2,2)</f>
        <v>20</v>
      </c>
      <c r="M2" s="2" t="str">
        <f>IF(L2&lt;&gt;"",VLOOKUP(L2,$AI$6:$AJ$52,2,FALSE),"-")</f>
        <v>長野県</v>
      </c>
      <c r="AA2" s="1">
        <f>IF(VALUE(C2)=0,0,1)</f>
        <v>1</v>
      </c>
      <c r="AB2" s="10" t="str">
        <f>IF(AA2=0,"",VLOOKUP(C2,'水洗化人口等'!B7:C84,2,FALSE))</f>
        <v>合計</v>
      </c>
      <c r="AC2" s="10"/>
      <c r="AD2" s="45">
        <f>IF(AA2=0,1,IF(ISERROR(AB2),1,0))</f>
        <v>0</v>
      </c>
      <c r="AF2" s="10">
        <f>COUNTA('水洗化人口等'!B7:B84)+6</f>
        <v>84</v>
      </c>
      <c r="AG2" s="10">
        <f>IF(AA2=0,0,VLOOKUP(C2,AF5:AG300,2,FALSE))</f>
        <v>7</v>
      </c>
    </row>
    <row r="3" spans="13:30" ht="13.5">
      <c r="M3" s="2"/>
      <c r="AD3" s="45"/>
    </row>
    <row r="4" spans="2:30" ht="17.25">
      <c r="B4" s="111" t="s">
        <v>269</v>
      </c>
      <c r="C4" s="12"/>
      <c r="AA4" s="42"/>
      <c r="AB4" s="46"/>
      <c r="AC4" s="46"/>
      <c r="AD4" s="46"/>
    </row>
    <row r="5" spans="10:33" ht="14.25" thickBot="1">
      <c r="J5" s="13"/>
      <c r="AF5" s="10">
        <f>+'水洗化人口等'!B5</f>
        <v>0</v>
      </c>
      <c r="AG5" s="10">
        <v>5</v>
      </c>
    </row>
    <row r="6" spans="6:36" ht="27.75" thickBot="1">
      <c r="F6" s="178" t="s">
        <v>270</v>
      </c>
      <c r="G6" s="179"/>
      <c r="H6" s="37" t="s">
        <v>271</v>
      </c>
      <c r="I6" s="37" t="s">
        <v>272</v>
      </c>
      <c r="J6" s="37" t="s">
        <v>273</v>
      </c>
      <c r="K6" s="4" t="s">
        <v>274</v>
      </c>
      <c r="L6" s="14" t="s">
        <v>275</v>
      </c>
      <c r="M6" s="38" t="s">
        <v>276</v>
      </c>
      <c r="AF6" s="10">
        <f>+'水洗化人口等'!B6</f>
        <v>0</v>
      </c>
      <c r="AG6" s="10">
        <v>6</v>
      </c>
      <c r="AI6" s="41" t="s">
        <v>277</v>
      </c>
      <c r="AJ6" s="2" t="s">
        <v>47</v>
      </c>
    </row>
    <row r="7" spans="2:36" ht="16.5" customHeight="1">
      <c r="B7" s="183" t="s">
        <v>278</v>
      </c>
      <c r="C7" s="5" t="s">
        <v>279</v>
      </c>
      <c r="D7" s="15">
        <f>AD7</f>
        <v>213914</v>
      </c>
      <c r="F7" s="180" t="s">
        <v>280</v>
      </c>
      <c r="G7" s="6" t="s">
        <v>281</v>
      </c>
      <c r="H7" s="16">
        <f aca="true" t="shared" si="0" ref="H7:H12">AD14</f>
        <v>213325</v>
      </c>
      <c r="I7" s="16">
        <f aca="true" t="shared" si="1" ref="I7:I12">AD24</f>
        <v>142993</v>
      </c>
      <c r="J7" s="16">
        <f aca="true" t="shared" si="2" ref="J7:J12">SUM(H7:I7)</f>
        <v>356318</v>
      </c>
      <c r="K7" s="17">
        <f aca="true" t="shared" si="3" ref="K7:K12">IF(J$13&gt;0,J7/J$13,0)</f>
        <v>0.9283659708398904</v>
      </c>
      <c r="L7" s="18">
        <f>AD34</f>
        <v>8171</v>
      </c>
      <c r="M7" s="19">
        <f>AD37</f>
        <v>1497</v>
      </c>
      <c r="AA7" s="3" t="s">
        <v>279</v>
      </c>
      <c r="AB7" s="44" t="s">
        <v>282</v>
      </c>
      <c r="AC7" s="44" t="s">
        <v>283</v>
      </c>
      <c r="AD7" s="10">
        <f aca="true" ca="1" t="shared" si="4" ref="AD7:AD53">IF(AD$2=0,INDIRECT(AB7&amp;"!"&amp;AC7&amp;$AG$2),0)</f>
        <v>213914</v>
      </c>
      <c r="AF7" s="41" t="str">
        <f>+'水洗化人口等'!B7</f>
        <v>20000</v>
      </c>
      <c r="AG7" s="10">
        <v>7</v>
      </c>
      <c r="AI7" s="41" t="s">
        <v>284</v>
      </c>
      <c r="AJ7" s="2" t="s">
        <v>46</v>
      </c>
    </row>
    <row r="8" spans="2:36" ht="16.5" customHeight="1">
      <c r="B8" s="184"/>
      <c r="C8" s="6" t="s">
        <v>285</v>
      </c>
      <c r="D8" s="20">
        <f>AD8</f>
        <v>567</v>
      </c>
      <c r="F8" s="181"/>
      <c r="G8" s="6" t="s">
        <v>286</v>
      </c>
      <c r="H8" s="16">
        <f t="shared" si="0"/>
        <v>0</v>
      </c>
      <c r="I8" s="16">
        <f t="shared" si="1"/>
        <v>0</v>
      </c>
      <c r="J8" s="16">
        <f t="shared" si="2"/>
        <v>0</v>
      </c>
      <c r="K8" s="17">
        <f t="shared" si="3"/>
        <v>0</v>
      </c>
      <c r="L8" s="18">
        <f>AD35</f>
        <v>28</v>
      </c>
      <c r="M8" s="19">
        <f>AD38</f>
        <v>0</v>
      </c>
      <c r="AA8" s="3" t="s">
        <v>285</v>
      </c>
      <c r="AB8" s="44" t="s">
        <v>282</v>
      </c>
      <c r="AC8" s="44" t="s">
        <v>287</v>
      </c>
      <c r="AD8" s="10">
        <f ca="1" t="shared" si="4"/>
        <v>567</v>
      </c>
      <c r="AF8" s="41" t="str">
        <f>+'水洗化人口等'!B8</f>
        <v>20201</v>
      </c>
      <c r="AG8" s="10">
        <v>8</v>
      </c>
      <c r="AI8" s="41" t="s">
        <v>288</v>
      </c>
      <c r="AJ8" s="2" t="s">
        <v>45</v>
      </c>
    </row>
    <row r="9" spans="2:36" ht="16.5" customHeight="1">
      <c r="B9" s="185"/>
      <c r="C9" s="7" t="s">
        <v>289</v>
      </c>
      <c r="D9" s="21">
        <f>SUM(D7:D8)</f>
        <v>214481</v>
      </c>
      <c r="F9" s="181"/>
      <c r="G9" s="6" t="s">
        <v>290</v>
      </c>
      <c r="H9" s="16">
        <f t="shared" si="0"/>
        <v>0</v>
      </c>
      <c r="I9" s="16">
        <f t="shared" si="1"/>
        <v>0</v>
      </c>
      <c r="J9" s="16">
        <f t="shared" si="2"/>
        <v>0</v>
      </c>
      <c r="K9" s="17">
        <f t="shared" si="3"/>
        <v>0</v>
      </c>
      <c r="L9" s="18">
        <f>AD36</f>
        <v>0</v>
      </c>
      <c r="M9" s="19">
        <f>AD39</f>
        <v>0</v>
      </c>
      <c r="AA9" s="3" t="s">
        <v>291</v>
      </c>
      <c r="AB9" s="44" t="s">
        <v>282</v>
      </c>
      <c r="AC9" s="44" t="s">
        <v>292</v>
      </c>
      <c r="AD9" s="10">
        <f ca="1" t="shared" si="4"/>
        <v>1636124</v>
      </c>
      <c r="AF9" s="41" t="str">
        <f>+'水洗化人口等'!B9</f>
        <v>20202</v>
      </c>
      <c r="AG9" s="10">
        <v>9</v>
      </c>
      <c r="AI9" s="41" t="s">
        <v>293</v>
      </c>
      <c r="AJ9" s="2" t="s">
        <v>44</v>
      </c>
    </row>
    <row r="10" spans="2:36" ht="16.5" customHeight="1">
      <c r="B10" s="186" t="s">
        <v>294</v>
      </c>
      <c r="C10" s="112" t="s">
        <v>291</v>
      </c>
      <c r="D10" s="20">
        <f>AD9</f>
        <v>1636124</v>
      </c>
      <c r="F10" s="181"/>
      <c r="G10" s="6" t="s">
        <v>295</v>
      </c>
      <c r="H10" s="16">
        <f t="shared" si="0"/>
        <v>22056</v>
      </c>
      <c r="I10" s="16">
        <f t="shared" si="1"/>
        <v>5358</v>
      </c>
      <c r="J10" s="16">
        <f t="shared" si="2"/>
        <v>27414</v>
      </c>
      <c r="K10" s="17">
        <f t="shared" si="3"/>
        <v>0.07142559378028826</v>
      </c>
      <c r="L10" s="22" t="s">
        <v>296</v>
      </c>
      <c r="M10" s="23" t="s">
        <v>296</v>
      </c>
      <c r="AA10" s="3" t="s">
        <v>297</v>
      </c>
      <c r="AB10" s="44" t="s">
        <v>282</v>
      </c>
      <c r="AC10" s="44" t="s">
        <v>298</v>
      </c>
      <c r="AD10" s="10">
        <f ca="1" t="shared" si="4"/>
        <v>6571</v>
      </c>
      <c r="AF10" s="41" t="str">
        <f>+'水洗化人口等'!B10</f>
        <v>20203</v>
      </c>
      <c r="AG10" s="10">
        <v>10</v>
      </c>
      <c r="AI10" s="41" t="s">
        <v>299</v>
      </c>
      <c r="AJ10" s="2" t="s">
        <v>43</v>
      </c>
    </row>
    <row r="11" spans="2:36" ht="16.5" customHeight="1">
      <c r="B11" s="187"/>
      <c r="C11" s="6" t="s">
        <v>297</v>
      </c>
      <c r="D11" s="20">
        <f>AD10</f>
        <v>6571</v>
      </c>
      <c r="F11" s="181"/>
      <c r="G11" s="6" t="s">
        <v>300</v>
      </c>
      <c r="H11" s="16">
        <f t="shared" si="0"/>
        <v>80</v>
      </c>
      <c r="I11" s="16">
        <f t="shared" si="1"/>
        <v>0</v>
      </c>
      <c r="J11" s="16">
        <f t="shared" si="2"/>
        <v>80</v>
      </c>
      <c r="K11" s="17">
        <f t="shared" si="3"/>
        <v>0.00020843537982137087</v>
      </c>
      <c r="L11" s="22" t="s">
        <v>296</v>
      </c>
      <c r="M11" s="23" t="s">
        <v>296</v>
      </c>
      <c r="AA11" s="3" t="s">
        <v>301</v>
      </c>
      <c r="AB11" s="44" t="s">
        <v>282</v>
      </c>
      <c r="AC11" s="44" t="s">
        <v>302</v>
      </c>
      <c r="AD11" s="10">
        <f ca="1" t="shared" si="4"/>
        <v>308186</v>
      </c>
      <c r="AF11" s="41" t="str">
        <f>+'水洗化人口等'!B11</f>
        <v>20204</v>
      </c>
      <c r="AG11" s="10">
        <v>11</v>
      </c>
      <c r="AI11" s="41" t="s">
        <v>303</v>
      </c>
      <c r="AJ11" s="2" t="s">
        <v>42</v>
      </c>
    </row>
    <row r="12" spans="2:36" ht="16.5" customHeight="1">
      <c r="B12" s="187"/>
      <c r="C12" s="6" t="s">
        <v>301</v>
      </c>
      <c r="D12" s="20">
        <f>AD11</f>
        <v>308186</v>
      </c>
      <c r="F12" s="181"/>
      <c r="G12" s="6" t="s">
        <v>304</v>
      </c>
      <c r="H12" s="16">
        <f t="shared" si="0"/>
        <v>0</v>
      </c>
      <c r="I12" s="16">
        <f t="shared" si="1"/>
        <v>0</v>
      </c>
      <c r="J12" s="16">
        <f t="shared" si="2"/>
        <v>0</v>
      </c>
      <c r="K12" s="17">
        <f t="shared" si="3"/>
        <v>0</v>
      </c>
      <c r="L12" s="22" t="s">
        <v>296</v>
      </c>
      <c r="M12" s="23" t="s">
        <v>296</v>
      </c>
      <c r="AA12" s="3" t="s">
        <v>305</v>
      </c>
      <c r="AB12" s="44" t="s">
        <v>282</v>
      </c>
      <c r="AC12" s="44" t="s">
        <v>306</v>
      </c>
      <c r="AD12" s="10">
        <f ca="1" t="shared" si="4"/>
        <v>220408</v>
      </c>
      <c r="AF12" s="41" t="str">
        <f>+'水洗化人口等'!B12</f>
        <v>20205</v>
      </c>
      <c r="AG12" s="10">
        <v>12</v>
      </c>
      <c r="AI12" s="41" t="s">
        <v>307</v>
      </c>
      <c r="AJ12" s="2" t="s">
        <v>41</v>
      </c>
    </row>
    <row r="13" spans="2:36" ht="16.5" customHeight="1">
      <c r="B13" s="188"/>
      <c r="C13" s="7" t="s">
        <v>289</v>
      </c>
      <c r="D13" s="21">
        <f>SUM(D10:D12)</f>
        <v>1950881</v>
      </c>
      <c r="F13" s="182"/>
      <c r="G13" s="6" t="s">
        <v>289</v>
      </c>
      <c r="H13" s="16">
        <f>SUM(H7:H12)</f>
        <v>235461</v>
      </c>
      <c r="I13" s="16">
        <f>SUM(I7:I12)</f>
        <v>148351</v>
      </c>
      <c r="J13" s="16">
        <f>SUM(J7:J12)</f>
        <v>383812</v>
      </c>
      <c r="K13" s="17">
        <v>1</v>
      </c>
      <c r="L13" s="22" t="s">
        <v>296</v>
      </c>
      <c r="M13" s="23" t="s">
        <v>296</v>
      </c>
      <c r="AA13" s="3" t="s">
        <v>308</v>
      </c>
      <c r="AB13" s="44" t="s">
        <v>282</v>
      </c>
      <c r="AC13" s="44" t="s">
        <v>309</v>
      </c>
      <c r="AD13" s="10">
        <f ca="1" t="shared" si="4"/>
        <v>32832</v>
      </c>
      <c r="AF13" s="41" t="str">
        <f>+'水洗化人口等'!B13</f>
        <v>20206</v>
      </c>
      <c r="AG13" s="10">
        <v>13</v>
      </c>
      <c r="AI13" s="41" t="s">
        <v>310</v>
      </c>
      <c r="AJ13" s="2" t="s">
        <v>40</v>
      </c>
    </row>
    <row r="14" spans="2:36" ht="16.5" customHeight="1" thickBot="1">
      <c r="B14" s="165" t="s">
        <v>311</v>
      </c>
      <c r="C14" s="166"/>
      <c r="D14" s="24">
        <f>SUM(D9,D13)</f>
        <v>2165362</v>
      </c>
      <c r="F14" s="163" t="s">
        <v>312</v>
      </c>
      <c r="G14" s="164"/>
      <c r="H14" s="16">
        <f>AD20</f>
        <v>349</v>
      </c>
      <c r="I14" s="16">
        <f>AD30</f>
        <v>1</v>
      </c>
      <c r="J14" s="16">
        <f>SUM(H14:I14)</f>
        <v>350</v>
      </c>
      <c r="K14" s="25" t="s">
        <v>296</v>
      </c>
      <c r="L14" s="22" t="s">
        <v>296</v>
      </c>
      <c r="M14" s="23" t="s">
        <v>296</v>
      </c>
      <c r="AA14" s="3" t="s">
        <v>281</v>
      </c>
      <c r="AB14" s="44" t="s">
        <v>313</v>
      </c>
      <c r="AC14" s="44" t="s">
        <v>306</v>
      </c>
      <c r="AD14" s="10">
        <f ca="1" t="shared" si="4"/>
        <v>213325</v>
      </c>
      <c r="AF14" s="41" t="str">
        <f>+'水洗化人口等'!B14</f>
        <v>20207</v>
      </c>
      <c r="AG14" s="10">
        <v>14</v>
      </c>
      <c r="AI14" s="41" t="s">
        <v>314</v>
      </c>
      <c r="AJ14" s="2" t="s">
        <v>39</v>
      </c>
    </row>
    <row r="15" spans="2:36" ht="16.5" customHeight="1" thickBot="1">
      <c r="B15" s="165" t="s">
        <v>315</v>
      </c>
      <c r="C15" s="166"/>
      <c r="D15" s="24">
        <f>AD13</f>
        <v>32832</v>
      </c>
      <c r="F15" s="165" t="s">
        <v>316</v>
      </c>
      <c r="G15" s="166"/>
      <c r="H15" s="26">
        <f>SUM(H13:H14)</f>
        <v>235810</v>
      </c>
      <c r="I15" s="26">
        <f>SUM(I13:I14)</f>
        <v>148352</v>
      </c>
      <c r="J15" s="26">
        <f>SUM(J13:J14)</f>
        <v>384162</v>
      </c>
      <c r="K15" s="27" t="s">
        <v>296</v>
      </c>
      <c r="L15" s="28">
        <f>SUM(L7:L9)</f>
        <v>8199</v>
      </c>
      <c r="M15" s="29">
        <f>SUM(M7:M9)</f>
        <v>1497</v>
      </c>
      <c r="AA15" s="3" t="s">
        <v>286</v>
      </c>
      <c r="AB15" s="44" t="s">
        <v>313</v>
      </c>
      <c r="AC15" s="44" t="s">
        <v>317</v>
      </c>
      <c r="AD15" s="10">
        <f ca="1" t="shared" si="4"/>
        <v>0</v>
      </c>
      <c r="AF15" s="41" t="str">
        <f>+'水洗化人口等'!B15</f>
        <v>20208</v>
      </c>
      <c r="AG15" s="10">
        <v>15</v>
      </c>
      <c r="AI15" s="41" t="s">
        <v>318</v>
      </c>
      <c r="AJ15" s="2" t="s">
        <v>38</v>
      </c>
    </row>
    <row r="16" spans="2:36" ht="16.5" customHeight="1" thickBot="1">
      <c r="B16" s="8" t="s">
        <v>319</v>
      </c>
      <c r="AA16" s="3" t="s">
        <v>290</v>
      </c>
      <c r="AB16" s="44" t="s">
        <v>313</v>
      </c>
      <c r="AC16" s="44" t="s">
        <v>309</v>
      </c>
      <c r="AD16" s="10">
        <f ca="1" t="shared" si="4"/>
        <v>0</v>
      </c>
      <c r="AF16" s="41" t="str">
        <f>+'水洗化人口等'!B16</f>
        <v>20209</v>
      </c>
      <c r="AG16" s="10">
        <v>16</v>
      </c>
      <c r="AI16" s="41" t="s">
        <v>320</v>
      </c>
      <c r="AJ16" s="2" t="s">
        <v>37</v>
      </c>
    </row>
    <row r="17" spans="3:36" ht="16.5" customHeight="1" thickBot="1">
      <c r="C17" s="30">
        <f>AD12</f>
        <v>220408</v>
      </c>
      <c r="D17" s="3" t="s">
        <v>321</v>
      </c>
      <c r="J17" s="13"/>
      <c r="AA17" s="3" t="s">
        <v>295</v>
      </c>
      <c r="AB17" s="44" t="s">
        <v>313</v>
      </c>
      <c r="AC17" s="44" t="s">
        <v>322</v>
      </c>
      <c r="AD17" s="10">
        <f ca="1" t="shared" si="4"/>
        <v>22056</v>
      </c>
      <c r="AF17" s="41" t="str">
        <f>+'水洗化人口等'!B17</f>
        <v>20210</v>
      </c>
      <c r="AG17" s="10">
        <v>17</v>
      </c>
      <c r="AI17" s="41" t="s">
        <v>323</v>
      </c>
      <c r="AJ17" s="2" t="s">
        <v>36</v>
      </c>
    </row>
    <row r="18" spans="6:36" ht="30" customHeight="1">
      <c r="F18" s="178" t="s">
        <v>324</v>
      </c>
      <c r="G18" s="179"/>
      <c r="H18" s="37" t="s">
        <v>271</v>
      </c>
      <c r="I18" s="37" t="s">
        <v>272</v>
      </c>
      <c r="J18" s="40" t="s">
        <v>273</v>
      </c>
      <c r="AA18" s="3" t="s">
        <v>300</v>
      </c>
      <c r="AB18" s="44" t="s">
        <v>313</v>
      </c>
      <c r="AC18" s="44" t="s">
        <v>325</v>
      </c>
      <c r="AD18" s="10">
        <f ca="1" t="shared" si="4"/>
        <v>80</v>
      </c>
      <c r="AF18" s="41" t="str">
        <f>+'水洗化人口等'!B18</f>
        <v>20211</v>
      </c>
      <c r="AG18" s="10">
        <v>18</v>
      </c>
      <c r="AI18" s="41" t="s">
        <v>326</v>
      </c>
      <c r="AJ18" s="2" t="s">
        <v>35</v>
      </c>
    </row>
    <row r="19" spans="3:36" ht="16.5" customHeight="1">
      <c r="C19" s="39" t="s">
        <v>327</v>
      </c>
      <c r="D19" s="9">
        <f>IF(D$14&gt;0,D13/D$14,0)</f>
        <v>0.9009491253656432</v>
      </c>
      <c r="F19" s="163" t="s">
        <v>328</v>
      </c>
      <c r="G19" s="164"/>
      <c r="H19" s="16">
        <f>AD21</f>
        <v>2437</v>
      </c>
      <c r="I19" s="16">
        <f>AD31</f>
        <v>435</v>
      </c>
      <c r="J19" s="20">
        <f>SUM(H19:I19)</f>
        <v>2872</v>
      </c>
      <c r="AA19" s="3" t="s">
        <v>304</v>
      </c>
      <c r="AB19" s="44" t="s">
        <v>313</v>
      </c>
      <c r="AC19" s="44" t="s">
        <v>329</v>
      </c>
      <c r="AD19" s="10">
        <f ca="1" t="shared" si="4"/>
        <v>0</v>
      </c>
      <c r="AF19" s="41" t="str">
        <f>+'水洗化人口等'!B19</f>
        <v>20212</v>
      </c>
      <c r="AG19" s="10">
        <v>19</v>
      </c>
      <c r="AI19" s="41" t="s">
        <v>330</v>
      </c>
      <c r="AJ19" s="2" t="s">
        <v>34</v>
      </c>
    </row>
    <row r="20" spans="3:36" ht="16.5" customHeight="1">
      <c r="C20" s="39" t="s">
        <v>331</v>
      </c>
      <c r="D20" s="9">
        <f>IF(D$14&gt;0,D9/D$14,0)</f>
        <v>0.09905087463435674</v>
      </c>
      <c r="F20" s="163" t="s">
        <v>332</v>
      </c>
      <c r="G20" s="164"/>
      <c r="H20" s="16">
        <f>AD22</f>
        <v>42918</v>
      </c>
      <c r="I20" s="16">
        <f>AD32</f>
        <v>18433</v>
      </c>
      <c r="J20" s="20">
        <f>SUM(H20:I20)</f>
        <v>61351</v>
      </c>
      <c r="AA20" s="3" t="s">
        <v>312</v>
      </c>
      <c r="AB20" s="44" t="s">
        <v>313</v>
      </c>
      <c r="AC20" s="44" t="s">
        <v>333</v>
      </c>
      <c r="AD20" s="10">
        <f ca="1" t="shared" si="4"/>
        <v>349</v>
      </c>
      <c r="AF20" s="41" t="str">
        <f>+'水洗化人口等'!B20</f>
        <v>20213</v>
      </c>
      <c r="AG20" s="10">
        <v>20</v>
      </c>
      <c r="AI20" s="41" t="s">
        <v>334</v>
      </c>
      <c r="AJ20" s="2" t="s">
        <v>33</v>
      </c>
    </row>
    <row r="21" spans="3:36" ht="16.5" customHeight="1">
      <c r="C21" s="113" t="s">
        <v>335</v>
      </c>
      <c r="D21" s="9">
        <f>IF(D$14&gt;0,D10/D$14,0)</f>
        <v>0.7555891347497554</v>
      </c>
      <c r="F21" s="163" t="s">
        <v>336</v>
      </c>
      <c r="G21" s="164"/>
      <c r="H21" s="16">
        <f>AD23</f>
        <v>190026</v>
      </c>
      <c r="I21" s="16">
        <f>AD33</f>
        <v>129483</v>
      </c>
      <c r="J21" s="20">
        <f>SUM(H21:I21)</f>
        <v>319509</v>
      </c>
      <c r="AA21" s="3" t="s">
        <v>328</v>
      </c>
      <c r="AB21" s="44" t="s">
        <v>313</v>
      </c>
      <c r="AC21" s="44" t="s">
        <v>337</v>
      </c>
      <c r="AD21" s="10">
        <f ca="1" t="shared" si="4"/>
        <v>2437</v>
      </c>
      <c r="AF21" s="41" t="str">
        <f>+'水洗化人口等'!B21</f>
        <v>20214</v>
      </c>
      <c r="AG21" s="10">
        <v>21</v>
      </c>
      <c r="AI21" s="41" t="s">
        <v>338</v>
      </c>
      <c r="AJ21" s="2" t="s">
        <v>32</v>
      </c>
    </row>
    <row r="22" spans="3:36" ht="16.5" customHeight="1" thickBot="1">
      <c r="C22" s="39" t="s">
        <v>339</v>
      </c>
      <c r="D22" s="9">
        <f>IF(D$14&gt;0,D12/D$14,0)</f>
        <v>0.14232539409114967</v>
      </c>
      <c r="F22" s="165" t="s">
        <v>316</v>
      </c>
      <c r="G22" s="166"/>
      <c r="H22" s="26">
        <f>SUM(H19:H21)</f>
        <v>235381</v>
      </c>
      <c r="I22" s="26">
        <f>SUM(I19:I21)</f>
        <v>148351</v>
      </c>
      <c r="J22" s="31">
        <f>SUM(J19:J21)</f>
        <v>383732</v>
      </c>
      <c r="AA22" s="3" t="s">
        <v>332</v>
      </c>
      <c r="AB22" s="44" t="s">
        <v>313</v>
      </c>
      <c r="AC22" s="44" t="s">
        <v>340</v>
      </c>
      <c r="AD22" s="10">
        <f ca="1" t="shared" si="4"/>
        <v>42918</v>
      </c>
      <c r="AF22" s="41" t="str">
        <f>+'水洗化人口等'!B22</f>
        <v>20215</v>
      </c>
      <c r="AG22" s="10">
        <v>22</v>
      </c>
      <c r="AI22" s="41" t="s">
        <v>341</v>
      </c>
      <c r="AJ22" s="2" t="s">
        <v>31</v>
      </c>
    </row>
    <row r="23" spans="3:36" ht="16.5" customHeight="1">
      <c r="C23" s="39" t="s">
        <v>342</v>
      </c>
      <c r="D23" s="9">
        <f>IF(D$14&gt;0,C17/D$14,0)</f>
        <v>0.1017880613033756</v>
      </c>
      <c r="F23" s="8"/>
      <c r="J23" s="32"/>
      <c r="AA23" s="3" t="s">
        <v>336</v>
      </c>
      <c r="AB23" s="44" t="s">
        <v>313</v>
      </c>
      <c r="AC23" s="44" t="s">
        <v>343</v>
      </c>
      <c r="AD23" s="10">
        <f ca="1" t="shared" si="4"/>
        <v>190026</v>
      </c>
      <c r="AF23" s="41" t="str">
        <f>+'水洗化人口等'!B23</f>
        <v>20217</v>
      </c>
      <c r="AG23" s="10">
        <v>23</v>
      </c>
      <c r="AI23" s="41" t="s">
        <v>344</v>
      </c>
      <c r="AJ23" s="2" t="s">
        <v>30</v>
      </c>
    </row>
    <row r="24" spans="3:36" ht="16.5" customHeight="1" thickBot="1">
      <c r="C24" s="39" t="s">
        <v>345</v>
      </c>
      <c r="D24" s="9">
        <f>IF(D$9&gt;0,D7/D$9,0)</f>
        <v>0.9973564091924226</v>
      </c>
      <c r="J24" s="33" t="s">
        <v>346</v>
      </c>
      <c r="AA24" s="3" t="s">
        <v>281</v>
      </c>
      <c r="AB24" s="44" t="s">
        <v>313</v>
      </c>
      <c r="AC24" s="44" t="s">
        <v>347</v>
      </c>
      <c r="AD24" s="10">
        <f ca="1" t="shared" si="4"/>
        <v>142993</v>
      </c>
      <c r="AF24" s="41" t="str">
        <f>+'水洗化人口等'!B24</f>
        <v>20218</v>
      </c>
      <c r="AG24" s="10">
        <v>24</v>
      </c>
      <c r="AI24" s="41" t="s">
        <v>348</v>
      </c>
      <c r="AJ24" s="2" t="s">
        <v>29</v>
      </c>
    </row>
    <row r="25" spans="3:36" ht="16.5" customHeight="1">
      <c r="C25" s="39" t="s">
        <v>349</v>
      </c>
      <c r="D25" s="9">
        <f>IF(D$9&gt;0,D8/D$9,0)</f>
        <v>0.0026435908075773612</v>
      </c>
      <c r="F25" s="174" t="s">
        <v>0</v>
      </c>
      <c r="G25" s="175"/>
      <c r="H25" s="175"/>
      <c r="I25" s="167" t="s">
        <v>350</v>
      </c>
      <c r="J25" s="169" t="s">
        <v>351</v>
      </c>
      <c r="AA25" s="3" t="s">
        <v>286</v>
      </c>
      <c r="AB25" s="44" t="s">
        <v>313</v>
      </c>
      <c r="AC25" s="44" t="s">
        <v>352</v>
      </c>
      <c r="AD25" s="10">
        <f ca="1" t="shared" si="4"/>
        <v>0</v>
      </c>
      <c r="AF25" s="41" t="str">
        <f>+'水洗化人口等'!B25</f>
        <v>20219</v>
      </c>
      <c r="AG25" s="10">
        <v>25</v>
      </c>
      <c r="AI25" s="41" t="s">
        <v>353</v>
      </c>
      <c r="AJ25" s="2" t="s">
        <v>28</v>
      </c>
    </row>
    <row r="26" spans="6:36" ht="16.5" customHeight="1">
      <c r="F26" s="176"/>
      <c r="G26" s="177"/>
      <c r="H26" s="177"/>
      <c r="I26" s="168"/>
      <c r="J26" s="170"/>
      <c r="AA26" s="3" t="s">
        <v>290</v>
      </c>
      <c r="AB26" s="44" t="s">
        <v>313</v>
      </c>
      <c r="AC26" s="44" t="s">
        <v>354</v>
      </c>
      <c r="AD26" s="10">
        <f ca="1" t="shared" si="4"/>
        <v>0</v>
      </c>
      <c r="AF26" s="41" t="str">
        <f>+'水洗化人口等'!B26</f>
        <v>20220</v>
      </c>
      <c r="AG26" s="10">
        <v>26</v>
      </c>
      <c r="AI26" s="41" t="s">
        <v>355</v>
      </c>
      <c r="AJ26" s="2" t="s">
        <v>27</v>
      </c>
    </row>
    <row r="27" spans="6:36" ht="16.5" customHeight="1">
      <c r="F27" s="160" t="s">
        <v>356</v>
      </c>
      <c r="G27" s="161"/>
      <c r="H27" s="162"/>
      <c r="I27" s="18">
        <f aca="true" t="shared" si="5" ref="I27:I35">AD40</f>
        <v>2635</v>
      </c>
      <c r="J27" s="34">
        <f>AD49</f>
        <v>557</v>
      </c>
      <c r="AA27" s="3" t="s">
        <v>295</v>
      </c>
      <c r="AB27" s="44" t="s">
        <v>313</v>
      </c>
      <c r="AC27" s="44" t="s">
        <v>357</v>
      </c>
      <c r="AD27" s="10">
        <f ca="1" t="shared" si="4"/>
        <v>5358</v>
      </c>
      <c r="AF27" s="41" t="str">
        <f>+'水洗化人口等'!B27</f>
        <v>20303</v>
      </c>
      <c r="AG27" s="10">
        <v>27</v>
      </c>
      <c r="AI27" s="41" t="s">
        <v>358</v>
      </c>
      <c r="AJ27" s="2" t="s">
        <v>26</v>
      </c>
    </row>
    <row r="28" spans="6:36" ht="16.5" customHeight="1">
      <c r="F28" s="171" t="s">
        <v>359</v>
      </c>
      <c r="G28" s="172"/>
      <c r="H28" s="173"/>
      <c r="I28" s="18">
        <f t="shared" si="5"/>
        <v>1642</v>
      </c>
      <c r="J28" s="34">
        <f>AD50</f>
        <v>350</v>
      </c>
      <c r="AA28" s="3" t="s">
        <v>300</v>
      </c>
      <c r="AB28" s="44" t="s">
        <v>313</v>
      </c>
      <c r="AC28" s="44" t="s">
        <v>360</v>
      </c>
      <c r="AD28" s="10">
        <f ca="1" t="shared" si="4"/>
        <v>0</v>
      </c>
      <c r="AF28" s="41" t="str">
        <f>+'水洗化人口等'!B28</f>
        <v>20304</v>
      </c>
      <c r="AG28" s="10">
        <v>28</v>
      </c>
      <c r="AI28" s="41" t="s">
        <v>361</v>
      </c>
      <c r="AJ28" s="2" t="s">
        <v>25</v>
      </c>
    </row>
    <row r="29" spans="6:36" ht="16.5" customHeight="1">
      <c r="F29" s="160" t="s">
        <v>362</v>
      </c>
      <c r="G29" s="161"/>
      <c r="H29" s="162"/>
      <c r="I29" s="18">
        <f t="shared" si="5"/>
        <v>2225</v>
      </c>
      <c r="J29" s="34">
        <f>AD51</f>
        <v>161</v>
      </c>
      <c r="AA29" s="3" t="s">
        <v>304</v>
      </c>
      <c r="AB29" s="44" t="s">
        <v>313</v>
      </c>
      <c r="AC29" s="44" t="s">
        <v>363</v>
      </c>
      <c r="AD29" s="10">
        <f ca="1" t="shared" si="4"/>
        <v>0</v>
      </c>
      <c r="AF29" s="41" t="str">
        <f>+'水洗化人口等'!B29</f>
        <v>20305</v>
      </c>
      <c r="AG29" s="10">
        <v>29</v>
      </c>
      <c r="AI29" s="41" t="s">
        <v>364</v>
      </c>
      <c r="AJ29" s="2" t="s">
        <v>24</v>
      </c>
    </row>
    <row r="30" spans="6:36" ht="16.5" customHeight="1">
      <c r="F30" s="160" t="s">
        <v>365</v>
      </c>
      <c r="G30" s="161"/>
      <c r="H30" s="162"/>
      <c r="I30" s="18">
        <f t="shared" si="5"/>
        <v>1633</v>
      </c>
      <c r="J30" s="34">
        <f>AD52</f>
        <v>0</v>
      </c>
      <c r="AA30" s="3" t="s">
        <v>312</v>
      </c>
      <c r="AB30" s="44" t="s">
        <v>313</v>
      </c>
      <c r="AC30" s="44" t="s">
        <v>366</v>
      </c>
      <c r="AD30" s="10">
        <f ca="1" t="shared" si="4"/>
        <v>1</v>
      </c>
      <c r="AF30" s="41" t="str">
        <f>+'水洗化人口等'!B30</f>
        <v>20306</v>
      </c>
      <c r="AG30" s="10">
        <v>30</v>
      </c>
      <c r="AI30" s="41" t="s">
        <v>367</v>
      </c>
      <c r="AJ30" s="2" t="s">
        <v>23</v>
      </c>
    </row>
    <row r="31" spans="6:36" ht="16.5" customHeight="1">
      <c r="F31" s="160" t="s">
        <v>368</v>
      </c>
      <c r="G31" s="161"/>
      <c r="H31" s="162"/>
      <c r="I31" s="18">
        <f t="shared" si="5"/>
        <v>0</v>
      </c>
      <c r="J31" s="34">
        <f>AD53</f>
        <v>1</v>
      </c>
      <c r="AA31" s="3" t="s">
        <v>328</v>
      </c>
      <c r="AB31" s="44" t="s">
        <v>313</v>
      </c>
      <c r="AC31" s="44" t="s">
        <v>283</v>
      </c>
      <c r="AD31" s="10">
        <f ca="1" t="shared" si="4"/>
        <v>435</v>
      </c>
      <c r="AF31" s="41" t="str">
        <f>+'水洗化人口等'!B31</f>
        <v>20307</v>
      </c>
      <c r="AG31" s="10">
        <v>31</v>
      </c>
      <c r="AI31" s="41" t="s">
        <v>369</v>
      </c>
      <c r="AJ31" s="2" t="s">
        <v>22</v>
      </c>
    </row>
    <row r="32" spans="6:36" ht="16.5" customHeight="1">
      <c r="F32" s="160" t="s">
        <v>370</v>
      </c>
      <c r="G32" s="161"/>
      <c r="H32" s="162"/>
      <c r="I32" s="18">
        <f t="shared" si="5"/>
        <v>1273</v>
      </c>
      <c r="J32" s="23" t="s">
        <v>296</v>
      </c>
      <c r="AA32" s="3" t="s">
        <v>332</v>
      </c>
      <c r="AB32" s="44" t="s">
        <v>313</v>
      </c>
      <c r="AC32" s="44" t="s">
        <v>371</v>
      </c>
      <c r="AD32" s="10">
        <f ca="1" t="shared" si="4"/>
        <v>18433</v>
      </c>
      <c r="AF32" s="41" t="str">
        <f>+'水洗化人口等'!B32</f>
        <v>20309</v>
      </c>
      <c r="AG32" s="10">
        <v>32</v>
      </c>
      <c r="AI32" s="41" t="s">
        <v>372</v>
      </c>
      <c r="AJ32" s="2" t="s">
        <v>21</v>
      </c>
    </row>
    <row r="33" spans="6:36" ht="16.5" customHeight="1">
      <c r="F33" s="160" t="s">
        <v>373</v>
      </c>
      <c r="G33" s="161"/>
      <c r="H33" s="162"/>
      <c r="I33" s="18">
        <f t="shared" si="5"/>
        <v>745</v>
      </c>
      <c r="J33" s="23" t="s">
        <v>296</v>
      </c>
      <c r="AA33" s="3" t="s">
        <v>336</v>
      </c>
      <c r="AB33" s="44" t="s">
        <v>313</v>
      </c>
      <c r="AC33" s="44" t="s">
        <v>298</v>
      </c>
      <c r="AD33" s="10">
        <f ca="1" t="shared" si="4"/>
        <v>129483</v>
      </c>
      <c r="AF33" s="41" t="str">
        <f>+'水洗化人口等'!B33</f>
        <v>20321</v>
      </c>
      <c r="AG33" s="10">
        <v>33</v>
      </c>
      <c r="AI33" s="41" t="s">
        <v>374</v>
      </c>
      <c r="AJ33" s="2" t="s">
        <v>20</v>
      </c>
    </row>
    <row r="34" spans="6:36" ht="16.5" customHeight="1">
      <c r="F34" s="160" t="s">
        <v>375</v>
      </c>
      <c r="G34" s="161"/>
      <c r="H34" s="162"/>
      <c r="I34" s="18">
        <f t="shared" si="5"/>
        <v>8</v>
      </c>
      <c r="J34" s="23" t="s">
        <v>296</v>
      </c>
      <c r="AA34" s="3" t="s">
        <v>281</v>
      </c>
      <c r="AB34" s="44" t="s">
        <v>313</v>
      </c>
      <c r="AC34" s="44" t="s">
        <v>376</v>
      </c>
      <c r="AD34" s="44">
        <f ca="1" t="shared" si="4"/>
        <v>8171</v>
      </c>
      <c r="AF34" s="41" t="str">
        <f>+'水洗化人口等'!B34</f>
        <v>20323</v>
      </c>
      <c r="AG34" s="10">
        <v>34</v>
      </c>
      <c r="AI34" s="41" t="s">
        <v>377</v>
      </c>
      <c r="AJ34" s="2" t="s">
        <v>19</v>
      </c>
    </row>
    <row r="35" spans="6:36" ht="16.5" customHeight="1">
      <c r="F35" s="160" t="s">
        <v>378</v>
      </c>
      <c r="G35" s="161"/>
      <c r="H35" s="162"/>
      <c r="I35" s="18">
        <f t="shared" si="5"/>
        <v>1380</v>
      </c>
      <c r="J35" s="23" t="s">
        <v>296</v>
      </c>
      <c r="AA35" s="3" t="s">
        <v>286</v>
      </c>
      <c r="AB35" s="44" t="s">
        <v>313</v>
      </c>
      <c r="AC35" s="44" t="s">
        <v>379</v>
      </c>
      <c r="AD35" s="44">
        <f ca="1" t="shared" si="4"/>
        <v>28</v>
      </c>
      <c r="AF35" s="41" t="str">
        <f>+'水洗化人口等'!B35</f>
        <v>20324</v>
      </c>
      <c r="AG35" s="10">
        <v>35</v>
      </c>
      <c r="AI35" s="41" t="s">
        <v>380</v>
      </c>
      <c r="AJ35" s="2" t="s">
        <v>18</v>
      </c>
    </row>
    <row r="36" spans="6:36" ht="16.5" customHeight="1" thickBot="1">
      <c r="F36" s="157" t="s">
        <v>381</v>
      </c>
      <c r="G36" s="158"/>
      <c r="H36" s="159"/>
      <c r="I36" s="35">
        <f>SUM(I27:I35)</f>
        <v>11541</v>
      </c>
      <c r="J36" s="36">
        <f>SUM(J27:J31)</f>
        <v>1069</v>
      </c>
      <c r="AA36" s="3" t="s">
        <v>290</v>
      </c>
      <c r="AB36" s="44" t="s">
        <v>313</v>
      </c>
      <c r="AC36" s="44" t="s">
        <v>382</v>
      </c>
      <c r="AD36" s="44">
        <f ca="1" t="shared" si="4"/>
        <v>0</v>
      </c>
      <c r="AF36" s="41" t="str">
        <f>+'水洗化人口等'!B36</f>
        <v>20349</v>
      </c>
      <c r="AG36" s="10">
        <v>36</v>
      </c>
      <c r="AI36" s="41" t="s">
        <v>383</v>
      </c>
      <c r="AJ36" s="2" t="s">
        <v>17</v>
      </c>
    </row>
    <row r="37" spans="27:36" ht="13.5">
      <c r="AA37" s="3" t="s">
        <v>281</v>
      </c>
      <c r="AB37" s="44" t="s">
        <v>313</v>
      </c>
      <c r="AC37" s="44" t="s">
        <v>384</v>
      </c>
      <c r="AD37" s="44">
        <f ca="1" t="shared" si="4"/>
        <v>1497</v>
      </c>
      <c r="AF37" s="41" t="str">
        <f>+'水洗化人口等'!B37</f>
        <v>20350</v>
      </c>
      <c r="AG37" s="10">
        <v>37</v>
      </c>
      <c r="AI37" s="41" t="s">
        <v>385</v>
      </c>
      <c r="AJ37" s="2" t="s">
        <v>16</v>
      </c>
    </row>
    <row r="38" spans="27:36" ht="13.5" hidden="1">
      <c r="AA38" s="3" t="s">
        <v>286</v>
      </c>
      <c r="AB38" s="44" t="s">
        <v>313</v>
      </c>
      <c r="AC38" s="44" t="s">
        <v>386</v>
      </c>
      <c r="AD38" s="44">
        <f ca="1" t="shared" si="4"/>
        <v>0</v>
      </c>
      <c r="AF38" s="41" t="str">
        <f>+'水洗化人口等'!B38</f>
        <v>20361</v>
      </c>
      <c r="AG38" s="10">
        <v>38</v>
      </c>
      <c r="AI38" s="41" t="s">
        <v>387</v>
      </c>
      <c r="AJ38" s="2" t="s">
        <v>15</v>
      </c>
    </row>
    <row r="39" spans="27:36" ht="13.5" hidden="1">
      <c r="AA39" s="3" t="s">
        <v>290</v>
      </c>
      <c r="AB39" s="44" t="s">
        <v>313</v>
      </c>
      <c r="AC39" s="44" t="s">
        <v>388</v>
      </c>
      <c r="AD39" s="44">
        <f ca="1" t="shared" si="4"/>
        <v>0</v>
      </c>
      <c r="AF39" s="41" t="str">
        <f>+'水洗化人口等'!B39</f>
        <v>20362</v>
      </c>
      <c r="AG39" s="10">
        <v>39</v>
      </c>
      <c r="AI39" s="41" t="s">
        <v>389</v>
      </c>
      <c r="AJ39" s="2" t="s">
        <v>14</v>
      </c>
    </row>
    <row r="40" spans="27:36" ht="13.5" hidden="1">
      <c r="AA40" s="3" t="s">
        <v>356</v>
      </c>
      <c r="AB40" s="44" t="s">
        <v>313</v>
      </c>
      <c r="AC40" s="44" t="s">
        <v>390</v>
      </c>
      <c r="AD40" s="44">
        <f ca="1" t="shared" si="4"/>
        <v>2635</v>
      </c>
      <c r="AF40" s="41" t="str">
        <f>+'水洗化人口等'!B40</f>
        <v>20363</v>
      </c>
      <c r="AG40" s="10">
        <v>40</v>
      </c>
      <c r="AI40" s="41" t="s">
        <v>391</v>
      </c>
      <c r="AJ40" s="2" t="s">
        <v>13</v>
      </c>
    </row>
    <row r="41" spans="27:36" ht="13.5" hidden="1">
      <c r="AA41" s="3" t="s">
        <v>359</v>
      </c>
      <c r="AB41" s="44" t="s">
        <v>313</v>
      </c>
      <c r="AC41" s="44" t="s">
        <v>392</v>
      </c>
      <c r="AD41" s="44">
        <f ca="1" t="shared" si="4"/>
        <v>1642</v>
      </c>
      <c r="AF41" s="41" t="str">
        <f>+'水洗化人口等'!B41</f>
        <v>20382</v>
      </c>
      <c r="AG41" s="10">
        <v>41</v>
      </c>
      <c r="AI41" s="41" t="s">
        <v>393</v>
      </c>
      <c r="AJ41" s="2" t="s">
        <v>12</v>
      </c>
    </row>
    <row r="42" spans="27:36" ht="13.5" hidden="1">
      <c r="AA42" s="3" t="s">
        <v>362</v>
      </c>
      <c r="AB42" s="44" t="s">
        <v>313</v>
      </c>
      <c r="AC42" s="44" t="s">
        <v>394</v>
      </c>
      <c r="AD42" s="44">
        <f ca="1" t="shared" si="4"/>
        <v>2225</v>
      </c>
      <c r="AF42" s="41" t="str">
        <f>+'水洗化人口等'!B42</f>
        <v>20383</v>
      </c>
      <c r="AG42" s="10">
        <v>42</v>
      </c>
      <c r="AI42" s="41" t="s">
        <v>395</v>
      </c>
      <c r="AJ42" s="2" t="s">
        <v>11</v>
      </c>
    </row>
    <row r="43" spans="27:36" ht="13.5" hidden="1">
      <c r="AA43" s="3" t="s">
        <v>365</v>
      </c>
      <c r="AB43" s="44" t="s">
        <v>313</v>
      </c>
      <c r="AC43" s="44" t="s">
        <v>396</v>
      </c>
      <c r="AD43" s="44">
        <f ca="1" t="shared" si="4"/>
        <v>1633</v>
      </c>
      <c r="AF43" s="41" t="str">
        <f>+'水洗化人口等'!B43</f>
        <v>20384</v>
      </c>
      <c r="AG43" s="10">
        <v>43</v>
      </c>
      <c r="AI43" s="41" t="s">
        <v>397</v>
      </c>
      <c r="AJ43" s="2" t="s">
        <v>10</v>
      </c>
    </row>
    <row r="44" spans="27:36" ht="13.5" hidden="1">
      <c r="AA44" s="3" t="s">
        <v>368</v>
      </c>
      <c r="AB44" s="44" t="s">
        <v>313</v>
      </c>
      <c r="AC44" s="44" t="s">
        <v>398</v>
      </c>
      <c r="AD44" s="44">
        <f ca="1" t="shared" si="4"/>
        <v>0</v>
      </c>
      <c r="AF44" s="41" t="str">
        <f>+'水洗化人口等'!B44</f>
        <v>20385</v>
      </c>
      <c r="AG44" s="10">
        <v>44</v>
      </c>
      <c r="AI44" s="41" t="s">
        <v>399</v>
      </c>
      <c r="AJ44" s="2" t="s">
        <v>9</v>
      </c>
    </row>
    <row r="45" spans="27:36" ht="13.5" hidden="1">
      <c r="AA45" s="3" t="s">
        <v>370</v>
      </c>
      <c r="AB45" s="44" t="s">
        <v>313</v>
      </c>
      <c r="AC45" s="44" t="s">
        <v>400</v>
      </c>
      <c r="AD45" s="44">
        <f ca="1" t="shared" si="4"/>
        <v>1273</v>
      </c>
      <c r="AF45" s="41" t="str">
        <f>+'水洗化人口等'!B45</f>
        <v>20386</v>
      </c>
      <c r="AG45" s="10">
        <v>45</v>
      </c>
      <c r="AI45" s="41" t="s">
        <v>401</v>
      </c>
      <c r="AJ45" s="2" t="s">
        <v>8</v>
      </c>
    </row>
    <row r="46" spans="27:36" ht="13.5" hidden="1">
      <c r="AA46" s="3" t="s">
        <v>373</v>
      </c>
      <c r="AB46" s="44" t="s">
        <v>313</v>
      </c>
      <c r="AC46" s="44" t="s">
        <v>402</v>
      </c>
      <c r="AD46" s="44">
        <f ca="1" t="shared" si="4"/>
        <v>745</v>
      </c>
      <c r="AF46" s="41" t="str">
        <f>+'水洗化人口等'!B46</f>
        <v>20388</v>
      </c>
      <c r="AG46" s="10">
        <v>46</v>
      </c>
      <c r="AI46" s="41" t="s">
        <v>403</v>
      </c>
      <c r="AJ46" s="2" t="s">
        <v>7</v>
      </c>
    </row>
    <row r="47" spans="27:36" ht="13.5" hidden="1">
      <c r="AA47" s="3" t="s">
        <v>375</v>
      </c>
      <c r="AB47" s="44" t="s">
        <v>313</v>
      </c>
      <c r="AC47" s="44" t="s">
        <v>404</v>
      </c>
      <c r="AD47" s="44">
        <f ca="1" t="shared" si="4"/>
        <v>8</v>
      </c>
      <c r="AF47" s="41" t="str">
        <f>+'水洗化人口等'!B47</f>
        <v>20402</v>
      </c>
      <c r="AG47" s="10">
        <v>47</v>
      </c>
      <c r="AI47" s="41" t="s">
        <v>405</v>
      </c>
      <c r="AJ47" s="2" t="s">
        <v>6</v>
      </c>
    </row>
    <row r="48" spans="27:36" ht="13.5" hidden="1">
      <c r="AA48" s="3" t="s">
        <v>378</v>
      </c>
      <c r="AB48" s="44" t="s">
        <v>313</v>
      </c>
      <c r="AC48" s="44" t="s">
        <v>406</v>
      </c>
      <c r="AD48" s="44">
        <f ca="1" t="shared" si="4"/>
        <v>1380</v>
      </c>
      <c r="AF48" s="41" t="str">
        <f>+'水洗化人口等'!B48</f>
        <v>20403</v>
      </c>
      <c r="AG48" s="10">
        <v>48</v>
      </c>
      <c r="AI48" s="41" t="s">
        <v>407</v>
      </c>
      <c r="AJ48" s="2" t="s">
        <v>5</v>
      </c>
    </row>
    <row r="49" spans="27:36" ht="13.5" hidden="1">
      <c r="AA49" s="3" t="s">
        <v>356</v>
      </c>
      <c r="AB49" s="44" t="s">
        <v>313</v>
      </c>
      <c r="AC49" s="44" t="s">
        <v>408</v>
      </c>
      <c r="AD49" s="44">
        <f ca="1" t="shared" si="4"/>
        <v>557</v>
      </c>
      <c r="AF49" s="41" t="str">
        <f>+'水洗化人口等'!B49</f>
        <v>20404</v>
      </c>
      <c r="AG49" s="10">
        <v>49</v>
      </c>
      <c r="AI49" s="41" t="s">
        <v>409</v>
      </c>
      <c r="AJ49" s="2" t="s">
        <v>4</v>
      </c>
    </row>
    <row r="50" spans="27:36" ht="13.5" hidden="1">
      <c r="AA50" s="3" t="s">
        <v>359</v>
      </c>
      <c r="AB50" s="44" t="s">
        <v>313</v>
      </c>
      <c r="AC50" s="44" t="s">
        <v>410</v>
      </c>
      <c r="AD50" s="44">
        <f ca="1" t="shared" si="4"/>
        <v>350</v>
      </c>
      <c r="AF50" s="41" t="str">
        <f>+'水洗化人口等'!B50</f>
        <v>20407</v>
      </c>
      <c r="AG50" s="10">
        <v>50</v>
      </c>
      <c r="AI50" s="41" t="s">
        <v>411</v>
      </c>
      <c r="AJ50" s="2" t="s">
        <v>3</v>
      </c>
    </row>
    <row r="51" spans="27:36" ht="13.5" hidden="1">
      <c r="AA51" s="3" t="s">
        <v>362</v>
      </c>
      <c r="AB51" s="44" t="s">
        <v>313</v>
      </c>
      <c r="AC51" s="44" t="s">
        <v>412</v>
      </c>
      <c r="AD51" s="44">
        <f ca="1" t="shared" si="4"/>
        <v>161</v>
      </c>
      <c r="AF51" s="41" t="str">
        <f>+'水洗化人口等'!B51</f>
        <v>20409</v>
      </c>
      <c r="AG51" s="10">
        <v>51</v>
      </c>
      <c r="AI51" s="41" t="s">
        <v>413</v>
      </c>
      <c r="AJ51" s="2" t="s">
        <v>2</v>
      </c>
    </row>
    <row r="52" spans="27:36" ht="13.5" hidden="1">
      <c r="AA52" s="3" t="s">
        <v>365</v>
      </c>
      <c r="AB52" s="44" t="s">
        <v>313</v>
      </c>
      <c r="AC52" s="44" t="s">
        <v>414</v>
      </c>
      <c r="AD52" s="44">
        <f ca="1" t="shared" si="4"/>
        <v>0</v>
      </c>
      <c r="AF52" s="41" t="str">
        <f>+'水洗化人口等'!B52</f>
        <v>20410</v>
      </c>
      <c r="AG52" s="10">
        <v>52</v>
      </c>
      <c r="AI52" s="41" t="s">
        <v>415</v>
      </c>
      <c r="AJ52" s="2" t="s">
        <v>1</v>
      </c>
    </row>
    <row r="53" spans="27:35" ht="13.5" hidden="1">
      <c r="AA53" s="3" t="s">
        <v>368</v>
      </c>
      <c r="AB53" s="44" t="s">
        <v>313</v>
      </c>
      <c r="AC53" s="44" t="s">
        <v>416</v>
      </c>
      <c r="AD53" s="44">
        <f ca="1" t="shared" si="4"/>
        <v>1</v>
      </c>
      <c r="AF53" s="41" t="str">
        <f>+'水洗化人口等'!B53</f>
        <v>20411</v>
      </c>
      <c r="AG53" s="10">
        <v>53</v>
      </c>
      <c r="AI53" s="41"/>
    </row>
    <row r="54" spans="32:33" ht="13.5" hidden="1">
      <c r="AF54" s="41" t="str">
        <f>+'水洗化人口等'!B54</f>
        <v>20412</v>
      </c>
      <c r="AG54" s="10">
        <v>54</v>
      </c>
    </row>
    <row r="55" spans="32:33" ht="13.5" hidden="1">
      <c r="AF55" s="41" t="str">
        <f>+'水洗化人口等'!B55</f>
        <v>20413</v>
      </c>
      <c r="AG55" s="10">
        <v>55</v>
      </c>
    </row>
    <row r="56" spans="32:33" ht="13.5" hidden="1">
      <c r="AF56" s="41" t="str">
        <f>+'水洗化人口等'!B56</f>
        <v>20414</v>
      </c>
      <c r="AG56" s="10">
        <v>56</v>
      </c>
    </row>
    <row r="57" spans="32:33" ht="13.5" hidden="1">
      <c r="AF57" s="41" t="str">
        <f>+'水洗化人口等'!B57</f>
        <v>20415</v>
      </c>
      <c r="AG57" s="10">
        <v>57</v>
      </c>
    </row>
    <row r="58" spans="32:33" ht="13.5" hidden="1">
      <c r="AF58" s="41" t="str">
        <f>+'水洗化人口等'!B58</f>
        <v>20416</v>
      </c>
      <c r="AG58" s="10">
        <v>58</v>
      </c>
    </row>
    <row r="59" spans="32:33" ht="13.5" hidden="1">
      <c r="AF59" s="41" t="str">
        <f>+'水洗化人口等'!B59</f>
        <v>20417</v>
      </c>
      <c r="AG59" s="10">
        <v>59</v>
      </c>
    </row>
    <row r="60" spans="32:33" ht="13.5" hidden="1">
      <c r="AF60" s="41" t="str">
        <f>+'水洗化人口等'!B60</f>
        <v>20422</v>
      </c>
      <c r="AG60" s="10">
        <v>60</v>
      </c>
    </row>
    <row r="61" spans="32:33" ht="13.5" hidden="1">
      <c r="AF61" s="41" t="str">
        <f>+'水洗化人口等'!B61</f>
        <v>20423</v>
      </c>
      <c r="AG61" s="10">
        <v>61</v>
      </c>
    </row>
    <row r="62" spans="32:33" ht="13.5" hidden="1">
      <c r="AF62" s="41" t="str">
        <f>+'水洗化人口等'!B62</f>
        <v>20425</v>
      </c>
      <c r="AG62" s="10">
        <v>62</v>
      </c>
    </row>
    <row r="63" spans="32:33" ht="13.5" hidden="1">
      <c r="AF63" s="41" t="str">
        <f>+'水洗化人口等'!B63</f>
        <v>20429</v>
      </c>
      <c r="AG63" s="10">
        <v>63</v>
      </c>
    </row>
    <row r="64" spans="32:33" ht="13.5" hidden="1">
      <c r="AF64" s="41" t="str">
        <f>+'水洗化人口等'!B64</f>
        <v>20430</v>
      </c>
      <c r="AG64" s="10">
        <v>64</v>
      </c>
    </row>
    <row r="65" spans="32:33" ht="13.5" hidden="1">
      <c r="AF65" s="41" t="str">
        <f>+'水洗化人口等'!B65</f>
        <v>20432</v>
      </c>
      <c r="AG65" s="10">
        <v>65</v>
      </c>
    </row>
    <row r="66" spans="32:33" ht="13.5" hidden="1">
      <c r="AF66" s="41" t="str">
        <f>+'水洗化人口等'!B66</f>
        <v>20446</v>
      </c>
      <c r="AG66" s="10">
        <v>66</v>
      </c>
    </row>
    <row r="67" spans="32:33" ht="13.5" hidden="1">
      <c r="AF67" s="41" t="str">
        <f>+'水洗化人口等'!B67</f>
        <v>20448</v>
      </c>
      <c r="AG67" s="10">
        <v>67</v>
      </c>
    </row>
    <row r="68" spans="32:33" ht="13.5" hidden="1">
      <c r="AF68" s="41" t="str">
        <f>+'水洗化人口等'!B68</f>
        <v>20450</v>
      </c>
      <c r="AG68" s="10">
        <v>68</v>
      </c>
    </row>
    <row r="69" spans="32:33" ht="13.5" hidden="1">
      <c r="AF69" s="41" t="str">
        <f>+'水洗化人口等'!B69</f>
        <v>20451</v>
      </c>
      <c r="AG69" s="10">
        <v>69</v>
      </c>
    </row>
    <row r="70" spans="32:33" ht="13.5" hidden="1">
      <c r="AF70" s="41" t="str">
        <f>+'水洗化人口等'!B70</f>
        <v>20452</v>
      </c>
      <c r="AG70" s="10">
        <v>70</v>
      </c>
    </row>
    <row r="71" spans="32:33" ht="13.5" hidden="1">
      <c r="AF71" s="41" t="str">
        <f>+'水洗化人口等'!B71</f>
        <v>20481</v>
      </c>
      <c r="AG71" s="10">
        <v>71</v>
      </c>
    </row>
    <row r="72" spans="32:33" ht="13.5" hidden="1">
      <c r="AF72" s="41" t="str">
        <f>+'水洗化人口等'!B72</f>
        <v>20482</v>
      </c>
      <c r="AG72" s="10">
        <v>72</v>
      </c>
    </row>
    <row r="73" spans="32:33" ht="13.5" hidden="1">
      <c r="AF73" s="41" t="str">
        <f>+'水洗化人口等'!B73</f>
        <v>20485</v>
      </c>
      <c r="AG73" s="10">
        <v>73</v>
      </c>
    </row>
    <row r="74" spans="32:33" ht="13.5" hidden="1">
      <c r="AF74" s="41" t="str">
        <f>+'水洗化人口等'!B74</f>
        <v>20486</v>
      </c>
      <c r="AG74" s="10">
        <v>74</v>
      </c>
    </row>
    <row r="75" spans="32:33" ht="13.5" hidden="1">
      <c r="AF75" s="41" t="str">
        <f>+'水洗化人口等'!B75</f>
        <v>20521</v>
      </c>
      <c r="AG75" s="10">
        <v>75</v>
      </c>
    </row>
    <row r="76" spans="32:33" ht="13.5" hidden="1">
      <c r="AF76" s="41" t="str">
        <f>+'水洗化人口等'!B76</f>
        <v>20541</v>
      </c>
      <c r="AG76" s="10">
        <v>76</v>
      </c>
    </row>
    <row r="77" spans="32:33" ht="13.5" hidden="1">
      <c r="AF77" s="41" t="str">
        <f>+'水洗化人口等'!B77</f>
        <v>20543</v>
      </c>
      <c r="AG77" s="10">
        <v>77</v>
      </c>
    </row>
    <row r="78" spans="32:33" ht="13.5" hidden="1">
      <c r="AF78" s="41" t="str">
        <f>+'水洗化人口等'!B78</f>
        <v>20561</v>
      </c>
      <c r="AG78" s="10">
        <v>78</v>
      </c>
    </row>
    <row r="79" spans="32:33" ht="13.5" hidden="1">
      <c r="AF79" s="41" t="str">
        <f>+'水洗化人口等'!B79</f>
        <v>20562</v>
      </c>
      <c r="AG79" s="10">
        <v>79</v>
      </c>
    </row>
    <row r="80" spans="32:33" ht="13.5" hidden="1">
      <c r="AF80" s="41" t="str">
        <f>+'水洗化人口等'!B80</f>
        <v>20563</v>
      </c>
      <c r="AG80" s="10">
        <v>80</v>
      </c>
    </row>
    <row r="81" spans="32:33" ht="13.5" hidden="1">
      <c r="AF81" s="41" t="str">
        <f>+'水洗化人口等'!B81</f>
        <v>20583</v>
      </c>
      <c r="AG81" s="10">
        <v>81</v>
      </c>
    </row>
    <row r="82" spans="32:33" ht="13.5" hidden="1">
      <c r="AF82" s="41" t="str">
        <f>+'水洗化人口等'!B82</f>
        <v>20588</v>
      </c>
      <c r="AG82" s="10">
        <v>82</v>
      </c>
    </row>
    <row r="83" spans="32:33" ht="13.5" hidden="1">
      <c r="AF83" s="41" t="str">
        <f>+'水洗化人口等'!B83</f>
        <v>20590</v>
      </c>
      <c r="AG83" s="10">
        <v>83</v>
      </c>
    </row>
    <row r="84" spans="32:33" ht="13.5" hidden="1">
      <c r="AF84" s="41" t="str">
        <f>+'水洗化人口等'!B84</f>
        <v>20602</v>
      </c>
      <c r="AG84" s="10">
        <v>84</v>
      </c>
    </row>
    <row r="85" spans="32:33" ht="13.5" hidden="1">
      <c r="AF85" s="41" t="e">
        <f>+水洗化人口等!#REF!</f>
        <v>#REF!</v>
      </c>
      <c r="AG85" s="10">
        <v>85</v>
      </c>
    </row>
    <row r="86" spans="32:33" ht="13.5" hidden="1">
      <c r="AF86" s="41" t="e">
        <f>+水洗化人口等!#REF!</f>
        <v>#REF!</v>
      </c>
      <c r="AG86" s="10">
        <v>86</v>
      </c>
    </row>
    <row r="87" spans="32:33" ht="13.5" hidden="1">
      <c r="AF87" s="41" t="e">
        <f>+水洗化人口等!#REF!</f>
        <v>#REF!</v>
      </c>
      <c r="AG87" s="10">
        <v>87</v>
      </c>
    </row>
    <row r="88" spans="32:33" ht="13.5" hidden="1">
      <c r="AF88" s="41" t="e">
        <f>+水洗化人口等!#REF!</f>
        <v>#REF!</v>
      </c>
      <c r="AG88" s="10">
        <v>88</v>
      </c>
    </row>
    <row r="89" spans="32:33" ht="13.5" hidden="1">
      <c r="AF89" s="41" t="e">
        <f>+水洗化人口等!#REF!</f>
        <v>#REF!</v>
      </c>
      <c r="AG89" s="10">
        <v>89</v>
      </c>
    </row>
    <row r="90" spans="32:33" ht="13.5" hidden="1">
      <c r="AF90" s="41" t="e">
        <f>+水洗化人口等!#REF!</f>
        <v>#REF!</v>
      </c>
      <c r="AG90" s="10">
        <v>90</v>
      </c>
    </row>
    <row r="91" spans="32:33" ht="13.5" hidden="1">
      <c r="AF91" s="41" t="e">
        <f>+水洗化人口等!#REF!</f>
        <v>#REF!</v>
      </c>
      <c r="AG91" s="10">
        <v>91</v>
      </c>
    </row>
    <row r="92" spans="32:33" ht="13.5" hidden="1">
      <c r="AF92" s="41" t="e">
        <f>+水洗化人口等!#REF!</f>
        <v>#REF!</v>
      </c>
      <c r="AG92" s="10">
        <v>92</v>
      </c>
    </row>
    <row r="93" spans="32:33" ht="13.5" hidden="1">
      <c r="AF93" s="41" t="e">
        <f>+水洗化人口等!#REF!</f>
        <v>#REF!</v>
      </c>
      <c r="AG93" s="10">
        <v>93</v>
      </c>
    </row>
    <row r="94" spans="32:33" ht="13.5" hidden="1">
      <c r="AF94" s="41" t="e">
        <f>+水洗化人口等!#REF!</f>
        <v>#REF!</v>
      </c>
      <c r="AG94" s="10">
        <v>94</v>
      </c>
    </row>
    <row r="95" spans="32:33" ht="13.5" hidden="1">
      <c r="AF95" s="41" t="e">
        <f>+水洗化人口等!#REF!</f>
        <v>#REF!</v>
      </c>
      <c r="AG95" s="10">
        <v>95</v>
      </c>
    </row>
    <row r="96" spans="32:33" ht="13.5" hidden="1">
      <c r="AF96" s="41" t="e">
        <f>+水洗化人口等!#REF!</f>
        <v>#REF!</v>
      </c>
      <c r="AG96" s="10">
        <v>96</v>
      </c>
    </row>
    <row r="97" spans="32:33" ht="13.5" hidden="1">
      <c r="AF97" s="41" t="e">
        <f>+水洗化人口等!#REF!</f>
        <v>#REF!</v>
      </c>
      <c r="AG97" s="10">
        <v>97</v>
      </c>
    </row>
    <row r="98" spans="32:33" ht="13.5" hidden="1">
      <c r="AF98" s="41" t="e">
        <f>+水洗化人口等!#REF!</f>
        <v>#REF!</v>
      </c>
      <c r="AG98" s="10">
        <v>98</v>
      </c>
    </row>
    <row r="99" spans="32:33" ht="13.5" hidden="1">
      <c r="AF99" s="41" t="e">
        <f>+水洗化人口等!#REF!</f>
        <v>#REF!</v>
      </c>
      <c r="AG99" s="10">
        <v>99</v>
      </c>
    </row>
    <row r="100" spans="32:33" ht="13.5" hidden="1">
      <c r="AF100" s="41" t="e">
        <f>+水洗化人口等!#REF!</f>
        <v>#REF!</v>
      </c>
      <c r="AG100" s="10">
        <v>100</v>
      </c>
    </row>
    <row r="101" spans="32:33" ht="13.5" hidden="1">
      <c r="AF101" s="41" t="e">
        <f>+水洗化人口等!#REF!</f>
        <v>#REF!</v>
      </c>
      <c r="AG101" s="10">
        <v>101</v>
      </c>
    </row>
    <row r="102" spans="32:33" ht="13.5" hidden="1">
      <c r="AF102" s="41" t="e">
        <f>+水洗化人口等!#REF!</f>
        <v>#REF!</v>
      </c>
      <c r="AG102" s="10">
        <v>102</v>
      </c>
    </row>
    <row r="103" spans="32:33" ht="13.5" hidden="1">
      <c r="AF103" s="41" t="e">
        <f>+水洗化人口等!#REF!</f>
        <v>#REF!</v>
      </c>
      <c r="AG103" s="10">
        <v>103</v>
      </c>
    </row>
    <row r="104" spans="32:33" ht="13.5" hidden="1">
      <c r="AF104" s="41" t="e">
        <f>+水洗化人口等!#REF!</f>
        <v>#REF!</v>
      </c>
      <c r="AG104" s="10">
        <v>104</v>
      </c>
    </row>
    <row r="105" spans="32:33" ht="13.5" hidden="1">
      <c r="AF105" s="41" t="e">
        <f>+水洗化人口等!#REF!</f>
        <v>#REF!</v>
      </c>
      <c r="AG105" s="10">
        <v>105</v>
      </c>
    </row>
    <row r="106" spans="32:33" ht="13.5" hidden="1">
      <c r="AF106" s="41" t="e">
        <f>+水洗化人口等!#REF!</f>
        <v>#REF!</v>
      </c>
      <c r="AG106" s="10">
        <v>106</v>
      </c>
    </row>
    <row r="107" spans="32:33" ht="13.5" hidden="1">
      <c r="AF107" s="41" t="e">
        <f>+水洗化人口等!#REF!</f>
        <v>#REF!</v>
      </c>
      <c r="AG107" s="10">
        <v>107</v>
      </c>
    </row>
    <row r="108" spans="32:33" ht="13.5" hidden="1">
      <c r="AF108" s="41" t="e">
        <f>+水洗化人口等!#REF!</f>
        <v>#REF!</v>
      </c>
      <c r="AG108" s="10">
        <v>108</v>
      </c>
    </row>
    <row r="109" spans="32:33" ht="13.5" hidden="1">
      <c r="AF109" s="41" t="e">
        <f>+水洗化人口等!#REF!</f>
        <v>#REF!</v>
      </c>
      <c r="AG109" s="10">
        <v>109</v>
      </c>
    </row>
    <row r="110" spans="32:33" ht="13.5" hidden="1">
      <c r="AF110" s="41" t="e">
        <f>+水洗化人口等!#REF!</f>
        <v>#REF!</v>
      </c>
      <c r="AG110" s="10">
        <v>110</v>
      </c>
    </row>
    <row r="111" spans="32:33" ht="13.5" hidden="1">
      <c r="AF111" s="41" t="e">
        <f>+水洗化人口等!#REF!</f>
        <v>#REF!</v>
      </c>
      <c r="AG111" s="10">
        <v>111</v>
      </c>
    </row>
    <row r="112" spans="32:33" ht="13.5" hidden="1">
      <c r="AF112" s="41" t="e">
        <f>+水洗化人口等!#REF!</f>
        <v>#REF!</v>
      </c>
      <c r="AG112" s="10">
        <v>112</v>
      </c>
    </row>
    <row r="113" spans="32:33" ht="13.5" hidden="1">
      <c r="AF113" s="41" t="e">
        <f>+水洗化人口等!#REF!</f>
        <v>#REF!</v>
      </c>
      <c r="AG113" s="10">
        <v>113</v>
      </c>
    </row>
    <row r="114" spans="32:33" ht="13.5" hidden="1">
      <c r="AF114" s="41" t="e">
        <f>+水洗化人口等!#REF!</f>
        <v>#REF!</v>
      </c>
      <c r="AG114" s="10">
        <v>114</v>
      </c>
    </row>
    <row r="115" spans="32:33" ht="13.5" hidden="1">
      <c r="AF115" s="41" t="e">
        <f>+水洗化人口等!#REF!</f>
        <v>#REF!</v>
      </c>
      <c r="AG115" s="10">
        <v>115</v>
      </c>
    </row>
    <row r="116" spans="32:33" ht="13.5" hidden="1">
      <c r="AF116" s="41" t="e">
        <f>+水洗化人口等!#REF!</f>
        <v>#REF!</v>
      </c>
      <c r="AG116" s="10">
        <v>116</v>
      </c>
    </row>
    <row r="117" spans="32:33" ht="13.5" hidden="1">
      <c r="AF117" s="41" t="e">
        <f>+水洗化人口等!#REF!</f>
        <v>#REF!</v>
      </c>
      <c r="AG117" s="10">
        <v>117</v>
      </c>
    </row>
    <row r="118" spans="32:33" ht="13.5" hidden="1">
      <c r="AF118" s="41" t="e">
        <f>+水洗化人口等!#REF!</f>
        <v>#REF!</v>
      </c>
      <c r="AG118" s="10">
        <v>118</v>
      </c>
    </row>
    <row r="119" spans="32:33" ht="13.5" hidden="1">
      <c r="AF119" s="41" t="e">
        <f>+水洗化人口等!#REF!</f>
        <v>#REF!</v>
      </c>
      <c r="AG119" s="10">
        <v>119</v>
      </c>
    </row>
    <row r="120" spans="32:33" ht="13.5" hidden="1">
      <c r="AF120" s="41" t="e">
        <f>+水洗化人口等!#REF!</f>
        <v>#REF!</v>
      </c>
      <c r="AG120" s="10">
        <v>120</v>
      </c>
    </row>
    <row r="121" spans="32:33" ht="13.5" hidden="1">
      <c r="AF121" s="41" t="e">
        <f>+水洗化人口等!#REF!</f>
        <v>#REF!</v>
      </c>
      <c r="AG121" s="10">
        <v>121</v>
      </c>
    </row>
    <row r="122" spans="32:33" ht="13.5" hidden="1">
      <c r="AF122" s="41" t="e">
        <f>+水洗化人口等!#REF!</f>
        <v>#REF!</v>
      </c>
      <c r="AG122" s="10">
        <v>122</v>
      </c>
    </row>
    <row r="123" spans="32:33" ht="13.5" hidden="1">
      <c r="AF123" s="41" t="e">
        <f>+水洗化人口等!#REF!</f>
        <v>#REF!</v>
      </c>
      <c r="AG123" s="10">
        <v>123</v>
      </c>
    </row>
    <row r="124" spans="32:33" ht="13.5" hidden="1">
      <c r="AF124" s="41" t="e">
        <f>+水洗化人口等!#REF!</f>
        <v>#REF!</v>
      </c>
      <c r="AG124" s="10">
        <v>124</v>
      </c>
    </row>
    <row r="125" spans="32:33" ht="13.5" hidden="1">
      <c r="AF125" s="41" t="e">
        <f>+水洗化人口等!#REF!</f>
        <v>#REF!</v>
      </c>
      <c r="AG125" s="10">
        <v>125</v>
      </c>
    </row>
    <row r="126" spans="32:33" ht="13.5" hidden="1">
      <c r="AF126" s="41" t="e">
        <f>+水洗化人口等!#REF!</f>
        <v>#REF!</v>
      </c>
      <c r="AG126" s="10">
        <v>126</v>
      </c>
    </row>
    <row r="127" spans="32:33" ht="13.5" hidden="1">
      <c r="AF127" s="41" t="e">
        <f>+水洗化人口等!#REF!</f>
        <v>#REF!</v>
      </c>
      <c r="AG127" s="10">
        <v>127</v>
      </c>
    </row>
    <row r="128" spans="32:33" ht="13.5" hidden="1">
      <c r="AF128" s="41" t="e">
        <f>+水洗化人口等!#REF!</f>
        <v>#REF!</v>
      </c>
      <c r="AG128" s="10">
        <v>128</v>
      </c>
    </row>
    <row r="129" spans="32:33" ht="13.5" hidden="1">
      <c r="AF129" s="41" t="e">
        <f>+水洗化人口等!#REF!</f>
        <v>#REF!</v>
      </c>
      <c r="AG129" s="10">
        <v>129</v>
      </c>
    </row>
    <row r="130" spans="32:33" ht="13.5" hidden="1">
      <c r="AF130" s="41" t="e">
        <f>+水洗化人口等!#REF!</f>
        <v>#REF!</v>
      </c>
      <c r="AG130" s="10">
        <v>130</v>
      </c>
    </row>
    <row r="131" spans="32:33" ht="13.5" hidden="1">
      <c r="AF131" s="41" t="e">
        <f>+水洗化人口等!#REF!</f>
        <v>#REF!</v>
      </c>
      <c r="AG131" s="10">
        <v>131</v>
      </c>
    </row>
    <row r="132" spans="32:33" ht="13.5" hidden="1">
      <c r="AF132" s="41" t="e">
        <f>+水洗化人口等!#REF!</f>
        <v>#REF!</v>
      </c>
      <c r="AG132" s="10">
        <v>132</v>
      </c>
    </row>
    <row r="133" spans="32:33" ht="13.5" hidden="1">
      <c r="AF133" s="41" t="e">
        <f>+水洗化人口等!#REF!</f>
        <v>#REF!</v>
      </c>
      <c r="AG133" s="10">
        <v>133</v>
      </c>
    </row>
    <row r="134" spans="32:33" ht="13.5" hidden="1">
      <c r="AF134" s="41" t="e">
        <f>+水洗化人口等!#REF!</f>
        <v>#REF!</v>
      </c>
      <c r="AG134" s="10">
        <v>134</v>
      </c>
    </row>
    <row r="135" spans="32:33" ht="13.5" hidden="1">
      <c r="AF135" s="41" t="e">
        <f>+水洗化人口等!#REF!</f>
        <v>#REF!</v>
      </c>
      <c r="AG135" s="10">
        <v>135</v>
      </c>
    </row>
    <row r="136" spans="32:33" ht="13.5" hidden="1">
      <c r="AF136" s="41" t="e">
        <f>+水洗化人口等!#REF!</f>
        <v>#REF!</v>
      </c>
      <c r="AG136" s="10">
        <v>136</v>
      </c>
    </row>
    <row r="137" spans="32:33" ht="13.5" hidden="1">
      <c r="AF137" s="41" t="e">
        <f>+水洗化人口等!#REF!</f>
        <v>#REF!</v>
      </c>
      <c r="AG137" s="10">
        <v>137</v>
      </c>
    </row>
    <row r="138" spans="32:33" ht="13.5" hidden="1">
      <c r="AF138" s="41" t="e">
        <f>+水洗化人口等!#REF!</f>
        <v>#REF!</v>
      </c>
      <c r="AG138" s="10">
        <v>138</v>
      </c>
    </row>
    <row r="139" spans="32:33" ht="13.5" hidden="1">
      <c r="AF139" s="41" t="e">
        <f>+水洗化人口等!#REF!</f>
        <v>#REF!</v>
      </c>
      <c r="AG139" s="10">
        <v>139</v>
      </c>
    </row>
    <row r="140" spans="32:33" ht="13.5" hidden="1">
      <c r="AF140" s="41" t="e">
        <f>+水洗化人口等!#REF!</f>
        <v>#REF!</v>
      </c>
      <c r="AG140" s="10">
        <v>140</v>
      </c>
    </row>
    <row r="141" spans="32:33" ht="13.5" hidden="1">
      <c r="AF141" s="41" t="e">
        <f>+水洗化人口等!#REF!</f>
        <v>#REF!</v>
      </c>
      <c r="AG141" s="10">
        <v>141</v>
      </c>
    </row>
    <row r="142" spans="32:33" ht="13.5" hidden="1">
      <c r="AF142" s="41" t="e">
        <f>+水洗化人口等!#REF!</f>
        <v>#REF!</v>
      </c>
      <c r="AG142" s="10">
        <v>142</v>
      </c>
    </row>
    <row r="143" spans="32:33" ht="13.5" hidden="1">
      <c r="AF143" s="41" t="e">
        <f>+水洗化人口等!#REF!</f>
        <v>#REF!</v>
      </c>
      <c r="AG143" s="10">
        <v>143</v>
      </c>
    </row>
    <row r="144" spans="32:33" ht="13.5" hidden="1">
      <c r="AF144" s="41" t="e">
        <f>+水洗化人口等!#REF!</f>
        <v>#REF!</v>
      </c>
      <c r="AG144" s="10">
        <v>144</v>
      </c>
    </row>
    <row r="145" spans="32:33" ht="13.5" hidden="1">
      <c r="AF145" s="41" t="e">
        <f>+水洗化人口等!#REF!</f>
        <v>#REF!</v>
      </c>
      <c r="AG145" s="10">
        <v>145</v>
      </c>
    </row>
    <row r="146" spans="32:33" ht="13.5" hidden="1">
      <c r="AF146" s="41" t="e">
        <f>+水洗化人口等!#REF!</f>
        <v>#REF!</v>
      </c>
      <c r="AG146" s="10">
        <v>146</v>
      </c>
    </row>
    <row r="147" spans="32:33" ht="13.5" hidden="1">
      <c r="AF147" s="41" t="e">
        <f>+水洗化人口等!#REF!</f>
        <v>#REF!</v>
      </c>
      <c r="AG147" s="10">
        <v>147</v>
      </c>
    </row>
    <row r="148" spans="32:33" ht="13.5" hidden="1">
      <c r="AF148" s="41" t="e">
        <f>+水洗化人口等!#REF!</f>
        <v>#REF!</v>
      </c>
      <c r="AG148" s="10">
        <v>148</v>
      </c>
    </row>
    <row r="149" spans="32:33" ht="13.5" hidden="1">
      <c r="AF149" s="41" t="e">
        <f>+水洗化人口等!#REF!</f>
        <v>#REF!</v>
      </c>
      <c r="AG149" s="10">
        <v>149</v>
      </c>
    </row>
    <row r="150" spans="32:33" ht="13.5" hidden="1">
      <c r="AF150" s="41" t="e">
        <f>+水洗化人口等!#REF!</f>
        <v>#REF!</v>
      </c>
      <c r="AG150" s="10">
        <v>150</v>
      </c>
    </row>
    <row r="151" spans="32:33" ht="13.5" hidden="1">
      <c r="AF151" s="41" t="e">
        <f>+水洗化人口等!#REF!</f>
        <v>#REF!</v>
      </c>
      <c r="AG151" s="10">
        <v>151</v>
      </c>
    </row>
    <row r="152" spans="32:33" ht="13.5" hidden="1">
      <c r="AF152" s="41" t="e">
        <f>+水洗化人口等!#REF!</f>
        <v>#REF!</v>
      </c>
      <c r="AG152" s="10">
        <v>152</v>
      </c>
    </row>
    <row r="153" spans="32:33" ht="13.5" hidden="1">
      <c r="AF153" s="41" t="e">
        <f>+水洗化人口等!#REF!</f>
        <v>#REF!</v>
      </c>
      <c r="AG153" s="10">
        <v>153</v>
      </c>
    </row>
    <row r="154" spans="32:33" ht="13.5" hidden="1">
      <c r="AF154" s="41" t="e">
        <f>+水洗化人口等!#REF!</f>
        <v>#REF!</v>
      </c>
      <c r="AG154" s="10">
        <v>154</v>
      </c>
    </row>
    <row r="155" spans="32:33" ht="13.5" hidden="1">
      <c r="AF155" s="41" t="e">
        <f>+水洗化人口等!#REF!</f>
        <v>#REF!</v>
      </c>
      <c r="AG155" s="10">
        <v>155</v>
      </c>
    </row>
    <row r="156" spans="32:33" ht="13.5" hidden="1">
      <c r="AF156" s="41" t="e">
        <f>+水洗化人口等!#REF!</f>
        <v>#REF!</v>
      </c>
      <c r="AG156" s="10">
        <v>156</v>
      </c>
    </row>
    <row r="157" spans="32:33" ht="13.5" hidden="1">
      <c r="AF157" s="41" t="e">
        <f>+水洗化人口等!#REF!</f>
        <v>#REF!</v>
      </c>
      <c r="AG157" s="10">
        <v>157</v>
      </c>
    </row>
    <row r="158" spans="32:33" ht="13.5" hidden="1">
      <c r="AF158" s="41" t="e">
        <f>+水洗化人口等!#REF!</f>
        <v>#REF!</v>
      </c>
      <c r="AG158" s="10">
        <v>158</v>
      </c>
    </row>
    <row r="159" spans="32:33" ht="13.5" hidden="1">
      <c r="AF159" s="41" t="e">
        <f>+水洗化人口等!#REF!</f>
        <v>#REF!</v>
      </c>
      <c r="AG159" s="10">
        <v>159</v>
      </c>
    </row>
    <row r="160" spans="32:33" ht="13.5" hidden="1">
      <c r="AF160" s="41" t="e">
        <f>+水洗化人口等!#REF!</f>
        <v>#REF!</v>
      </c>
      <c r="AG160" s="10">
        <v>160</v>
      </c>
    </row>
    <row r="161" spans="32:33" ht="13.5" hidden="1">
      <c r="AF161" s="41" t="e">
        <f>+水洗化人口等!#REF!</f>
        <v>#REF!</v>
      </c>
      <c r="AG161" s="10">
        <v>161</v>
      </c>
    </row>
    <row r="162" spans="32:33" ht="13.5" hidden="1">
      <c r="AF162" s="41" t="e">
        <f>+水洗化人口等!#REF!</f>
        <v>#REF!</v>
      </c>
      <c r="AG162" s="10">
        <v>162</v>
      </c>
    </row>
    <row r="163" spans="32:33" ht="13.5" hidden="1">
      <c r="AF163" s="41" t="e">
        <f>+水洗化人口等!#REF!</f>
        <v>#REF!</v>
      </c>
      <c r="AG163" s="10">
        <v>163</v>
      </c>
    </row>
    <row r="164" spans="32:33" ht="13.5" hidden="1">
      <c r="AF164" s="41" t="e">
        <f>+水洗化人口等!#REF!</f>
        <v>#REF!</v>
      </c>
      <c r="AG164" s="10">
        <v>164</v>
      </c>
    </row>
    <row r="165" spans="32:33" ht="13.5" hidden="1">
      <c r="AF165" s="41" t="e">
        <f>+水洗化人口等!#REF!</f>
        <v>#REF!</v>
      </c>
      <c r="AG165" s="10">
        <v>165</v>
      </c>
    </row>
    <row r="166" spans="32:33" ht="13.5" hidden="1">
      <c r="AF166" s="41" t="e">
        <f>+水洗化人口等!#REF!</f>
        <v>#REF!</v>
      </c>
      <c r="AG166" s="10">
        <v>166</v>
      </c>
    </row>
    <row r="167" spans="32:33" ht="13.5" hidden="1">
      <c r="AF167" s="41" t="e">
        <f>+水洗化人口等!#REF!</f>
        <v>#REF!</v>
      </c>
      <c r="AG167" s="10">
        <v>167</v>
      </c>
    </row>
    <row r="168" spans="32:33" ht="13.5" hidden="1">
      <c r="AF168" s="41" t="e">
        <f>+水洗化人口等!#REF!</f>
        <v>#REF!</v>
      </c>
      <c r="AG168" s="10">
        <v>168</v>
      </c>
    </row>
    <row r="169" spans="32:33" ht="13.5" hidden="1">
      <c r="AF169" s="41" t="e">
        <f>+水洗化人口等!#REF!</f>
        <v>#REF!</v>
      </c>
      <c r="AG169" s="10">
        <v>169</v>
      </c>
    </row>
    <row r="170" spans="32:33" ht="13.5" hidden="1">
      <c r="AF170" s="41" t="e">
        <f>+水洗化人口等!#REF!</f>
        <v>#REF!</v>
      </c>
      <c r="AG170" s="10">
        <v>170</v>
      </c>
    </row>
    <row r="171" spans="32:33" ht="13.5" hidden="1">
      <c r="AF171" s="41" t="e">
        <f>+水洗化人口等!#REF!</f>
        <v>#REF!</v>
      </c>
      <c r="AG171" s="10">
        <v>171</v>
      </c>
    </row>
    <row r="172" spans="32:33" ht="13.5" hidden="1">
      <c r="AF172" s="41" t="e">
        <f>+水洗化人口等!#REF!</f>
        <v>#REF!</v>
      </c>
      <c r="AG172" s="10">
        <v>172</v>
      </c>
    </row>
    <row r="173" spans="32:33" ht="13.5" hidden="1">
      <c r="AF173" s="41" t="e">
        <f>+水洗化人口等!#REF!</f>
        <v>#REF!</v>
      </c>
      <c r="AG173" s="10">
        <v>173</v>
      </c>
    </row>
    <row r="174" spans="32:33" ht="13.5" hidden="1">
      <c r="AF174" s="41" t="e">
        <f>+水洗化人口等!#REF!</f>
        <v>#REF!</v>
      </c>
      <c r="AG174" s="10">
        <v>174</v>
      </c>
    </row>
    <row r="175" spans="32:33" ht="13.5" hidden="1">
      <c r="AF175" s="41" t="e">
        <f>+水洗化人口等!#REF!</f>
        <v>#REF!</v>
      </c>
      <c r="AG175" s="10">
        <v>175</v>
      </c>
    </row>
    <row r="176" spans="32:33" ht="13.5" hidden="1">
      <c r="AF176" s="41" t="e">
        <f>+水洗化人口等!#REF!</f>
        <v>#REF!</v>
      </c>
      <c r="AG176" s="10">
        <v>176</v>
      </c>
    </row>
    <row r="177" spans="32:33" ht="13.5" hidden="1">
      <c r="AF177" s="41" t="e">
        <f>+水洗化人口等!#REF!</f>
        <v>#REF!</v>
      </c>
      <c r="AG177" s="10">
        <v>177</v>
      </c>
    </row>
    <row r="178" spans="32:33" ht="13.5" hidden="1">
      <c r="AF178" s="41" t="e">
        <f>+水洗化人口等!#REF!</f>
        <v>#REF!</v>
      </c>
      <c r="AG178" s="10">
        <v>178</v>
      </c>
    </row>
    <row r="179" spans="32:33" ht="13.5" hidden="1">
      <c r="AF179" s="41" t="e">
        <f>+水洗化人口等!#REF!</f>
        <v>#REF!</v>
      </c>
      <c r="AG179" s="10">
        <v>179</v>
      </c>
    </row>
    <row r="180" spans="32:33" ht="13.5" hidden="1">
      <c r="AF180" s="41" t="e">
        <f>+水洗化人口等!#REF!</f>
        <v>#REF!</v>
      </c>
      <c r="AG180" s="10">
        <v>180</v>
      </c>
    </row>
    <row r="181" spans="32:33" ht="13.5" hidden="1">
      <c r="AF181" s="41" t="e">
        <f>+水洗化人口等!#REF!</f>
        <v>#REF!</v>
      </c>
      <c r="AG181" s="10">
        <v>181</v>
      </c>
    </row>
    <row r="182" spans="32:33" ht="13.5" hidden="1">
      <c r="AF182" s="41" t="e">
        <f>+水洗化人口等!#REF!</f>
        <v>#REF!</v>
      </c>
      <c r="AG182" s="10">
        <v>182</v>
      </c>
    </row>
    <row r="183" spans="32:33" ht="13.5" hidden="1">
      <c r="AF183" s="41" t="e">
        <f>+水洗化人口等!#REF!</f>
        <v>#REF!</v>
      </c>
      <c r="AG183" s="10">
        <v>183</v>
      </c>
    </row>
    <row r="184" spans="32:33" ht="13.5" hidden="1">
      <c r="AF184" s="41" t="e">
        <f>+水洗化人口等!#REF!</f>
        <v>#REF!</v>
      </c>
      <c r="AG184" s="10">
        <v>184</v>
      </c>
    </row>
    <row r="185" spans="32:33" ht="13.5" hidden="1">
      <c r="AF185" s="41" t="e">
        <f>+水洗化人口等!#REF!</f>
        <v>#REF!</v>
      </c>
      <c r="AG185" s="10">
        <v>185</v>
      </c>
    </row>
    <row r="186" spans="32:33" ht="13.5" hidden="1">
      <c r="AF186" s="41" t="e">
        <f>+水洗化人口等!#REF!</f>
        <v>#REF!</v>
      </c>
      <c r="AG186" s="10">
        <v>186</v>
      </c>
    </row>
    <row r="187" spans="32:33" ht="13.5" hidden="1">
      <c r="AF187" s="41" t="e">
        <f>+水洗化人口等!#REF!</f>
        <v>#REF!</v>
      </c>
      <c r="AG187" s="10">
        <v>187</v>
      </c>
    </row>
    <row r="188" spans="32:33" ht="13.5" hidden="1">
      <c r="AF188" s="41" t="e">
        <f>+水洗化人口等!#REF!</f>
        <v>#REF!</v>
      </c>
      <c r="AG188" s="10">
        <v>188</v>
      </c>
    </row>
    <row r="189" spans="32:33" ht="13.5" hidden="1">
      <c r="AF189" s="41" t="e">
        <f>+水洗化人口等!#REF!</f>
        <v>#REF!</v>
      </c>
      <c r="AG189" s="10">
        <v>189</v>
      </c>
    </row>
    <row r="190" spans="32:33" ht="13.5" hidden="1">
      <c r="AF190" s="41" t="e">
        <f>+水洗化人口等!#REF!</f>
        <v>#REF!</v>
      </c>
      <c r="AG190" s="10">
        <v>190</v>
      </c>
    </row>
    <row r="191" spans="32:33" ht="13.5" hidden="1">
      <c r="AF191" s="41" t="e">
        <f>+水洗化人口等!#REF!</f>
        <v>#REF!</v>
      </c>
      <c r="AG191" s="10">
        <v>191</v>
      </c>
    </row>
    <row r="192" spans="32:33" ht="13.5" hidden="1">
      <c r="AF192" s="41" t="e">
        <f>+水洗化人口等!#REF!</f>
        <v>#REF!</v>
      </c>
      <c r="AG192" s="10">
        <v>192</v>
      </c>
    </row>
    <row r="193" spans="32:33" ht="13.5" hidden="1">
      <c r="AF193" s="41" t="e">
        <f>+水洗化人口等!#REF!</f>
        <v>#REF!</v>
      </c>
      <c r="AG193" s="10">
        <v>193</v>
      </c>
    </row>
    <row r="194" spans="32:33" ht="13.5" hidden="1">
      <c r="AF194" s="41" t="e">
        <f>+水洗化人口等!#REF!</f>
        <v>#REF!</v>
      </c>
      <c r="AG194" s="10">
        <v>194</v>
      </c>
    </row>
    <row r="195" spans="32:33" ht="13.5" hidden="1">
      <c r="AF195" s="41" t="e">
        <f>+水洗化人口等!#REF!</f>
        <v>#REF!</v>
      </c>
      <c r="AG195" s="10">
        <v>195</v>
      </c>
    </row>
    <row r="196" spans="32:33" ht="13.5" hidden="1">
      <c r="AF196" s="41" t="e">
        <f>+水洗化人口等!#REF!</f>
        <v>#REF!</v>
      </c>
      <c r="AG196" s="10">
        <v>196</v>
      </c>
    </row>
    <row r="197" spans="32:33" ht="13.5" hidden="1">
      <c r="AF197" s="41" t="e">
        <f>+水洗化人口等!#REF!</f>
        <v>#REF!</v>
      </c>
      <c r="AG197" s="10">
        <v>197</v>
      </c>
    </row>
    <row r="198" spans="32:33" ht="13.5" hidden="1">
      <c r="AF198" s="41" t="e">
        <f>+水洗化人口等!#REF!</f>
        <v>#REF!</v>
      </c>
      <c r="AG198" s="10">
        <v>198</v>
      </c>
    </row>
    <row r="199" spans="32:33" ht="13.5" hidden="1">
      <c r="AF199" s="41" t="e">
        <f>+水洗化人口等!#REF!</f>
        <v>#REF!</v>
      </c>
      <c r="AG199" s="10">
        <v>199</v>
      </c>
    </row>
    <row r="200" spans="32:33" ht="13.5" hidden="1">
      <c r="AF200" s="41" t="e">
        <f>+水洗化人口等!#REF!</f>
        <v>#REF!</v>
      </c>
      <c r="AG200" s="10">
        <v>200</v>
      </c>
    </row>
    <row r="201" spans="32:33" ht="13.5" hidden="1">
      <c r="AF201" s="41" t="e">
        <f>+水洗化人口等!#REF!</f>
        <v>#REF!</v>
      </c>
      <c r="AG201" s="10">
        <v>201</v>
      </c>
    </row>
    <row r="202" spans="32:33" ht="13.5" hidden="1">
      <c r="AF202" s="41" t="e">
        <f>+水洗化人口等!#REF!</f>
        <v>#REF!</v>
      </c>
      <c r="AG202" s="10">
        <v>202</v>
      </c>
    </row>
    <row r="203" spans="32:33" ht="13.5" hidden="1">
      <c r="AF203" s="41" t="e">
        <f>+水洗化人口等!#REF!</f>
        <v>#REF!</v>
      </c>
      <c r="AG203" s="10">
        <v>203</v>
      </c>
    </row>
    <row r="204" spans="32:33" ht="13.5" hidden="1">
      <c r="AF204" s="41" t="e">
        <f>+水洗化人口等!#REF!</f>
        <v>#REF!</v>
      </c>
      <c r="AG204" s="10">
        <v>204</v>
      </c>
    </row>
    <row r="205" spans="32:33" ht="13.5" hidden="1">
      <c r="AF205" s="41" t="e">
        <f>+水洗化人口等!#REF!</f>
        <v>#REF!</v>
      </c>
      <c r="AG205" s="10">
        <v>205</v>
      </c>
    </row>
    <row r="206" spans="32:33" ht="13.5" hidden="1">
      <c r="AF206" s="41" t="e">
        <f>+水洗化人口等!#REF!</f>
        <v>#REF!</v>
      </c>
      <c r="AG206" s="10">
        <v>206</v>
      </c>
    </row>
    <row r="207" spans="32:33" ht="13.5" hidden="1">
      <c r="AF207" s="41" t="e">
        <f>+水洗化人口等!#REF!</f>
        <v>#REF!</v>
      </c>
      <c r="AG207" s="10">
        <v>207</v>
      </c>
    </row>
    <row r="208" spans="32:33" ht="13.5" hidden="1">
      <c r="AF208" s="41" t="e">
        <f>+水洗化人口等!#REF!</f>
        <v>#REF!</v>
      </c>
      <c r="AG208" s="10">
        <v>208</v>
      </c>
    </row>
    <row r="209" spans="32:33" ht="13.5" hidden="1">
      <c r="AF209" s="41" t="e">
        <f>+水洗化人口等!#REF!</f>
        <v>#REF!</v>
      </c>
      <c r="AG209" s="10">
        <v>209</v>
      </c>
    </row>
    <row r="210" spans="32:33" ht="13.5" hidden="1">
      <c r="AF210" s="41" t="e">
        <f>+水洗化人口等!#REF!</f>
        <v>#REF!</v>
      </c>
      <c r="AG210" s="10">
        <v>210</v>
      </c>
    </row>
    <row r="211" spans="32:33" ht="13.5" hidden="1">
      <c r="AF211" s="41" t="e">
        <f>+水洗化人口等!#REF!</f>
        <v>#REF!</v>
      </c>
      <c r="AG211" s="10">
        <v>211</v>
      </c>
    </row>
    <row r="212" spans="32:33" ht="13.5" hidden="1">
      <c r="AF212" s="41" t="e">
        <f>+水洗化人口等!#REF!</f>
        <v>#REF!</v>
      </c>
      <c r="AG212" s="10">
        <v>212</v>
      </c>
    </row>
    <row r="213" spans="32:33" ht="13.5" hidden="1">
      <c r="AF213" s="41" t="e">
        <f>+水洗化人口等!#REF!</f>
        <v>#REF!</v>
      </c>
      <c r="AG213" s="10">
        <v>213</v>
      </c>
    </row>
    <row r="214" spans="32:33" ht="13.5" hidden="1">
      <c r="AF214" s="41" t="e">
        <f>+水洗化人口等!#REF!</f>
        <v>#REF!</v>
      </c>
      <c r="AG214" s="10">
        <v>214</v>
      </c>
    </row>
    <row r="215" spans="32:33" ht="13.5" hidden="1">
      <c r="AF215" s="41" t="e">
        <f>+水洗化人口等!#REF!</f>
        <v>#REF!</v>
      </c>
      <c r="AG215" s="10">
        <v>215</v>
      </c>
    </row>
    <row r="216" spans="32:33" ht="13.5" hidden="1">
      <c r="AF216" s="41" t="e">
        <f>+水洗化人口等!#REF!</f>
        <v>#REF!</v>
      </c>
      <c r="AG216" s="10">
        <v>216</v>
      </c>
    </row>
    <row r="217" spans="32:33" ht="13.5" hidden="1">
      <c r="AF217" s="41" t="e">
        <f>+水洗化人口等!#REF!</f>
        <v>#REF!</v>
      </c>
      <c r="AG217" s="10">
        <v>217</v>
      </c>
    </row>
    <row r="218" spans="32:33" ht="13.5" hidden="1">
      <c r="AF218" s="41" t="e">
        <f>+水洗化人口等!#REF!</f>
        <v>#REF!</v>
      </c>
      <c r="AG218" s="10">
        <v>218</v>
      </c>
    </row>
    <row r="219" spans="32:33" ht="13.5" hidden="1">
      <c r="AF219" s="41" t="e">
        <f>+水洗化人口等!#REF!</f>
        <v>#REF!</v>
      </c>
      <c r="AG219" s="10">
        <v>219</v>
      </c>
    </row>
    <row r="220" spans="32:33" ht="13.5" hidden="1">
      <c r="AF220" s="41" t="e">
        <f>+水洗化人口等!#REF!</f>
        <v>#REF!</v>
      </c>
      <c r="AG220" s="10">
        <v>220</v>
      </c>
    </row>
    <row r="221" spans="32:33" ht="13.5" hidden="1">
      <c r="AF221" s="41" t="e">
        <f>+水洗化人口等!#REF!</f>
        <v>#REF!</v>
      </c>
      <c r="AG221" s="10">
        <v>221</v>
      </c>
    </row>
    <row r="222" spans="32:33" ht="13.5" hidden="1">
      <c r="AF222" s="41" t="e">
        <f>+水洗化人口等!#REF!</f>
        <v>#REF!</v>
      </c>
      <c r="AG222" s="10">
        <v>222</v>
      </c>
    </row>
    <row r="223" spans="32:33" ht="13.5" hidden="1">
      <c r="AF223" s="41" t="e">
        <f>+水洗化人口等!#REF!</f>
        <v>#REF!</v>
      </c>
      <c r="AG223" s="10">
        <v>223</v>
      </c>
    </row>
    <row r="224" spans="32:33" ht="13.5" hidden="1">
      <c r="AF224" s="41" t="e">
        <f>+水洗化人口等!#REF!</f>
        <v>#REF!</v>
      </c>
      <c r="AG224" s="10">
        <v>224</v>
      </c>
    </row>
    <row r="225" spans="32:33" ht="13.5" hidden="1">
      <c r="AF225" s="41" t="e">
        <f>+水洗化人口等!#REF!</f>
        <v>#REF!</v>
      </c>
      <c r="AG225" s="10">
        <v>225</v>
      </c>
    </row>
    <row r="226" spans="32:33" ht="13.5" hidden="1">
      <c r="AF226" s="41" t="e">
        <f>+水洗化人口等!#REF!</f>
        <v>#REF!</v>
      </c>
      <c r="AG226" s="10">
        <v>226</v>
      </c>
    </row>
    <row r="227" spans="32:33" ht="13.5" hidden="1">
      <c r="AF227" s="41" t="e">
        <f>+水洗化人口等!#REF!</f>
        <v>#REF!</v>
      </c>
      <c r="AG227" s="10">
        <v>227</v>
      </c>
    </row>
    <row r="228" spans="32:33" ht="13.5" hidden="1">
      <c r="AF228" s="41" t="e">
        <f>+水洗化人口等!#REF!</f>
        <v>#REF!</v>
      </c>
      <c r="AG228" s="10">
        <v>228</v>
      </c>
    </row>
    <row r="229" spans="32:33" ht="13.5" hidden="1">
      <c r="AF229" s="41" t="e">
        <f>+水洗化人口等!#REF!</f>
        <v>#REF!</v>
      </c>
      <c r="AG229" s="10">
        <v>229</v>
      </c>
    </row>
    <row r="230" spans="32:33" ht="13.5" hidden="1">
      <c r="AF230" s="41" t="e">
        <f>+水洗化人口等!#REF!</f>
        <v>#REF!</v>
      </c>
      <c r="AG230" s="10">
        <v>230</v>
      </c>
    </row>
    <row r="231" spans="32:33" ht="13.5" hidden="1">
      <c r="AF231" s="41" t="e">
        <f>+水洗化人口等!#REF!</f>
        <v>#REF!</v>
      </c>
      <c r="AG231" s="10">
        <v>231</v>
      </c>
    </row>
    <row r="232" spans="32:33" ht="13.5" hidden="1">
      <c r="AF232" s="41" t="e">
        <f>+水洗化人口等!#REF!</f>
        <v>#REF!</v>
      </c>
      <c r="AG232" s="10">
        <v>232</v>
      </c>
    </row>
    <row r="233" spans="32:33" ht="13.5" hidden="1">
      <c r="AF233" s="41" t="e">
        <f>+水洗化人口等!#REF!</f>
        <v>#REF!</v>
      </c>
      <c r="AG233" s="10">
        <v>233</v>
      </c>
    </row>
    <row r="234" spans="32:33" ht="13.5" hidden="1">
      <c r="AF234" s="41" t="e">
        <f>+水洗化人口等!#REF!</f>
        <v>#REF!</v>
      </c>
      <c r="AG234" s="10">
        <v>234</v>
      </c>
    </row>
    <row r="235" spans="32:33" ht="13.5" hidden="1">
      <c r="AF235" s="41" t="e">
        <f>+水洗化人口等!#REF!</f>
        <v>#REF!</v>
      </c>
      <c r="AG235" s="10">
        <v>235</v>
      </c>
    </row>
    <row r="236" spans="32:33" ht="13.5" hidden="1">
      <c r="AF236" s="41" t="e">
        <f>+水洗化人口等!#REF!</f>
        <v>#REF!</v>
      </c>
      <c r="AG236" s="10">
        <v>236</v>
      </c>
    </row>
    <row r="237" spans="32:33" ht="13.5" hidden="1">
      <c r="AF237" s="41" t="e">
        <f>+水洗化人口等!#REF!</f>
        <v>#REF!</v>
      </c>
      <c r="AG237" s="10">
        <v>237</v>
      </c>
    </row>
    <row r="238" spans="32:33" ht="13.5" hidden="1">
      <c r="AF238" s="41" t="e">
        <f>+水洗化人口等!#REF!</f>
        <v>#REF!</v>
      </c>
      <c r="AG238" s="10">
        <v>238</v>
      </c>
    </row>
    <row r="239" spans="32:33" ht="13.5" hidden="1">
      <c r="AF239" s="41" t="e">
        <f>+水洗化人口等!#REF!</f>
        <v>#REF!</v>
      </c>
      <c r="AG239" s="10">
        <v>239</v>
      </c>
    </row>
    <row r="240" spans="32:33" ht="13.5" hidden="1">
      <c r="AF240" s="41" t="e">
        <f>+水洗化人口等!#REF!</f>
        <v>#REF!</v>
      </c>
      <c r="AG240" s="10">
        <v>240</v>
      </c>
    </row>
    <row r="241" spans="32:33" ht="13.5" hidden="1">
      <c r="AF241" s="41" t="e">
        <f>+水洗化人口等!#REF!</f>
        <v>#REF!</v>
      </c>
      <c r="AG241" s="10">
        <v>241</v>
      </c>
    </row>
    <row r="242" spans="32:33" ht="13.5" hidden="1">
      <c r="AF242" s="41" t="e">
        <f>+水洗化人口等!#REF!</f>
        <v>#REF!</v>
      </c>
      <c r="AG242" s="10">
        <v>242</v>
      </c>
    </row>
    <row r="243" spans="32:33" ht="13.5" hidden="1">
      <c r="AF243" s="41" t="e">
        <f>+水洗化人口等!#REF!</f>
        <v>#REF!</v>
      </c>
      <c r="AG243" s="10">
        <v>243</v>
      </c>
    </row>
    <row r="244" spans="32:33" ht="13.5" hidden="1">
      <c r="AF244" s="41" t="e">
        <f>+水洗化人口等!#REF!</f>
        <v>#REF!</v>
      </c>
      <c r="AG244" s="10">
        <v>244</v>
      </c>
    </row>
    <row r="245" spans="32:33" ht="13.5" hidden="1">
      <c r="AF245" s="41" t="e">
        <f>+水洗化人口等!#REF!</f>
        <v>#REF!</v>
      </c>
      <c r="AG245" s="10">
        <v>245</v>
      </c>
    </row>
    <row r="246" spans="32:33" ht="13.5" hidden="1">
      <c r="AF246" s="41" t="e">
        <f>+水洗化人口等!#REF!</f>
        <v>#REF!</v>
      </c>
      <c r="AG246" s="10">
        <v>246</v>
      </c>
    </row>
    <row r="247" spans="32:33" ht="13.5" hidden="1">
      <c r="AF247" s="41" t="e">
        <f>+水洗化人口等!#REF!</f>
        <v>#REF!</v>
      </c>
      <c r="AG247" s="10">
        <v>247</v>
      </c>
    </row>
    <row r="248" spans="32:33" ht="13.5" hidden="1">
      <c r="AF248" s="41" t="e">
        <f>+水洗化人口等!#REF!</f>
        <v>#REF!</v>
      </c>
      <c r="AG248" s="10">
        <v>248</v>
      </c>
    </row>
    <row r="249" spans="32:33" ht="13.5" hidden="1">
      <c r="AF249" s="41" t="e">
        <f>+水洗化人口等!#REF!</f>
        <v>#REF!</v>
      </c>
      <c r="AG249" s="10">
        <v>249</v>
      </c>
    </row>
    <row r="250" spans="32:33" ht="13.5" hidden="1">
      <c r="AF250" s="41" t="e">
        <f>+水洗化人口等!#REF!</f>
        <v>#REF!</v>
      </c>
      <c r="AG250" s="10">
        <v>250</v>
      </c>
    </row>
    <row r="251" spans="32:33" ht="13.5" hidden="1">
      <c r="AF251" s="41" t="e">
        <f>+水洗化人口等!#REF!</f>
        <v>#REF!</v>
      </c>
      <c r="AG251" s="10">
        <v>251</v>
      </c>
    </row>
    <row r="252" spans="32:33" ht="13.5" hidden="1">
      <c r="AF252" s="41" t="e">
        <f>+水洗化人口等!#REF!</f>
        <v>#REF!</v>
      </c>
      <c r="AG252" s="10">
        <v>252</v>
      </c>
    </row>
    <row r="253" spans="32:33" ht="13.5" hidden="1">
      <c r="AF253" s="41" t="e">
        <f>+水洗化人口等!#REF!</f>
        <v>#REF!</v>
      </c>
      <c r="AG253" s="10">
        <v>253</v>
      </c>
    </row>
    <row r="254" spans="32:33" ht="13.5" hidden="1">
      <c r="AF254" s="41" t="e">
        <f>+水洗化人口等!#REF!</f>
        <v>#REF!</v>
      </c>
      <c r="AG254" s="10">
        <v>254</v>
      </c>
    </row>
    <row r="255" spans="32:33" ht="13.5" hidden="1">
      <c r="AF255" s="41" t="e">
        <f>+水洗化人口等!#REF!</f>
        <v>#REF!</v>
      </c>
      <c r="AG255" s="10">
        <v>255</v>
      </c>
    </row>
    <row r="256" spans="32:33" ht="13.5" hidden="1">
      <c r="AF256" s="41" t="e">
        <f>+水洗化人口等!#REF!</f>
        <v>#REF!</v>
      </c>
      <c r="AG256" s="10">
        <v>256</v>
      </c>
    </row>
    <row r="257" spans="32:33" ht="13.5" hidden="1">
      <c r="AF257" s="41" t="e">
        <f>+水洗化人口等!#REF!</f>
        <v>#REF!</v>
      </c>
      <c r="AG257" s="10">
        <v>257</v>
      </c>
    </row>
    <row r="258" spans="32:33" ht="13.5" hidden="1">
      <c r="AF258" s="41" t="e">
        <f>+水洗化人口等!#REF!</f>
        <v>#REF!</v>
      </c>
      <c r="AG258" s="10">
        <v>258</v>
      </c>
    </row>
    <row r="259" spans="32:33" ht="13.5" hidden="1">
      <c r="AF259" s="41" t="e">
        <f>+水洗化人口等!#REF!</f>
        <v>#REF!</v>
      </c>
      <c r="AG259" s="10">
        <v>259</v>
      </c>
    </row>
    <row r="260" spans="32:33" ht="13.5" hidden="1">
      <c r="AF260" s="41" t="e">
        <f>+水洗化人口等!#REF!</f>
        <v>#REF!</v>
      </c>
      <c r="AG260" s="10">
        <v>260</v>
      </c>
    </row>
    <row r="261" spans="32:33" ht="13.5" hidden="1">
      <c r="AF261" s="41" t="e">
        <f>+水洗化人口等!#REF!</f>
        <v>#REF!</v>
      </c>
      <c r="AG261" s="10">
        <v>261</v>
      </c>
    </row>
    <row r="262" spans="32:33" ht="13.5" hidden="1">
      <c r="AF262" s="41" t="e">
        <f>+水洗化人口等!#REF!</f>
        <v>#REF!</v>
      </c>
      <c r="AG262" s="10">
        <v>262</v>
      </c>
    </row>
    <row r="263" spans="32:33" ht="13.5" hidden="1">
      <c r="AF263" s="41" t="e">
        <f>+水洗化人口等!#REF!</f>
        <v>#REF!</v>
      </c>
      <c r="AG263" s="10">
        <v>263</v>
      </c>
    </row>
    <row r="264" spans="32:33" ht="13.5" hidden="1">
      <c r="AF264" s="41" t="e">
        <f>+水洗化人口等!#REF!</f>
        <v>#REF!</v>
      </c>
      <c r="AG264" s="10">
        <v>264</v>
      </c>
    </row>
    <row r="265" spans="32:33" ht="13.5" hidden="1">
      <c r="AF265" s="41" t="e">
        <f>+水洗化人口等!#REF!</f>
        <v>#REF!</v>
      </c>
      <c r="AG265" s="10">
        <v>265</v>
      </c>
    </row>
    <row r="266" spans="32:33" ht="13.5" hidden="1">
      <c r="AF266" s="41" t="e">
        <f>+水洗化人口等!#REF!</f>
        <v>#REF!</v>
      </c>
      <c r="AG266" s="10">
        <v>266</v>
      </c>
    </row>
    <row r="267" spans="32:33" ht="13.5" hidden="1">
      <c r="AF267" s="41" t="e">
        <f>+水洗化人口等!#REF!</f>
        <v>#REF!</v>
      </c>
      <c r="AG267" s="10">
        <v>267</v>
      </c>
    </row>
    <row r="268" spans="32:33" ht="13.5" hidden="1">
      <c r="AF268" s="41" t="e">
        <f>+水洗化人口等!#REF!</f>
        <v>#REF!</v>
      </c>
      <c r="AG268" s="10">
        <v>268</v>
      </c>
    </row>
    <row r="269" spans="32:33" ht="13.5" hidden="1">
      <c r="AF269" s="41" t="e">
        <f>+水洗化人口等!#REF!</f>
        <v>#REF!</v>
      </c>
      <c r="AG269" s="10">
        <v>269</v>
      </c>
    </row>
    <row r="270" spans="32:33" ht="13.5" hidden="1">
      <c r="AF270" s="41" t="e">
        <f>+水洗化人口等!#REF!</f>
        <v>#REF!</v>
      </c>
      <c r="AG270" s="10">
        <v>270</v>
      </c>
    </row>
    <row r="271" spans="32:33" ht="13.5" hidden="1">
      <c r="AF271" s="41" t="e">
        <f>+水洗化人口等!#REF!</f>
        <v>#REF!</v>
      </c>
      <c r="AG271" s="10">
        <v>271</v>
      </c>
    </row>
    <row r="272" spans="32:33" ht="13.5" hidden="1">
      <c r="AF272" s="41" t="e">
        <f>+水洗化人口等!#REF!</f>
        <v>#REF!</v>
      </c>
      <c r="AG272" s="10">
        <v>272</v>
      </c>
    </row>
    <row r="273" spans="32:33" ht="13.5" hidden="1">
      <c r="AF273" s="41" t="e">
        <f>+水洗化人口等!#REF!</f>
        <v>#REF!</v>
      </c>
      <c r="AG273" s="10">
        <v>273</v>
      </c>
    </row>
    <row r="274" spans="32:33" ht="13.5" hidden="1">
      <c r="AF274" s="41" t="e">
        <f>+水洗化人口等!#REF!</f>
        <v>#REF!</v>
      </c>
      <c r="AG274" s="10">
        <v>274</v>
      </c>
    </row>
    <row r="275" spans="32:33" ht="13.5" hidden="1">
      <c r="AF275" s="41" t="e">
        <f>+水洗化人口等!#REF!</f>
        <v>#REF!</v>
      </c>
      <c r="AG275" s="10">
        <v>275</v>
      </c>
    </row>
    <row r="276" spans="32:33" ht="13.5" hidden="1">
      <c r="AF276" s="41" t="e">
        <f>+水洗化人口等!#REF!</f>
        <v>#REF!</v>
      </c>
      <c r="AG276" s="10">
        <v>276</v>
      </c>
    </row>
    <row r="277" spans="32:33" ht="13.5" hidden="1">
      <c r="AF277" s="41" t="e">
        <f>+水洗化人口等!#REF!</f>
        <v>#REF!</v>
      </c>
      <c r="AG277" s="10">
        <v>277</v>
      </c>
    </row>
    <row r="278" spans="32:33" ht="13.5" hidden="1">
      <c r="AF278" s="41" t="e">
        <f>+水洗化人口等!#REF!</f>
        <v>#REF!</v>
      </c>
      <c r="AG278" s="10">
        <v>278</v>
      </c>
    </row>
    <row r="279" spans="32:33" ht="13.5" hidden="1">
      <c r="AF279" s="41" t="e">
        <f>+水洗化人口等!#REF!</f>
        <v>#REF!</v>
      </c>
      <c r="AG279" s="10">
        <v>279</v>
      </c>
    </row>
    <row r="280" spans="32:33" ht="13.5" hidden="1">
      <c r="AF280" s="41" t="e">
        <f>+水洗化人口等!#REF!</f>
        <v>#REF!</v>
      </c>
      <c r="AG280" s="10">
        <v>280</v>
      </c>
    </row>
    <row r="281" spans="32:33" ht="13.5" hidden="1">
      <c r="AF281" s="41" t="e">
        <f>+水洗化人口等!#REF!</f>
        <v>#REF!</v>
      </c>
      <c r="AG281" s="10">
        <v>281</v>
      </c>
    </row>
    <row r="282" spans="32:33" ht="13.5" hidden="1">
      <c r="AF282" s="41" t="e">
        <f>+水洗化人口等!#REF!</f>
        <v>#REF!</v>
      </c>
      <c r="AG282" s="10">
        <v>282</v>
      </c>
    </row>
    <row r="283" spans="32:33" ht="13.5" hidden="1">
      <c r="AF283" s="41" t="e">
        <f>+水洗化人口等!#REF!</f>
        <v>#REF!</v>
      </c>
      <c r="AG283" s="10">
        <v>283</v>
      </c>
    </row>
    <row r="284" spans="32:33" ht="13.5" hidden="1">
      <c r="AF284" s="41" t="e">
        <f>+水洗化人口等!#REF!</f>
        <v>#REF!</v>
      </c>
      <c r="AG284" s="10">
        <v>284</v>
      </c>
    </row>
    <row r="285" spans="32:33" ht="13.5" hidden="1">
      <c r="AF285" s="41" t="e">
        <f>+水洗化人口等!#REF!</f>
        <v>#REF!</v>
      </c>
      <c r="AG285" s="10">
        <v>285</v>
      </c>
    </row>
    <row r="286" spans="32:33" ht="13.5" hidden="1">
      <c r="AF286" s="41" t="e">
        <f>+水洗化人口等!#REF!</f>
        <v>#REF!</v>
      </c>
      <c r="AG286" s="10">
        <v>286</v>
      </c>
    </row>
    <row r="287" spans="32:33" ht="13.5" hidden="1">
      <c r="AF287" s="41" t="e">
        <f>+水洗化人口等!#REF!</f>
        <v>#REF!</v>
      </c>
      <c r="AG287" s="10">
        <v>287</v>
      </c>
    </row>
    <row r="288" spans="32:33" ht="13.5" hidden="1">
      <c r="AF288" s="41" t="e">
        <f>+水洗化人口等!#REF!</f>
        <v>#REF!</v>
      </c>
      <c r="AG288" s="10">
        <v>288</v>
      </c>
    </row>
    <row r="289" spans="32:33" ht="13.5" hidden="1">
      <c r="AF289" s="41" t="e">
        <f>+水洗化人口等!#REF!</f>
        <v>#REF!</v>
      </c>
      <c r="AG289" s="10">
        <v>289</v>
      </c>
    </row>
    <row r="290" spans="32:33" ht="13.5" hidden="1">
      <c r="AF290" s="41" t="e">
        <f>+水洗化人口等!#REF!</f>
        <v>#REF!</v>
      </c>
      <c r="AG290" s="10">
        <v>290</v>
      </c>
    </row>
    <row r="291" spans="32:33" ht="13.5" hidden="1">
      <c r="AF291" s="41" t="e">
        <f>+水洗化人口等!#REF!</f>
        <v>#REF!</v>
      </c>
      <c r="AG291" s="10">
        <v>291</v>
      </c>
    </row>
    <row r="292" spans="32:33" ht="13.5" hidden="1">
      <c r="AF292" s="41" t="e">
        <f>+水洗化人口等!#REF!</f>
        <v>#REF!</v>
      </c>
      <c r="AG292" s="10">
        <v>292</v>
      </c>
    </row>
    <row r="293" spans="32:33" ht="13.5" hidden="1">
      <c r="AF293" s="41" t="e">
        <f>+水洗化人口等!#REF!</f>
        <v>#REF!</v>
      </c>
      <c r="AG293" s="10">
        <v>293</v>
      </c>
    </row>
    <row r="294" spans="32:33" ht="13.5" hidden="1">
      <c r="AF294" s="41" t="e">
        <f>+水洗化人口等!#REF!</f>
        <v>#REF!</v>
      </c>
      <c r="AG294" s="10">
        <v>294</v>
      </c>
    </row>
    <row r="295" spans="32:33" ht="13.5" hidden="1">
      <c r="AF295" s="41" t="e">
        <f>+水洗化人口等!#REF!</f>
        <v>#REF!</v>
      </c>
      <c r="AG295" s="10">
        <v>295</v>
      </c>
    </row>
    <row r="296" spans="32:33" ht="13.5" hidden="1">
      <c r="AF296" s="41" t="e">
        <f>+水洗化人口等!#REF!</f>
        <v>#REF!</v>
      </c>
      <c r="AG296" s="10">
        <v>296</v>
      </c>
    </row>
    <row r="297" spans="32:33" ht="13.5" hidden="1">
      <c r="AF297" s="41" t="e">
        <f>+水洗化人口等!#REF!</f>
        <v>#REF!</v>
      </c>
      <c r="AG297" s="10">
        <v>297</v>
      </c>
    </row>
    <row r="298" spans="32:33" ht="13.5" hidden="1">
      <c r="AF298" s="41" t="e">
        <f>+水洗化人口等!#REF!</f>
        <v>#REF!</v>
      </c>
      <c r="AG298" s="10">
        <v>298</v>
      </c>
    </row>
    <row r="299" spans="32:33" ht="13.5" hidden="1">
      <c r="AF299" s="41" t="e">
        <f>+水洗化人口等!#REF!</f>
        <v>#REF!</v>
      </c>
      <c r="AG299" s="10">
        <v>299</v>
      </c>
    </row>
    <row r="300" spans="32:33" ht="13.5" hidden="1">
      <c r="AF300" s="41" t="e">
        <f>+水洗化人口等!#REF!</f>
        <v>#REF!</v>
      </c>
      <c r="AG300" s="10">
        <v>300</v>
      </c>
    </row>
    <row r="301" ht="13.5" hidden="1"/>
    <row r="302" ht="13.5" hidden="1"/>
    <row r="303" ht="13.5" hidden="1"/>
    <row r="304" ht="13.5" hidden="1"/>
    <row r="305" spans="28:33" ht="13.5" hidden="1">
      <c r="AB305" s="3"/>
      <c r="AC305" s="3"/>
      <c r="AD305" s="3"/>
      <c r="AE305" s="3"/>
      <c r="AF305" s="44"/>
      <c r="AG305" s="3"/>
    </row>
    <row r="306" spans="28:33" ht="13.5" hidden="1">
      <c r="AB306" s="3"/>
      <c r="AC306" s="3"/>
      <c r="AD306" s="3"/>
      <c r="AE306" s="3"/>
      <c r="AF306" s="44"/>
      <c r="AG306" s="3"/>
    </row>
    <row r="307" spans="28:33" ht="13.5" hidden="1">
      <c r="AB307" s="3"/>
      <c r="AC307" s="3"/>
      <c r="AD307" s="3"/>
      <c r="AE307" s="3"/>
      <c r="AF307" s="44"/>
      <c r="AG307" s="3"/>
    </row>
    <row r="308" spans="28:33" ht="13.5" hidden="1">
      <c r="AB308" s="3"/>
      <c r="AC308" s="3"/>
      <c r="AD308" s="3"/>
      <c r="AE308" s="3"/>
      <c r="AF308" s="44"/>
      <c r="AG308" s="3"/>
    </row>
    <row r="309" spans="28:33" ht="13.5" hidden="1">
      <c r="AB309" s="3"/>
      <c r="AC309" s="3"/>
      <c r="AD309" s="3"/>
      <c r="AE309" s="3"/>
      <c r="AF309" s="44"/>
      <c r="AG309" s="3"/>
    </row>
    <row r="310" spans="28:33" ht="13.5" hidden="1">
      <c r="AB310" s="3"/>
      <c r="AC310" s="3"/>
      <c r="AD310" s="3"/>
      <c r="AE310" s="3"/>
      <c r="AF310" s="44"/>
      <c r="AG310" s="3"/>
    </row>
    <row r="311" spans="28:33" ht="13.5" hidden="1">
      <c r="AB311" s="3"/>
      <c r="AC311" s="3"/>
      <c r="AD311" s="3"/>
      <c r="AE311" s="3"/>
      <c r="AF311" s="44"/>
      <c r="AG311" s="3"/>
    </row>
    <row r="312" spans="28:33" ht="13.5" hidden="1">
      <c r="AB312" s="3"/>
      <c r="AC312" s="3"/>
      <c r="AD312" s="3"/>
      <c r="AE312" s="3"/>
      <c r="AF312" s="44"/>
      <c r="AG312" s="3"/>
    </row>
    <row r="313" spans="28:33" ht="13.5" hidden="1">
      <c r="AB313" s="3"/>
      <c r="AC313" s="3"/>
      <c r="AD313" s="3"/>
      <c r="AE313" s="3"/>
      <c r="AF313" s="44"/>
      <c r="AG313" s="3"/>
    </row>
    <row r="314" spans="28:33" ht="13.5" hidden="1">
      <c r="AB314" s="3"/>
      <c r="AC314" s="3"/>
      <c r="AD314" s="3"/>
      <c r="AE314" s="3"/>
      <c r="AF314" s="44"/>
      <c r="AG314" s="3"/>
    </row>
    <row r="315" spans="28:33" ht="13.5" hidden="1">
      <c r="AB315" s="3"/>
      <c r="AC315" s="3"/>
      <c r="AD315" s="3"/>
      <c r="AE315" s="3"/>
      <c r="AF315" s="44"/>
      <c r="AG315" s="3"/>
    </row>
    <row r="316" spans="28:33" ht="13.5" hidden="1">
      <c r="AB316" s="3"/>
      <c r="AC316" s="3"/>
      <c r="AD316" s="3"/>
      <c r="AE316" s="3"/>
      <c r="AF316" s="44"/>
      <c r="AG316" s="3"/>
    </row>
    <row r="317" spans="28:33" ht="13.5" hidden="1">
      <c r="AB317" s="3"/>
      <c r="AC317" s="3"/>
      <c r="AD317" s="3"/>
      <c r="AE317" s="3"/>
      <c r="AF317" s="44"/>
      <c r="AG317" s="3"/>
    </row>
    <row r="318" spans="28:33" ht="13.5" hidden="1">
      <c r="AB318" s="3"/>
      <c r="AC318" s="3"/>
      <c r="AD318" s="3"/>
      <c r="AE318" s="3"/>
      <c r="AF318" s="44"/>
      <c r="AG318" s="3"/>
    </row>
    <row r="319" spans="28:33" ht="13.5" hidden="1">
      <c r="AB319" s="3"/>
      <c r="AC319" s="3"/>
      <c r="AD319" s="3"/>
      <c r="AE319" s="3"/>
      <c r="AF319" s="44"/>
      <c r="AG319" s="3"/>
    </row>
    <row r="320" spans="28:33" ht="13.5" hidden="1">
      <c r="AB320" s="3"/>
      <c r="AC320" s="3"/>
      <c r="AD320" s="3"/>
      <c r="AE320" s="3"/>
      <c r="AF320" s="44"/>
      <c r="AG320" s="3"/>
    </row>
    <row r="321" spans="28:33" ht="13.5" hidden="1">
      <c r="AB321" s="3"/>
      <c r="AC321" s="3"/>
      <c r="AD321" s="3"/>
      <c r="AE321" s="3"/>
      <c r="AF321" s="44"/>
      <c r="AG321" s="3"/>
    </row>
    <row r="322" spans="28:33" ht="13.5" hidden="1">
      <c r="AB322" s="3"/>
      <c r="AC322" s="3"/>
      <c r="AD322" s="3"/>
      <c r="AE322" s="3"/>
      <c r="AF322" s="44"/>
      <c r="AG322" s="3"/>
    </row>
    <row r="323" spans="28:33" ht="13.5" hidden="1">
      <c r="AB323" s="3"/>
      <c r="AC323" s="3"/>
      <c r="AD323" s="3"/>
      <c r="AE323" s="3"/>
      <c r="AF323" s="44"/>
      <c r="AG323" s="3"/>
    </row>
    <row r="324" spans="28:33" ht="13.5" hidden="1">
      <c r="AB324" s="3"/>
      <c r="AC324" s="3"/>
      <c r="AD324" s="3"/>
      <c r="AE324" s="3"/>
      <c r="AF324" s="44"/>
      <c r="AG324" s="3"/>
    </row>
    <row r="325" spans="28:33" ht="13.5" hidden="1">
      <c r="AB325" s="3"/>
      <c r="AC325" s="3"/>
      <c r="AD325" s="3"/>
      <c r="AE325" s="3"/>
      <c r="AF325" s="44"/>
      <c r="AG325" s="3"/>
    </row>
    <row r="326" spans="28:33" ht="13.5" hidden="1">
      <c r="AB326" s="3"/>
      <c r="AC326" s="3"/>
      <c r="AD326" s="3"/>
      <c r="AE326" s="3"/>
      <c r="AF326" s="44"/>
      <c r="AG326" s="3"/>
    </row>
    <row r="327" spans="28:33" ht="13.5" hidden="1">
      <c r="AB327" s="3"/>
      <c r="AC327" s="3"/>
      <c r="AD327" s="3"/>
      <c r="AE327" s="3"/>
      <c r="AF327" s="44"/>
      <c r="AG327" s="3"/>
    </row>
    <row r="328" spans="28:33" ht="13.5" hidden="1">
      <c r="AB328" s="3"/>
      <c r="AC328" s="3"/>
      <c r="AD328" s="3"/>
      <c r="AE328" s="3"/>
      <c r="AF328" s="44"/>
      <c r="AG328" s="3"/>
    </row>
    <row r="329" spans="28:33" ht="13.5" hidden="1">
      <c r="AB329" s="3"/>
      <c r="AC329" s="3"/>
      <c r="AD329" s="3"/>
      <c r="AE329" s="3"/>
      <c r="AF329" s="44"/>
      <c r="AG329" s="3"/>
    </row>
    <row r="330" spans="28:33" ht="13.5" hidden="1">
      <c r="AB330" s="3"/>
      <c r="AC330" s="3"/>
      <c r="AD330" s="3"/>
      <c r="AE330" s="3"/>
      <c r="AF330" s="44"/>
      <c r="AG330" s="3"/>
    </row>
    <row r="331" spans="28:33" ht="13.5" hidden="1">
      <c r="AB331" s="3"/>
      <c r="AC331" s="3"/>
      <c r="AD331" s="3"/>
      <c r="AE331" s="3"/>
      <c r="AF331" s="44"/>
      <c r="AG331" s="3"/>
    </row>
    <row r="332" spans="28:33" ht="13.5" hidden="1">
      <c r="AB332" s="3"/>
      <c r="AC332" s="3"/>
      <c r="AD332" s="3"/>
      <c r="AE332" s="3"/>
      <c r="AF332" s="44"/>
      <c r="AG332" s="3"/>
    </row>
    <row r="333" spans="28:33" ht="13.5" hidden="1">
      <c r="AB333" s="3"/>
      <c r="AC333" s="3"/>
      <c r="AD333" s="3"/>
      <c r="AE333" s="3"/>
      <c r="AF333" s="44"/>
      <c r="AG333" s="3"/>
    </row>
    <row r="334" spans="28:33" ht="13.5" hidden="1">
      <c r="AB334" s="3"/>
      <c r="AC334" s="3"/>
      <c r="AD334" s="3"/>
      <c r="AE334" s="3"/>
      <c r="AF334" s="44"/>
      <c r="AG334" s="3"/>
    </row>
    <row r="335" spans="28:33" ht="13.5" hidden="1">
      <c r="AB335" s="3"/>
      <c r="AC335" s="3"/>
      <c r="AD335" s="3"/>
      <c r="AE335" s="3"/>
      <c r="AF335" s="44"/>
      <c r="AG335" s="3"/>
    </row>
    <row r="336" spans="28:33" ht="13.5" hidden="1">
      <c r="AB336" s="3"/>
      <c r="AC336" s="3"/>
      <c r="AD336" s="3"/>
      <c r="AE336" s="3"/>
      <c r="AF336" s="44"/>
      <c r="AG336" s="3"/>
    </row>
    <row r="337" spans="28:33" ht="13.5" hidden="1">
      <c r="AB337" s="3"/>
      <c r="AC337" s="3"/>
      <c r="AD337" s="3"/>
      <c r="AE337" s="3"/>
      <c r="AF337" s="44"/>
      <c r="AG337" s="3"/>
    </row>
    <row r="338" spans="28:33" ht="13.5" hidden="1">
      <c r="AB338" s="3"/>
      <c r="AC338" s="3"/>
      <c r="AD338" s="3"/>
      <c r="AE338" s="3"/>
      <c r="AF338" s="44"/>
      <c r="AG338" s="3"/>
    </row>
    <row r="339" spans="28:33" ht="13.5" hidden="1">
      <c r="AB339" s="3"/>
      <c r="AC339" s="3"/>
      <c r="AD339" s="3"/>
      <c r="AE339" s="3"/>
      <c r="AF339" s="44"/>
      <c r="AG339" s="3"/>
    </row>
    <row r="340" spans="28:33" ht="13.5" hidden="1">
      <c r="AB340" s="3"/>
      <c r="AC340" s="3"/>
      <c r="AD340" s="3"/>
      <c r="AE340" s="3"/>
      <c r="AF340" s="44"/>
      <c r="AG340" s="3"/>
    </row>
    <row r="341" spans="28:33" ht="13.5" hidden="1">
      <c r="AB341" s="3"/>
      <c r="AC341" s="3"/>
      <c r="AD341" s="3"/>
      <c r="AE341" s="3"/>
      <c r="AF341" s="44"/>
      <c r="AG341" s="3"/>
    </row>
    <row r="342" spans="28:33" ht="13.5" hidden="1">
      <c r="AB342" s="3"/>
      <c r="AC342" s="3"/>
      <c r="AD342" s="3"/>
      <c r="AE342" s="3"/>
      <c r="AF342" s="44"/>
      <c r="AG342" s="3"/>
    </row>
    <row r="343" spans="28:33" ht="13.5" hidden="1">
      <c r="AB343" s="3"/>
      <c r="AC343" s="3"/>
      <c r="AD343" s="3"/>
      <c r="AE343" s="3"/>
      <c r="AF343" s="44"/>
      <c r="AG343" s="3"/>
    </row>
    <row r="344" spans="28:33" ht="13.5" hidden="1">
      <c r="AB344" s="3"/>
      <c r="AC344" s="3"/>
      <c r="AD344" s="3"/>
      <c r="AE344" s="3"/>
      <c r="AF344" s="44"/>
      <c r="AG344" s="3"/>
    </row>
    <row r="345" spans="28:33" ht="13.5" hidden="1">
      <c r="AB345" s="3"/>
      <c r="AC345" s="3"/>
      <c r="AD345" s="3"/>
      <c r="AE345" s="3"/>
      <c r="AF345" s="44"/>
      <c r="AG345" s="3"/>
    </row>
    <row r="346" spans="28:33" ht="13.5" hidden="1">
      <c r="AB346" s="3"/>
      <c r="AC346" s="3"/>
      <c r="AD346" s="3"/>
      <c r="AE346" s="3"/>
      <c r="AF346" s="44"/>
      <c r="AG346" s="3"/>
    </row>
    <row r="347" spans="28:33" ht="13.5" hidden="1">
      <c r="AB347" s="3"/>
      <c r="AC347" s="3"/>
      <c r="AD347" s="3"/>
      <c r="AE347" s="3"/>
      <c r="AF347" s="44"/>
      <c r="AG347" s="3"/>
    </row>
    <row r="348" spans="28:33" ht="13.5" hidden="1">
      <c r="AB348" s="3"/>
      <c r="AC348" s="3"/>
      <c r="AD348" s="3"/>
      <c r="AE348" s="3"/>
      <c r="AF348" s="44"/>
      <c r="AG348" s="3"/>
    </row>
    <row r="349" spans="28:33" ht="13.5" hidden="1">
      <c r="AB349" s="3"/>
      <c r="AC349" s="3"/>
      <c r="AD349" s="3"/>
      <c r="AE349" s="3"/>
      <c r="AF349" s="44"/>
      <c r="AG349" s="3"/>
    </row>
    <row r="350" spans="28:33" ht="13.5" hidden="1">
      <c r="AB350" s="3"/>
      <c r="AC350" s="3"/>
      <c r="AD350" s="3"/>
      <c r="AE350" s="3"/>
      <c r="AF350" s="44"/>
      <c r="AG350" s="3"/>
    </row>
    <row r="351" spans="28:33" ht="13.5" hidden="1">
      <c r="AB351" s="3"/>
      <c r="AC351" s="3"/>
      <c r="AD351" s="3"/>
      <c r="AE351" s="3"/>
      <c r="AF351" s="44"/>
      <c r="AG351" s="3"/>
    </row>
    <row r="352" spans="28:33" ht="13.5" hidden="1">
      <c r="AB352" s="3"/>
      <c r="AC352" s="3"/>
      <c r="AD352" s="3"/>
      <c r="AE352" s="3"/>
      <c r="AF352" s="44"/>
      <c r="AG352" s="3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2009-01-05T07:07:20Z</cp:lastPrinted>
  <dcterms:created xsi:type="dcterms:W3CDTF">2008-01-06T09:25:24Z</dcterms:created>
  <dcterms:modified xsi:type="dcterms:W3CDTF">2014-10-14T09:37:37Z</dcterms:modified>
  <cp:category/>
  <cp:version/>
  <cp:contentType/>
  <cp:contentStatus/>
</cp:coreProperties>
</file>