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'ごみ処理概要'!$A$7:$AP$34</definedName>
    <definedName name="_xlnm.Print_Area" localSheetId="3">'ごみ処理量内訳'!$A$7:$AS$34</definedName>
    <definedName name="_xlnm.Print_Area" localSheetId="1">'ごみ搬入量内訳'!$A$7:$DM$34</definedName>
    <definedName name="_xlnm.Print_Area" localSheetId="6">'災害廃棄物搬入量'!$A$7:$CY$34</definedName>
    <definedName name="_xlnm.Print_Area" localSheetId="2">'施設区分別搬入量内訳'!$A$7:$EN$34</definedName>
    <definedName name="_xlnm.Print_Area" localSheetId="5">'施設資源化量内訳'!$A$7:$FO$34</definedName>
    <definedName name="_xlnm.Print_Area" localSheetId="4">'資源化量内訳'!$A$7:$CJ$34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<sst xmlns="http://schemas.openxmlformats.org/spreadsheetml/2006/main" count="4552" uniqueCount="639">
  <si>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</si>
  <si>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</si>
  <si>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</si>
  <si>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</si>
  <si>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</si>
  <si>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</si>
  <si>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</si>
  <si>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</si>
  <si>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</si>
  <si>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</si>
  <si>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</si>
  <si>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</si>
  <si>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</si>
  <si>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</si>
  <si>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</si>
  <si>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</si>
  <si>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</si>
  <si>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</si>
  <si>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</si>
  <si>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</si>
  <si>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</si>
  <si>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</si>
  <si>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</si>
  <si>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</si>
  <si>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</si>
  <si>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</si>
  <si>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</si>
  <si>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</si>
  <si>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</si>
  <si>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</si>
  <si>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</si>
  <si>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</si>
  <si>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</si>
  <si>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</si>
  <si>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</si>
  <si>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</si>
  <si>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</si>
  <si>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</si>
  <si>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</si>
  <si>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</si>
  <si>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</si>
  <si>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</si>
  <si>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</si>
  <si>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</si>
  <si>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</si>
  <si>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</si>
  <si>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</si>
  <si>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</si>
  <si>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</si>
  <si>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</si>
  <si>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</si>
  <si>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</si>
  <si>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</si>
  <si>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</si>
  <si>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</si>
  <si>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</si>
  <si>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</si>
  <si>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</si>
  <si>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</si>
  <si>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</si>
  <si>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</si>
  <si>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</si>
  <si>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</si>
  <si>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</si>
  <si>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</si>
  <si>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</si>
  <si>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</si>
  <si>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</si>
  <si>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</si>
  <si>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</si>
  <si>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</si>
  <si>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</si>
  <si>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</si>
  <si>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</si>
  <si>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</si>
  <si>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</si>
  <si>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</si>
  <si>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</si>
  <si>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</si>
  <si>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</si>
  <si>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</si>
  <si>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</si>
  <si>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</si>
  <si>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</si>
  <si>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</si>
  <si>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</si>
  <si>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</si>
  <si>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</si>
  <si>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</si>
  <si>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</si>
  <si>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</si>
  <si>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</si>
  <si>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</si>
  <si>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</si>
  <si>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</si>
  <si>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</si>
  <si>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</si>
  <si>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</si>
  <si>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</si>
  <si>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</si>
  <si>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</si>
  <si>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</si>
  <si>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</si>
  <si>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</si>
  <si>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</si>
  <si>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</si>
  <si>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</si>
  <si>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</si>
  <si>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</si>
  <si>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</si>
  <si>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</si>
  <si>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</si>
  <si>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</si>
  <si>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</si>
  <si>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</si>
  <si>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</si>
  <si>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</si>
  <si>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</si>
  <si>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</si>
  <si>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</si>
  <si>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</si>
  <si>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</si>
  <si>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</si>
  <si>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</si>
  <si>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</si>
  <si>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</si>
  <si>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</si>
  <si>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</si>
  <si>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</si>
  <si>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</si>
  <si>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</si>
  <si>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</si>
  <si>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</si>
  <si>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</si>
  <si>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</si>
  <si>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</si>
  <si>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</si>
  <si>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</si>
  <si>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</si>
  <si>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</si>
  <si>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</si>
  <si>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</si>
  <si>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</si>
  <si>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</si>
  <si>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</si>
  <si>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</si>
  <si>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</si>
  <si>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</si>
  <si>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</si>
  <si>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</si>
  <si>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</si>
  <si>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</si>
  <si>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</si>
  <si>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</si>
  <si>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</si>
  <si>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</si>
  <si>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</si>
  <si>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</si>
  <si>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</si>
  <si>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</si>
  <si>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</si>
  <si>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</si>
  <si>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</si>
  <si>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</si>
  <si>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</si>
  <si>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</si>
  <si>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</si>
  <si>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</si>
  <si>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</si>
  <si>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</si>
  <si>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</si>
  <si>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</si>
  <si>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</si>
  <si>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</si>
  <si>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</si>
  <si>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</si>
  <si>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</si>
  <si>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</si>
  <si>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</si>
  <si>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</si>
  <si>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</si>
  <si>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</si>
  <si>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</si>
  <si>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</si>
  <si>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</si>
  <si>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</si>
  <si>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</si>
  <si>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</si>
  <si>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</si>
  <si>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</si>
  <si>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</si>
  <si>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</si>
  <si>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</si>
  <si>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</si>
  <si>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</si>
  <si>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</si>
  <si>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</si>
  <si>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</si>
  <si>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</si>
  <si>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</si>
  <si>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</si>
  <si>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</si>
  <si>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</si>
  <si>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</si>
  <si>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</si>
  <si>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</si>
  <si>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</si>
  <si>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</si>
  <si>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</si>
  <si>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</si>
  <si>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</si>
  <si>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</si>
  <si>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</si>
  <si>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</si>
  <si>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</si>
  <si>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</si>
  <si>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</si>
  <si>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</si>
  <si>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</si>
  <si>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</si>
  <si>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</si>
  <si>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</si>
  <si>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</si>
  <si>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</si>
  <si>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</si>
  <si>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</si>
  <si>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</si>
  <si>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</si>
  <si>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</si>
  <si>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</si>
  <si>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</si>
  <si>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</si>
  <si>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</si>
  <si>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</si>
  <si>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</si>
  <si>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</si>
  <si>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</si>
  <si>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</si>
  <si>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</si>
  <si>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</si>
  <si>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</si>
  <si>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</si>
  <si>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</si>
  <si>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</si>
  <si>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</si>
  <si>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</si>
  <si>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</si>
  <si>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</si>
  <si>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</si>
  <si>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</si>
  <si>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</si>
  <si>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</si>
  <si>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</si>
  <si>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</si>
  <si>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</si>
  <si>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</si>
  <si>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</si>
  <si>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</si>
  <si>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</si>
  <si>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</si>
  <si>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</si>
  <si>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</si>
  <si>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</si>
  <si>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</si>
  <si>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</si>
  <si>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</si>
  <si>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</si>
  <si>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</si>
  <si>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</si>
  <si>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</si>
  <si>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</si>
  <si>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</si>
  <si>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</si>
  <si>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</si>
  <si>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</si>
  <si>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</si>
  <si>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</si>
  <si>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</si>
  <si>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</si>
  <si>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</si>
  <si>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</si>
  <si>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</si>
  <si>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</si>
  <si>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</si>
  <si>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</si>
  <si>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</si>
  <si>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</si>
  <si>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</si>
  <si>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</si>
  <si>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</si>
  <si>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</si>
  <si>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</si>
  <si>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</si>
  <si>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</si>
  <si>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</si>
  <si>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</si>
  <si>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</si>
  <si>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</si>
  <si>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</si>
  <si>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</si>
  <si>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</si>
  <si>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</si>
  <si>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</si>
  <si>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</si>
  <si>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</si>
  <si>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</si>
  <si>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</si>
  <si>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</si>
  <si>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</si>
  <si>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</si>
  <si>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</si>
  <si>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</si>
  <si>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</si>
  <si>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</si>
  <si>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</si>
  <si>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</si>
  <si>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</si>
  <si>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</si>
  <si>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</si>
  <si>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</si>
  <si>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</si>
  <si>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</si>
  <si>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</si>
  <si>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</si>
  <si>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</si>
  <si>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</si>
  <si>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</si>
  <si>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</si>
  <si>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</si>
  <si>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</si>
  <si>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</si>
  <si>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</si>
  <si>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</si>
  <si>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</si>
  <si>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</si>
  <si>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</si>
  <si>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</si>
  <si>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</si>
  <si>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</si>
  <si>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</si>
  <si>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</si>
  <si>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</si>
  <si>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</si>
  <si>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</si>
  <si>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</si>
  <si>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</si>
  <si>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</si>
  <si>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</si>
  <si>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</si>
  <si>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</si>
  <si>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</si>
  <si>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</si>
  <si>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</si>
  <si>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</si>
  <si>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</si>
  <si>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</si>
  <si>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</si>
  <si>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</si>
  <si>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</si>
  <si>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</si>
  <si>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</si>
  <si>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</si>
  <si>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</si>
  <si>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</si>
  <si>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</si>
  <si>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</si>
  <si>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</si>
  <si>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</si>
  <si>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</si>
  <si>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</si>
  <si>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</si>
  <si>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</si>
  <si>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</si>
  <si>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</si>
  <si>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</si>
  <si>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</si>
  <si>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</si>
  <si>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</si>
  <si>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</si>
  <si>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</si>
  <si>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</si>
  <si>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</si>
  <si>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</si>
  <si>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</si>
  <si>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</si>
  <si>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</si>
  <si>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</si>
  <si>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</si>
  <si>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</si>
  <si>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</si>
  <si>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</si>
  <si>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</si>
  <si>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</si>
  <si>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</si>
  <si>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</si>
  <si>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</si>
  <si>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</si>
  <si>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</si>
  <si>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</si>
  <si>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</si>
  <si>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</si>
  <si>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</si>
  <si>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</si>
  <si>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</si>
  <si>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</si>
  <si>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</si>
  <si>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</si>
  <si>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</si>
  <si>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</si>
  <si>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</si>
  <si>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</si>
  <si>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</si>
  <si>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</si>
  <si>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</si>
  <si>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</si>
  <si>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</si>
  <si>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</si>
  <si>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</si>
  <si>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</si>
  <si>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</si>
  <si>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</si>
  <si>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</si>
  <si>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</si>
  <si>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</si>
  <si>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</si>
  <si>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</si>
  <si>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</si>
  <si>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</si>
  <si>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</si>
  <si>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</si>
  <si>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</si>
  <si>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</si>
  <si>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</si>
  <si>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</si>
  <si>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</si>
  <si>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</si>
  <si>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</si>
  <si>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</si>
  <si>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</si>
  <si>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</si>
  <si>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</si>
  <si>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</si>
  <si>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</si>
  <si>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</si>
  <si>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</si>
  <si>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</si>
  <si>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</si>
  <si>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</si>
  <si>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</si>
  <si>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</si>
  <si>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</si>
  <si>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</si>
  <si>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</si>
  <si>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</si>
  <si>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</si>
  <si>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</si>
  <si>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</si>
  <si>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</si>
  <si>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</si>
  <si>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</si>
  <si>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</si>
  <si>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</si>
  <si>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</si>
  <si>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</si>
  <si>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</si>
  <si>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</si>
  <si>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</si>
  <si>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</si>
  <si>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</si>
  <si>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</si>
  <si>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</si>
  <si>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</si>
  <si>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</si>
  <si>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</si>
  <si>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</si>
  <si>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</si>
  <si>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</si>
  <si>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</si>
  <si>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</si>
  <si>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</si>
  <si>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</si>
  <si>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</si>
  <si>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</si>
  <si>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</si>
  <si>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</si>
  <si>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</si>
  <si>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</si>
  <si>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</si>
  <si>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</si>
  <si>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</si>
  <si>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</si>
  <si>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</si>
  <si>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</si>
  <si>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</si>
  <si>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</si>
  <si>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</si>
  <si>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</si>
  <si>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</si>
  <si>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</si>
  <si>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</si>
  <si>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</si>
  <si>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</si>
  <si>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</si>
  <si>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</si>
  <si>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</si>
  <si>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</si>
  <si>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</si>
  <si>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</si>
  <si>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</si>
  <si>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</si>
  <si>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</si>
  <si>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</si>
  <si>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</si>
  <si>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</si>
  <si>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</si>
  <si>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</si>
  <si>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</si>
  <si>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</si>
  <si>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</si>
  <si>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</si>
  <si>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</si>
  <si>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</si>
  <si>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</si>
  <si>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</si>
  <si>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</si>
  <si>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</si>
  <si>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</si>
  <si>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</si>
  <si>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</si>
  <si>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</si>
  <si>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</si>
  <si>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</si>
  <si>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</si>
  <si>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</si>
  <si>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</si>
  <si>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</si>
  <si>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</si>
  <si>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</si>
  <si>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</si>
  <si>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</si>
  <si>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</si>
  <si>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</si>
  <si>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</si>
  <si>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</si>
  <si>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</si>
  <si>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</si>
  <si>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</si>
  <si>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</si>
  <si>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</si>
  <si>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</si>
  <si>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</si>
  <si>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</si>
  <si>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</si>
  <si>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</si>
  <si>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</si>
  <si>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南部町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</si>
  <si>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</si>
  <si>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</si>
  <si>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</si>
  <si>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</si>
  <si>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</si>
  <si>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</si>
  <si>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</si>
  <si>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山梨県</t>
  </si>
  <si>
    <t>19000</t>
  </si>
  <si>
    <t>都留市</t>
  </si>
  <si>
    <t>19210</t>
  </si>
  <si>
    <t>19201</t>
  </si>
  <si>
    <t>甲府市</t>
  </si>
  <si>
    <t>19202</t>
  </si>
  <si>
    <t>富士吉田市</t>
  </si>
  <si>
    <t>19204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</si>
  <si>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</si>
  <si>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</si>
  <si>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</si>
  <si>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</si>
  <si>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</si>
  <si>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</si>
  <si>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</si>
  <si>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</si>
  <si>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</si>
  <si>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</si>
  <si>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</si>
  <si>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</si>
  <si>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</si>
  <si>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</si>
  <si>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</si>
  <si>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</si>
  <si>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</si>
  <si>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</si>
  <si>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</si>
  <si>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</si>
  <si>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</si>
  <si>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</si>
  <si>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</si>
  <si>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</si>
  <si>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</si>
  <si>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</si>
  <si>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</si>
  <si>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</si>
  <si>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</si>
  <si>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</si>
  <si>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</si>
  <si>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</si>
  <si>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</si>
  <si>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</si>
  <si>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</si>
  <si>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</si>
  <si>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</si>
  <si>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</si>
  <si>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</si>
  <si>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</si>
  <si>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</si>
  <si>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</si>
  <si>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</si>
  <si>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</si>
  <si>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</si>
  <si>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</si>
  <si>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</si>
  <si>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</si>
  <si>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</si>
  <si>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</si>
  <si>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</si>
  <si>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</si>
  <si>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</si>
  <si>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</si>
  <si>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</si>
  <si>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</si>
  <si>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</si>
  <si>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</si>
  <si>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</si>
  <si>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</si>
  <si>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</si>
  <si>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</si>
  <si>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</si>
  <si>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</si>
  <si>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</si>
  <si>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</si>
  <si>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19000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</si>
</sst>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7" width="11.69921875" style="307" customWidth="1"/>
    <col min="8" max="27" width="10.59765625" style="307" customWidth="1"/>
    <col min="28" max="28" width="10.59765625" style="308" customWidth="1"/>
    <col min="29" max="36" width="10.59765625" style="307" customWidth="1"/>
    <col min="37" max="38" width="15.5" style="308" customWidth="1"/>
    <col min="39" max="42" width="10.59765625" style="307" customWidth="1"/>
    <col min="43" max="16384" width="9" style="309" customWidth="1"/>
  </cols>
  <sheetData>
    <row r="1" spans="1:42" s="175" customFormat="1" ht="17.25">
      <c r="A1" s="249" t="s">
        <v>557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8" t="s">
        <v>278</v>
      </c>
      <c r="B2" s="318" t="s">
        <v>279</v>
      </c>
      <c r="C2" s="318" t="s">
        <v>280</v>
      </c>
      <c r="D2" s="322" t="s">
        <v>272</v>
      </c>
      <c r="E2" s="323"/>
      <c r="F2" s="186"/>
      <c r="G2" s="187" t="s">
        <v>283</v>
      </c>
      <c r="H2" s="322" t="s">
        <v>284</v>
      </c>
      <c r="I2" s="323"/>
      <c r="J2" s="323"/>
      <c r="K2" s="327"/>
      <c r="L2" s="338" t="s">
        <v>285</v>
      </c>
      <c r="M2" s="339"/>
      <c r="N2" s="340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2" t="s">
        <v>289</v>
      </c>
      <c r="AC2" s="322" t="s">
        <v>290</v>
      </c>
      <c r="AD2" s="323"/>
      <c r="AE2" s="323"/>
      <c r="AF2" s="323"/>
      <c r="AG2" s="323"/>
      <c r="AH2" s="323"/>
      <c r="AI2" s="323"/>
      <c r="AJ2" s="335"/>
      <c r="AK2" s="332" t="s">
        <v>291</v>
      </c>
      <c r="AL2" s="332" t="s">
        <v>292</v>
      </c>
      <c r="AM2" s="322" t="s">
        <v>293</v>
      </c>
      <c r="AN2" s="336"/>
      <c r="AO2" s="336"/>
      <c r="AP2" s="337"/>
    </row>
    <row r="3" spans="1:42" s="176" customFormat="1" ht="25.5" customHeight="1">
      <c r="A3" s="319"/>
      <c r="B3" s="319"/>
      <c r="C3" s="321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5" t="s">
        <v>300</v>
      </c>
      <c r="L3" s="324" t="s">
        <v>301</v>
      </c>
      <c r="M3" s="324" t="s">
        <v>302</v>
      </c>
      <c r="N3" s="324" t="s">
        <v>303</v>
      </c>
      <c r="O3" s="317"/>
      <c r="P3" s="316" t="s">
        <v>259</v>
      </c>
      <c r="Q3" s="316" t="s">
        <v>260</v>
      </c>
      <c r="R3" s="328" t="s">
        <v>305</v>
      </c>
      <c r="S3" s="329"/>
      <c r="T3" s="329"/>
      <c r="U3" s="329"/>
      <c r="V3" s="329"/>
      <c r="W3" s="329"/>
      <c r="X3" s="329"/>
      <c r="Y3" s="330"/>
      <c r="Z3" s="316" t="s">
        <v>261</v>
      </c>
      <c r="AA3" s="325" t="s">
        <v>300</v>
      </c>
      <c r="AB3" s="333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5" t="s">
        <v>300</v>
      </c>
      <c r="AK3" s="333"/>
      <c r="AL3" s="333"/>
      <c r="AM3" s="316" t="s">
        <v>260</v>
      </c>
      <c r="AN3" s="316" t="s">
        <v>266</v>
      </c>
      <c r="AO3" s="316" t="s">
        <v>267</v>
      </c>
      <c r="AP3" s="325" t="s">
        <v>300</v>
      </c>
    </row>
    <row r="4" spans="1:42" s="176" customFormat="1" ht="36" customHeight="1">
      <c r="A4" s="319"/>
      <c r="B4" s="319"/>
      <c r="C4" s="321"/>
      <c r="D4" s="184"/>
      <c r="E4" s="317"/>
      <c r="F4" s="326"/>
      <c r="G4" s="190"/>
      <c r="H4" s="317"/>
      <c r="I4" s="317"/>
      <c r="J4" s="317"/>
      <c r="K4" s="325"/>
      <c r="L4" s="325"/>
      <c r="M4" s="325"/>
      <c r="N4" s="325"/>
      <c r="O4" s="317"/>
      <c r="P4" s="331"/>
      <c r="Q4" s="331"/>
      <c r="R4" s="325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4"/>
      <c r="AA4" s="325"/>
      <c r="AB4" s="333"/>
      <c r="AC4" s="331"/>
      <c r="AD4" s="331"/>
      <c r="AE4" s="331"/>
      <c r="AF4" s="326"/>
      <c r="AG4" s="326"/>
      <c r="AH4" s="331"/>
      <c r="AI4" s="331"/>
      <c r="AJ4" s="325"/>
      <c r="AK4" s="333"/>
      <c r="AL4" s="333"/>
      <c r="AM4" s="331"/>
      <c r="AN4" s="331"/>
      <c r="AO4" s="331"/>
      <c r="AP4" s="325"/>
    </row>
    <row r="5" spans="1:42" s="177" customFormat="1" ht="69" customHeight="1">
      <c r="A5" s="319"/>
      <c r="B5" s="319"/>
      <c r="C5" s="321"/>
      <c r="D5" s="191"/>
      <c r="E5" s="192"/>
      <c r="F5" s="192"/>
      <c r="G5" s="192"/>
      <c r="H5" s="192"/>
      <c r="I5" s="192"/>
      <c r="J5" s="192"/>
      <c r="K5" s="191"/>
      <c r="L5" s="325"/>
      <c r="M5" s="325"/>
      <c r="N5" s="325"/>
      <c r="O5" s="192"/>
      <c r="P5" s="192"/>
      <c r="Q5" s="192"/>
      <c r="R5" s="325"/>
      <c r="S5" s="326"/>
      <c r="T5" s="317"/>
      <c r="U5" s="317"/>
      <c r="V5" s="317"/>
      <c r="W5" s="317"/>
      <c r="X5" s="317"/>
      <c r="Y5" s="326"/>
      <c r="Z5" s="191"/>
      <c r="AA5" s="191"/>
      <c r="AB5" s="333"/>
      <c r="AC5" s="192"/>
      <c r="AD5" s="192"/>
      <c r="AE5" s="192"/>
      <c r="AF5" s="192"/>
      <c r="AG5" s="192"/>
      <c r="AH5" s="192"/>
      <c r="AI5" s="192"/>
      <c r="AJ5" s="191"/>
      <c r="AK5" s="333"/>
      <c r="AL5" s="333"/>
      <c r="AM5" s="192"/>
      <c r="AN5" s="192"/>
      <c r="AO5" s="192"/>
      <c r="AP5" s="191"/>
    </row>
    <row r="6" spans="1:42" s="178" customFormat="1" ht="13.5">
      <c r="A6" s="319"/>
      <c r="B6" s="320"/>
      <c r="C6" s="321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K7">SUM(D8:D34)</f>
        <v>868215</v>
      </c>
      <c r="E7" s="274">
        <f t="shared" si="0"/>
        <v>868165</v>
      </c>
      <c r="F7" s="274">
        <f t="shared" si="0"/>
        <v>50</v>
      </c>
      <c r="G7" s="274">
        <f t="shared" si="0"/>
        <v>12895</v>
      </c>
      <c r="H7" s="274">
        <f t="shared" si="0"/>
        <v>272379</v>
      </c>
      <c r="I7" s="274">
        <f t="shared" si="0"/>
        <v>28397</v>
      </c>
      <c r="J7" s="274">
        <f t="shared" si="0"/>
        <v>13416</v>
      </c>
      <c r="K7" s="274">
        <f t="shared" si="0"/>
        <v>314192</v>
      </c>
      <c r="L7" s="274">
        <f>IF(D7&lt;&gt;0,K7/D7/365*1000000,"-")</f>
        <v>991.4594887211116</v>
      </c>
      <c r="M7" s="274">
        <f>IF(D7&lt;&gt;0,('ごみ搬入量内訳'!BR7+'ごみ処理概要'!J7)/'ごみ処理概要'!D7/365*1000000,"-")</f>
        <v>719.1672348691485</v>
      </c>
      <c r="N7" s="274">
        <f>IF(D7&lt;&gt;0,'ごみ搬入量内訳'!CM7/'ごみ処理概要'!D7/365*1000000,"-")</f>
        <v>272.29225385196315</v>
      </c>
      <c r="O7" s="274">
        <f aca="true" t="shared" si="1" ref="O7:AA7">SUM(O8:O34)</f>
        <v>15</v>
      </c>
      <c r="P7" s="274">
        <f t="shared" si="1"/>
        <v>248494</v>
      </c>
      <c r="Q7" s="274">
        <f t="shared" si="1"/>
        <v>0</v>
      </c>
      <c r="R7" s="274">
        <f t="shared" si="1"/>
        <v>41133</v>
      </c>
      <c r="S7" s="274">
        <f t="shared" si="1"/>
        <v>20401</v>
      </c>
      <c r="T7" s="274">
        <f t="shared" si="1"/>
        <v>19530</v>
      </c>
      <c r="U7" s="274">
        <f t="shared" si="1"/>
        <v>656</v>
      </c>
      <c r="V7" s="274">
        <f t="shared" si="1"/>
        <v>0</v>
      </c>
      <c r="W7" s="274">
        <f t="shared" si="1"/>
        <v>0</v>
      </c>
      <c r="X7" s="274">
        <f t="shared" si="1"/>
        <v>541</v>
      </c>
      <c r="Y7" s="274">
        <f t="shared" si="1"/>
        <v>5</v>
      </c>
      <c r="Z7" s="274">
        <f t="shared" si="1"/>
        <v>11032</v>
      </c>
      <c r="AA7" s="274">
        <f t="shared" si="1"/>
        <v>300659</v>
      </c>
      <c r="AB7" s="275">
        <f>IF(AA7&lt;&gt;0,(Z7+P7+R7)/AA7*100,"-")</f>
        <v>100</v>
      </c>
      <c r="AC7" s="274">
        <f aca="true" t="shared" si="2" ref="AC7:AJ7">SUM(AC8:AC34)</f>
        <v>3867</v>
      </c>
      <c r="AD7" s="274">
        <f t="shared" si="2"/>
        <v>7338</v>
      </c>
      <c r="AE7" s="274">
        <f t="shared" si="2"/>
        <v>655</v>
      </c>
      <c r="AF7" s="274">
        <f t="shared" si="2"/>
        <v>0</v>
      </c>
      <c r="AG7" s="274">
        <f t="shared" si="2"/>
        <v>0</v>
      </c>
      <c r="AH7" s="274">
        <f t="shared" si="2"/>
        <v>292</v>
      </c>
      <c r="AI7" s="274">
        <f t="shared" si="2"/>
        <v>17614</v>
      </c>
      <c r="AJ7" s="274">
        <f t="shared" si="2"/>
        <v>29766</v>
      </c>
      <c r="AK7" s="275">
        <f>IF((AA7+J7)&lt;&gt;0,(Z7+AJ7+J7)/(AA7+J7)*100,"-")</f>
        <v>17.261482130064476</v>
      </c>
      <c r="AL7" s="275">
        <f>IF((AA7+J7)&lt;&gt;0,('資源化量内訳'!D7-'資源化量内訳'!R7-'資源化量内訳'!T7-'資源化量内訳'!V7-'資源化量内訳'!U7)/(AA7+J7)*100,"-")</f>
        <v>17.168510706041552</v>
      </c>
      <c r="AM7" s="274">
        <f>SUM(AM8:AM34)</f>
        <v>0</v>
      </c>
      <c r="AN7" s="274">
        <f>SUM(AN8:AN34)</f>
        <v>24899</v>
      </c>
      <c r="AO7" s="274">
        <f>SUM(AO8:AO34)</f>
        <v>5643</v>
      </c>
      <c r="AP7" s="274">
        <f>SUM(AP8:AP34)</f>
        <v>30542</v>
      </c>
    </row>
    <row r="8" spans="1:42" s="282" customFormat="1" ht="12" customHeight="1">
      <c r="A8" s="277" t="s">
        <v>563</v>
      </c>
      <c r="B8" s="278" t="s">
        <v>567</v>
      </c>
      <c r="C8" s="277" t="s">
        <v>568</v>
      </c>
      <c r="D8" s="279">
        <f aca="true" t="shared" si="3" ref="D8:D34">+E8+F8</f>
        <v>195876</v>
      </c>
      <c r="E8" s="279">
        <v>195876</v>
      </c>
      <c r="F8" s="279">
        <v>0</v>
      </c>
      <c r="G8" s="279">
        <v>5056</v>
      </c>
      <c r="H8" s="279">
        <f>SUM('ごみ搬入量内訳'!E8,+'ごみ搬入量内訳'!AD8)</f>
        <v>69026</v>
      </c>
      <c r="I8" s="279">
        <f>'ごみ搬入量内訳'!BC8</f>
        <v>5514</v>
      </c>
      <c r="J8" s="279">
        <f>'資源化量内訳'!BO8</f>
        <v>7244</v>
      </c>
      <c r="K8" s="279">
        <f aca="true" t="shared" si="4" ref="K8:K34">SUM(H8:J8)</f>
        <v>81784</v>
      </c>
      <c r="L8" s="279">
        <f aca="true" t="shared" si="5" ref="L8:L34">IF(D8&lt;&gt;0,K8/D8/365*1000000,"-")</f>
        <v>1143.9163216762518</v>
      </c>
      <c r="M8" s="279">
        <f>IF(D8&lt;&gt;0,('ごみ搬入量内訳'!BR8+'ごみ処理概要'!J8)/'ごみ処理概要'!D8/365*1000000,"-")</f>
        <v>777.847433251733</v>
      </c>
      <c r="N8" s="279">
        <f>IF(D8&lt;&gt;0,'ごみ搬入量内訳'!CM8/'ごみ処理概要'!D8/365*1000000,"-")</f>
        <v>366.0688884245191</v>
      </c>
      <c r="O8" s="280">
        <f>'ごみ搬入量内訳'!DH8</f>
        <v>0</v>
      </c>
      <c r="P8" s="280">
        <f>'ごみ処理量内訳'!E8</f>
        <v>60782</v>
      </c>
      <c r="Q8" s="280">
        <f>'ごみ処理量内訳'!N8</f>
        <v>0</v>
      </c>
      <c r="R8" s="279">
        <f aca="true" t="shared" si="6" ref="R8:R34">SUM(S8:Y8)</f>
        <v>11916</v>
      </c>
      <c r="S8" s="280">
        <f>'ごみ処理量内訳'!G8</f>
        <v>11916</v>
      </c>
      <c r="T8" s="280">
        <f>'ごみ処理量内訳'!L8</f>
        <v>0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1850</v>
      </c>
      <c r="AA8" s="279">
        <f aca="true" t="shared" si="7" ref="AA8:AA34">SUM(P8,Q8,R8,Z8)</f>
        <v>74548</v>
      </c>
      <c r="AB8" s="281">
        <f aca="true" t="shared" si="8" ref="AB8:AB34">IF(AA8&lt;&gt;0,(Z8+P8+R8)/AA8*100,"-")</f>
        <v>100</v>
      </c>
      <c r="AC8" s="279">
        <f>'施設資源化量内訳'!Y8</f>
        <v>244</v>
      </c>
      <c r="AD8" s="279">
        <f>'施設資源化量内訳'!AT8</f>
        <v>5280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0</v>
      </c>
      <c r="AJ8" s="279">
        <f aca="true" t="shared" si="9" ref="AJ8:AJ34">SUM(AC8:AI8)</f>
        <v>5524</v>
      </c>
      <c r="AK8" s="281">
        <f aca="true" t="shared" si="10" ref="AK8:AK34">IF((AA8+J8)&lt;&gt;0,(Z8+AJ8+J8)/(AA8+J8)*100,"-")</f>
        <v>17.872163536776213</v>
      </c>
      <c r="AL8" s="281">
        <f>IF((AA8+J8)&lt;&gt;0,('資源化量内訳'!D8-'資源化量内訳'!R8-'資源化量内訳'!T8-'資源化量内訳'!V8-'資源化量内訳'!U8)/(AA8+J8)*100,"-")</f>
        <v>17.872163536776213</v>
      </c>
      <c r="AM8" s="279">
        <f>'ごみ処理量内訳'!AA8</f>
        <v>0</v>
      </c>
      <c r="AN8" s="279">
        <f>'ごみ処理量内訳'!AB8</f>
        <v>7458</v>
      </c>
      <c r="AO8" s="279">
        <f>'ごみ処理量内訳'!AC8</f>
        <v>2226</v>
      </c>
      <c r="AP8" s="279">
        <f aca="true" t="shared" si="11" ref="AP8:AP34">SUM(AM8:AO8)</f>
        <v>9684</v>
      </c>
    </row>
    <row r="9" spans="1:42" s="282" customFormat="1" ht="12" customHeight="1">
      <c r="A9" s="277" t="s">
        <v>563</v>
      </c>
      <c r="B9" s="289" t="s">
        <v>569</v>
      </c>
      <c r="C9" s="277" t="s">
        <v>570</v>
      </c>
      <c r="D9" s="279">
        <f t="shared" si="3"/>
        <v>51830</v>
      </c>
      <c r="E9" s="279">
        <v>51830</v>
      </c>
      <c r="F9" s="279">
        <v>0</v>
      </c>
      <c r="G9" s="279">
        <v>516</v>
      </c>
      <c r="H9" s="279">
        <f>SUM('ごみ搬入量内訳'!E9,+'ごみ搬入量内訳'!AD9)</f>
        <v>16076</v>
      </c>
      <c r="I9" s="279">
        <f>'ごみ搬入量内訳'!BC9</f>
        <v>1671</v>
      </c>
      <c r="J9" s="279">
        <f>'資源化量内訳'!BO9</f>
        <v>407</v>
      </c>
      <c r="K9" s="279">
        <f t="shared" si="4"/>
        <v>18154</v>
      </c>
      <c r="L9" s="279">
        <f t="shared" si="5"/>
        <v>959.6177175645353</v>
      </c>
      <c r="M9" s="279">
        <f>IF(D9&lt;&gt;0,('ごみ搬入量内訳'!BR9+'ごみ処理概要'!J9)/'ごみ処理概要'!D9/365*1000000,"-")</f>
        <v>730.6288472059605</v>
      </c>
      <c r="N9" s="279">
        <f>IF(D9&lt;&gt;0,'ごみ搬入量内訳'!CM9/'ごみ処理概要'!D9/365*1000000,"-")</f>
        <v>228.9888703585748</v>
      </c>
      <c r="O9" s="280">
        <f>'ごみ搬入量内訳'!DH9</f>
        <v>0</v>
      </c>
      <c r="P9" s="280">
        <f>'ごみ処理量内訳'!E9</f>
        <v>16093</v>
      </c>
      <c r="Q9" s="280">
        <f>'ごみ処理量内訳'!N9</f>
        <v>0</v>
      </c>
      <c r="R9" s="279">
        <f t="shared" si="6"/>
        <v>1249</v>
      </c>
      <c r="S9" s="280">
        <f>'ごみ処理量内訳'!G9</f>
        <v>0</v>
      </c>
      <c r="T9" s="280">
        <f>'ごみ処理量内訳'!L9</f>
        <v>1249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405</v>
      </c>
      <c r="AA9" s="279">
        <f t="shared" si="7"/>
        <v>17747</v>
      </c>
      <c r="AB9" s="281">
        <f t="shared" si="8"/>
        <v>100</v>
      </c>
      <c r="AC9" s="279">
        <f>'施設資源化量内訳'!Y9</f>
        <v>0</v>
      </c>
      <c r="AD9" s="279">
        <f>'施設資源化量内訳'!AT9</f>
        <v>0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891</v>
      </c>
      <c r="AJ9" s="279">
        <f t="shared" si="9"/>
        <v>891</v>
      </c>
      <c r="AK9" s="281">
        <f t="shared" si="10"/>
        <v>9.380852704638096</v>
      </c>
      <c r="AL9" s="281">
        <f>IF((AA9+J9)&lt;&gt;0,('資源化量内訳'!D9-'資源化量内訳'!R9-'資源化量内訳'!T9-'資源化量内訳'!V9-'資源化量内訳'!U9)/(AA9+J9)*100,"-")</f>
        <v>9.380852704638096</v>
      </c>
      <c r="AM9" s="279">
        <f>'ごみ処理量内訳'!AA9</f>
        <v>0</v>
      </c>
      <c r="AN9" s="279">
        <f>'ごみ処理量内訳'!AB9</f>
        <v>1389</v>
      </c>
      <c r="AO9" s="279">
        <f>'ごみ処理量内訳'!AC9</f>
        <v>104</v>
      </c>
      <c r="AP9" s="279">
        <f t="shared" si="11"/>
        <v>1493</v>
      </c>
    </row>
    <row r="10" spans="1:42" s="282" customFormat="1" ht="12" customHeight="1">
      <c r="A10" s="277" t="s">
        <v>563</v>
      </c>
      <c r="B10" s="289" t="s">
        <v>571</v>
      </c>
      <c r="C10" s="277" t="s">
        <v>565</v>
      </c>
      <c r="D10" s="279">
        <f t="shared" si="3"/>
        <v>31883</v>
      </c>
      <c r="E10" s="279">
        <v>31883</v>
      </c>
      <c r="F10" s="279">
        <v>0</v>
      </c>
      <c r="G10" s="279">
        <v>398</v>
      </c>
      <c r="H10" s="279">
        <f>SUM('ごみ搬入量内訳'!E10,+'ごみ搬入量内訳'!AD10)</f>
        <v>7519</v>
      </c>
      <c r="I10" s="279">
        <f>'ごみ搬入量内訳'!BC10</f>
        <v>3844</v>
      </c>
      <c r="J10" s="279">
        <f>'資源化量内訳'!BO10</f>
        <v>0</v>
      </c>
      <c r="K10" s="279">
        <f t="shared" si="4"/>
        <v>11363</v>
      </c>
      <c r="L10" s="279">
        <f t="shared" si="5"/>
        <v>976.4296599854175</v>
      </c>
      <c r="M10" s="279">
        <f>IF(D10&lt;&gt;0,('ごみ搬入量内訳'!BR10+'ごみ処理概要'!J10)/'ごみ処理概要'!D10/365*1000000,"-")</f>
        <v>721.4735039371263</v>
      </c>
      <c r="N10" s="279">
        <f>IF(D10&lt;&gt;0,'ごみ搬入量内訳'!CM10/'ごみ処理概要'!D10/365*1000000,"-")</f>
        <v>254.9561560482913</v>
      </c>
      <c r="O10" s="280">
        <f>'ごみ搬入量内訳'!DH10</f>
        <v>0</v>
      </c>
      <c r="P10" s="280">
        <f>'ごみ処理量内訳'!E10</f>
        <v>9213</v>
      </c>
      <c r="Q10" s="280">
        <f>'ごみ処理量内訳'!N10</f>
        <v>0</v>
      </c>
      <c r="R10" s="279">
        <f t="shared" si="6"/>
        <v>1265</v>
      </c>
      <c r="S10" s="280">
        <f>'ごみ処理量内訳'!G10</f>
        <v>1061</v>
      </c>
      <c r="T10" s="280">
        <f>'ごみ処理量内訳'!L10</f>
        <v>204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884</v>
      </c>
      <c r="AA10" s="279">
        <f t="shared" si="7"/>
        <v>11362</v>
      </c>
      <c r="AB10" s="281">
        <f t="shared" si="8"/>
        <v>100</v>
      </c>
      <c r="AC10" s="279">
        <f>'施設資源化量内訳'!Y10</f>
        <v>0</v>
      </c>
      <c r="AD10" s="279">
        <f>'施設資源化量内訳'!AT10</f>
        <v>238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165</v>
      </c>
      <c r="AJ10" s="279">
        <f t="shared" si="9"/>
        <v>403</v>
      </c>
      <c r="AK10" s="281">
        <f t="shared" si="10"/>
        <v>11.327231121281464</v>
      </c>
      <c r="AL10" s="281">
        <f>IF((AA10+J10)&lt;&gt;0,('資源化量内訳'!D10-'資源化量内訳'!R10-'資源化量内訳'!T10-'資源化量内訳'!V10-'資源化量内訳'!U10)/(AA10+J10)*100,"-")</f>
        <v>11.327231121281464</v>
      </c>
      <c r="AM10" s="279">
        <f>'ごみ処理量内訳'!AA10</f>
        <v>0</v>
      </c>
      <c r="AN10" s="279">
        <f>'ごみ処理量内訳'!AB10</f>
        <v>959</v>
      </c>
      <c r="AO10" s="279">
        <f>'ごみ処理量内訳'!AC10</f>
        <v>388</v>
      </c>
      <c r="AP10" s="279">
        <f t="shared" si="11"/>
        <v>1347</v>
      </c>
    </row>
    <row r="11" spans="1:42" s="282" customFormat="1" ht="12" customHeight="1">
      <c r="A11" s="277" t="s">
        <v>563</v>
      </c>
      <c r="B11" s="289" t="s">
        <v>572</v>
      </c>
      <c r="C11" s="277" t="s">
        <v>573</v>
      </c>
      <c r="D11" s="279">
        <f t="shared" si="3"/>
        <v>37555</v>
      </c>
      <c r="E11" s="279">
        <v>37555</v>
      </c>
      <c r="F11" s="279">
        <v>0</v>
      </c>
      <c r="G11" s="279">
        <v>168</v>
      </c>
      <c r="H11" s="279">
        <f>SUM('ごみ搬入量内訳'!E11,+'ごみ搬入量内訳'!AD11)</f>
        <v>11592</v>
      </c>
      <c r="I11" s="279">
        <f>'ごみ搬入量内訳'!BC11</f>
        <v>1786</v>
      </c>
      <c r="J11" s="279">
        <f>'資源化量内訳'!BO11</f>
        <v>286</v>
      </c>
      <c r="K11" s="279">
        <f t="shared" si="4"/>
        <v>13664</v>
      </c>
      <c r="L11" s="279">
        <f t="shared" si="5"/>
        <v>996.8211007417433</v>
      </c>
      <c r="M11" s="279">
        <f>IF(D11&lt;&gt;0,('ごみ搬入量内訳'!BR11+'ごみ処理概要'!J11)/'ごみ処理概要'!D11/365*1000000,"-")</f>
        <v>799.412003946723</v>
      </c>
      <c r="N11" s="279">
        <f>IF(D11&lt;&gt;0,'ごみ搬入量内訳'!CM11/'ごみ処理概要'!D11/365*1000000,"-")</f>
        <v>197.40909679502028</v>
      </c>
      <c r="O11" s="280">
        <f>'ごみ搬入量内訳'!DH11</f>
        <v>0</v>
      </c>
      <c r="P11" s="280">
        <f>'ごみ処理量内訳'!E11</f>
        <v>10740</v>
      </c>
      <c r="Q11" s="280">
        <f>'ごみ処理量内訳'!N11</f>
        <v>0</v>
      </c>
      <c r="R11" s="279">
        <f t="shared" si="6"/>
        <v>2598</v>
      </c>
      <c r="S11" s="280">
        <f>'ごみ処理量内訳'!G11</f>
        <v>0</v>
      </c>
      <c r="T11" s="280">
        <f>'ごみ処理量内訳'!L11</f>
        <v>2598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19</v>
      </c>
      <c r="AA11" s="279">
        <f t="shared" si="7"/>
        <v>13357</v>
      </c>
      <c r="AB11" s="281">
        <f t="shared" si="8"/>
        <v>100</v>
      </c>
      <c r="AC11" s="279">
        <f>'施設資源化量内訳'!Y11</f>
        <v>0</v>
      </c>
      <c r="AD11" s="279">
        <f>'施設資源化量内訳'!AT11</f>
        <v>0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2598</v>
      </c>
      <c r="AJ11" s="279">
        <f t="shared" si="9"/>
        <v>2598</v>
      </c>
      <c r="AK11" s="281">
        <f t="shared" si="10"/>
        <v>21.278311221872023</v>
      </c>
      <c r="AL11" s="281">
        <f>IF((AA11+J11)&lt;&gt;0,('資源化量内訳'!D11-'資源化量内訳'!R11-'資源化量内訳'!T11-'資源化量内訳'!V11-'資源化量内訳'!U11)/(AA11+J11)*100,"-")</f>
        <v>21.278311221872023</v>
      </c>
      <c r="AM11" s="279">
        <f>'ごみ処理量内訳'!AA11</f>
        <v>0</v>
      </c>
      <c r="AN11" s="279">
        <f>'ごみ処理量内訳'!AB11</f>
        <v>1048</v>
      </c>
      <c r="AO11" s="279">
        <f>'ごみ処理量内訳'!AC11</f>
        <v>0</v>
      </c>
      <c r="AP11" s="279">
        <f t="shared" si="11"/>
        <v>1048</v>
      </c>
    </row>
    <row r="12" spans="1:42" s="282" customFormat="1" ht="12" customHeight="1">
      <c r="A12" s="277" t="s">
        <v>563</v>
      </c>
      <c r="B12" s="278" t="s">
        <v>574</v>
      </c>
      <c r="C12" s="277" t="s">
        <v>575</v>
      </c>
      <c r="D12" s="310">
        <f t="shared" si="3"/>
        <v>27899</v>
      </c>
      <c r="E12" s="310">
        <v>27899</v>
      </c>
      <c r="F12" s="310">
        <v>0</v>
      </c>
      <c r="G12" s="310">
        <v>157</v>
      </c>
      <c r="H12" s="310">
        <f>SUM('ごみ搬入量内訳'!E12,+'ごみ搬入量内訳'!AD12)</f>
        <v>7473</v>
      </c>
      <c r="I12" s="310">
        <f>'ごみ搬入量内訳'!BC12</f>
        <v>1932</v>
      </c>
      <c r="J12" s="310">
        <f>'資源化量内訳'!BO12</f>
        <v>0</v>
      </c>
      <c r="K12" s="310">
        <f t="shared" si="4"/>
        <v>9405</v>
      </c>
      <c r="L12" s="310">
        <f t="shared" si="5"/>
        <v>923.5859094473361</v>
      </c>
      <c r="M12" s="310">
        <f>IF(D12&lt;&gt;0,('ごみ搬入量内訳'!BR12+'ごみ処理概要'!J12)/'ごみ処理概要'!D12/365*1000000,"-")</f>
        <v>809.1810626098938</v>
      </c>
      <c r="N12" s="310">
        <f>IF(D12&lt;&gt;0,'ごみ搬入量内訳'!CM12/'ごみ処理概要'!D12/365*1000000,"-")</f>
        <v>114.40484683744249</v>
      </c>
      <c r="O12" s="310">
        <f>'ごみ搬入量内訳'!DH12</f>
        <v>0</v>
      </c>
      <c r="P12" s="310">
        <f>'ごみ処理量内訳'!E12</f>
        <v>7623</v>
      </c>
      <c r="Q12" s="310">
        <f>'ごみ処理量内訳'!N12</f>
        <v>0</v>
      </c>
      <c r="R12" s="310">
        <f t="shared" si="6"/>
        <v>1208</v>
      </c>
      <c r="S12" s="310">
        <f>'ごみ処理量内訳'!G12</f>
        <v>961</v>
      </c>
      <c r="T12" s="310">
        <f>'ごみ処理量内訳'!L12</f>
        <v>247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0</v>
      </c>
      <c r="Y12" s="310">
        <f>'ごみ処理量内訳'!M12</f>
        <v>0</v>
      </c>
      <c r="Z12" s="310">
        <f>'資源化量内訳'!Y12</f>
        <v>817</v>
      </c>
      <c r="AA12" s="310">
        <f t="shared" si="7"/>
        <v>9648</v>
      </c>
      <c r="AB12" s="311">
        <f t="shared" si="8"/>
        <v>100</v>
      </c>
      <c r="AC12" s="310">
        <f>'施設資源化量内訳'!Y12</f>
        <v>0</v>
      </c>
      <c r="AD12" s="310">
        <f>'施設資源化量内訳'!AT12</f>
        <v>215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0</v>
      </c>
      <c r="AI12" s="310">
        <f>'施設資源化量内訳'!EU12</f>
        <v>153</v>
      </c>
      <c r="AJ12" s="310">
        <f t="shared" si="9"/>
        <v>368</v>
      </c>
      <c r="AK12" s="311">
        <f t="shared" si="10"/>
        <v>12.282338308457712</v>
      </c>
      <c r="AL12" s="311">
        <f>IF((AA12+J12)&lt;&gt;0,('資源化量内訳'!D12-'資源化量内訳'!R12-'資源化量内訳'!T12-'資源化量内訳'!V12-'資源化量内訳'!U12)/(AA12+J12)*100,"-")</f>
        <v>12.282338308457712</v>
      </c>
      <c r="AM12" s="310">
        <f>'ごみ処理量内訳'!AA12</f>
        <v>0</v>
      </c>
      <c r="AN12" s="310">
        <f>'ごみ処理量内訳'!AB12</f>
        <v>774</v>
      </c>
      <c r="AO12" s="310">
        <f>'ごみ処理量内訳'!AC12</f>
        <v>351</v>
      </c>
      <c r="AP12" s="310">
        <f t="shared" si="11"/>
        <v>1125</v>
      </c>
    </row>
    <row r="13" spans="1:42" s="282" customFormat="1" ht="12" customHeight="1">
      <c r="A13" s="277" t="s">
        <v>563</v>
      </c>
      <c r="B13" s="278" t="s">
        <v>576</v>
      </c>
      <c r="C13" s="277" t="s">
        <v>577</v>
      </c>
      <c r="D13" s="310">
        <f t="shared" si="3"/>
        <v>31296</v>
      </c>
      <c r="E13" s="310">
        <v>31296</v>
      </c>
      <c r="F13" s="310">
        <v>0</v>
      </c>
      <c r="G13" s="310">
        <v>489</v>
      </c>
      <c r="H13" s="310">
        <f>SUM('ごみ搬入量内訳'!E13,+'ごみ搬入量内訳'!AD13)</f>
        <v>9840</v>
      </c>
      <c r="I13" s="310">
        <f>'ごみ搬入量内訳'!BC13</f>
        <v>322</v>
      </c>
      <c r="J13" s="310">
        <f>'資源化量内訳'!BO13</f>
        <v>0</v>
      </c>
      <c r="K13" s="310">
        <f t="shared" si="4"/>
        <v>10162</v>
      </c>
      <c r="L13" s="310">
        <f t="shared" si="5"/>
        <v>889.6055690954421</v>
      </c>
      <c r="M13" s="310">
        <f>IF(D13&lt;&gt;0,('ごみ搬入量内訳'!BR13+'ごみ処理概要'!J13)/'ごみ処理概要'!D13/365*1000000,"-")</f>
        <v>656.8304059164636</v>
      </c>
      <c r="N13" s="310">
        <f>IF(D13&lt;&gt;0,'ごみ搬入量内訳'!CM13/'ごみ処理概要'!D13/365*1000000,"-")</f>
        <v>232.77516317897863</v>
      </c>
      <c r="O13" s="310">
        <f>'ごみ搬入量内訳'!DH13</f>
        <v>0</v>
      </c>
      <c r="P13" s="310">
        <f>'ごみ処理量内訳'!E13</f>
        <v>8002</v>
      </c>
      <c r="Q13" s="310">
        <f>'ごみ処理量内訳'!N13</f>
        <v>0</v>
      </c>
      <c r="R13" s="310">
        <f t="shared" si="6"/>
        <v>647</v>
      </c>
      <c r="S13" s="310">
        <f>'ごみ処理量内訳'!G13</f>
        <v>638</v>
      </c>
      <c r="T13" s="310">
        <f>'ごみ処理量内訳'!L13</f>
        <v>9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0</v>
      </c>
      <c r="Y13" s="310">
        <f>'ごみ処理量内訳'!M13</f>
        <v>0</v>
      </c>
      <c r="Z13" s="310">
        <f>'資源化量内訳'!Y13</f>
        <v>979</v>
      </c>
      <c r="AA13" s="310">
        <f t="shared" si="7"/>
        <v>9628</v>
      </c>
      <c r="AB13" s="311">
        <f t="shared" si="8"/>
        <v>100</v>
      </c>
      <c r="AC13" s="310">
        <f>'施設資源化量内訳'!Y13</f>
        <v>654</v>
      </c>
      <c r="AD13" s="310">
        <f>'施設資源化量内訳'!AT13</f>
        <v>212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0</v>
      </c>
      <c r="AI13" s="310">
        <f>'施設資源化量内訳'!EU13</f>
        <v>9</v>
      </c>
      <c r="AJ13" s="310">
        <f t="shared" si="9"/>
        <v>875</v>
      </c>
      <c r="AK13" s="311">
        <f t="shared" si="10"/>
        <v>19.256335687577895</v>
      </c>
      <c r="AL13" s="311">
        <f>IF((AA13+J13)&lt;&gt;0,('資源化量内訳'!D13-'資源化量内訳'!R13-'資源化量内訳'!T13-'資源化量内訳'!V13-'資源化量内訳'!U13)/(AA13+J13)*100,"-")</f>
        <v>19.256335687577895</v>
      </c>
      <c r="AM13" s="310">
        <f>'ごみ処理量内訳'!AA13</f>
        <v>0</v>
      </c>
      <c r="AN13" s="310">
        <f>'ごみ処理量内訳'!AB13</f>
        <v>306</v>
      </c>
      <c r="AO13" s="310">
        <f>'ごみ処理量内訳'!AC13</f>
        <v>333</v>
      </c>
      <c r="AP13" s="310">
        <f t="shared" si="11"/>
        <v>639</v>
      </c>
    </row>
    <row r="14" spans="1:42" s="282" customFormat="1" ht="12" customHeight="1">
      <c r="A14" s="277" t="s">
        <v>563</v>
      </c>
      <c r="B14" s="278" t="s">
        <v>578</v>
      </c>
      <c r="C14" s="277" t="s">
        <v>579</v>
      </c>
      <c r="D14" s="310">
        <f t="shared" si="3"/>
        <v>73495</v>
      </c>
      <c r="E14" s="310">
        <v>73495</v>
      </c>
      <c r="F14" s="310">
        <v>0</v>
      </c>
      <c r="G14" s="310">
        <v>969</v>
      </c>
      <c r="H14" s="310">
        <f>SUM('ごみ搬入量内訳'!E14,+'ごみ搬入量内訳'!AD14)</f>
        <v>19247</v>
      </c>
      <c r="I14" s="310">
        <f>'ごみ搬入量内訳'!BC14</f>
        <v>262</v>
      </c>
      <c r="J14" s="310">
        <f>'資源化量内訳'!BO14</f>
        <v>1776</v>
      </c>
      <c r="K14" s="310">
        <f t="shared" si="4"/>
        <v>21285</v>
      </c>
      <c r="L14" s="310">
        <f t="shared" si="5"/>
        <v>793.4562690407605</v>
      </c>
      <c r="M14" s="310">
        <f>IF(D14&lt;&gt;0,('ごみ搬入量内訳'!BR14+'ごみ処理概要'!J14)/'ごみ処理概要'!D14/365*1000000,"-")</f>
        <v>618.6237624961907</v>
      </c>
      <c r="N14" s="310">
        <f>IF(D14&lt;&gt;0,'ごみ搬入量内訳'!CM14/'ごみ処理概要'!D14/365*1000000,"-")</f>
        <v>174.83250654456972</v>
      </c>
      <c r="O14" s="310">
        <f>'ごみ搬入量内訳'!DH14</f>
        <v>0</v>
      </c>
      <c r="P14" s="310">
        <f>'ごみ処理量内訳'!E14</f>
        <v>18062</v>
      </c>
      <c r="Q14" s="310">
        <f>'ごみ処理量内訳'!N14</f>
        <v>0</v>
      </c>
      <c r="R14" s="310">
        <f t="shared" si="6"/>
        <v>778</v>
      </c>
      <c r="S14" s="310">
        <f>'ごみ処理量内訳'!G14</f>
        <v>773</v>
      </c>
      <c r="T14" s="310">
        <f>'ごみ処理量内訳'!L14</f>
        <v>0</v>
      </c>
      <c r="U14" s="310">
        <f>'ごみ処理量内訳'!H14</f>
        <v>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0</v>
      </c>
      <c r="Y14" s="310">
        <f>'ごみ処理量内訳'!M14</f>
        <v>5</v>
      </c>
      <c r="Z14" s="310">
        <f>'資源化量内訳'!Y14</f>
        <v>523</v>
      </c>
      <c r="AA14" s="310">
        <f t="shared" si="7"/>
        <v>19363</v>
      </c>
      <c r="AB14" s="311">
        <f t="shared" si="8"/>
        <v>100</v>
      </c>
      <c r="AC14" s="310">
        <f>'施設資源化量内訳'!Y14</f>
        <v>0</v>
      </c>
      <c r="AD14" s="310">
        <f>'施設資源化量内訳'!AT14</f>
        <v>247</v>
      </c>
      <c r="AE14" s="310">
        <f>'施設資源化量内訳'!BO14</f>
        <v>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0</v>
      </c>
      <c r="AI14" s="310">
        <f>'施設資源化量内訳'!EU14</f>
        <v>0</v>
      </c>
      <c r="AJ14" s="310">
        <f t="shared" si="9"/>
        <v>247</v>
      </c>
      <c r="AK14" s="311">
        <f t="shared" si="10"/>
        <v>12.044089124367282</v>
      </c>
      <c r="AL14" s="311">
        <f>IF((AA14+J14)&lt;&gt;0,('資源化量内訳'!D14-'資源化量内訳'!R14-'資源化量内訳'!T14-'資源化量内訳'!V14-'資源化量内訳'!U14)/(AA14+J14)*100,"-")</f>
        <v>12.044089124367282</v>
      </c>
      <c r="AM14" s="310">
        <f>'ごみ処理量内訳'!AA14</f>
        <v>0</v>
      </c>
      <c r="AN14" s="310">
        <f>'ごみ処理量内訳'!AB14</f>
        <v>2015</v>
      </c>
      <c r="AO14" s="310">
        <f>'ごみ処理量内訳'!AC14</f>
        <v>492</v>
      </c>
      <c r="AP14" s="310">
        <f t="shared" si="11"/>
        <v>2507</v>
      </c>
    </row>
    <row r="15" spans="1:42" s="282" customFormat="1" ht="12" customHeight="1">
      <c r="A15" s="277" t="s">
        <v>563</v>
      </c>
      <c r="B15" s="278" t="s">
        <v>580</v>
      </c>
      <c r="C15" s="277" t="s">
        <v>581</v>
      </c>
      <c r="D15" s="310">
        <f t="shared" si="3"/>
        <v>49263</v>
      </c>
      <c r="E15" s="310">
        <v>49263</v>
      </c>
      <c r="F15" s="310">
        <v>0</v>
      </c>
      <c r="G15" s="310">
        <v>537</v>
      </c>
      <c r="H15" s="310">
        <f>SUM('ごみ搬入量内訳'!E15,+'ごみ搬入量内訳'!AD15)</f>
        <v>9286</v>
      </c>
      <c r="I15" s="310">
        <f>'ごみ搬入量内訳'!BC15</f>
        <v>4290</v>
      </c>
      <c r="J15" s="310">
        <f>'資源化量内訳'!BO15</f>
        <v>0</v>
      </c>
      <c r="K15" s="310">
        <f t="shared" si="4"/>
        <v>13576</v>
      </c>
      <c r="L15" s="310">
        <f t="shared" si="5"/>
        <v>755.0193968687495</v>
      </c>
      <c r="M15" s="310">
        <f>IF(D15&lt;&gt;0,('ごみ搬入量内訳'!BR15+'ごみ処理概要'!J15)/'ごみ処理概要'!D15/365*1000000,"-")</f>
        <v>516.434157286624</v>
      </c>
      <c r="N15" s="310">
        <f>IF(D15&lt;&gt;0,'ごみ搬入量内訳'!CM15/'ごみ処理概要'!D15/365*1000000,"-")</f>
        <v>238.58523958212547</v>
      </c>
      <c r="O15" s="310">
        <f>'ごみ搬入量内訳'!DH15</f>
        <v>0</v>
      </c>
      <c r="P15" s="310">
        <f>'ごみ処理量内訳'!E15</f>
        <v>11244</v>
      </c>
      <c r="Q15" s="310">
        <f>'ごみ処理量内訳'!N15</f>
        <v>0</v>
      </c>
      <c r="R15" s="310">
        <f t="shared" si="6"/>
        <v>2332</v>
      </c>
      <c r="S15" s="310">
        <f>'ごみ処理量内訳'!G15</f>
        <v>15</v>
      </c>
      <c r="T15" s="310">
        <f>'ごみ処理量内訳'!L15</f>
        <v>2317</v>
      </c>
      <c r="U15" s="310">
        <f>'ごみ処理量内訳'!H15</f>
        <v>0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0</v>
      </c>
      <c r="Y15" s="310">
        <f>'ごみ処理量内訳'!M15</f>
        <v>0</v>
      </c>
      <c r="Z15" s="310">
        <f>'資源化量内訳'!Y15</f>
        <v>0</v>
      </c>
      <c r="AA15" s="310">
        <f t="shared" si="7"/>
        <v>13576</v>
      </c>
      <c r="AB15" s="311">
        <f t="shared" si="8"/>
        <v>100</v>
      </c>
      <c r="AC15" s="310">
        <f>'施設資源化量内訳'!Y15</f>
        <v>1112</v>
      </c>
      <c r="AD15" s="310">
        <f>'施設資源化量内訳'!AT15</f>
        <v>15</v>
      </c>
      <c r="AE15" s="310">
        <f>'施設資源化量内訳'!BO15</f>
        <v>0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0</v>
      </c>
      <c r="AI15" s="310">
        <f>'施設資源化量内訳'!EU15</f>
        <v>2317</v>
      </c>
      <c r="AJ15" s="310">
        <f t="shared" si="9"/>
        <v>3444</v>
      </c>
      <c r="AK15" s="311">
        <f t="shared" si="10"/>
        <v>25.36829699469652</v>
      </c>
      <c r="AL15" s="311">
        <f>IF((AA15+J15)&lt;&gt;0,('資源化量内訳'!D15-'資源化量内訳'!R15-'資源化量内訳'!T15-'資源化量内訳'!V15-'資源化量内訳'!U15)/(AA15+J15)*100,"-")</f>
        <v>25.36829699469652</v>
      </c>
      <c r="AM15" s="310">
        <f>'ごみ処理量内訳'!AA15</f>
        <v>0</v>
      </c>
      <c r="AN15" s="310">
        <f>'ごみ処理量内訳'!AB15</f>
        <v>383</v>
      </c>
      <c r="AO15" s="310">
        <f>'ごみ処理量内訳'!AC15</f>
        <v>0</v>
      </c>
      <c r="AP15" s="310">
        <f t="shared" si="11"/>
        <v>383</v>
      </c>
    </row>
    <row r="16" spans="1:42" s="282" customFormat="1" ht="12" customHeight="1">
      <c r="A16" s="277" t="s">
        <v>563</v>
      </c>
      <c r="B16" s="278" t="s">
        <v>566</v>
      </c>
      <c r="C16" s="277" t="s">
        <v>582</v>
      </c>
      <c r="D16" s="310">
        <f t="shared" si="3"/>
        <v>74565</v>
      </c>
      <c r="E16" s="310">
        <v>74565</v>
      </c>
      <c r="F16" s="310">
        <v>0</v>
      </c>
      <c r="G16" s="310">
        <v>1009</v>
      </c>
      <c r="H16" s="310">
        <f>SUM('ごみ搬入量内訳'!E16,+'ごみ搬入量内訳'!AD16)</f>
        <v>22195</v>
      </c>
      <c r="I16" s="310">
        <f>'ごみ搬入量内訳'!BC16</f>
        <v>1041</v>
      </c>
      <c r="J16" s="310">
        <f>'資源化量内訳'!BO16</f>
        <v>1889</v>
      </c>
      <c r="K16" s="310">
        <f t="shared" si="4"/>
        <v>25125</v>
      </c>
      <c r="L16" s="310">
        <f t="shared" si="5"/>
        <v>923.1625620379019</v>
      </c>
      <c r="M16" s="310">
        <f>IF(D16&lt;&gt;0,('ごみ搬入量内訳'!BR16+'ごみ処理概要'!J16)/'ごみ処理概要'!D16/365*1000000,"-")</f>
        <v>766.2341121885935</v>
      </c>
      <c r="N16" s="310">
        <f>IF(D16&lt;&gt;0,'ごみ搬入量内訳'!CM16/'ごみ処理概要'!D16/365*1000000,"-")</f>
        <v>156.92844984930863</v>
      </c>
      <c r="O16" s="310">
        <f>'ごみ搬入量内訳'!DH16</f>
        <v>0</v>
      </c>
      <c r="P16" s="310">
        <f>'ごみ処理量内訳'!E16</f>
        <v>19818</v>
      </c>
      <c r="Q16" s="310">
        <f>'ごみ処理量内訳'!N16</f>
        <v>0</v>
      </c>
      <c r="R16" s="310">
        <f t="shared" si="6"/>
        <v>1231</v>
      </c>
      <c r="S16" s="310">
        <f>'ごみ処理量内訳'!G16</f>
        <v>1211</v>
      </c>
      <c r="T16" s="310">
        <f>'ごみ処理量内訳'!L16</f>
        <v>20</v>
      </c>
      <c r="U16" s="310">
        <f>'ごみ処理量内訳'!H16</f>
        <v>0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0</v>
      </c>
      <c r="Y16" s="310">
        <f>'ごみ処理量内訳'!M16</f>
        <v>0</v>
      </c>
      <c r="Z16" s="310">
        <f>'資源化量内訳'!Y16</f>
        <v>2187</v>
      </c>
      <c r="AA16" s="310">
        <f t="shared" si="7"/>
        <v>23236</v>
      </c>
      <c r="AB16" s="311">
        <f t="shared" si="8"/>
        <v>100</v>
      </c>
      <c r="AC16" s="310">
        <f>'施設資源化量内訳'!Y16</f>
        <v>772</v>
      </c>
      <c r="AD16" s="310">
        <f>'施設資源化量内訳'!AT16</f>
        <v>423</v>
      </c>
      <c r="AE16" s="310">
        <f>'施設資源化量内訳'!BO16</f>
        <v>0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0</v>
      </c>
      <c r="AI16" s="310">
        <f>'施設資源化量内訳'!EU16</f>
        <v>20</v>
      </c>
      <c r="AJ16" s="310">
        <f t="shared" si="9"/>
        <v>1215</v>
      </c>
      <c r="AK16" s="311">
        <f t="shared" si="10"/>
        <v>21.058706467661693</v>
      </c>
      <c r="AL16" s="311">
        <f>IF((AA16+J16)&lt;&gt;0,('資源化量内訳'!D16-'資源化量内訳'!R16-'資源化量内訳'!T16-'資源化量内訳'!V16-'資源化量内訳'!U16)/(AA16+J16)*100,"-")</f>
        <v>21.058706467661693</v>
      </c>
      <c r="AM16" s="310">
        <f>'ごみ処理量内訳'!AA16</f>
        <v>0</v>
      </c>
      <c r="AN16" s="310">
        <f>'ごみ処理量内訳'!AB16</f>
        <v>1566</v>
      </c>
      <c r="AO16" s="310">
        <f>'ごみ処理量内訳'!AC16</f>
        <v>435</v>
      </c>
      <c r="AP16" s="310">
        <f t="shared" si="11"/>
        <v>2001</v>
      </c>
    </row>
    <row r="17" spans="1:42" s="282" customFormat="1" ht="12" customHeight="1">
      <c r="A17" s="277" t="s">
        <v>563</v>
      </c>
      <c r="B17" s="278" t="s">
        <v>583</v>
      </c>
      <c r="C17" s="277" t="s">
        <v>584</v>
      </c>
      <c r="D17" s="310">
        <f t="shared" si="3"/>
        <v>72067</v>
      </c>
      <c r="E17" s="310">
        <v>72067</v>
      </c>
      <c r="F17" s="310">
        <v>0</v>
      </c>
      <c r="G17" s="310">
        <v>892</v>
      </c>
      <c r="H17" s="310">
        <f>SUM('ごみ搬入量内訳'!E17,+'ごみ搬入量内訳'!AD17)</f>
        <v>23486</v>
      </c>
      <c r="I17" s="310">
        <f>'ごみ搬入量内訳'!BC17</f>
        <v>1226</v>
      </c>
      <c r="J17" s="310">
        <f>'資源化量内訳'!BO17</f>
        <v>0</v>
      </c>
      <c r="K17" s="310">
        <f t="shared" si="4"/>
        <v>24712</v>
      </c>
      <c r="L17" s="310">
        <f t="shared" si="5"/>
        <v>939.4606350901397</v>
      </c>
      <c r="M17" s="310">
        <f>IF(D17&lt;&gt;0,('ごみ搬入量内訳'!BR17+'ごみ処理概要'!J17)/'ごみ処理概要'!D17/365*1000000,"-")</f>
        <v>621.7577973008754</v>
      </c>
      <c r="N17" s="310">
        <f>IF(D17&lt;&gt;0,'ごみ搬入量内訳'!CM17/'ごみ処理概要'!D17/365*1000000,"-")</f>
        <v>317.7028377892642</v>
      </c>
      <c r="O17" s="310">
        <f>'ごみ搬入量内訳'!DH17</f>
        <v>0</v>
      </c>
      <c r="P17" s="310">
        <f>'ごみ処理量内訳'!E17</f>
        <v>17598</v>
      </c>
      <c r="Q17" s="310">
        <f>'ごみ処理量内訳'!N17</f>
        <v>0</v>
      </c>
      <c r="R17" s="310">
        <f t="shared" si="6"/>
        <v>6950</v>
      </c>
      <c r="S17" s="310">
        <f>'ごみ処理量内訳'!G17</f>
        <v>983</v>
      </c>
      <c r="T17" s="310">
        <f>'ごみ処理量内訳'!L17</f>
        <v>5509</v>
      </c>
      <c r="U17" s="310">
        <f>'ごみ処理量内訳'!H17</f>
        <v>458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0</v>
      </c>
      <c r="Y17" s="310">
        <f>'ごみ処理量内訳'!M17</f>
        <v>0</v>
      </c>
      <c r="Z17" s="310">
        <f>'資源化量内訳'!Y17</f>
        <v>164</v>
      </c>
      <c r="AA17" s="310">
        <f t="shared" si="7"/>
        <v>24712</v>
      </c>
      <c r="AB17" s="311">
        <f t="shared" si="8"/>
        <v>100</v>
      </c>
      <c r="AC17" s="310">
        <f>'施設資源化量内訳'!Y17</f>
        <v>0</v>
      </c>
      <c r="AD17" s="310">
        <f>'施設資源化量内訳'!AT17</f>
        <v>116</v>
      </c>
      <c r="AE17" s="310">
        <f>'施設資源化量内訳'!BO17</f>
        <v>458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0</v>
      </c>
      <c r="AI17" s="310">
        <f>'施設資源化量内訳'!EU17</f>
        <v>5509</v>
      </c>
      <c r="AJ17" s="310">
        <f t="shared" si="9"/>
        <v>6083</v>
      </c>
      <c r="AK17" s="311">
        <f t="shared" si="10"/>
        <v>25.279216574943348</v>
      </c>
      <c r="AL17" s="311">
        <f>IF((AA17+J17)&lt;&gt;0,('資源化量内訳'!D17-'資源化量内訳'!R17-'資源化量内訳'!T17-'資源化量内訳'!V17-'資源化量内訳'!U17)/(AA17+J17)*100,"-")</f>
        <v>25.279216574943348</v>
      </c>
      <c r="AM17" s="310">
        <f>'ごみ処理量内訳'!AA17</f>
        <v>0</v>
      </c>
      <c r="AN17" s="310">
        <f>'ごみ処理量内訳'!AB17</f>
        <v>2098</v>
      </c>
      <c r="AO17" s="310">
        <f>'ごみ処理量内訳'!AC17</f>
        <v>338</v>
      </c>
      <c r="AP17" s="310">
        <f t="shared" si="11"/>
        <v>2436</v>
      </c>
    </row>
    <row r="18" spans="1:42" s="282" customFormat="1" ht="12" customHeight="1">
      <c r="A18" s="277" t="s">
        <v>563</v>
      </c>
      <c r="B18" s="278" t="s">
        <v>585</v>
      </c>
      <c r="C18" s="277" t="s">
        <v>586</v>
      </c>
      <c r="D18" s="310">
        <f t="shared" si="3"/>
        <v>26263</v>
      </c>
      <c r="E18" s="310">
        <v>26263</v>
      </c>
      <c r="F18" s="310">
        <v>0</v>
      </c>
      <c r="G18" s="310">
        <v>170</v>
      </c>
      <c r="H18" s="310">
        <f>SUM('ごみ搬入量内訳'!E18,+'ごみ搬入量内訳'!AD18)</f>
        <v>9107</v>
      </c>
      <c r="I18" s="310">
        <f>'ごみ搬入量内訳'!BC18</f>
        <v>1130</v>
      </c>
      <c r="J18" s="310">
        <f>'資源化量内訳'!BO18</f>
        <v>134</v>
      </c>
      <c r="K18" s="310">
        <f t="shared" si="4"/>
        <v>10371</v>
      </c>
      <c r="L18" s="310">
        <f t="shared" si="5"/>
        <v>1081.8908209319952</v>
      </c>
      <c r="M18" s="310">
        <f>IF(D18&lt;&gt;0,('ごみ搬入量内訳'!BR18+'ごみ処理概要'!J18)/'ごみ処理概要'!D18/365*1000000,"-")</f>
        <v>793.4491933283921</v>
      </c>
      <c r="N18" s="310">
        <f>IF(D18&lt;&gt;0,'ごみ搬入量内訳'!CM18/'ごみ処理概要'!D18/365*1000000,"-")</f>
        <v>288.44162760360297</v>
      </c>
      <c r="O18" s="310">
        <f>'ごみ搬入量内訳'!DH18</f>
        <v>0</v>
      </c>
      <c r="P18" s="310">
        <f>'ごみ処理量内訳'!E18</f>
        <v>8538</v>
      </c>
      <c r="Q18" s="310">
        <f>'ごみ処理量内訳'!N18</f>
        <v>0</v>
      </c>
      <c r="R18" s="310">
        <f t="shared" si="6"/>
        <v>1297</v>
      </c>
      <c r="S18" s="310">
        <f>'ごみ処理量内訳'!G18</f>
        <v>0</v>
      </c>
      <c r="T18" s="310">
        <f>'ごみ処理量内訳'!L18</f>
        <v>1295</v>
      </c>
      <c r="U18" s="310">
        <f>'ごみ処理量内訳'!H18</f>
        <v>2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0</v>
      </c>
      <c r="Y18" s="310">
        <f>'ごみ処理量内訳'!M18</f>
        <v>0</v>
      </c>
      <c r="Z18" s="310">
        <f>'資源化量内訳'!Y18</f>
        <v>0</v>
      </c>
      <c r="AA18" s="310">
        <f t="shared" si="7"/>
        <v>9835</v>
      </c>
      <c r="AB18" s="311">
        <f t="shared" si="8"/>
        <v>100</v>
      </c>
      <c r="AC18" s="310">
        <f>'施設資源化量内訳'!Y18</f>
        <v>0</v>
      </c>
      <c r="AD18" s="310">
        <f>'施設資源化量内訳'!AT18</f>
        <v>0</v>
      </c>
      <c r="AE18" s="310">
        <f>'施設資源化量内訳'!BO18</f>
        <v>2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0</v>
      </c>
      <c r="AI18" s="310">
        <f>'施設資源化量内訳'!EU18</f>
        <v>1295</v>
      </c>
      <c r="AJ18" s="310">
        <f t="shared" si="9"/>
        <v>1297</v>
      </c>
      <c r="AK18" s="311">
        <f t="shared" si="10"/>
        <v>14.354498946734878</v>
      </c>
      <c r="AL18" s="311">
        <f>IF((AA18+J18)&lt;&gt;0,('資源化量内訳'!D18-'資源化量内訳'!R18-'資源化量内訳'!T18-'資源化量内訳'!V18-'資源化量内訳'!U18)/(AA18+J18)*100,"-")</f>
        <v>14.354498946734878</v>
      </c>
      <c r="AM18" s="310">
        <f>'ごみ処理量内訳'!AA18</f>
        <v>0</v>
      </c>
      <c r="AN18" s="310">
        <f>'ごみ処理量内訳'!AB18</f>
        <v>1299</v>
      </c>
      <c r="AO18" s="310">
        <f>'ごみ処理量内訳'!AC18</f>
        <v>0</v>
      </c>
      <c r="AP18" s="310">
        <f t="shared" si="11"/>
        <v>1299</v>
      </c>
    </row>
    <row r="19" spans="1:42" s="282" customFormat="1" ht="12" customHeight="1">
      <c r="A19" s="277" t="s">
        <v>563</v>
      </c>
      <c r="B19" s="278" t="s">
        <v>587</v>
      </c>
      <c r="C19" s="277" t="s">
        <v>588</v>
      </c>
      <c r="D19" s="310">
        <f t="shared" si="3"/>
        <v>34728</v>
      </c>
      <c r="E19" s="310">
        <v>34678</v>
      </c>
      <c r="F19" s="310">
        <v>50</v>
      </c>
      <c r="G19" s="310">
        <v>139</v>
      </c>
      <c r="H19" s="310">
        <f>SUM('ごみ搬入量内訳'!E19,+'ごみ搬入量内訳'!AD19)</f>
        <v>10464</v>
      </c>
      <c r="I19" s="310">
        <f>'ごみ搬入量内訳'!BC19</f>
        <v>136</v>
      </c>
      <c r="J19" s="310">
        <f>'資源化量内訳'!BO19</f>
        <v>416</v>
      </c>
      <c r="K19" s="310">
        <f t="shared" si="4"/>
        <v>11016</v>
      </c>
      <c r="L19" s="310">
        <f t="shared" si="5"/>
        <v>869.0630591398358</v>
      </c>
      <c r="M19" s="310">
        <f>IF(D19&lt;&gt;0,('ごみ搬入量内訳'!BR19+'ごみ処理概要'!J19)/'ごみ処理概要'!D19/365*1000000,"-")</f>
        <v>746.7031458568033</v>
      </c>
      <c r="N19" s="310">
        <f>IF(D19&lt;&gt;0,'ごみ搬入量内訳'!CM19/'ごみ処理概要'!D19/365*1000000,"-")</f>
        <v>122.35991328303245</v>
      </c>
      <c r="O19" s="310">
        <f>'ごみ搬入量内訳'!DH19</f>
        <v>15</v>
      </c>
      <c r="P19" s="310">
        <f>'ごみ処理量内訳'!E19</f>
        <v>8049</v>
      </c>
      <c r="Q19" s="310">
        <f>'ごみ処理量内訳'!N19</f>
        <v>0</v>
      </c>
      <c r="R19" s="310">
        <f t="shared" si="6"/>
        <v>560</v>
      </c>
      <c r="S19" s="310">
        <f>'ごみ処理量内訳'!G19</f>
        <v>560</v>
      </c>
      <c r="T19" s="310">
        <f>'ごみ処理量内訳'!L19</f>
        <v>0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0</v>
      </c>
      <c r="Y19" s="310">
        <f>'ごみ処理量内訳'!M19</f>
        <v>0</v>
      </c>
      <c r="Z19" s="310">
        <f>'資源化量内訳'!Y19</f>
        <v>1852</v>
      </c>
      <c r="AA19" s="310">
        <f t="shared" si="7"/>
        <v>10461</v>
      </c>
      <c r="AB19" s="311">
        <f t="shared" si="8"/>
        <v>100</v>
      </c>
      <c r="AC19" s="310">
        <f>'施設資源化量内訳'!Y19</f>
        <v>0</v>
      </c>
      <c r="AD19" s="310">
        <f>'施設資源化量内訳'!AT19</f>
        <v>0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0</v>
      </c>
      <c r="AI19" s="310">
        <f>'施設資源化量内訳'!EU19</f>
        <v>0</v>
      </c>
      <c r="AJ19" s="310">
        <f t="shared" si="9"/>
        <v>0</v>
      </c>
      <c r="AK19" s="311">
        <f t="shared" si="10"/>
        <v>20.851337685023445</v>
      </c>
      <c r="AL19" s="311">
        <f>IF((AA19+J19)&lt;&gt;0,('資源化量内訳'!D19-'資源化量内訳'!R19-'資源化量内訳'!T19-'資源化量内訳'!V19-'資源化量内訳'!U19)/(AA19+J19)*100,"-")</f>
        <v>20.851337685023445</v>
      </c>
      <c r="AM19" s="310">
        <f>'ごみ処理量内訳'!AA19</f>
        <v>0</v>
      </c>
      <c r="AN19" s="310">
        <f>'ごみ処理量内訳'!AB19</f>
        <v>867</v>
      </c>
      <c r="AO19" s="310">
        <f>'ごみ処理量内訳'!AC19</f>
        <v>5</v>
      </c>
      <c r="AP19" s="310">
        <f t="shared" si="11"/>
        <v>872</v>
      </c>
    </row>
    <row r="20" spans="1:42" s="282" customFormat="1" ht="12" customHeight="1">
      <c r="A20" s="277" t="s">
        <v>563</v>
      </c>
      <c r="B20" s="278" t="s">
        <v>589</v>
      </c>
      <c r="C20" s="277" t="s">
        <v>590</v>
      </c>
      <c r="D20" s="310">
        <f t="shared" si="3"/>
        <v>31327</v>
      </c>
      <c r="E20" s="310">
        <v>31327</v>
      </c>
      <c r="F20" s="310">
        <v>0</v>
      </c>
      <c r="G20" s="310">
        <v>646</v>
      </c>
      <c r="H20" s="310">
        <f>SUM('ごみ搬入量内訳'!E20,+'ごみ搬入量内訳'!AD20)</f>
        <v>11484</v>
      </c>
      <c r="I20" s="310">
        <f>'ごみ搬入量内訳'!BC20</f>
        <v>247</v>
      </c>
      <c r="J20" s="310">
        <f>'資源化量内訳'!BO20</f>
        <v>367</v>
      </c>
      <c r="K20" s="310">
        <f t="shared" si="4"/>
        <v>12098</v>
      </c>
      <c r="L20" s="310">
        <f t="shared" si="5"/>
        <v>1058.039565852206</v>
      </c>
      <c r="M20" s="310">
        <f>IF(D20&lt;&gt;0,('ごみ搬入量内訳'!BR20+'ごみ処理概要'!J20)/'ごみ処理概要'!D20/365*1000000,"-")</f>
        <v>775.4700636808984</v>
      </c>
      <c r="N20" s="310">
        <f>IF(D20&lt;&gt;0,'ごみ搬入量内訳'!CM20/'ごみ処理概要'!D20/365*1000000,"-")</f>
        <v>282.5695021713075</v>
      </c>
      <c r="O20" s="310">
        <f>'ごみ搬入量内訳'!DH20</f>
        <v>0</v>
      </c>
      <c r="P20" s="310">
        <f>'ごみ処理量内訳'!E20</f>
        <v>9547</v>
      </c>
      <c r="Q20" s="310">
        <f>'ごみ処理量内訳'!N20</f>
        <v>0</v>
      </c>
      <c r="R20" s="310">
        <f t="shared" si="6"/>
        <v>2175</v>
      </c>
      <c r="S20" s="310">
        <f>'ごみ処理量内訳'!G20</f>
        <v>763</v>
      </c>
      <c r="T20" s="310">
        <f>'ごみ処理量内訳'!L20</f>
        <v>1412</v>
      </c>
      <c r="U20" s="310">
        <f>'ごみ処理量内訳'!H20</f>
        <v>0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0</v>
      </c>
      <c r="Y20" s="310">
        <f>'ごみ処理量内訳'!M20</f>
        <v>0</v>
      </c>
      <c r="Z20" s="310">
        <f>'資源化量内訳'!Y20</f>
        <v>0</v>
      </c>
      <c r="AA20" s="310">
        <f t="shared" si="7"/>
        <v>11722</v>
      </c>
      <c r="AB20" s="311">
        <f t="shared" si="8"/>
        <v>100</v>
      </c>
      <c r="AC20" s="310">
        <f>'施設資源化量内訳'!Y20</f>
        <v>0</v>
      </c>
      <c r="AD20" s="310">
        <f>'施設資源化量内訳'!AT20</f>
        <v>124</v>
      </c>
      <c r="AE20" s="310">
        <f>'施設資源化量内訳'!BO20</f>
        <v>0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0</v>
      </c>
      <c r="AI20" s="310">
        <f>'施設資源化量内訳'!EU20</f>
        <v>1007</v>
      </c>
      <c r="AJ20" s="310">
        <f t="shared" si="9"/>
        <v>1131</v>
      </c>
      <c r="AK20" s="311">
        <f t="shared" si="10"/>
        <v>12.39143022582513</v>
      </c>
      <c r="AL20" s="311">
        <f>IF((AA20+J20)&lt;&gt;0,('資源化量内訳'!D20-'資源化量内訳'!R20-'資源化量内訳'!T20-'資源化量内訳'!V20-'資源化量内訳'!U20)/(AA20+J20)*100,"-")</f>
        <v>12.39143022582513</v>
      </c>
      <c r="AM20" s="310">
        <f>'ごみ処理量内訳'!AA20</f>
        <v>0</v>
      </c>
      <c r="AN20" s="310">
        <f>'ごみ処理量内訳'!AB20</f>
        <v>1075</v>
      </c>
      <c r="AO20" s="310">
        <f>'ごみ処理量内訳'!AC20</f>
        <v>282</v>
      </c>
      <c r="AP20" s="310">
        <f t="shared" si="11"/>
        <v>1357</v>
      </c>
    </row>
    <row r="21" spans="1:42" s="282" customFormat="1" ht="12" customHeight="1">
      <c r="A21" s="277" t="s">
        <v>563</v>
      </c>
      <c r="B21" s="278" t="s">
        <v>591</v>
      </c>
      <c r="C21" s="277" t="s">
        <v>592</v>
      </c>
      <c r="D21" s="310">
        <f t="shared" si="3"/>
        <v>17487</v>
      </c>
      <c r="E21" s="310">
        <v>17487</v>
      </c>
      <c r="F21" s="310">
        <v>0</v>
      </c>
      <c r="G21" s="310">
        <v>245</v>
      </c>
      <c r="H21" s="310">
        <f>SUM('ごみ搬入量内訳'!E21,+'ごみ搬入量内訳'!AD21)</f>
        <v>5291</v>
      </c>
      <c r="I21" s="310">
        <f>'ごみ搬入量内訳'!BC21</f>
        <v>293</v>
      </c>
      <c r="J21" s="310">
        <f>'資源化量内訳'!BO21</f>
        <v>0</v>
      </c>
      <c r="K21" s="310">
        <f t="shared" si="4"/>
        <v>5584</v>
      </c>
      <c r="L21" s="310">
        <f t="shared" si="5"/>
        <v>874.8573304160979</v>
      </c>
      <c r="M21" s="310">
        <f>IF(D21&lt;&gt;0,('ごみ搬入量内訳'!BR21+'ごみ処理概要'!J21)/'ごみ処理概要'!D21/365*1000000,"-")</f>
        <v>786.3375611315176</v>
      </c>
      <c r="N21" s="310">
        <f>IF(D21&lt;&gt;0,'ごみ搬入量内訳'!CM21/'ごみ処理概要'!D21/365*1000000,"-")</f>
        <v>88.5197692845801</v>
      </c>
      <c r="O21" s="310">
        <f>'ごみ搬入量内訳'!DH21</f>
        <v>0</v>
      </c>
      <c r="P21" s="310">
        <f>'ごみ処理量内訳'!E21</f>
        <v>5512</v>
      </c>
      <c r="Q21" s="310">
        <f>'ごみ処理量内訳'!N21</f>
        <v>0</v>
      </c>
      <c r="R21" s="310">
        <f t="shared" si="6"/>
        <v>957</v>
      </c>
      <c r="S21" s="310">
        <f>'ごみ処理量内訳'!G21</f>
        <v>250</v>
      </c>
      <c r="T21" s="310">
        <f>'ごみ処理量内訳'!L21</f>
        <v>695</v>
      </c>
      <c r="U21" s="310">
        <f>'ごみ処理量内訳'!H21</f>
        <v>12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0</v>
      </c>
      <c r="Y21" s="310">
        <f>'ごみ処理量内訳'!M21</f>
        <v>0</v>
      </c>
      <c r="Z21" s="310">
        <f>'資源化量内訳'!Y21</f>
        <v>7</v>
      </c>
      <c r="AA21" s="310">
        <f t="shared" si="7"/>
        <v>6476</v>
      </c>
      <c r="AB21" s="311">
        <f t="shared" si="8"/>
        <v>100</v>
      </c>
      <c r="AC21" s="310">
        <f>'施設資源化量内訳'!Y21</f>
        <v>88</v>
      </c>
      <c r="AD21" s="310">
        <f>'施設資源化量内訳'!AT21</f>
        <v>0</v>
      </c>
      <c r="AE21" s="310">
        <f>'施設資源化量内訳'!BO21</f>
        <v>11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0</v>
      </c>
      <c r="AI21" s="310">
        <f>'施設資源化量内訳'!EU21</f>
        <v>671</v>
      </c>
      <c r="AJ21" s="310">
        <f t="shared" si="9"/>
        <v>770</v>
      </c>
      <c r="AK21" s="311">
        <f t="shared" si="10"/>
        <v>11.998147004323656</v>
      </c>
      <c r="AL21" s="311">
        <f>IF((AA21+J21)&lt;&gt;0,('資源化量内訳'!D21-'資源化量内訳'!R21-'資源化量内訳'!T21-'資源化量内訳'!V21-'資源化量内訳'!U21)/(AA21+J21)*100,"-")</f>
        <v>11.998147004323656</v>
      </c>
      <c r="AM21" s="310">
        <f>'ごみ処理量内訳'!AA21</f>
        <v>0</v>
      </c>
      <c r="AN21" s="310">
        <f>'ごみ処理量内訳'!AB21</f>
        <v>420</v>
      </c>
      <c r="AO21" s="310">
        <f>'ごみ処理量内訳'!AC21</f>
        <v>210</v>
      </c>
      <c r="AP21" s="310">
        <f t="shared" si="11"/>
        <v>630</v>
      </c>
    </row>
    <row r="22" spans="1:42" s="282" customFormat="1" ht="12" customHeight="1">
      <c r="A22" s="277" t="s">
        <v>563</v>
      </c>
      <c r="B22" s="278" t="s">
        <v>593</v>
      </c>
      <c r="C22" s="277" t="s">
        <v>594</v>
      </c>
      <c r="D22" s="310">
        <f t="shared" si="3"/>
        <v>1320</v>
      </c>
      <c r="E22" s="310">
        <v>1320</v>
      </c>
      <c r="F22" s="310">
        <v>0</v>
      </c>
      <c r="G22" s="310">
        <v>1</v>
      </c>
      <c r="H22" s="310">
        <f>SUM('ごみ搬入量内訳'!E22,+'ごみ搬入量内訳'!AD22)</f>
        <v>257</v>
      </c>
      <c r="I22" s="310">
        <f>'ごみ搬入量内訳'!BC22</f>
        <v>99</v>
      </c>
      <c r="J22" s="310">
        <f>'資源化量内訳'!BO22</f>
        <v>0</v>
      </c>
      <c r="K22" s="310">
        <f t="shared" si="4"/>
        <v>356</v>
      </c>
      <c r="L22" s="310">
        <f t="shared" si="5"/>
        <v>738.8958073889581</v>
      </c>
      <c r="M22" s="310">
        <f>IF(D22&lt;&gt;0,('ごみ搬入量内訳'!BR22+'ごみ処理概要'!J22)/'ごみ処理概要'!D22/365*1000000,"-")</f>
        <v>587.3806558738065</v>
      </c>
      <c r="N22" s="310">
        <f>IF(D22&lt;&gt;0,'ごみ搬入量内訳'!CM22/'ごみ処理概要'!D22/365*1000000,"-")</f>
        <v>151.5151515151515</v>
      </c>
      <c r="O22" s="310">
        <f>'ごみ搬入量内訳'!DH22</f>
        <v>0</v>
      </c>
      <c r="P22" s="310">
        <f>'ごみ処理量内訳'!E22</f>
        <v>260</v>
      </c>
      <c r="Q22" s="310">
        <f>'ごみ処理量内訳'!N22</f>
        <v>0</v>
      </c>
      <c r="R22" s="310">
        <f t="shared" si="6"/>
        <v>96</v>
      </c>
      <c r="S22" s="310">
        <f>'ごみ処理量内訳'!G22</f>
        <v>0</v>
      </c>
      <c r="T22" s="310">
        <f>'ごみ処理量内訳'!L22</f>
        <v>81</v>
      </c>
      <c r="U22" s="310">
        <f>'ごみ処理量内訳'!H22</f>
        <v>15</v>
      </c>
      <c r="V22" s="310">
        <f>'ごみ処理量内訳'!I22</f>
        <v>0</v>
      </c>
      <c r="W22" s="310">
        <f>'ごみ処理量内訳'!J22</f>
        <v>0</v>
      </c>
      <c r="X22" s="310">
        <f>'ごみ処理量内訳'!K22</f>
        <v>0</v>
      </c>
      <c r="Y22" s="310">
        <f>'ごみ処理量内訳'!M22</f>
        <v>0</v>
      </c>
      <c r="Z22" s="310">
        <f>'資源化量内訳'!Y22</f>
        <v>0</v>
      </c>
      <c r="AA22" s="310">
        <f t="shared" si="7"/>
        <v>356</v>
      </c>
      <c r="AB22" s="311">
        <f t="shared" si="8"/>
        <v>100</v>
      </c>
      <c r="AC22" s="310">
        <f>'施設資源化量内訳'!Y22</f>
        <v>35</v>
      </c>
      <c r="AD22" s="310">
        <f>'施設資源化量内訳'!AT22</f>
        <v>0</v>
      </c>
      <c r="AE22" s="310">
        <f>'施設資源化量内訳'!BO22</f>
        <v>15</v>
      </c>
      <c r="AF22" s="310">
        <f>'施設資源化量内訳'!CJ22</f>
        <v>0</v>
      </c>
      <c r="AG22" s="310">
        <f>'施設資源化量内訳'!DE22</f>
        <v>0</v>
      </c>
      <c r="AH22" s="310">
        <f>'施設資源化量内訳'!DZ22</f>
        <v>0</v>
      </c>
      <c r="AI22" s="310">
        <f>'施設資源化量内訳'!EU22</f>
        <v>81</v>
      </c>
      <c r="AJ22" s="310">
        <f t="shared" si="9"/>
        <v>131</v>
      </c>
      <c r="AK22" s="311">
        <f t="shared" si="10"/>
        <v>36.79775280898877</v>
      </c>
      <c r="AL22" s="311">
        <f>IF((AA22+J22)&lt;&gt;0,('資源化量内訳'!D22-'資源化量内訳'!R22-'資源化量内訳'!T22-'資源化量内訳'!V22-'資源化量内訳'!U22)/(AA22+J22)*100,"-")</f>
        <v>36.79775280898877</v>
      </c>
      <c r="AM22" s="310">
        <f>'ごみ処理量内訳'!AA22</f>
        <v>0</v>
      </c>
      <c r="AN22" s="310">
        <f>'ごみ処理量内訳'!AB22</f>
        <v>0</v>
      </c>
      <c r="AO22" s="310">
        <f>'ごみ処理量内訳'!AC22</f>
        <v>0</v>
      </c>
      <c r="AP22" s="310">
        <f t="shared" si="11"/>
        <v>0</v>
      </c>
    </row>
    <row r="23" spans="1:42" s="282" customFormat="1" ht="12" customHeight="1">
      <c r="A23" s="277" t="s">
        <v>563</v>
      </c>
      <c r="B23" s="278" t="s">
        <v>595</v>
      </c>
      <c r="C23" s="277" t="s">
        <v>596</v>
      </c>
      <c r="D23" s="310">
        <f t="shared" si="3"/>
        <v>14525</v>
      </c>
      <c r="E23" s="310">
        <v>14525</v>
      </c>
      <c r="F23" s="310">
        <v>0</v>
      </c>
      <c r="G23" s="310">
        <v>123</v>
      </c>
      <c r="H23" s="310">
        <f>SUM('ごみ搬入量内訳'!E23,+'ごみ搬入量内訳'!AD23)</f>
        <v>3104</v>
      </c>
      <c r="I23" s="310">
        <f>'ごみ搬入量内訳'!BC23</f>
        <v>1441</v>
      </c>
      <c r="J23" s="310">
        <f>'資源化量内訳'!BO23</f>
        <v>0</v>
      </c>
      <c r="K23" s="310">
        <f t="shared" si="4"/>
        <v>4545</v>
      </c>
      <c r="L23" s="310">
        <f t="shared" si="5"/>
        <v>857.2843232027916</v>
      </c>
      <c r="M23" s="310">
        <f>IF(D23&lt;&gt;0,('ごみ搬入量内訳'!BR23+'ごみ処理概要'!J23)/'ごみ処理概要'!D23/365*1000000,"-")</f>
        <v>675.4532808337067</v>
      </c>
      <c r="N23" s="310">
        <f>IF(D23&lt;&gt;0,'ごみ搬入量内訳'!CM23/'ごみ処理概要'!D23/365*1000000,"-")</f>
        <v>181.83104236908494</v>
      </c>
      <c r="O23" s="310">
        <f>'ごみ搬入量内訳'!DH23</f>
        <v>0</v>
      </c>
      <c r="P23" s="310">
        <f>'ごみ処理量内訳'!E23</f>
        <v>3683</v>
      </c>
      <c r="Q23" s="310">
        <f>'ごみ処理量内訳'!N23</f>
        <v>0</v>
      </c>
      <c r="R23" s="310">
        <f t="shared" si="6"/>
        <v>862</v>
      </c>
      <c r="S23" s="310">
        <f>'ごみ処理量内訳'!G23</f>
        <v>0</v>
      </c>
      <c r="T23" s="310">
        <f>'ごみ処理量内訳'!L23</f>
        <v>745</v>
      </c>
      <c r="U23" s="310">
        <f>'ごみ処理量内訳'!H23</f>
        <v>117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0</v>
      </c>
      <c r="Y23" s="310">
        <f>'ごみ処理量内訳'!M23</f>
        <v>0</v>
      </c>
      <c r="Z23" s="310">
        <f>'資源化量内訳'!Y23</f>
        <v>0</v>
      </c>
      <c r="AA23" s="310">
        <f t="shared" si="7"/>
        <v>4545</v>
      </c>
      <c r="AB23" s="311">
        <f t="shared" si="8"/>
        <v>100</v>
      </c>
      <c r="AC23" s="310">
        <f>'施設資源化量内訳'!Y23</f>
        <v>482</v>
      </c>
      <c r="AD23" s="310">
        <f>'施設資源化量内訳'!AT23</f>
        <v>0</v>
      </c>
      <c r="AE23" s="310">
        <f>'施設資源化量内訳'!BO23</f>
        <v>117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0</v>
      </c>
      <c r="AI23" s="310">
        <f>'施設資源化量内訳'!EU23</f>
        <v>745</v>
      </c>
      <c r="AJ23" s="310">
        <f t="shared" si="9"/>
        <v>1344</v>
      </c>
      <c r="AK23" s="311">
        <f t="shared" si="10"/>
        <v>29.57095709570957</v>
      </c>
      <c r="AL23" s="311">
        <f>IF((AA23+J23)&lt;&gt;0,('資源化量内訳'!D23-'資源化量内訳'!R23-'資源化量内訳'!T23-'資源化量内訳'!V23-'資源化量内訳'!U23)/(AA23+J23)*100,"-")</f>
        <v>29.57095709570957</v>
      </c>
      <c r="AM23" s="310">
        <f>'ごみ処理量内訳'!AA23</f>
        <v>0</v>
      </c>
      <c r="AN23" s="310">
        <f>'ごみ処理量内訳'!AB23</f>
        <v>0</v>
      </c>
      <c r="AO23" s="310">
        <f>'ごみ処理量内訳'!AC23</f>
        <v>0</v>
      </c>
      <c r="AP23" s="310">
        <f t="shared" si="11"/>
        <v>0</v>
      </c>
    </row>
    <row r="24" spans="1:42" s="282" customFormat="1" ht="12" customHeight="1">
      <c r="A24" s="277" t="s">
        <v>563</v>
      </c>
      <c r="B24" s="278" t="s">
        <v>597</v>
      </c>
      <c r="C24" s="277" t="s">
        <v>555</v>
      </c>
      <c r="D24" s="310">
        <f t="shared" si="3"/>
        <v>8966</v>
      </c>
      <c r="E24" s="310">
        <v>8966</v>
      </c>
      <c r="F24" s="310">
        <v>0</v>
      </c>
      <c r="G24" s="310">
        <v>52</v>
      </c>
      <c r="H24" s="310">
        <f>SUM('ごみ搬入量内訳'!E24,+'ごみ搬入量内訳'!AD24)</f>
        <v>1580</v>
      </c>
      <c r="I24" s="310">
        <f>'ごみ搬入量内訳'!BC24</f>
        <v>173</v>
      </c>
      <c r="J24" s="310">
        <f>'資源化量内訳'!BO24</f>
        <v>0</v>
      </c>
      <c r="K24" s="310">
        <f t="shared" si="4"/>
        <v>1753</v>
      </c>
      <c r="L24" s="310">
        <f t="shared" si="5"/>
        <v>535.6613569069148</v>
      </c>
      <c r="M24" s="310">
        <f>IF(D24&lt;&gt;0,('ごみ搬入量内訳'!BR24+'ごみ処理概要'!J24)/'ごみ処理概要'!D24/365*1000000,"-")</f>
        <v>496.85417360561513</v>
      </c>
      <c r="N24" s="310">
        <f>IF(D24&lt;&gt;0,'ごみ搬入量内訳'!CM24/'ごみ処理概要'!D24/365*1000000,"-")</f>
        <v>38.80718330129958</v>
      </c>
      <c r="O24" s="310">
        <f>'ごみ搬入量内訳'!DH24</f>
        <v>0</v>
      </c>
      <c r="P24" s="310">
        <f>'ごみ処理量内訳'!E24</f>
        <v>894</v>
      </c>
      <c r="Q24" s="310">
        <f>'ごみ処理量内訳'!N24</f>
        <v>0</v>
      </c>
      <c r="R24" s="310">
        <f t="shared" si="6"/>
        <v>765</v>
      </c>
      <c r="S24" s="310">
        <f>'ごみ処理量内訳'!G24</f>
        <v>0</v>
      </c>
      <c r="T24" s="310">
        <f>'ごみ処理量内訳'!L24</f>
        <v>224</v>
      </c>
      <c r="U24" s="310">
        <f>'ごみ処理量内訳'!H24</f>
        <v>0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541</v>
      </c>
      <c r="Y24" s="310">
        <f>'ごみ処理量内訳'!M24</f>
        <v>0</v>
      </c>
      <c r="Z24" s="310">
        <f>'資源化量内訳'!Y24</f>
        <v>91</v>
      </c>
      <c r="AA24" s="310">
        <f t="shared" si="7"/>
        <v>1750</v>
      </c>
      <c r="AB24" s="311">
        <f t="shared" si="8"/>
        <v>100</v>
      </c>
      <c r="AC24" s="310">
        <f>'施設資源化量内訳'!Y24</f>
        <v>8</v>
      </c>
      <c r="AD24" s="310">
        <f>'施設資源化量内訳'!AT24</f>
        <v>0</v>
      </c>
      <c r="AE24" s="310">
        <f>'施設資源化量内訳'!BO24</f>
        <v>0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292</v>
      </c>
      <c r="AI24" s="310">
        <f>'施設資源化量内訳'!EU24</f>
        <v>212</v>
      </c>
      <c r="AJ24" s="310">
        <f t="shared" si="9"/>
        <v>512</v>
      </c>
      <c r="AK24" s="311">
        <f t="shared" si="10"/>
        <v>34.457142857142856</v>
      </c>
      <c r="AL24" s="311">
        <f>IF((AA24+J24)&lt;&gt;0,('資源化量内訳'!D24-'資源化量内訳'!R24-'資源化量内訳'!T24-'資源化量内訳'!V24-'資源化量内訳'!U24)/(AA24+J24)*100,"-")</f>
        <v>17.771428571428572</v>
      </c>
      <c r="AM24" s="310">
        <f>'ごみ処理量内訳'!AA24</f>
        <v>0</v>
      </c>
      <c r="AN24" s="310">
        <f>'ごみ処理量内訳'!AB24</f>
        <v>0</v>
      </c>
      <c r="AO24" s="310">
        <f>'ごみ処理量内訳'!AC24</f>
        <v>0</v>
      </c>
      <c r="AP24" s="310">
        <f t="shared" si="11"/>
        <v>0</v>
      </c>
    </row>
    <row r="25" spans="1:42" s="282" customFormat="1" ht="12" customHeight="1">
      <c r="A25" s="277" t="s">
        <v>563</v>
      </c>
      <c r="B25" s="278" t="s">
        <v>598</v>
      </c>
      <c r="C25" s="277" t="s">
        <v>599</v>
      </c>
      <c r="D25" s="310">
        <f t="shared" si="3"/>
        <v>16618</v>
      </c>
      <c r="E25" s="310">
        <v>16618</v>
      </c>
      <c r="F25" s="310">
        <v>0</v>
      </c>
      <c r="G25" s="310">
        <v>190</v>
      </c>
      <c r="H25" s="310">
        <f>SUM('ごみ搬入量内訳'!E25,+'ごみ搬入量内訳'!AD25)</f>
        <v>5050</v>
      </c>
      <c r="I25" s="310">
        <f>'ごみ搬入量内訳'!BC25</f>
        <v>127</v>
      </c>
      <c r="J25" s="310">
        <f>'資源化量内訳'!BO25</f>
        <v>93</v>
      </c>
      <c r="K25" s="310">
        <f t="shared" si="4"/>
        <v>5270</v>
      </c>
      <c r="L25" s="310">
        <f t="shared" si="5"/>
        <v>868.8383779265592</v>
      </c>
      <c r="M25" s="310">
        <f>IF(D25&lt;&gt;0,('ごみ搬入量内訳'!BR25+'ごみ処理概要'!J25)/'ごみ処理概要'!D25/365*1000000,"-")</f>
        <v>692.7625927983685</v>
      </c>
      <c r="N25" s="310">
        <f>IF(D25&lt;&gt;0,'ごみ搬入量内訳'!CM25/'ごみ処理概要'!D25/365*1000000,"-")</f>
        <v>176.07578512819074</v>
      </c>
      <c r="O25" s="310">
        <f>'ごみ搬入量内訳'!DH25</f>
        <v>0</v>
      </c>
      <c r="P25" s="310">
        <f>'ごみ処理量内訳'!E25</f>
        <v>4437</v>
      </c>
      <c r="Q25" s="310">
        <f>'ごみ処理量内訳'!N25</f>
        <v>0</v>
      </c>
      <c r="R25" s="310">
        <f t="shared" si="6"/>
        <v>740</v>
      </c>
      <c r="S25" s="310">
        <f>'ごみ処理量内訳'!G25</f>
        <v>70</v>
      </c>
      <c r="T25" s="310">
        <f>'ごみ処理量内訳'!L25</f>
        <v>670</v>
      </c>
      <c r="U25" s="310">
        <f>'ごみ処理量内訳'!H25</f>
        <v>0</v>
      </c>
      <c r="V25" s="310">
        <f>'ごみ処理量内訳'!I25</f>
        <v>0</v>
      </c>
      <c r="W25" s="310">
        <f>'ごみ処理量内訳'!J25</f>
        <v>0</v>
      </c>
      <c r="X25" s="310">
        <f>'ごみ処理量内訳'!K25</f>
        <v>0</v>
      </c>
      <c r="Y25" s="310">
        <f>'ごみ処理量内訳'!M25</f>
        <v>0</v>
      </c>
      <c r="Z25" s="310">
        <f>'資源化量内訳'!Y25</f>
        <v>0</v>
      </c>
      <c r="AA25" s="310">
        <f t="shared" si="7"/>
        <v>5177</v>
      </c>
      <c r="AB25" s="311">
        <f t="shared" si="8"/>
        <v>100</v>
      </c>
      <c r="AC25" s="310">
        <f>'施設資源化量内訳'!Y25</f>
        <v>0</v>
      </c>
      <c r="AD25" s="310">
        <f>'施設資源化量内訳'!AT25</f>
        <v>22</v>
      </c>
      <c r="AE25" s="310">
        <f>'施設資源化量内訳'!BO25</f>
        <v>0</v>
      </c>
      <c r="AF25" s="310">
        <f>'施設資源化量内訳'!CJ25</f>
        <v>0</v>
      </c>
      <c r="AG25" s="310">
        <f>'施設資源化量内訳'!DE25</f>
        <v>0</v>
      </c>
      <c r="AH25" s="310">
        <f>'施設資源化量内訳'!DZ25</f>
        <v>0</v>
      </c>
      <c r="AI25" s="310">
        <f>'施設資源化量内訳'!EU25</f>
        <v>670</v>
      </c>
      <c r="AJ25" s="310">
        <f t="shared" si="9"/>
        <v>692</v>
      </c>
      <c r="AK25" s="311">
        <f t="shared" si="10"/>
        <v>14.89563567362429</v>
      </c>
      <c r="AL25" s="311">
        <f>IF((AA25+J25)&lt;&gt;0,('資源化量内訳'!D25-'資源化量内訳'!R25-'資源化量内訳'!T25-'資源化量内訳'!V25-'資源化量内訳'!U25)/(AA25+J25)*100,"-")</f>
        <v>14.89563567362429</v>
      </c>
      <c r="AM25" s="310">
        <f>'ごみ処理量内訳'!AA25</f>
        <v>0</v>
      </c>
      <c r="AN25" s="310">
        <f>'ごみ処理量内訳'!AB25</f>
        <v>495</v>
      </c>
      <c r="AO25" s="310">
        <f>'ごみ処理量内訳'!AC25</f>
        <v>44</v>
      </c>
      <c r="AP25" s="310">
        <f t="shared" si="11"/>
        <v>539</v>
      </c>
    </row>
    <row r="26" spans="1:42" s="282" customFormat="1" ht="12" customHeight="1">
      <c r="A26" s="277" t="s">
        <v>563</v>
      </c>
      <c r="B26" s="278" t="s">
        <v>600</v>
      </c>
      <c r="C26" s="277" t="s">
        <v>601</v>
      </c>
      <c r="D26" s="310">
        <f t="shared" si="3"/>
        <v>18515</v>
      </c>
      <c r="E26" s="310">
        <v>18515</v>
      </c>
      <c r="F26" s="310">
        <v>0</v>
      </c>
      <c r="G26" s="310">
        <v>637</v>
      </c>
      <c r="H26" s="310">
        <f>SUM('ごみ搬入量内訳'!E26,+'ごみ搬入量内訳'!AD26)</f>
        <v>9032</v>
      </c>
      <c r="I26" s="310">
        <f>'ごみ搬入量内訳'!BC26</f>
        <v>70</v>
      </c>
      <c r="J26" s="310">
        <f>'資源化量内訳'!BO26</f>
        <v>0</v>
      </c>
      <c r="K26" s="310">
        <f t="shared" si="4"/>
        <v>9102</v>
      </c>
      <c r="L26" s="310">
        <f t="shared" si="5"/>
        <v>1346.853162374824</v>
      </c>
      <c r="M26" s="310">
        <f>IF(D26&lt;&gt;0,('ごみ搬入量内訳'!BR26+'ごみ処理概要'!J26)/'ごみ処理概要'!D26/365*1000000,"-")</f>
        <v>801.5714766627577</v>
      </c>
      <c r="N26" s="310">
        <f>IF(D26&lt;&gt;0,'ごみ搬入量内訳'!CM26/'ごみ処理概要'!D26/365*1000000,"-")</f>
        <v>545.2816857120661</v>
      </c>
      <c r="O26" s="310">
        <f>'ごみ搬入量内訳'!DH26</f>
        <v>0</v>
      </c>
      <c r="P26" s="310">
        <f>'ごみ処理量内訳'!E26</f>
        <v>7625</v>
      </c>
      <c r="Q26" s="310">
        <f>'ごみ処理量内訳'!N26</f>
        <v>0</v>
      </c>
      <c r="R26" s="310">
        <f t="shared" si="6"/>
        <v>371</v>
      </c>
      <c r="S26" s="310">
        <f>'ごみ処理量内訳'!G26</f>
        <v>253</v>
      </c>
      <c r="T26" s="310">
        <f>'ごみ処理量内訳'!L26</f>
        <v>118</v>
      </c>
      <c r="U26" s="310">
        <f>'ごみ処理量内訳'!H26</f>
        <v>0</v>
      </c>
      <c r="V26" s="310">
        <f>'ごみ処理量内訳'!I26</f>
        <v>0</v>
      </c>
      <c r="W26" s="310">
        <f>'ごみ処理量内訳'!J26</f>
        <v>0</v>
      </c>
      <c r="X26" s="310">
        <f>'ごみ処理量内訳'!K26</f>
        <v>0</v>
      </c>
      <c r="Y26" s="310">
        <f>'ごみ処理量内訳'!M26</f>
        <v>0</v>
      </c>
      <c r="Z26" s="310">
        <f>'資源化量内訳'!Y26</f>
        <v>1102</v>
      </c>
      <c r="AA26" s="310">
        <f t="shared" si="7"/>
        <v>9098</v>
      </c>
      <c r="AB26" s="311">
        <f t="shared" si="8"/>
        <v>100</v>
      </c>
      <c r="AC26" s="310">
        <f>'施設資源化量内訳'!Y26</f>
        <v>0</v>
      </c>
      <c r="AD26" s="310">
        <f>'施設資源化量内訳'!AT26</f>
        <v>81</v>
      </c>
      <c r="AE26" s="310">
        <f>'施設資源化量内訳'!BO26</f>
        <v>0</v>
      </c>
      <c r="AF26" s="310">
        <f>'施設資源化量内訳'!CJ26</f>
        <v>0</v>
      </c>
      <c r="AG26" s="310">
        <f>'施設資源化量内訳'!DE26</f>
        <v>0</v>
      </c>
      <c r="AH26" s="310">
        <f>'施設資源化量内訳'!DZ26</f>
        <v>0</v>
      </c>
      <c r="AI26" s="310">
        <f>'施設資源化量内訳'!EU26</f>
        <v>118</v>
      </c>
      <c r="AJ26" s="310">
        <f t="shared" si="9"/>
        <v>199</v>
      </c>
      <c r="AK26" s="311">
        <f t="shared" si="10"/>
        <v>14.29984612002638</v>
      </c>
      <c r="AL26" s="311">
        <f>IF((AA26+J26)&lt;&gt;0,('資源化量内訳'!D26-'資源化量内訳'!R26-'資源化量内訳'!T26-'資源化量内訳'!V26-'資源化量内訳'!U26)/(AA26+J26)*100,"-")</f>
        <v>14.29984612002638</v>
      </c>
      <c r="AM26" s="310">
        <f>'ごみ処理量内訳'!AA26</f>
        <v>0</v>
      </c>
      <c r="AN26" s="310">
        <f>'ごみ処理量内訳'!AB26</f>
        <v>850</v>
      </c>
      <c r="AO26" s="310">
        <f>'ごみ処理量内訳'!AC26</f>
        <v>159</v>
      </c>
      <c r="AP26" s="310">
        <f t="shared" si="11"/>
        <v>1009</v>
      </c>
    </row>
    <row r="27" spans="1:42" s="282" customFormat="1" ht="12" customHeight="1">
      <c r="A27" s="277" t="s">
        <v>563</v>
      </c>
      <c r="B27" s="278" t="s">
        <v>602</v>
      </c>
      <c r="C27" s="277" t="s">
        <v>603</v>
      </c>
      <c r="D27" s="310">
        <f t="shared" si="3"/>
        <v>1910</v>
      </c>
      <c r="E27" s="310">
        <v>1910</v>
      </c>
      <c r="F27" s="310">
        <v>0</v>
      </c>
      <c r="G27" s="310">
        <v>7</v>
      </c>
      <c r="H27" s="310">
        <f>SUM('ごみ搬入量内訳'!E27,+'ごみ搬入量内訳'!AD27)</f>
        <v>336</v>
      </c>
      <c r="I27" s="310">
        <f>'ごみ搬入量内訳'!BC27</f>
        <v>0</v>
      </c>
      <c r="J27" s="310">
        <f>'資源化量内訳'!BO27</f>
        <v>0</v>
      </c>
      <c r="K27" s="310">
        <f t="shared" si="4"/>
        <v>336</v>
      </c>
      <c r="L27" s="310">
        <f t="shared" si="5"/>
        <v>481.9622749766908</v>
      </c>
      <c r="M27" s="310">
        <f>IF(D27&lt;&gt;0,('ごみ搬入量内訳'!BR27+'ごみ処理概要'!J27)/'ごみ処理概要'!D27/365*1000000,"-")</f>
        <v>481.9622749766908</v>
      </c>
      <c r="N27" s="310">
        <f>IF(D27&lt;&gt;0,'ごみ搬入量内訳'!CM27/'ごみ処理概要'!D27/365*1000000,"-")</f>
        <v>0</v>
      </c>
      <c r="O27" s="310">
        <f>'ごみ搬入量内訳'!DH27</f>
        <v>0</v>
      </c>
      <c r="P27" s="310">
        <f>'ごみ処理量内訳'!E27</f>
        <v>208</v>
      </c>
      <c r="Q27" s="310">
        <f>'ごみ処理量内訳'!N27</f>
        <v>0</v>
      </c>
      <c r="R27" s="310">
        <f t="shared" si="6"/>
        <v>128</v>
      </c>
      <c r="S27" s="310">
        <f>'ごみ処理量内訳'!G27</f>
        <v>29</v>
      </c>
      <c r="T27" s="310">
        <f>'ごみ処理量内訳'!L27</f>
        <v>99</v>
      </c>
      <c r="U27" s="310">
        <f>'ごみ処理量内訳'!H27</f>
        <v>0</v>
      </c>
      <c r="V27" s="310">
        <f>'ごみ処理量内訳'!I27</f>
        <v>0</v>
      </c>
      <c r="W27" s="310">
        <f>'ごみ処理量内訳'!J27</f>
        <v>0</v>
      </c>
      <c r="X27" s="310">
        <f>'ごみ処理量内訳'!K27</f>
        <v>0</v>
      </c>
      <c r="Y27" s="310">
        <f>'ごみ処理量内訳'!M27</f>
        <v>0</v>
      </c>
      <c r="Z27" s="310">
        <f>'資源化量内訳'!Y27</f>
        <v>0</v>
      </c>
      <c r="AA27" s="310">
        <f t="shared" si="7"/>
        <v>336</v>
      </c>
      <c r="AB27" s="311">
        <f t="shared" si="8"/>
        <v>100</v>
      </c>
      <c r="AC27" s="310">
        <f>'施設資源化量内訳'!Y27</f>
        <v>0</v>
      </c>
      <c r="AD27" s="310">
        <f>'施設資源化量内訳'!AT27</f>
        <v>8</v>
      </c>
      <c r="AE27" s="310">
        <f>'施設資源化量内訳'!BO27</f>
        <v>0</v>
      </c>
      <c r="AF27" s="310">
        <f>'施設資源化量内訳'!CJ27</f>
        <v>0</v>
      </c>
      <c r="AG27" s="310">
        <f>'施設資源化量内訳'!DE27</f>
        <v>0</v>
      </c>
      <c r="AH27" s="310">
        <f>'施設資源化量内訳'!DZ27</f>
        <v>0</v>
      </c>
      <c r="AI27" s="310">
        <f>'施設資源化量内訳'!EU27</f>
        <v>72</v>
      </c>
      <c r="AJ27" s="310">
        <f t="shared" si="9"/>
        <v>80</v>
      </c>
      <c r="AK27" s="311">
        <f t="shared" si="10"/>
        <v>23.809523809523807</v>
      </c>
      <c r="AL27" s="311">
        <f>IF((AA27+J27)&lt;&gt;0,('資源化量内訳'!D27-'資源化量内訳'!R27-'資源化量内訳'!T27-'資源化量内訳'!V27-'資源化量内訳'!U27)/(AA27+J27)*100,"-")</f>
        <v>23.809523809523807</v>
      </c>
      <c r="AM27" s="310">
        <f>'ごみ処理量内訳'!AA27</f>
        <v>0</v>
      </c>
      <c r="AN27" s="310">
        <f>'ごみ処理量内訳'!AB27</f>
        <v>1</v>
      </c>
      <c r="AO27" s="310">
        <f>'ごみ処理量内訳'!AC27</f>
        <v>20</v>
      </c>
      <c r="AP27" s="310">
        <f t="shared" si="11"/>
        <v>21</v>
      </c>
    </row>
    <row r="28" spans="1:42" s="282" customFormat="1" ht="12" customHeight="1">
      <c r="A28" s="277" t="s">
        <v>563</v>
      </c>
      <c r="B28" s="278" t="s">
        <v>604</v>
      </c>
      <c r="C28" s="277" t="s">
        <v>605</v>
      </c>
      <c r="D28" s="310">
        <f t="shared" si="3"/>
        <v>4696</v>
      </c>
      <c r="E28" s="310">
        <v>4696</v>
      </c>
      <c r="F28" s="310">
        <v>0</v>
      </c>
      <c r="G28" s="310">
        <v>24</v>
      </c>
      <c r="H28" s="310">
        <f>SUM('ごみ搬入量内訳'!E28,+'ごみ搬入量内訳'!AD28)</f>
        <v>1420</v>
      </c>
      <c r="I28" s="310">
        <f>'ごみ搬入量内訳'!BC28</f>
        <v>54</v>
      </c>
      <c r="J28" s="310">
        <f>'資源化量内訳'!BO28</f>
        <v>14</v>
      </c>
      <c r="K28" s="310">
        <f t="shared" si="4"/>
        <v>1488</v>
      </c>
      <c r="L28" s="310">
        <f t="shared" si="5"/>
        <v>868.1244311684675</v>
      </c>
      <c r="M28" s="310">
        <f>IF(D28&lt;&gt;0,('ごみ搬入量内訳'!BR28+'ごみ処理概要'!J28)/'ごみ処理概要'!D28/365*1000000,"-")</f>
        <v>831.3691629133509</v>
      </c>
      <c r="N28" s="310">
        <f>IF(D28&lt;&gt;0,'ごみ搬入量内訳'!CM28/'ごみ処理概要'!D28/365*1000000,"-")</f>
        <v>36.75526825511657</v>
      </c>
      <c r="O28" s="310">
        <f>'ごみ搬入量内訳'!DH28</f>
        <v>0</v>
      </c>
      <c r="P28" s="310">
        <f>'ごみ処理量内訳'!E28</f>
        <v>1351</v>
      </c>
      <c r="Q28" s="310">
        <f>'ごみ処理量内訳'!N28</f>
        <v>0</v>
      </c>
      <c r="R28" s="310">
        <f t="shared" si="6"/>
        <v>97</v>
      </c>
      <c r="S28" s="310">
        <f>'ごみ処理量内訳'!G28</f>
        <v>0</v>
      </c>
      <c r="T28" s="310">
        <f>'ごみ処理量内訳'!L28</f>
        <v>97</v>
      </c>
      <c r="U28" s="310">
        <f>'ごみ処理量内訳'!H28</f>
        <v>0</v>
      </c>
      <c r="V28" s="310">
        <f>'ごみ処理量内訳'!I28</f>
        <v>0</v>
      </c>
      <c r="W28" s="310">
        <f>'ごみ処理量内訳'!J28</f>
        <v>0</v>
      </c>
      <c r="X28" s="310">
        <f>'ごみ処理量内訳'!K28</f>
        <v>0</v>
      </c>
      <c r="Y28" s="310">
        <f>'ごみ処理量内訳'!M28</f>
        <v>0</v>
      </c>
      <c r="Z28" s="310">
        <f>'資源化量内訳'!Y28</f>
        <v>13</v>
      </c>
      <c r="AA28" s="310">
        <f t="shared" si="7"/>
        <v>1461</v>
      </c>
      <c r="AB28" s="311">
        <f t="shared" si="8"/>
        <v>100</v>
      </c>
      <c r="AC28" s="310">
        <f>'施設資源化量内訳'!Y28</f>
        <v>0</v>
      </c>
      <c r="AD28" s="310">
        <f>'施設資源化量内訳'!AT28</f>
        <v>0</v>
      </c>
      <c r="AE28" s="310">
        <f>'施設資源化量内訳'!BO28</f>
        <v>0</v>
      </c>
      <c r="AF28" s="310">
        <f>'施設資源化量内訳'!CJ28</f>
        <v>0</v>
      </c>
      <c r="AG28" s="310">
        <f>'施設資源化量内訳'!DE28</f>
        <v>0</v>
      </c>
      <c r="AH28" s="310">
        <f>'施設資源化量内訳'!DZ28</f>
        <v>0</v>
      </c>
      <c r="AI28" s="310">
        <f>'施設資源化量内訳'!EU28</f>
        <v>68</v>
      </c>
      <c r="AJ28" s="310">
        <f t="shared" si="9"/>
        <v>68</v>
      </c>
      <c r="AK28" s="311">
        <f t="shared" si="10"/>
        <v>6.440677966101695</v>
      </c>
      <c r="AL28" s="311">
        <f>IF((AA28+J28)&lt;&gt;0,('資源化量内訳'!D28-'資源化量内訳'!R28-'資源化量内訳'!T28-'資源化量内訳'!V28-'資源化量内訳'!U28)/(AA28+J28)*100,"-")</f>
        <v>6.440677966101695</v>
      </c>
      <c r="AM28" s="310">
        <f>'ごみ処理量内訳'!AA28</f>
        <v>0</v>
      </c>
      <c r="AN28" s="310">
        <f>'ごみ処理量内訳'!AB28</f>
        <v>117</v>
      </c>
      <c r="AO28" s="310">
        <f>'ごみ処理量内訳'!AC28</f>
        <v>8</v>
      </c>
      <c r="AP28" s="310">
        <f t="shared" si="11"/>
        <v>125</v>
      </c>
    </row>
    <row r="29" spans="1:42" s="282" customFormat="1" ht="12" customHeight="1">
      <c r="A29" s="277" t="s">
        <v>563</v>
      </c>
      <c r="B29" s="278" t="s">
        <v>606</v>
      </c>
      <c r="C29" s="277" t="s">
        <v>607</v>
      </c>
      <c r="D29" s="310">
        <f t="shared" si="3"/>
        <v>9209</v>
      </c>
      <c r="E29" s="310">
        <v>9209</v>
      </c>
      <c r="F29" s="310">
        <v>0</v>
      </c>
      <c r="G29" s="310">
        <v>153</v>
      </c>
      <c r="H29" s="310">
        <f>SUM('ごみ搬入量内訳'!E29,+'ごみ搬入量内訳'!AD29)</f>
        <v>3320</v>
      </c>
      <c r="I29" s="310">
        <f>'ごみ搬入量内訳'!BC29</f>
        <v>175</v>
      </c>
      <c r="J29" s="310">
        <f>'資源化量内訳'!BO29</f>
        <v>0</v>
      </c>
      <c r="K29" s="310">
        <f t="shared" si="4"/>
        <v>3495</v>
      </c>
      <c r="L29" s="310">
        <f t="shared" si="5"/>
        <v>1039.7809171194947</v>
      </c>
      <c r="M29" s="310">
        <f>IF(D29&lt;&gt;0,('ごみ搬入量内訳'!BR29+'ごみ処理概要'!J29)/'ごみ処理概要'!D29/365*1000000,"-")</f>
        <v>556.929864620227</v>
      </c>
      <c r="N29" s="310">
        <f>IF(D29&lt;&gt;0,'ごみ搬入量内訳'!CM29/'ごみ処理概要'!D29/365*1000000,"-")</f>
        <v>482.8510524992674</v>
      </c>
      <c r="O29" s="310">
        <f>'ごみ搬入量内訳'!DH29</f>
        <v>0</v>
      </c>
      <c r="P29" s="310">
        <f>'ごみ処理量内訳'!E29</f>
        <v>3251</v>
      </c>
      <c r="Q29" s="310">
        <f>'ごみ処理量内訳'!N29</f>
        <v>0</v>
      </c>
      <c r="R29" s="310">
        <f t="shared" si="6"/>
        <v>213</v>
      </c>
      <c r="S29" s="310">
        <f>'ごみ処理量内訳'!G29</f>
        <v>0</v>
      </c>
      <c r="T29" s="310">
        <f>'ごみ処理量内訳'!L29</f>
        <v>213</v>
      </c>
      <c r="U29" s="310">
        <f>'ごみ処理量内訳'!H29</f>
        <v>0</v>
      </c>
      <c r="V29" s="310">
        <f>'ごみ処理量内訳'!I29</f>
        <v>0</v>
      </c>
      <c r="W29" s="310">
        <f>'ごみ処理量内訳'!J29</f>
        <v>0</v>
      </c>
      <c r="X29" s="310">
        <f>'ごみ処理量内訳'!K29</f>
        <v>0</v>
      </c>
      <c r="Y29" s="310">
        <f>'ごみ処理量内訳'!M29</f>
        <v>0</v>
      </c>
      <c r="Z29" s="310">
        <f>'資源化量内訳'!Y29</f>
        <v>31</v>
      </c>
      <c r="AA29" s="310">
        <f t="shared" si="7"/>
        <v>3495</v>
      </c>
      <c r="AB29" s="311">
        <f t="shared" si="8"/>
        <v>100</v>
      </c>
      <c r="AC29" s="310">
        <f>'施設資源化量内訳'!Y29</f>
        <v>0</v>
      </c>
      <c r="AD29" s="310">
        <f>'施設資源化量内訳'!AT29</f>
        <v>0</v>
      </c>
      <c r="AE29" s="310">
        <f>'施設資源化量内訳'!BO29</f>
        <v>0</v>
      </c>
      <c r="AF29" s="310">
        <f>'施設資源化量内訳'!CJ29</f>
        <v>0</v>
      </c>
      <c r="AG29" s="310">
        <f>'施設資源化量内訳'!DE29</f>
        <v>0</v>
      </c>
      <c r="AH29" s="310">
        <f>'施設資源化量内訳'!DZ29</f>
        <v>0</v>
      </c>
      <c r="AI29" s="310">
        <f>'施設資源化量内訳'!EU29</f>
        <v>133</v>
      </c>
      <c r="AJ29" s="310">
        <f t="shared" si="9"/>
        <v>133</v>
      </c>
      <c r="AK29" s="311">
        <f t="shared" si="10"/>
        <v>4.69241773962804</v>
      </c>
      <c r="AL29" s="311">
        <f>IF((AA29+J29)&lt;&gt;0,('資源化量内訳'!D29-'資源化量内訳'!R29-'資源化量内訳'!T29-'資源化量内訳'!V29-'資源化量内訳'!U29)/(AA29+J29)*100,"-")</f>
        <v>4.69241773962804</v>
      </c>
      <c r="AM29" s="310">
        <f>'ごみ処理量内訳'!AA29</f>
        <v>0</v>
      </c>
      <c r="AN29" s="310">
        <f>'ごみ処理量内訳'!AB29</f>
        <v>285</v>
      </c>
      <c r="AO29" s="310">
        <f>'ごみ処理量内訳'!AC29</f>
        <v>12</v>
      </c>
      <c r="AP29" s="310">
        <f t="shared" si="11"/>
        <v>297</v>
      </c>
    </row>
    <row r="30" spans="1:42" s="282" customFormat="1" ht="12" customHeight="1">
      <c r="A30" s="277" t="s">
        <v>563</v>
      </c>
      <c r="B30" s="278" t="s">
        <v>608</v>
      </c>
      <c r="C30" s="277" t="s">
        <v>609</v>
      </c>
      <c r="D30" s="310">
        <f t="shared" si="3"/>
        <v>5964</v>
      </c>
      <c r="E30" s="310">
        <v>5964</v>
      </c>
      <c r="F30" s="310">
        <v>0</v>
      </c>
      <c r="G30" s="310">
        <v>139</v>
      </c>
      <c r="H30" s="310">
        <f>SUM('ごみ搬入量内訳'!E30,+'ごみ搬入量内訳'!AD30)</f>
        <v>3084</v>
      </c>
      <c r="I30" s="310">
        <f>'ごみ搬入量内訳'!BC30</f>
        <v>1504</v>
      </c>
      <c r="J30" s="310">
        <f>'資源化量内訳'!BO30</f>
        <v>357</v>
      </c>
      <c r="K30" s="310">
        <f t="shared" si="4"/>
        <v>4945</v>
      </c>
      <c r="L30" s="310">
        <f t="shared" si="5"/>
        <v>2271.620591126669</v>
      </c>
      <c r="M30" s="310">
        <f>IF(D30&lt;&gt;0,('ごみ搬入量内訳'!BR30+'ごみ処理概要'!J30)/'ごみ処理概要'!D30/365*1000000,"-")</f>
        <v>999.145558281194</v>
      </c>
      <c r="N30" s="310">
        <f>IF(D30&lt;&gt;0,'ごみ搬入量内訳'!CM30/'ごみ処理概要'!D30/365*1000000,"-")</f>
        <v>1272.4750328454747</v>
      </c>
      <c r="O30" s="310">
        <f>'ごみ搬入量内訳'!DH30</f>
        <v>0</v>
      </c>
      <c r="P30" s="310">
        <f>'ごみ処理量内訳'!E30</f>
        <v>4143</v>
      </c>
      <c r="Q30" s="310">
        <f>'ごみ処理量内訳'!N30</f>
        <v>0</v>
      </c>
      <c r="R30" s="310">
        <f t="shared" si="6"/>
        <v>439</v>
      </c>
      <c r="S30" s="310">
        <f>'ごみ処理量内訳'!G30</f>
        <v>0</v>
      </c>
      <c r="T30" s="310">
        <f>'ごみ処理量内訳'!L30</f>
        <v>439</v>
      </c>
      <c r="U30" s="310">
        <f>'ごみ処理量内訳'!H30</f>
        <v>0</v>
      </c>
      <c r="V30" s="310">
        <f>'ごみ処理量内訳'!I30</f>
        <v>0</v>
      </c>
      <c r="W30" s="310">
        <f>'ごみ処理量内訳'!J30</f>
        <v>0</v>
      </c>
      <c r="X30" s="310">
        <f>'ごみ処理量内訳'!K30</f>
        <v>0</v>
      </c>
      <c r="Y30" s="310">
        <f>'ごみ処理量内訳'!M30</f>
        <v>0</v>
      </c>
      <c r="Z30" s="310">
        <f>'資源化量内訳'!Y30</f>
        <v>6</v>
      </c>
      <c r="AA30" s="310">
        <f t="shared" si="7"/>
        <v>4588</v>
      </c>
      <c r="AB30" s="311">
        <f t="shared" si="8"/>
        <v>100</v>
      </c>
      <c r="AC30" s="310">
        <f>'施設資源化量内訳'!Y30</f>
        <v>472</v>
      </c>
      <c r="AD30" s="310">
        <f>'施設資源化量内訳'!AT30</f>
        <v>0</v>
      </c>
      <c r="AE30" s="310">
        <f>'施設資源化量内訳'!BO30</f>
        <v>0</v>
      </c>
      <c r="AF30" s="310">
        <f>'施設資源化量内訳'!CJ30</f>
        <v>0</v>
      </c>
      <c r="AG30" s="310">
        <f>'施設資源化量内訳'!DE30</f>
        <v>0</v>
      </c>
      <c r="AH30" s="310">
        <f>'施設資源化量内訳'!DZ30</f>
        <v>0</v>
      </c>
      <c r="AI30" s="310">
        <f>'施設資源化量内訳'!EU30</f>
        <v>247</v>
      </c>
      <c r="AJ30" s="310">
        <f t="shared" si="9"/>
        <v>719</v>
      </c>
      <c r="AK30" s="311">
        <f t="shared" si="10"/>
        <v>21.88068756319515</v>
      </c>
      <c r="AL30" s="311">
        <f>IF((AA30+J30)&lt;&gt;0,('資源化量内訳'!D30-'資源化量内訳'!R30-'資源化量内訳'!T30-'資源化量内訳'!V30-'資源化量内訳'!U30)/(AA30+J30)*100,"-")</f>
        <v>21.88068756319515</v>
      </c>
      <c r="AM30" s="310">
        <f>'ごみ処理量内訳'!AA30</f>
        <v>0</v>
      </c>
      <c r="AN30" s="310">
        <f>'ごみ処理量内訳'!AB30</f>
        <v>472</v>
      </c>
      <c r="AO30" s="310">
        <f>'ごみ処理量内訳'!AC30</f>
        <v>86</v>
      </c>
      <c r="AP30" s="310">
        <f t="shared" si="11"/>
        <v>558</v>
      </c>
    </row>
    <row r="31" spans="1:42" s="282" customFormat="1" ht="12" customHeight="1">
      <c r="A31" s="277" t="s">
        <v>563</v>
      </c>
      <c r="B31" s="278" t="s">
        <v>610</v>
      </c>
      <c r="C31" s="277" t="s">
        <v>611</v>
      </c>
      <c r="D31" s="310">
        <f t="shared" si="3"/>
        <v>3204</v>
      </c>
      <c r="E31" s="310">
        <v>3204</v>
      </c>
      <c r="F31" s="310">
        <v>0</v>
      </c>
      <c r="G31" s="310">
        <v>20</v>
      </c>
      <c r="H31" s="310">
        <f>SUM('ごみ搬入量内訳'!E31,+'ごみ搬入量内訳'!AD31)</f>
        <v>1043</v>
      </c>
      <c r="I31" s="310">
        <f>'ごみ搬入量内訳'!BC31</f>
        <v>0</v>
      </c>
      <c r="J31" s="310">
        <f>'資源化量内訳'!BO31</f>
        <v>0</v>
      </c>
      <c r="K31" s="310">
        <f t="shared" si="4"/>
        <v>1043</v>
      </c>
      <c r="L31" s="310">
        <f t="shared" si="5"/>
        <v>891.8646212781968</v>
      </c>
      <c r="M31" s="310">
        <f>IF(D31&lt;&gt;0,('ごみ搬入量内訳'!BR31+'ごみ処理概要'!J31)/'ごみ処理概要'!D31/365*1000000,"-")</f>
        <v>580.6098541207052</v>
      </c>
      <c r="N31" s="310">
        <f>IF(D31&lt;&gt;0,'ごみ搬入量内訳'!CM31/'ごみ処理概要'!D31/365*1000000,"-")</f>
        <v>311.25476715749153</v>
      </c>
      <c r="O31" s="310">
        <f>'ごみ搬入量内訳'!DH31</f>
        <v>0</v>
      </c>
      <c r="P31" s="310">
        <f>'ごみ処理量内訳'!E31</f>
        <v>721</v>
      </c>
      <c r="Q31" s="310">
        <f>'ごみ処理量内訳'!N31</f>
        <v>0</v>
      </c>
      <c r="R31" s="310">
        <f t="shared" si="6"/>
        <v>322</v>
      </c>
      <c r="S31" s="310">
        <f>'ごみ処理量内訳'!G31</f>
        <v>104</v>
      </c>
      <c r="T31" s="310">
        <f>'ごみ処理量内訳'!L31</f>
        <v>218</v>
      </c>
      <c r="U31" s="310">
        <f>'ごみ処理量内訳'!H31</f>
        <v>0</v>
      </c>
      <c r="V31" s="310">
        <f>'ごみ処理量内訳'!I31</f>
        <v>0</v>
      </c>
      <c r="W31" s="310">
        <f>'ごみ処理量内訳'!J31</f>
        <v>0</v>
      </c>
      <c r="X31" s="310">
        <f>'ごみ処理量内訳'!K31</f>
        <v>0</v>
      </c>
      <c r="Y31" s="310">
        <f>'ごみ処理量内訳'!M31</f>
        <v>0</v>
      </c>
      <c r="Z31" s="310">
        <f>'資源化量内訳'!Y31</f>
        <v>0</v>
      </c>
      <c r="AA31" s="310">
        <f t="shared" si="7"/>
        <v>1043</v>
      </c>
      <c r="AB31" s="311">
        <f t="shared" si="8"/>
        <v>100</v>
      </c>
      <c r="AC31" s="310">
        <f>'施設資源化量内訳'!Y31</f>
        <v>0</v>
      </c>
      <c r="AD31" s="310">
        <f>'施設資源化量内訳'!AT31</f>
        <v>38</v>
      </c>
      <c r="AE31" s="310">
        <f>'施設資源化量内訳'!BO31</f>
        <v>0</v>
      </c>
      <c r="AF31" s="310">
        <f>'施設資源化量内訳'!CJ31</f>
        <v>0</v>
      </c>
      <c r="AG31" s="310">
        <f>'施設資源化量内訳'!DE31</f>
        <v>0</v>
      </c>
      <c r="AH31" s="310">
        <f>'施設資源化量内訳'!DZ31</f>
        <v>0</v>
      </c>
      <c r="AI31" s="310">
        <f>'施設資源化量内訳'!EU31</f>
        <v>149</v>
      </c>
      <c r="AJ31" s="310">
        <f t="shared" si="9"/>
        <v>187</v>
      </c>
      <c r="AK31" s="311">
        <f t="shared" si="10"/>
        <v>17.929050814956852</v>
      </c>
      <c r="AL31" s="311">
        <f>IF((AA31+J31)&lt;&gt;0,('資源化量内訳'!D31-'資源化量内訳'!R31-'資源化量内訳'!T31-'資源化量内訳'!V31-'資源化量内訳'!U31)/(AA31+J31)*100,"-")</f>
        <v>17.929050814956852</v>
      </c>
      <c r="AM31" s="310">
        <f>'ごみ処理量内訳'!AA31</f>
        <v>0</v>
      </c>
      <c r="AN31" s="310">
        <f>'ごみ処理量内訳'!AB31</f>
        <v>30</v>
      </c>
      <c r="AO31" s="310">
        <f>'ごみ処理量内訳'!AC31</f>
        <v>69</v>
      </c>
      <c r="AP31" s="310">
        <f t="shared" si="11"/>
        <v>99</v>
      </c>
    </row>
    <row r="32" spans="1:42" s="282" customFormat="1" ht="12" customHeight="1">
      <c r="A32" s="277" t="s">
        <v>563</v>
      </c>
      <c r="B32" s="278" t="s">
        <v>612</v>
      </c>
      <c r="C32" s="277" t="s">
        <v>613</v>
      </c>
      <c r="D32" s="310">
        <f t="shared" si="3"/>
        <v>26324</v>
      </c>
      <c r="E32" s="310">
        <v>26324</v>
      </c>
      <c r="F32" s="310">
        <v>0</v>
      </c>
      <c r="G32" s="310">
        <v>154</v>
      </c>
      <c r="H32" s="310">
        <f>SUM('ごみ搬入量内訳'!E32,+'ごみ搬入量内訳'!AD32)</f>
        <v>11534</v>
      </c>
      <c r="I32" s="310">
        <f>'ごみ搬入量内訳'!BC32</f>
        <v>1060</v>
      </c>
      <c r="J32" s="310">
        <f>'資源化量内訳'!BO32</f>
        <v>433</v>
      </c>
      <c r="K32" s="310">
        <f t="shared" si="4"/>
        <v>13027</v>
      </c>
      <c r="L32" s="310">
        <f t="shared" si="5"/>
        <v>1355.8126029062494</v>
      </c>
      <c r="M32" s="310">
        <f>IF(D32&lt;&gt;0,('ごみ搬入量内訳'!BR32+'ごみ処理概要'!J32)/'ごみ処理概要'!D32/365*1000000,"-")</f>
        <v>749.7715507282276</v>
      </c>
      <c r="N32" s="310">
        <f>IF(D32&lt;&gt;0,'ごみ搬入量内訳'!CM32/'ごみ処理概要'!D32/365*1000000,"-")</f>
        <v>606.0410521780218</v>
      </c>
      <c r="O32" s="310">
        <f>'ごみ搬入量内訳'!DH32</f>
        <v>0</v>
      </c>
      <c r="P32" s="310">
        <f>'ごみ処理量内訳'!E32</f>
        <v>10794</v>
      </c>
      <c r="Q32" s="310">
        <f>'ごみ処理量内訳'!N32</f>
        <v>0</v>
      </c>
      <c r="R32" s="310">
        <f t="shared" si="6"/>
        <v>1677</v>
      </c>
      <c r="S32" s="310">
        <f>'ごみ処理量内訳'!G32</f>
        <v>711</v>
      </c>
      <c r="T32" s="310">
        <f>'ごみ処理量内訳'!L32</f>
        <v>966</v>
      </c>
      <c r="U32" s="310">
        <f>'ごみ処理量内訳'!H32</f>
        <v>0</v>
      </c>
      <c r="V32" s="310">
        <f>'ごみ処理量内訳'!I32</f>
        <v>0</v>
      </c>
      <c r="W32" s="310">
        <f>'ごみ処理量内訳'!J32</f>
        <v>0</v>
      </c>
      <c r="X32" s="310">
        <f>'ごみ処理量内訳'!K32</f>
        <v>0</v>
      </c>
      <c r="Y32" s="310">
        <f>'ごみ処理量内訳'!M32</f>
        <v>0</v>
      </c>
      <c r="Z32" s="310">
        <f>'資源化量内訳'!Y32</f>
        <v>102</v>
      </c>
      <c r="AA32" s="310">
        <f t="shared" si="7"/>
        <v>12573</v>
      </c>
      <c r="AB32" s="311">
        <f t="shared" si="8"/>
        <v>100</v>
      </c>
      <c r="AC32" s="310">
        <f>'施設資源化量内訳'!Y32</f>
        <v>0</v>
      </c>
      <c r="AD32" s="310">
        <f>'施設資源化量内訳'!AT32</f>
        <v>319</v>
      </c>
      <c r="AE32" s="310">
        <f>'施設資源化量内訳'!BO32</f>
        <v>0</v>
      </c>
      <c r="AF32" s="310">
        <f>'施設資源化量内訳'!CJ32</f>
        <v>0</v>
      </c>
      <c r="AG32" s="310">
        <f>'施設資源化量内訳'!DE32</f>
        <v>0</v>
      </c>
      <c r="AH32" s="310">
        <f>'施設資源化量内訳'!DZ32</f>
        <v>0</v>
      </c>
      <c r="AI32" s="310">
        <f>'施設資源化量内訳'!EU32</f>
        <v>379</v>
      </c>
      <c r="AJ32" s="310">
        <f t="shared" si="9"/>
        <v>698</v>
      </c>
      <c r="AK32" s="311">
        <f t="shared" si="10"/>
        <v>9.48023988928187</v>
      </c>
      <c r="AL32" s="311">
        <f>IF((AA32+J32)&lt;&gt;0,('資源化量内訳'!D32-'資源化量内訳'!R32-'資源化量内訳'!T32-'資源化量内訳'!V32-'資源化量内訳'!U32)/(AA32+J32)*100,"-")</f>
        <v>9.48023988928187</v>
      </c>
      <c r="AM32" s="310">
        <f>'ごみ処理量内訳'!AA32</f>
        <v>0</v>
      </c>
      <c r="AN32" s="310">
        <f>'ごみ処理量内訳'!AB32</f>
        <v>947</v>
      </c>
      <c r="AO32" s="310">
        <f>'ごみ処理量内訳'!AC32</f>
        <v>0</v>
      </c>
      <c r="AP32" s="310">
        <f t="shared" si="11"/>
        <v>947</v>
      </c>
    </row>
    <row r="33" spans="1:42" s="282" customFormat="1" ht="12" customHeight="1">
      <c r="A33" s="277" t="s">
        <v>563</v>
      </c>
      <c r="B33" s="278" t="s">
        <v>614</v>
      </c>
      <c r="C33" s="277" t="s">
        <v>615</v>
      </c>
      <c r="D33" s="310">
        <f t="shared" si="3"/>
        <v>782</v>
      </c>
      <c r="E33" s="310">
        <v>782</v>
      </c>
      <c r="F33" s="310">
        <v>0</v>
      </c>
      <c r="G33" s="310">
        <v>1</v>
      </c>
      <c r="H33" s="310">
        <f>SUM('ごみ搬入量内訳'!E33,+'ごみ搬入量内訳'!AD33)</f>
        <v>237</v>
      </c>
      <c r="I33" s="310">
        <f>'ごみ搬入量内訳'!BC33</f>
        <v>0</v>
      </c>
      <c r="J33" s="310">
        <f>'資源化量内訳'!BO33</f>
        <v>0</v>
      </c>
      <c r="K33" s="310">
        <f t="shared" si="4"/>
        <v>237</v>
      </c>
      <c r="L33" s="310">
        <f t="shared" si="5"/>
        <v>830.326174543671</v>
      </c>
      <c r="M33" s="310">
        <f>IF(D33&lt;&gt;0,('ごみ搬入量内訳'!BR33+'ごみ処理概要'!J33)/'ごみ処理概要'!D33/365*1000000,"-")</f>
        <v>802.2982867953614</v>
      </c>
      <c r="N33" s="310">
        <f>IF(D33&lt;&gt;0,'ごみ搬入量内訳'!CM33/'ごみ処理概要'!D33/365*1000000,"-")</f>
        <v>28.02788774830957</v>
      </c>
      <c r="O33" s="310">
        <f>'ごみ搬入量内訳'!DH33</f>
        <v>0</v>
      </c>
      <c r="P33" s="310">
        <f>'ごみ処理量内訳'!E33</f>
        <v>128</v>
      </c>
      <c r="Q33" s="310">
        <f>'ごみ処理量内訳'!N33</f>
        <v>0</v>
      </c>
      <c r="R33" s="310">
        <f t="shared" si="6"/>
        <v>109</v>
      </c>
      <c r="S33" s="310">
        <f>'ごみ処理量内訳'!G33</f>
        <v>25</v>
      </c>
      <c r="T33" s="310">
        <f>'ごみ処理量内訳'!L33</f>
        <v>32</v>
      </c>
      <c r="U33" s="310">
        <f>'ごみ処理量内訳'!H33</f>
        <v>52</v>
      </c>
      <c r="V33" s="310">
        <f>'ごみ処理量内訳'!I33</f>
        <v>0</v>
      </c>
      <c r="W33" s="310">
        <f>'ごみ処理量内訳'!J33</f>
        <v>0</v>
      </c>
      <c r="X33" s="310">
        <f>'ごみ処理量内訳'!K33</f>
        <v>0</v>
      </c>
      <c r="Y33" s="310">
        <f>'ごみ処理量内訳'!M33</f>
        <v>0</v>
      </c>
      <c r="Z33" s="310">
        <f>'資源化量内訳'!Y33</f>
        <v>0</v>
      </c>
      <c r="AA33" s="310">
        <f t="shared" si="7"/>
        <v>237</v>
      </c>
      <c r="AB33" s="311">
        <f t="shared" si="8"/>
        <v>100</v>
      </c>
      <c r="AC33" s="310">
        <f>'施設資源化量内訳'!Y33</f>
        <v>0</v>
      </c>
      <c r="AD33" s="310">
        <f>'施設資源化量内訳'!AT33</f>
        <v>0</v>
      </c>
      <c r="AE33" s="310">
        <f>'施設資源化量内訳'!BO33</f>
        <v>52</v>
      </c>
      <c r="AF33" s="310">
        <f>'施設資源化量内訳'!CJ33</f>
        <v>0</v>
      </c>
      <c r="AG33" s="310">
        <f>'施設資源化量内訳'!DE33</f>
        <v>0</v>
      </c>
      <c r="AH33" s="310">
        <f>'施設資源化量内訳'!DZ33</f>
        <v>0</v>
      </c>
      <c r="AI33" s="310">
        <f>'施設資源化量内訳'!EU33</f>
        <v>32</v>
      </c>
      <c r="AJ33" s="310">
        <f t="shared" si="9"/>
        <v>84</v>
      </c>
      <c r="AK33" s="311">
        <f t="shared" si="10"/>
        <v>35.44303797468354</v>
      </c>
      <c r="AL33" s="311">
        <f>IF((AA33+J33)&lt;&gt;0,('資源化量内訳'!D33-'資源化量内訳'!R33-'資源化量内訳'!T33-'資源化量内訳'!V33-'資源化量内訳'!U33)/(AA33+J33)*100,"-")</f>
        <v>35.44303797468354</v>
      </c>
      <c r="AM33" s="310">
        <f>'ごみ処理量内訳'!AA33</f>
        <v>0</v>
      </c>
      <c r="AN33" s="310">
        <f>'ごみ処理量内訳'!AB33</f>
        <v>19</v>
      </c>
      <c r="AO33" s="310">
        <f>'ごみ処理量内訳'!AC33</f>
        <v>25</v>
      </c>
      <c r="AP33" s="310">
        <f t="shared" si="11"/>
        <v>44</v>
      </c>
    </row>
    <row r="34" spans="1:42" s="282" customFormat="1" ht="12" customHeight="1">
      <c r="A34" s="277" t="s">
        <v>563</v>
      </c>
      <c r="B34" s="278" t="s">
        <v>616</v>
      </c>
      <c r="C34" s="277" t="s">
        <v>617</v>
      </c>
      <c r="D34" s="310">
        <f t="shared" si="3"/>
        <v>648</v>
      </c>
      <c r="E34" s="310">
        <v>648</v>
      </c>
      <c r="F34" s="310">
        <v>0</v>
      </c>
      <c r="G34" s="310">
        <v>3</v>
      </c>
      <c r="H34" s="310">
        <f>SUM('ごみ搬入量内訳'!E34,+'ごみ搬入量内訳'!AD34)</f>
        <v>296</v>
      </c>
      <c r="I34" s="310">
        <f>'ごみ搬入量内訳'!BC34</f>
        <v>0</v>
      </c>
      <c r="J34" s="310">
        <f>'資源化量内訳'!BO34</f>
        <v>0</v>
      </c>
      <c r="K34" s="310">
        <f t="shared" si="4"/>
        <v>296</v>
      </c>
      <c r="L34" s="310">
        <f t="shared" si="5"/>
        <v>1251.4797902925754</v>
      </c>
      <c r="M34" s="310">
        <f>IF(D34&lt;&gt;0,('ごみ搬入量内訳'!BR34+'ごみ処理概要'!J34)/'ごみ処理概要'!D34/365*1000000,"-")</f>
        <v>1251.4797902925754</v>
      </c>
      <c r="N34" s="310">
        <f>IF(D34&lt;&gt;0,'ごみ搬入量内訳'!CM34/'ごみ処理概要'!D34/365*1000000,"-")</f>
        <v>0</v>
      </c>
      <c r="O34" s="310">
        <f>'ごみ搬入量内訳'!DH34</f>
        <v>0</v>
      </c>
      <c r="P34" s="310">
        <f>'ごみ処理量内訳'!E34</f>
        <v>178</v>
      </c>
      <c r="Q34" s="310">
        <f>'ごみ処理量内訳'!N34</f>
        <v>0</v>
      </c>
      <c r="R34" s="310">
        <f t="shared" si="6"/>
        <v>151</v>
      </c>
      <c r="S34" s="310">
        <f>'ごみ処理量内訳'!G34</f>
        <v>78</v>
      </c>
      <c r="T34" s="310">
        <f>'ごみ処理量内訳'!L34</f>
        <v>73</v>
      </c>
      <c r="U34" s="310">
        <f>'ごみ処理量内訳'!H34</f>
        <v>0</v>
      </c>
      <c r="V34" s="310">
        <f>'ごみ処理量内訳'!I34</f>
        <v>0</v>
      </c>
      <c r="W34" s="310">
        <f>'ごみ処理量内訳'!J34</f>
        <v>0</v>
      </c>
      <c r="X34" s="310">
        <f>'ごみ処理量内訳'!K34</f>
        <v>0</v>
      </c>
      <c r="Y34" s="310">
        <f>'ごみ処理量内訳'!M34</f>
        <v>0</v>
      </c>
      <c r="Z34" s="310">
        <f>'資源化量内訳'!Y34</f>
        <v>0</v>
      </c>
      <c r="AA34" s="310">
        <f t="shared" si="7"/>
        <v>329</v>
      </c>
      <c r="AB34" s="311">
        <f t="shared" si="8"/>
        <v>100</v>
      </c>
      <c r="AC34" s="310">
        <f>'施設資源化量内訳'!Y34</f>
        <v>0</v>
      </c>
      <c r="AD34" s="310">
        <f>'施設資源化量内訳'!AT34</f>
        <v>0</v>
      </c>
      <c r="AE34" s="310">
        <f>'施設資源化量内訳'!BO34</f>
        <v>0</v>
      </c>
      <c r="AF34" s="310">
        <f>'施設資源化量内訳'!CJ34</f>
        <v>0</v>
      </c>
      <c r="AG34" s="310">
        <f>'施設資源化量内訳'!DE34</f>
        <v>0</v>
      </c>
      <c r="AH34" s="310">
        <f>'施設資源化量内訳'!DZ34</f>
        <v>0</v>
      </c>
      <c r="AI34" s="310">
        <f>'施設資源化量内訳'!EU34</f>
        <v>73</v>
      </c>
      <c r="AJ34" s="310">
        <f t="shared" si="9"/>
        <v>73</v>
      </c>
      <c r="AK34" s="311">
        <f t="shared" si="10"/>
        <v>22.188449848024316</v>
      </c>
      <c r="AL34" s="311">
        <f>IF((AA34+J34)&lt;&gt;0,('資源化量内訳'!D34-'資源化量内訳'!R34-'資源化量内訳'!T34-'資源化量内訳'!V34-'資源化量内訳'!U34)/(AA34+J34)*100,"-")</f>
        <v>22.188449848024316</v>
      </c>
      <c r="AM34" s="310">
        <f>'ごみ処理量内訳'!AA34</f>
        <v>0</v>
      </c>
      <c r="AN34" s="310">
        <f>'ごみ処理量内訳'!AB34</f>
        <v>26</v>
      </c>
      <c r="AO34" s="310">
        <f>'ごみ処理量内訳'!AC34</f>
        <v>56</v>
      </c>
      <c r="AP34" s="310">
        <f t="shared" si="11"/>
        <v>82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17" width="11" style="307" customWidth="1"/>
    <col min="118" max="16384" width="9" style="309" customWidth="1"/>
  </cols>
  <sheetData>
    <row r="1" spans="1:112" s="175" customFormat="1" ht="17.25">
      <c r="A1" s="249" t="s">
        <v>558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9"/>
      <c r="B3" s="319"/>
      <c r="C3" s="321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19"/>
      <c r="B4" s="319"/>
      <c r="C4" s="321"/>
      <c r="D4" s="198"/>
      <c r="E4" s="217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7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2"/>
      <c r="DJ4" s="342"/>
      <c r="DK4" s="342"/>
      <c r="DL4" s="342"/>
      <c r="DM4" s="342"/>
    </row>
    <row r="5" spans="1:117" s="175" customFormat="1" ht="25.5" customHeight="1">
      <c r="A5" s="319"/>
      <c r="B5" s="319"/>
      <c r="C5" s="321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0"/>
      <c r="B6" s="320"/>
      <c r="C6" s="346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563</v>
      </c>
      <c r="B7" s="272" t="s">
        <v>564</v>
      </c>
      <c r="C7" s="273" t="s">
        <v>300</v>
      </c>
      <c r="D7" s="290">
        <f aca="true" t="shared" si="0" ref="D7:AI7">SUM(D8:D34)</f>
        <v>300776</v>
      </c>
      <c r="E7" s="290">
        <f t="shared" si="0"/>
        <v>203281</v>
      </c>
      <c r="F7" s="290">
        <f t="shared" si="0"/>
        <v>0</v>
      </c>
      <c r="G7" s="290">
        <f t="shared" si="0"/>
        <v>0</v>
      </c>
      <c r="H7" s="290">
        <f t="shared" si="0"/>
        <v>0</v>
      </c>
      <c r="I7" s="290">
        <f t="shared" si="0"/>
        <v>0</v>
      </c>
      <c r="J7" s="290">
        <f t="shared" si="0"/>
        <v>160897</v>
      </c>
      <c r="K7" s="290">
        <f t="shared" si="0"/>
        <v>13407</v>
      </c>
      <c r="L7" s="290">
        <f t="shared" si="0"/>
        <v>147490</v>
      </c>
      <c r="M7" s="290">
        <f t="shared" si="0"/>
        <v>0</v>
      </c>
      <c r="N7" s="290">
        <f t="shared" si="0"/>
        <v>12089</v>
      </c>
      <c r="O7" s="290">
        <f t="shared" si="0"/>
        <v>417</v>
      </c>
      <c r="P7" s="290">
        <f t="shared" si="0"/>
        <v>11672</v>
      </c>
      <c r="Q7" s="290">
        <f t="shared" si="0"/>
        <v>0</v>
      </c>
      <c r="R7" s="290">
        <f t="shared" si="0"/>
        <v>26924</v>
      </c>
      <c r="S7" s="290">
        <f t="shared" si="0"/>
        <v>1949</v>
      </c>
      <c r="T7" s="290">
        <f t="shared" si="0"/>
        <v>24975</v>
      </c>
      <c r="U7" s="290">
        <f t="shared" si="0"/>
        <v>0</v>
      </c>
      <c r="V7" s="290">
        <f t="shared" si="0"/>
        <v>83</v>
      </c>
      <c r="W7" s="290">
        <f t="shared" si="0"/>
        <v>8</v>
      </c>
      <c r="X7" s="290">
        <f t="shared" si="0"/>
        <v>75</v>
      </c>
      <c r="Y7" s="290">
        <f t="shared" si="0"/>
        <v>0</v>
      </c>
      <c r="Z7" s="290">
        <f t="shared" si="0"/>
        <v>3288</v>
      </c>
      <c r="AA7" s="290">
        <f t="shared" si="0"/>
        <v>90</v>
      </c>
      <c r="AB7" s="290">
        <f t="shared" si="0"/>
        <v>3198</v>
      </c>
      <c r="AC7" s="290">
        <f t="shared" si="0"/>
        <v>0</v>
      </c>
      <c r="AD7" s="290">
        <f t="shared" si="0"/>
        <v>69098</v>
      </c>
      <c r="AE7" s="290">
        <f t="shared" si="0"/>
        <v>0</v>
      </c>
      <c r="AF7" s="290">
        <f t="shared" si="0"/>
        <v>0</v>
      </c>
      <c r="AG7" s="290">
        <f t="shared" si="0"/>
        <v>0</v>
      </c>
      <c r="AH7" s="290">
        <f t="shared" si="0"/>
        <v>0</v>
      </c>
      <c r="AI7" s="290">
        <f t="shared" si="0"/>
        <v>64840</v>
      </c>
      <c r="AJ7" s="290">
        <f aca="true" t="shared" si="1" ref="AJ7:BO7">SUM(AJ8:AJ34)</f>
        <v>0</v>
      </c>
      <c r="AK7" s="290">
        <f t="shared" si="1"/>
        <v>5</v>
      </c>
      <c r="AL7" s="290">
        <f t="shared" si="1"/>
        <v>64835</v>
      </c>
      <c r="AM7" s="290">
        <f t="shared" si="1"/>
        <v>1266</v>
      </c>
      <c r="AN7" s="290">
        <f t="shared" si="1"/>
        <v>0</v>
      </c>
      <c r="AO7" s="290">
        <f t="shared" si="1"/>
        <v>27</v>
      </c>
      <c r="AP7" s="290">
        <f t="shared" si="1"/>
        <v>1239</v>
      </c>
      <c r="AQ7" s="290">
        <f t="shared" si="1"/>
        <v>2901</v>
      </c>
      <c r="AR7" s="290">
        <f t="shared" si="1"/>
        <v>92</v>
      </c>
      <c r="AS7" s="290">
        <f t="shared" si="1"/>
        <v>3</v>
      </c>
      <c r="AT7" s="290">
        <f t="shared" si="1"/>
        <v>2806</v>
      </c>
      <c r="AU7" s="290">
        <f t="shared" si="1"/>
        <v>0</v>
      </c>
      <c r="AV7" s="290">
        <f t="shared" si="1"/>
        <v>0</v>
      </c>
      <c r="AW7" s="290">
        <f t="shared" si="1"/>
        <v>0</v>
      </c>
      <c r="AX7" s="290">
        <f t="shared" si="1"/>
        <v>0</v>
      </c>
      <c r="AY7" s="290">
        <f t="shared" si="1"/>
        <v>91</v>
      </c>
      <c r="AZ7" s="290">
        <f t="shared" si="1"/>
        <v>0</v>
      </c>
      <c r="BA7" s="290">
        <f t="shared" si="1"/>
        <v>11</v>
      </c>
      <c r="BB7" s="290">
        <f t="shared" si="1"/>
        <v>80</v>
      </c>
      <c r="BC7" s="290">
        <f t="shared" si="1"/>
        <v>28397</v>
      </c>
      <c r="BD7" s="290">
        <f t="shared" si="1"/>
        <v>11206</v>
      </c>
      <c r="BE7" s="290">
        <f t="shared" si="1"/>
        <v>0</v>
      </c>
      <c r="BF7" s="290">
        <f t="shared" si="1"/>
        <v>6122</v>
      </c>
      <c r="BG7" s="290">
        <f t="shared" si="1"/>
        <v>1349</v>
      </c>
      <c r="BH7" s="290">
        <f t="shared" si="1"/>
        <v>1463</v>
      </c>
      <c r="BI7" s="290">
        <f t="shared" si="1"/>
        <v>0</v>
      </c>
      <c r="BJ7" s="290">
        <f t="shared" si="1"/>
        <v>2272</v>
      </c>
      <c r="BK7" s="290">
        <f t="shared" si="1"/>
        <v>17191</v>
      </c>
      <c r="BL7" s="290">
        <f t="shared" si="1"/>
        <v>0</v>
      </c>
      <c r="BM7" s="290">
        <f t="shared" si="1"/>
        <v>14709</v>
      </c>
      <c r="BN7" s="290">
        <f t="shared" si="1"/>
        <v>925</v>
      </c>
      <c r="BO7" s="290">
        <f t="shared" si="1"/>
        <v>868</v>
      </c>
      <c r="BP7" s="290">
        <f aca="true" t="shared" si="2" ref="BP7:CU7">SUM(BP8:BP34)</f>
        <v>0</v>
      </c>
      <c r="BQ7" s="290">
        <f t="shared" si="2"/>
        <v>689</v>
      </c>
      <c r="BR7" s="290">
        <f t="shared" si="2"/>
        <v>214487</v>
      </c>
      <c r="BS7" s="290">
        <f t="shared" si="2"/>
        <v>0</v>
      </c>
      <c r="BT7" s="290">
        <f t="shared" si="2"/>
        <v>167019</v>
      </c>
      <c r="BU7" s="290">
        <f t="shared" si="2"/>
        <v>13438</v>
      </c>
      <c r="BV7" s="290">
        <f t="shared" si="2"/>
        <v>28387</v>
      </c>
      <c r="BW7" s="290">
        <f t="shared" si="2"/>
        <v>83</v>
      </c>
      <c r="BX7" s="290">
        <f t="shared" si="2"/>
        <v>5560</v>
      </c>
      <c r="BY7" s="290">
        <f t="shared" si="2"/>
        <v>203281</v>
      </c>
      <c r="BZ7" s="290">
        <f t="shared" si="2"/>
        <v>0</v>
      </c>
      <c r="CA7" s="290">
        <f t="shared" si="2"/>
        <v>160897</v>
      </c>
      <c r="CB7" s="290">
        <f t="shared" si="2"/>
        <v>12089</v>
      </c>
      <c r="CC7" s="290">
        <f t="shared" si="2"/>
        <v>26924</v>
      </c>
      <c r="CD7" s="290">
        <f t="shared" si="2"/>
        <v>83</v>
      </c>
      <c r="CE7" s="290">
        <f t="shared" si="2"/>
        <v>3288</v>
      </c>
      <c r="CF7" s="290">
        <f t="shared" si="2"/>
        <v>11206</v>
      </c>
      <c r="CG7" s="290">
        <f t="shared" si="2"/>
        <v>0</v>
      </c>
      <c r="CH7" s="290">
        <f t="shared" si="2"/>
        <v>6122</v>
      </c>
      <c r="CI7" s="290">
        <f t="shared" si="2"/>
        <v>1349</v>
      </c>
      <c r="CJ7" s="290">
        <f t="shared" si="2"/>
        <v>1463</v>
      </c>
      <c r="CK7" s="290">
        <f t="shared" si="2"/>
        <v>0</v>
      </c>
      <c r="CL7" s="290">
        <f t="shared" si="2"/>
        <v>2272</v>
      </c>
      <c r="CM7" s="290">
        <f t="shared" si="2"/>
        <v>86289</v>
      </c>
      <c r="CN7" s="290">
        <f t="shared" si="2"/>
        <v>0</v>
      </c>
      <c r="CO7" s="290">
        <f t="shared" si="2"/>
        <v>79549</v>
      </c>
      <c r="CP7" s="290">
        <f t="shared" si="2"/>
        <v>2191</v>
      </c>
      <c r="CQ7" s="290">
        <f t="shared" si="2"/>
        <v>3769</v>
      </c>
      <c r="CR7" s="290">
        <f t="shared" si="2"/>
        <v>0</v>
      </c>
      <c r="CS7" s="290">
        <f t="shared" si="2"/>
        <v>780</v>
      </c>
      <c r="CT7" s="290">
        <f t="shared" si="2"/>
        <v>69098</v>
      </c>
      <c r="CU7" s="290">
        <f t="shared" si="2"/>
        <v>0</v>
      </c>
      <c r="CV7" s="290">
        <f aca="true" t="shared" si="3" ref="CV7:DM7">SUM(CV8:CV34)</f>
        <v>64840</v>
      </c>
      <c r="CW7" s="290">
        <f t="shared" si="3"/>
        <v>1266</v>
      </c>
      <c r="CX7" s="290">
        <f t="shared" si="3"/>
        <v>2901</v>
      </c>
      <c r="CY7" s="290">
        <f t="shared" si="3"/>
        <v>0</v>
      </c>
      <c r="CZ7" s="290">
        <f t="shared" si="3"/>
        <v>91</v>
      </c>
      <c r="DA7" s="290">
        <f t="shared" si="3"/>
        <v>17191</v>
      </c>
      <c r="DB7" s="290">
        <f t="shared" si="3"/>
        <v>0</v>
      </c>
      <c r="DC7" s="290">
        <f t="shared" si="3"/>
        <v>14709</v>
      </c>
      <c r="DD7" s="290">
        <f t="shared" si="3"/>
        <v>925</v>
      </c>
      <c r="DE7" s="290">
        <f t="shared" si="3"/>
        <v>868</v>
      </c>
      <c r="DF7" s="290">
        <f t="shared" si="3"/>
        <v>0</v>
      </c>
      <c r="DG7" s="290">
        <f t="shared" si="3"/>
        <v>689</v>
      </c>
      <c r="DH7" s="290">
        <f t="shared" si="3"/>
        <v>15</v>
      </c>
      <c r="DI7" s="290">
        <f t="shared" si="3"/>
        <v>46</v>
      </c>
      <c r="DJ7" s="290">
        <f t="shared" si="3"/>
        <v>22</v>
      </c>
      <c r="DK7" s="290">
        <f t="shared" si="3"/>
        <v>20</v>
      </c>
      <c r="DL7" s="290">
        <f t="shared" si="3"/>
        <v>0</v>
      </c>
      <c r="DM7" s="290">
        <f t="shared" si="3"/>
        <v>4</v>
      </c>
    </row>
    <row r="8" spans="1:117" s="282" customFormat="1" ht="12" customHeight="1">
      <c r="A8" s="277" t="s">
        <v>563</v>
      </c>
      <c r="B8" s="278" t="s">
        <v>567</v>
      </c>
      <c r="C8" s="277" t="s">
        <v>568</v>
      </c>
      <c r="D8" s="284">
        <f aca="true" t="shared" si="4" ref="D8:D34">SUM(E8,AD8,BC8)</f>
        <v>74540</v>
      </c>
      <c r="E8" s="285">
        <f aca="true" t="shared" si="5" ref="E8:E34">SUM(F8,J8,N8,R8,V8,Z8)</f>
        <v>45990</v>
      </c>
      <c r="F8" s="285">
        <f aca="true" t="shared" si="6" ref="F8:F34">SUM(G8:I8)</f>
        <v>0</v>
      </c>
      <c r="G8" s="285">
        <v>0</v>
      </c>
      <c r="H8" s="285">
        <v>0</v>
      </c>
      <c r="I8" s="285">
        <v>0</v>
      </c>
      <c r="J8" s="285">
        <f aca="true" t="shared" si="7" ref="J8:J34">SUM(K8:M8)</f>
        <v>36148</v>
      </c>
      <c r="K8" s="285">
        <v>9114</v>
      </c>
      <c r="L8" s="285">
        <v>27034</v>
      </c>
      <c r="M8" s="285">
        <v>0</v>
      </c>
      <c r="N8" s="285">
        <f aca="true" t="shared" si="8" ref="N8:N34">SUM(O8:Q8)</f>
        <v>4522</v>
      </c>
      <c r="O8" s="285">
        <v>100</v>
      </c>
      <c r="P8" s="285">
        <v>4422</v>
      </c>
      <c r="Q8" s="285">
        <v>0</v>
      </c>
      <c r="R8" s="285">
        <f aca="true" t="shared" si="9" ref="R8:R34">SUM(S8:U8)</f>
        <v>5320</v>
      </c>
      <c r="S8" s="285">
        <v>0</v>
      </c>
      <c r="T8" s="285">
        <v>5320</v>
      </c>
      <c r="U8" s="285">
        <v>0</v>
      </c>
      <c r="V8" s="285">
        <f aca="true" t="shared" si="10" ref="V8:V34">SUM(W8:Y8)</f>
        <v>0</v>
      </c>
      <c r="W8" s="285">
        <v>0</v>
      </c>
      <c r="X8" s="285">
        <v>0</v>
      </c>
      <c r="Y8" s="285">
        <v>0</v>
      </c>
      <c r="Z8" s="285">
        <f aca="true" t="shared" si="11" ref="Z8:Z34">SUM(AA8:AC8)</f>
        <v>0</v>
      </c>
      <c r="AA8" s="285">
        <v>0</v>
      </c>
      <c r="AB8" s="285">
        <v>0</v>
      </c>
      <c r="AC8" s="285">
        <v>0</v>
      </c>
      <c r="AD8" s="285">
        <f aca="true" t="shared" si="12" ref="AD8:AD34">SUM(AE8,AI8,AM8,AQ8,AU8,AY8)</f>
        <v>23036</v>
      </c>
      <c r="AE8" s="285">
        <f aca="true" t="shared" si="13" ref="AE8:AE34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34">SUM(AJ8:AL8)</f>
        <v>21180</v>
      </c>
      <c r="AJ8" s="285">
        <v>0</v>
      </c>
      <c r="AK8" s="285">
        <v>0</v>
      </c>
      <c r="AL8" s="285">
        <v>21180</v>
      </c>
      <c r="AM8" s="285">
        <f aca="true" t="shared" si="15" ref="AM8:AM34">SUM(AN8:AP8)</f>
        <v>629</v>
      </c>
      <c r="AN8" s="285">
        <v>0</v>
      </c>
      <c r="AO8" s="285">
        <v>0</v>
      </c>
      <c r="AP8" s="285">
        <v>629</v>
      </c>
      <c r="AQ8" s="285">
        <f aca="true" t="shared" si="16" ref="AQ8:AQ34">SUM(AR8:AT8)</f>
        <v>1227</v>
      </c>
      <c r="AR8" s="285">
        <v>0</v>
      </c>
      <c r="AS8" s="285">
        <v>0</v>
      </c>
      <c r="AT8" s="285">
        <v>1227</v>
      </c>
      <c r="AU8" s="285">
        <f aca="true" t="shared" si="17" ref="AU8:AU34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34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34">SUM(BD8,BK8)</f>
        <v>5514</v>
      </c>
      <c r="BD8" s="284">
        <f aca="true" t="shared" si="20" ref="BD8:BD34">SUM(BE8:BJ8)</f>
        <v>2378</v>
      </c>
      <c r="BE8" s="285">
        <v>0</v>
      </c>
      <c r="BF8" s="285">
        <v>1107</v>
      </c>
      <c r="BG8" s="285">
        <v>1044</v>
      </c>
      <c r="BH8" s="285">
        <v>227</v>
      </c>
      <c r="BI8" s="285">
        <v>0</v>
      </c>
      <c r="BJ8" s="285">
        <v>0</v>
      </c>
      <c r="BK8" s="284">
        <f aca="true" t="shared" si="21" ref="BK8:BK34">SUM(BL8:BQ8)</f>
        <v>3136</v>
      </c>
      <c r="BL8" s="285">
        <v>0</v>
      </c>
      <c r="BM8" s="285">
        <v>2348</v>
      </c>
      <c r="BN8" s="285">
        <v>540</v>
      </c>
      <c r="BO8" s="285">
        <v>248</v>
      </c>
      <c r="BP8" s="285">
        <v>0</v>
      </c>
      <c r="BQ8" s="285">
        <v>0</v>
      </c>
      <c r="BR8" s="285">
        <f aca="true" t="shared" si="22" ref="BR8:BR34">SUM(BY8,CF8)</f>
        <v>48368</v>
      </c>
      <c r="BS8" s="285">
        <f aca="true" t="shared" si="23" ref="BS8:BS34">SUM(BZ8,CG8)</f>
        <v>0</v>
      </c>
      <c r="BT8" s="285">
        <f aca="true" t="shared" si="24" ref="BT8:BT34">SUM(CA8,CH8)</f>
        <v>37255</v>
      </c>
      <c r="BU8" s="285">
        <f aca="true" t="shared" si="25" ref="BU8:BU34">SUM(CB8,CI8)</f>
        <v>5566</v>
      </c>
      <c r="BV8" s="285">
        <f aca="true" t="shared" si="26" ref="BV8:BV34">SUM(CC8,CJ8)</f>
        <v>5547</v>
      </c>
      <c r="BW8" s="285">
        <f aca="true" t="shared" si="27" ref="BW8:BW34">SUM(CD8,CK8)</f>
        <v>0</v>
      </c>
      <c r="BX8" s="285">
        <f aca="true" t="shared" si="28" ref="BX8:BX34">SUM(CE8,CL8)</f>
        <v>0</v>
      </c>
      <c r="BY8" s="284">
        <f aca="true" t="shared" si="29" ref="BY8:BY34">SUM(BZ8:CE8)</f>
        <v>45990</v>
      </c>
      <c r="BZ8" s="285">
        <f aca="true" t="shared" si="30" ref="BZ8:BZ34">F8</f>
        <v>0</v>
      </c>
      <c r="CA8" s="285">
        <f aca="true" t="shared" si="31" ref="CA8:CA34">J8</f>
        <v>36148</v>
      </c>
      <c r="CB8" s="285">
        <f aca="true" t="shared" si="32" ref="CB8:CB34">N8</f>
        <v>4522</v>
      </c>
      <c r="CC8" s="285">
        <f aca="true" t="shared" si="33" ref="CC8:CC34">R8</f>
        <v>5320</v>
      </c>
      <c r="CD8" s="285">
        <f aca="true" t="shared" si="34" ref="CD8:CD34">V8</f>
        <v>0</v>
      </c>
      <c r="CE8" s="285">
        <f aca="true" t="shared" si="35" ref="CE8:CE34">Z8</f>
        <v>0</v>
      </c>
      <c r="CF8" s="284">
        <f aca="true" t="shared" si="36" ref="CF8:CF34">SUM(CG8:CL8)</f>
        <v>2378</v>
      </c>
      <c r="CG8" s="285">
        <f aca="true" t="shared" si="37" ref="CG8:CG34">BE8</f>
        <v>0</v>
      </c>
      <c r="CH8" s="285">
        <f aca="true" t="shared" si="38" ref="CH8:CH34">BF8</f>
        <v>1107</v>
      </c>
      <c r="CI8" s="285">
        <f aca="true" t="shared" si="39" ref="CI8:CI34">BG8</f>
        <v>1044</v>
      </c>
      <c r="CJ8" s="285">
        <f aca="true" t="shared" si="40" ref="CJ8:CJ34">BH8</f>
        <v>227</v>
      </c>
      <c r="CK8" s="285">
        <f aca="true" t="shared" si="41" ref="CK8:CK34">BI8</f>
        <v>0</v>
      </c>
      <c r="CL8" s="285">
        <f aca="true" t="shared" si="42" ref="CL8:CL34">BJ8</f>
        <v>0</v>
      </c>
      <c r="CM8" s="285">
        <f aca="true" t="shared" si="43" ref="CM8:CM34">SUM(CT8,DA8)</f>
        <v>26172</v>
      </c>
      <c r="CN8" s="285">
        <f aca="true" t="shared" si="44" ref="CN8:CN34">SUM(CU8,DB8)</f>
        <v>0</v>
      </c>
      <c r="CO8" s="285">
        <f aca="true" t="shared" si="45" ref="CO8:CO34">SUM(CV8,DC8)</f>
        <v>23528</v>
      </c>
      <c r="CP8" s="285">
        <f aca="true" t="shared" si="46" ref="CP8:CP34">SUM(CW8,DD8)</f>
        <v>1169</v>
      </c>
      <c r="CQ8" s="285">
        <f aca="true" t="shared" si="47" ref="CQ8:CQ34">SUM(CX8,DE8)</f>
        <v>1475</v>
      </c>
      <c r="CR8" s="285">
        <f aca="true" t="shared" si="48" ref="CR8:CR34">SUM(CY8,DF8)</f>
        <v>0</v>
      </c>
      <c r="CS8" s="285">
        <f aca="true" t="shared" si="49" ref="CS8:CS34">SUM(CZ8,DG8)</f>
        <v>0</v>
      </c>
      <c r="CT8" s="284">
        <f aca="true" t="shared" si="50" ref="CT8:CT34">SUM(CU8:CZ8)</f>
        <v>23036</v>
      </c>
      <c r="CU8" s="285">
        <f aca="true" t="shared" si="51" ref="CU8:CU34">AE8</f>
        <v>0</v>
      </c>
      <c r="CV8" s="285">
        <f aca="true" t="shared" si="52" ref="CV8:CV34">AI8</f>
        <v>21180</v>
      </c>
      <c r="CW8" s="285">
        <f aca="true" t="shared" si="53" ref="CW8:CW34">AM8</f>
        <v>629</v>
      </c>
      <c r="CX8" s="285">
        <f aca="true" t="shared" si="54" ref="CX8:CX34">AQ8</f>
        <v>1227</v>
      </c>
      <c r="CY8" s="285">
        <f aca="true" t="shared" si="55" ref="CY8:CY34">AU8</f>
        <v>0</v>
      </c>
      <c r="CZ8" s="285">
        <f aca="true" t="shared" si="56" ref="CZ8:CZ34">AY8</f>
        <v>0</v>
      </c>
      <c r="DA8" s="284">
        <f aca="true" t="shared" si="57" ref="DA8:DA34">SUM(DB8:DG8)</f>
        <v>3136</v>
      </c>
      <c r="DB8" s="285">
        <f aca="true" t="shared" si="58" ref="DB8:DB34">BL8</f>
        <v>0</v>
      </c>
      <c r="DC8" s="285">
        <f aca="true" t="shared" si="59" ref="DC8:DC34">BM8</f>
        <v>2348</v>
      </c>
      <c r="DD8" s="285">
        <f aca="true" t="shared" si="60" ref="DD8:DD34">BN8</f>
        <v>540</v>
      </c>
      <c r="DE8" s="285">
        <f aca="true" t="shared" si="61" ref="DE8:DE34">BO8</f>
        <v>248</v>
      </c>
      <c r="DF8" s="285">
        <f aca="true" t="shared" si="62" ref="DF8:DF34">BP8</f>
        <v>0</v>
      </c>
      <c r="DG8" s="285">
        <f aca="true" t="shared" si="63" ref="DG8:DG34">BQ8</f>
        <v>0</v>
      </c>
      <c r="DH8" s="285">
        <v>0</v>
      </c>
      <c r="DI8" s="284">
        <f aca="true" t="shared" si="64" ref="DI8:DI34">SUM(DJ8:DM8)</f>
        <v>10</v>
      </c>
      <c r="DJ8" s="285">
        <v>10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563</v>
      </c>
      <c r="B9" s="289" t="s">
        <v>569</v>
      </c>
      <c r="C9" s="277" t="s">
        <v>570</v>
      </c>
      <c r="D9" s="284">
        <f t="shared" si="4"/>
        <v>17747</v>
      </c>
      <c r="E9" s="285">
        <f t="shared" si="5"/>
        <v>12464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11050</v>
      </c>
      <c r="K9" s="285">
        <v>0</v>
      </c>
      <c r="L9" s="285">
        <v>11050</v>
      </c>
      <c r="M9" s="285">
        <v>0</v>
      </c>
      <c r="N9" s="285">
        <f t="shared" si="8"/>
        <v>489</v>
      </c>
      <c r="O9" s="285">
        <v>0</v>
      </c>
      <c r="P9" s="285">
        <v>489</v>
      </c>
      <c r="Q9" s="285">
        <v>0</v>
      </c>
      <c r="R9" s="285">
        <f t="shared" si="9"/>
        <v>897</v>
      </c>
      <c r="S9" s="285">
        <v>0</v>
      </c>
      <c r="T9" s="285">
        <v>897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28</v>
      </c>
      <c r="AA9" s="285">
        <v>0</v>
      </c>
      <c r="AB9" s="285">
        <v>28</v>
      </c>
      <c r="AC9" s="285">
        <v>0</v>
      </c>
      <c r="AD9" s="285">
        <f t="shared" si="12"/>
        <v>3612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3609</v>
      </c>
      <c r="AJ9" s="285">
        <v>0</v>
      </c>
      <c r="AK9" s="285">
        <v>0</v>
      </c>
      <c r="AL9" s="285">
        <v>3609</v>
      </c>
      <c r="AM9" s="285">
        <f t="shared" si="15"/>
        <v>1</v>
      </c>
      <c r="AN9" s="285">
        <v>0</v>
      </c>
      <c r="AO9" s="285">
        <v>0</v>
      </c>
      <c r="AP9" s="285">
        <v>1</v>
      </c>
      <c r="AQ9" s="285">
        <f t="shared" si="16"/>
        <v>2</v>
      </c>
      <c r="AR9" s="285">
        <v>0</v>
      </c>
      <c r="AS9" s="285">
        <v>0</v>
      </c>
      <c r="AT9" s="285">
        <v>2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0</v>
      </c>
      <c r="AZ9" s="285">
        <v>0</v>
      </c>
      <c r="BA9" s="285">
        <v>0</v>
      </c>
      <c r="BB9" s="285">
        <v>0</v>
      </c>
      <c r="BC9" s="284">
        <f t="shared" si="19"/>
        <v>1671</v>
      </c>
      <c r="BD9" s="284">
        <f t="shared" si="20"/>
        <v>951</v>
      </c>
      <c r="BE9" s="285">
        <v>0</v>
      </c>
      <c r="BF9" s="285">
        <v>649</v>
      </c>
      <c r="BG9" s="285">
        <v>61</v>
      </c>
      <c r="BH9" s="285">
        <v>10</v>
      </c>
      <c r="BI9" s="285">
        <v>0</v>
      </c>
      <c r="BJ9" s="285">
        <v>231</v>
      </c>
      <c r="BK9" s="284">
        <f t="shared" si="21"/>
        <v>720</v>
      </c>
      <c r="BL9" s="285">
        <v>0</v>
      </c>
      <c r="BM9" s="285">
        <v>520</v>
      </c>
      <c r="BN9" s="285">
        <v>10</v>
      </c>
      <c r="BO9" s="285">
        <v>154</v>
      </c>
      <c r="BP9" s="285">
        <v>0</v>
      </c>
      <c r="BQ9" s="285">
        <v>36</v>
      </c>
      <c r="BR9" s="285">
        <f t="shared" si="22"/>
        <v>13415</v>
      </c>
      <c r="BS9" s="285">
        <f t="shared" si="23"/>
        <v>0</v>
      </c>
      <c r="BT9" s="285">
        <f t="shared" si="24"/>
        <v>11699</v>
      </c>
      <c r="BU9" s="285">
        <f t="shared" si="25"/>
        <v>550</v>
      </c>
      <c r="BV9" s="285">
        <f t="shared" si="26"/>
        <v>907</v>
      </c>
      <c r="BW9" s="285">
        <f t="shared" si="27"/>
        <v>0</v>
      </c>
      <c r="BX9" s="285">
        <f t="shared" si="28"/>
        <v>259</v>
      </c>
      <c r="BY9" s="284">
        <f t="shared" si="29"/>
        <v>12464</v>
      </c>
      <c r="BZ9" s="285">
        <f t="shared" si="30"/>
        <v>0</v>
      </c>
      <c r="CA9" s="285">
        <f t="shared" si="31"/>
        <v>11050</v>
      </c>
      <c r="CB9" s="285">
        <f t="shared" si="32"/>
        <v>489</v>
      </c>
      <c r="CC9" s="285">
        <f t="shared" si="33"/>
        <v>897</v>
      </c>
      <c r="CD9" s="285">
        <f t="shared" si="34"/>
        <v>0</v>
      </c>
      <c r="CE9" s="285">
        <f t="shared" si="35"/>
        <v>28</v>
      </c>
      <c r="CF9" s="284">
        <f t="shared" si="36"/>
        <v>951</v>
      </c>
      <c r="CG9" s="285">
        <f t="shared" si="37"/>
        <v>0</v>
      </c>
      <c r="CH9" s="285">
        <f t="shared" si="38"/>
        <v>649</v>
      </c>
      <c r="CI9" s="285">
        <f t="shared" si="39"/>
        <v>61</v>
      </c>
      <c r="CJ9" s="285">
        <f t="shared" si="40"/>
        <v>10</v>
      </c>
      <c r="CK9" s="285">
        <f t="shared" si="41"/>
        <v>0</v>
      </c>
      <c r="CL9" s="285">
        <f t="shared" si="42"/>
        <v>231</v>
      </c>
      <c r="CM9" s="285">
        <f t="shared" si="43"/>
        <v>4332</v>
      </c>
      <c r="CN9" s="285">
        <f t="shared" si="44"/>
        <v>0</v>
      </c>
      <c r="CO9" s="285">
        <f t="shared" si="45"/>
        <v>4129</v>
      </c>
      <c r="CP9" s="285">
        <f t="shared" si="46"/>
        <v>11</v>
      </c>
      <c r="CQ9" s="285">
        <f t="shared" si="47"/>
        <v>156</v>
      </c>
      <c r="CR9" s="285">
        <f t="shared" si="48"/>
        <v>0</v>
      </c>
      <c r="CS9" s="285">
        <f t="shared" si="49"/>
        <v>36</v>
      </c>
      <c r="CT9" s="284">
        <f t="shared" si="50"/>
        <v>3612</v>
      </c>
      <c r="CU9" s="285">
        <f t="shared" si="51"/>
        <v>0</v>
      </c>
      <c r="CV9" s="285">
        <f t="shared" si="52"/>
        <v>3609</v>
      </c>
      <c r="CW9" s="285">
        <f t="shared" si="53"/>
        <v>1</v>
      </c>
      <c r="CX9" s="285">
        <f t="shared" si="54"/>
        <v>2</v>
      </c>
      <c r="CY9" s="285">
        <f t="shared" si="55"/>
        <v>0</v>
      </c>
      <c r="CZ9" s="285">
        <f t="shared" si="56"/>
        <v>0</v>
      </c>
      <c r="DA9" s="284">
        <f t="shared" si="57"/>
        <v>720</v>
      </c>
      <c r="DB9" s="285">
        <f t="shared" si="58"/>
        <v>0</v>
      </c>
      <c r="DC9" s="285">
        <f t="shared" si="59"/>
        <v>520</v>
      </c>
      <c r="DD9" s="285">
        <f t="shared" si="60"/>
        <v>10</v>
      </c>
      <c r="DE9" s="285">
        <f t="shared" si="61"/>
        <v>154</v>
      </c>
      <c r="DF9" s="285">
        <f t="shared" si="62"/>
        <v>0</v>
      </c>
      <c r="DG9" s="285">
        <f t="shared" si="63"/>
        <v>36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563</v>
      </c>
      <c r="B10" s="289" t="s">
        <v>571</v>
      </c>
      <c r="C10" s="277" t="s">
        <v>565</v>
      </c>
      <c r="D10" s="284">
        <f t="shared" si="4"/>
        <v>11363</v>
      </c>
      <c r="E10" s="285">
        <f t="shared" si="5"/>
        <v>7519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6010</v>
      </c>
      <c r="K10" s="285">
        <v>0</v>
      </c>
      <c r="L10" s="285">
        <v>6010</v>
      </c>
      <c r="M10" s="285">
        <v>0</v>
      </c>
      <c r="N10" s="285">
        <f t="shared" si="8"/>
        <v>374</v>
      </c>
      <c r="O10" s="285">
        <v>0</v>
      </c>
      <c r="P10" s="285">
        <v>374</v>
      </c>
      <c r="Q10" s="285">
        <v>0</v>
      </c>
      <c r="R10" s="285">
        <f t="shared" si="9"/>
        <v>972</v>
      </c>
      <c r="S10" s="285">
        <v>0</v>
      </c>
      <c r="T10" s="285">
        <v>972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163</v>
      </c>
      <c r="AA10" s="285">
        <v>0</v>
      </c>
      <c r="AB10" s="285">
        <v>163</v>
      </c>
      <c r="AC10" s="285">
        <v>0</v>
      </c>
      <c r="AD10" s="285">
        <f t="shared" si="12"/>
        <v>0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0</v>
      </c>
      <c r="AJ10" s="285">
        <v>0</v>
      </c>
      <c r="AK10" s="285">
        <v>0</v>
      </c>
      <c r="AL10" s="285">
        <v>0</v>
      </c>
      <c r="AM10" s="285">
        <f t="shared" si="15"/>
        <v>0</v>
      </c>
      <c r="AN10" s="285">
        <v>0</v>
      </c>
      <c r="AO10" s="285">
        <v>0</v>
      </c>
      <c r="AP10" s="285">
        <v>0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3844</v>
      </c>
      <c r="BD10" s="284">
        <f t="shared" si="20"/>
        <v>877</v>
      </c>
      <c r="BE10" s="285">
        <v>0</v>
      </c>
      <c r="BF10" s="285">
        <v>485</v>
      </c>
      <c r="BG10" s="285">
        <v>30</v>
      </c>
      <c r="BH10" s="285">
        <v>0</v>
      </c>
      <c r="BI10" s="285">
        <v>0</v>
      </c>
      <c r="BJ10" s="285">
        <v>362</v>
      </c>
      <c r="BK10" s="284">
        <f t="shared" si="21"/>
        <v>2967</v>
      </c>
      <c r="BL10" s="285">
        <v>0</v>
      </c>
      <c r="BM10" s="285">
        <v>2718</v>
      </c>
      <c r="BN10" s="285">
        <v>75</v>
      </c>
      <c r="BO10" s="285">
        <v>117</v>
      </c>
      <c r="BP10" s="285">
        <v>0</v>
      </c>
      <c r="BQ10" s="285">
        <v>57</v>
      </c>
      <c r="BR10" s="285">
        <f t="shared" si="22"/>
        <v>8396</v>
      </c>
      <c r="BS10" s="285">
        <f t="shared" si="23"/>
        <v>0</v>
      </c>
      <c r="BT10" s="285">
        <f t="shared" si="24"/>
        <v>6495</v>
      </c>
      <c r="BU10" s="285">
        <f t="shared" si="25"/>
        <v>404</v>
      </c>
      <c r="BV10" s="285">
        <f t="shared" si="26"/>
        <v>972</v>
      </c>
      <c r="BW10" s="285">
        <f t="shared" si="27"/>
        <v>0</v>
      </c>
      <c r="BX10" s="285">
        <f t="shared" si="28"/>
        <v>525</v>
      </c>
      <c r="BY10" s="284">
        <f t="shared" si="29"/>
        <v>7519</v>
      </c>
      <c r="BZ10" s="285">
        <f t="shared" si="30"/>
        <v>0</v>
      </c>
      <c r="CA10" s="285">
        <f t="shared" si="31"/>
        <v>6010</v>
      </c>
      <c r="CB10" s="285">
        <f t="shared" si="32"/>
        <v>374</v>
      </c>
      <c r="CC10" s="285">
        <f t="shared" si="33"/>
        <v>972</v>
      </c>
      <c r="CD10" s="285">
        <f t="shared" si="34"/>
        <v>0</v>
      </c>
      <c r="CE10" s="285">
        <f t="shared" si="35"/>
        <v>163</v>
      </c>
      <c r="CF10" s="284">
        <f t="shared" si="36"/>
        <v>877</v>
      </c>
      <c r="CG10" s="285">
        <f t="shared" si="37"/>
        <v>0</v>
      </c>
      <c r="CH10" s="285">
        <f t="shared" si="38"/>
        <v>485</v>
      </c>
      <c r="CI10" s="285">
        <f t="shared" si="39"/>
        <v>30</v>
      </c>
      <c r="CJ10" s="285">
        <f t="shared" si="40"/>
        <v>0</v>
      </c>
      <c r="CK10" s="285">
        <f t="shared" si="41"/>
        <v>0</v>
      </c>
      <c r="CL10" s="285">
        <f t="shared" si="42"/>
        <v>362</v>
      </c>
      <c r="CM10" s="285">
        <f t="shared" si="43"/>
        <v>2967</v>
      </c>
      <c r="CN10" s="285">
        <f t="shared" si="44"/>
        <v>0</v>
      </c>
      <c r="CO10" s="285">
        <f t="shared" si="45"/>
        <v>2718</v>
      </c>
      <c r="CP10" s="285">
        <f t="shared" si="46"/>
        <v>75</v>
      </c>
      <c r="CQ10" s="285">
        <f t="shared" si="47"/>
        <v>117</v>
      </c>
      <c r="CR10" s="285">
        <f t="shared" si="48"/>
        <v>0</v>
      </c>
      <c r="CS10" s="285">
        <f t="shared" si="49"/>
        <v>57</v>
      </c>
      <c r="CT10" s="284">
        <f t="shared" si="50"/>
        <v>0</v>
      </c>
      <c r="CU10" s="285">
        <f t="shared" si="51"/>
        <v>0</v>
      </c>
      <c r="CV10" s="285">
        <f t="shared" si="52"/>
        <v>0</v>
      </c>
      <c r="CW10" s="285">
        <f t="shared" si="53"/>
        <v>0</v>
      </c>
      <c r="CX10" s="285">
        <f t="shared" si="54"/>
        <v>0</v>
      </c>
      <c r="CY10" s="285">
        <f t="shared" si="55"/>
        <v>0</v>
      </c>
      <c r="CZ10" s="285">
        <f t="shared" si="56"/>
        <v>0</v>
      </c>
      <c r="DA10" s="284">
        <f t="shared" si="57"/>
        <v>2967</v>
      </c>
      <c r="DB10" s="285">
        <f t="shared" si="58"/>
        <v>0</v>
      </c>
      <c r="DC10" s="285">
        <f t="shared" si="59"/>
        <v>2718</v>
      </c>
      <c r="DD10" s="285">
        <f t="shared" si="60"/>
        <v>75</v>
      </c>
      <c r="DE10" s="285">
        <f t="shared" si="61"/>
        <v>117</v>
      </c>
      <c r="DF10" s="285">
        <f t="shared" si="62"/>
        <v>0</v>
      </c>
      <c r="DG10" s="285">
        <f t="shared" si="63"/>
        <v>57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563</v>
      </c>
      <c r="B11" s="289" t="s">
        <v>572</v>
      </c>
      <c r="C11" s="277" t="s">
        <v>573</v>
      </c>
      <c r="D11" s="284">
        <f t="shared" si="4"/>
        <v>13378</v>
      </c>
      <c r="E11" s="285">
        <f t="shared" si="5"/>
        <v>9502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7074</v>
      </c>
      <c r="K11" s="285">
        <v>0</v>
      </c>
      <c r="L11" s="285">
        <v>7074</v>
      </c>
      <c r="M11" s="285">
        <v>0</v>
      </c>
      <c r="N11" s="285">
        <f t="shared" si="8"/>
        <v>350</v>
      </c>
      <c r="O11" s="285">
        <v>0</v>
      </c>
      <c r="P11" s="285">
        <v>350</v>
      </c>
      <c r="Q11" s="285">
        <v>0</v>
      </c>
      <c r="R11" s="285">
        <f t="shared" si="9"/>
        <v>1994</v>
      </c>
      <c r="S11" s="285">
        <v>0</v>
      </c>
      <c r="T11" s="285">
        <v>1994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84</v>
      </c>
      <c r="AA11" s="285">
        <v>0</v>
      </c>
      <c r="AB11" s="285">
        <v>84</v>
      </c>
      <c r="AC11" s="285">
        <v>0</v>
      </c>
      <c r="AD11" s="285">
        <f t="shared" si="12"/>
        <v>2090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2090</v>
      </c>
      <c r="AJ11" s="285">
        <v>0</v>
      </c>
      <c r="AK11" s="285">
        <v>0</v>
      </c>
      <c r="AL11" s="285">
        <v>2090</v>
      </c>
      <c r="AM11" s="285">
        <f t="shared" si="15"/>
        <v>0</v>
      </c>
      <c r="AN11" s="285">
        <v>0</v>
      </c>
      <c r="AO11" s="285">
        <v>0</v>
      </c>
      <c r="AP11" s="285">
        <v>0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0</v>
      </c>
      <c r="AZ11" s="285">
        <v>0</v>
      </c>
      <c r="BA11" s="285">
        <v>0</v>
      </c>
      <c r="BB11" s="285">
        <v>0</v>
      </c>
      <c r="BC11" s="284">
        <f t="shared" si="19"/>
        <v>1786</v>
      </c>
      <c r="BD11" s="284">
        <f t="shared" si="20"/>
        <v>1170</v>
      </c>
      <c r="BE11" s="285">
        <v>0</v>
      </c>
      <c r="BF11" s="285">
        <v>972</v>
      </c>
      <c r="BG11" s="285">
        <v>22</v>
      </c>
      <c r="BH11" s="285">
        <v>12</v>
      </c>
      <c r="BI11" s="285">
        <v>0</v>
      </c>
      <c r="BJ11" s="285">
        <v>164</v>
      </c>
      <c r="BK11" s="284">
        <f t="shared" si="21"/>
        <v>616</v>
      </c>
      <c r="BL11" s="285">
        <v>0</v>
      </c>
      <c r="BM11" s="285">
        <v>604</v>
      </c>
      <c r="BN11" s="285">
        <v>3</v>
      </c>
      <c r="BO11" s="285">
        <v>5</v>
      </c>
      <c r="BP11" s="285">
        <v>0</v>
      </c>
      <c r="BQ11" s="285">
        <v>4</v>
      </c>
      <c r="BR11" s="285">
        <f t="shared" si="22"/>
        <v>10672</v>
      </c>
      <c r="BS11" s="285">
        <f t="shared" si="23"/>
        <v>0</v>
      </c>
      <c r="BT11" s="285">
        <f t="shared" si="24"/>
        <v>8046</v>
      </c>
      <c r="BU11" s="285">
        <f t="shared" si="25"/>
        <v>372</v>
      </c>
      <c r="BV11" s="285">
        <f t="shared" si="26"/>
        <v>2006</v>
      </c>
      <c r="BW11" s="285">
        <f t="shared" si="27"/>
        <v>0</v>
      </c>
      <c r="BX11" s="285">
        <f t="shared" si="28"/>
        <v>248</v>
      </c>
      <c r="BY11" s="284">
        <f t="shared" si="29"/>
        <v>9502</v>
      </c>
      <c r="BZ11" s="285">
        <f t="shared" si="30"/>
        <v>0</v>
      </c>
      <c r="CA11" s="285">
        <f t="shared" si="31"/>
        <v>7074</v>
      </c>
      <c r="CB11" s="285">
        <f t="shared" si="32"/>
        <v>350</v>
      </c>
      <c r="CC11" s="285">
        <f t="shared" si="33"/>
        <v>1994</v>
      </c>
      <c r="CD11" s="285">
        <f t="shared" si="34"/>
        <v>0</v>
      </c>
      <c r="CE11" s="285">
        <f t="shared" si="35"/>
        <v>84</v>
      </c>
      <c r="CF11" s="284">
        <f t="shared" si="36"/>
        <v>1170</v>
      </c>
      <c r="CG11" s="285">
        <f t="shared" si="37"/>
        <v>0</v>
      </c>
      <c r="CH11" s="285">
        <f t="shared" si="38"/>
        <v>972</v>
      </c>
      <c r="CI11" s="285">
        <f t="shared" si="39"/>
        <v>22</v>
      </c>
      <c r="CJ11" s="285">
        <f t="shared" si="40"/>
        <v>12</v>
      </c>
      <c r="CK11" s="285">
        <f t="shared" si="41"/>
        <v>0</v>
      </c>
      <c r="CL11" s="285">
        <f t="shared" si="42"/>
        <v>164</v>
      </c>
      <c r="CM11" s="285">
        <f t="shared" si="43"/>
        <v>2706</v>
      </c>
      <c r="CN11" s="285">
        <f t="shared" si="44"/>
        <v>0</v>
      </c>
      <c r="CO11" s="285">
        <f t="shared" si="45"/>
        <v>2694</v>
      </c>
      <c r="CP11" s="285">
        <f t="shared" si="46"/>
        <v>3</v>
      </c>
      <c r="CQ11" s="285">
        <f t="shared" si="47"/>
        <v>5</v>
      </c>
      <c r="CR11" s="285">
        <f t="shared" si="48"/>
        <v>0</v>
      </c>
      <c r="CS11" s="285">
        <f t="shared" si="49"/>
        <v>4</v>
      </c>
      <c r="CT11" s="284">
        <f t="shared" si="50"/>
        <v>2090</v>
      </c>
      <c r="CU11" s="285">
        <f t="shared" si="51"/>
        <v>0</v>
      </c>
      <c r="CV11" s="285">
        <f t="shared" si="52"/>
        <v>2090</v>
      </c>
      <c r="CW11" s="285">
        <f t="shared" si="53"/>
        <v>0</v>
      </c>
      <c r="CX11" s="285">
        <f t="shared" si="54"/>
        <v>0</v>
      </c>
      <c r="CY11" s="285">
        <f t="shared" si="55"/>
        <v>0</v>
      </c>
      <c r="CZ11" s="285">
        <f t="shared" si="56"/>
        <v>0</v>
      </c>
      <c r="DA11" s="284">
        <f t="shared" si="57"/>
        <v>616</v>
      </c>
      <c r="DB11" s="285">
        <f t="shared" si="58"/>
        <v>0</v>
      </c>
      <c r="DC11" s="285">
        <f t="shared" si="59"/>
        <v>604</v>
      </c>
      <c r="DD11" s="285">
        <f t="shared" si="60"/>
        <v>3</v>
      </c>
      <c r="DE11" s="285">
        <f t="shared" si="61"/>
        <v>5</v>
      </c>
      <c r="DF11" s="285">
        <f t="shared" si="62"/>
        <v>0</v>
      </c>
      <c r="DG11" s="285">
        <f t="shared" si="63"/>
        <v>4</v>
      </c>
      <c r="DH11" s="285">
        <v>0</v>
      </c>
      <c r="DI11" s="284">
        <f t="shared" si="64"/>
        <v>2</v>
      </c>
      <c r="DJ11" s="285">
        <v>2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563</v>
      </c>
      <c r="B12" s="278" t="s">
        <v>574</v>
      </c>
      <c r="C12" s="277" t="s">
        <v>575</v>
      </c>
      <c r="D12" s="312">
        <f t="shared" si="4"/>
        <v>9405</v>
      </c>
      <c r="E12" s="312">
        <f t="shared" si="5"/>
        <v>7473</v>
      </c>
      <c r="F12" s="312">
        <f t="shared" si="6"/>
        <v>0</v>
      </c>
      <c r="G12" s="312">
        <v>0</v>
      </c>
      <c r="H12" s="312">
        <v>0</v>
      </c>
      <c r="I12" s="312">
        <v>0</v>
      </c>
      <c r="J12" s="312">
        <f t="shared" si="7"/>
        <v>5961</v>
      </c>
      <c r="K12" s="312">
        <v>0</v>
      </c>
      <c r="L12" s="312">
        <v>5961</v>
      </c>
      <c r="M12" s="312">
        <v>0</v>
      </c>
      <c r="N12" s="312">
        <f t="shared" si="8"/>
        <v>406</v>
      </c>
      <c r="O12" s="312">
        <v>0</v>
      </c>
      <c r="P12" s="312">
        <v>406</v>
      </c>
      <c r="Q12" s="312">
        <v>0</v>
      </c>
      <c r="R12" s="312">
        <f t="shared" si="9"/>
        <v>907</v>
      </c>
      <c r="S12" s="312">
        <v>0</v>
      </c>
      <c r="T12" s="312">
        <v>907</v>
      </c>
      <c r="U12" s="312">
        <v>0</v>
      </c>
      <c r="V12" s="312">
        <f t="shared" si="10"/>
        <v>0</v>
      </c>
      <c r="W12" s="312">
        <v>0</v>
      </c>
      <c r="X12" s="312">
        <v>0</v>
      </c>
      <c r="Y12" s="312">
        <v>0</v>
      </c>
      <c r="Z12" s="312">
        <f t="shared" si="11"/>
        <v>199</v>
      </c>
      <c r="AA12" s="312">
        <v>0</v>
      </c>
      <c r="AB12" s="312">
        <v>199</v>
      </c>
      <c r="AC12" s="312">
        <v>0</v>
      </c>
      <c r="AD12" s="312">
        <f t="shared" si="12"/>
        <v>0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0</v>
      </c>
      <c r="AJ12" s="312">
        <v>0</v>
      </c>
      <c r="AK12" s="312">
        <v>0</v>
      </c>
      <c r="AL12" s="312">
        <v>0</v>
      </c>
      <c r="AM12" s="312">
        <f t="shared" si="15"/>
        <v>0</v>
      </c>
      <c r="AN12" s="312">
        <v>0</v>
      </c>
      <c r="AO12" s="312">
        <v>0</v>
      </c>
      <c r="AP12" s="312">
        <v>0</v>
      </c>
      <c r="AQ12" s="312">
        <f t="shared" si="16"/>
        <v>0</v>
      </c>
      <c r="AR12" s="312">
        <v>0</v>
      </c>
      <c r="AS12" s="312">
        <v>0</v>
      </c>
      <c r="AT12" s="312">
        <v>0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0</v>
      </c>
      <c r="AZ12" s="312">
        <v>0</v>
      </c>
      <c r="BA12" s="312">
        <v>0</v>
      </c>
      <c r="BB12" s="312">
        <v>0</v>
      </c>
      <c r="BC12" s="312">
        <f t="shared" si="19"/>
        <v>1932</v>
      </c>
      <c r="BD12" s="312">
        <f t="shared" si="20"/>
        <v>767</v>
      </c>
      <c r="BE12" s="312">
        <v>0</v>
      </c>
      <c r="BF12" s="312">
        <v>442</v>
      </c>
      <c r="BG12" s="312">
        <v>33</v>
      </c>
      <c r="BH12" s="312">
        <v>0</v>
      </c>
      <c r="BI12" s="312">
        <v>0</v>
      </c>
      <c r="BJ12" s="312">
        <v>292</v>
      </c>
      <c r="BK12" s="312">
        <f t="shared" si="21"/>
        <v>1165</v>
      </c>
      <c r="BL12" s="312">
        <v>0</v>
      </c>
      <c r="BM12" s="312">
        <v>1038</v>
      </c>
      <c r="BN12" s="312">
        <v>13</v>
      </c>
      <c r="BO12" s="312">
        <v>94</v>
      </c>
      <c r="BP12" s="312">
        <v>0</v>
      </c>
      <c r="BQ12" s="312">
        <v>20</v>
      </c>
      <c r="BR12" s="312">
        <f t="shared" si="22"/>
        <v>8240</v>
      </c>
      <c r="BS12" s="312">
        <f t="shared" si="23"/>
        <v>0</v>
      </c>
      <c r="BT12" s="312">
        <f t="shared" si="24"/>
        <v>6403</v>
      </c>
      <c r="BU12" s="312">
        <f t="shared" si="25"/>
        <v>439</v>
      </c>
      <c r="BV12" s="312">
        <f t="shared" si="26"/>
        <v>907</v>
      </c>
      <c r="BW12" s="312">
        <f t="shared" si="27"/>
        <v>0</v>
      </c>
      <c r="BX12" s="312">
        <f t="shared" si="28"/>
        <v>491</v>
      </c>
      <c r="BY12" s="312">
        <f t="shared" si="29"/>
        <v>7473</v>
      </c>
      <c r="BZ12" s="312">
        <f t="shared" si="30"/>
        <v>0</v>
      </c>
      <c r="CA12" s="312">
        <f t="shared" si="31"/>
        <v>5961</v>
      </c>
      <c r="CB12" s="312">
        <f t="shared" si="32"/>
        <v>406</v>
      </c>
      <c r="CC12" s="312">
        <f t="shared" si="33"/>
        <v>907</v>
      </c>
      <c r="CD12" s="312">
        <f t="shared" si="34"/>
        <v>0</v>
      </c>
      <c r="CE12" s="312">
        <f t="shared" si="35"/>
        <v>199</v>
      </c>
      <c r="CF12" s="312">
        <f t="shared" si="36"/>
        <v>767</v>
      </c>
      <c r="CG12" s="312">
        <f t="shared" si="37"/>
        <v>0</v>
      </c>
      <c r="CH12" s="312">
        <f t="shared" si="38"/>
        <v>442</v>
      </c>
      <c r="CI12" s="312">
        <f t="shared" si="39"/>
        <v>33</v>
      </c>
      <c r="CJ12" s="312">
        <f t="shared" si="40"/>
        <v>0</v>
      </c>
      <c r="CK12" s="312">
        <f t="shared" si="41"/>
        <v>0</v>
      </c>
      <c r="CL12" s="312">
        <f t="shared" si="42"/>
        <v>292</v>
      </c>
      <c r="CM12" s="312">
        <f t="shared" si="43"/>
        <v>1165</v>
      </c>
      <c r="CN12" s="312">
        <f t="shared" si="44"/>
        <v>0</v>
      </c>
      <c r="CO12" s="312">
        <f t="shared" si="45"/>
        <v>1038</v>
      </c>
      <c r="CP12" s="312">
        <f t="shared" si="46"/>
        <v>13</v>
      </c>
      <c r="CQ12" s="312">
        <f t="shared" si="47"/>
        <v>94</v>
      </c>
      <c r="CR12" s="312">
        <f t="shared" si="48"/>
        <v>0</v>
      </c>
      <c r="CS12" s="312">
        <f t="shared" si="49"/>
        <v>20</v>
      </c>
      <c r="CT12" s="312">
        <f t="shared" si="50"/>
        <v>0</v>
      </c>
      <c r="CU12" s="312">
        <f t="shared" si="51"/>
        <v>0</v>
      </c>
      <c r="CV12" s="312">
        <f t="shared" si="52"/>
        <v>0</v>
      </c>
      <c r="CW12" s="312">
        <f t="shared" si="53"/>
        <v>0</v>
      </c>
      <c r="CX12" s="312">
        <f t="shared" si="54"/>
        <v>0</v>
      </c>
      <c r="CY12" s="312">
        <f t="shared" si="55"/>
        <v>0</v>
      </c>
      <c r="CZ12" s="312">
        <f t="shared" si="56"/>
        <v>0</v>
      </c>
      <c r="DA12" s="312">
        <f t="shared" si="57"/>
        <v>1165</v>
      </c>
      <c r="DB12" s="312">
        <f t="shared" si="58"/>
        <v>0</v>
      </c>
      <c r="DC12" s="312">
        <f t="shared" si="59"/>
        <v>1038</v>
      </c>
      <c r="DD12" s="312">
        <f t="shared" si="60"/>
        <v>13</v>
      </c>
      <c r="DE12" s="312">
        <f t="shared" si="61"/>
        <v>94</v>
      </c>
      <c r="DF12" s="312">
        <f t="shared" si="62"/>
        <v>0</v>
      </c>
      <c r="DG12" s="312">
        <f t="shared" si="63"/>
        <v>20</v>
      </c>
      <c r="DH12" s="312">
        <v>0</v>
      </c>
      <c r="DI12" s="312">
        <f t="shared" si="64"/>
        <v>1</v>
      </c>
      <c r="DJ12" s="312">
        <v>1</v>
      </c>
      <c r="DK12" s="312">
        <v>0</v>
      </c>
      <c r="DL12" s="312">
        <v>0</v>
      </c>
      <c r="DM12" s="312">
        <v>0</v>
      </c>
    </row>
    <row r="13" spans="1:117" s="282" customFormat="1" ht="12" customHeight="1">
      <c r="A13" s="277" t="s">
        <v>563</v>
      </c>
      <c r="B13" s="278" t="s">
        <v>576</v>
      </c>
      <c r="C13" s="277" t="s">
        <v>577</v>
      </c>
      <c r="D13" s="312">
        <f t="shared" si="4"/>
        <v>10162</v>
      </c>
      <c r="E13" s="312">
        <f t="shared" si="5"/>
        <v>7181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5619</v>
      </c>
      <c r="K13" s="312">
        <v>0</v>
      </c>
      <c r="L13" s="312">
        <v>5619</v>
      </c>
      <c r="M13" s="312">
        <v>0</v>
      </c>
      <c r="N13" s="312">
        <f t="shared" si="8"/>
        <v>442</v>
      </c>
      <c r="O13" s="312">
        <v>0</v>
      </c>
      <c r="P13" s="312">
        <v>442</v>
      </c>
      <c r="Q13" s="312">
        <v>0</v>
      </c>
      <c r="R13" s="312">
        <f t="shared" si="9"/>
        <v>979</v>
      </c>
      <c r="S13" s="312">
        <v>0</v>
      </c>
      <c r="T13" s="312">
        <v>979</v>
      </c>
      <c r="U13" s="312">
        <v>0</v>
      </c>
      <c r="V13" s="312">
        <f t="shared" si="10"/>
        <v>9</v>
      </c>
      <c r="W13" s="312">
        <v>0</v>
      </c>
      <c r="X13" s="312">
        <v>9</v>
      </c>
      <c r="Y13" s="312">
        <v>0</v>
      </c>
      <c r="Z13" s="312">
        <f t="shared" si="11"/>
        <v>132</v>
      </c>
      <c r="AA13" s="312">
        <v>0</v>
      </c>
      <c r="AB13" s="312">
        <v>132</v>
      </c>
      <c r="AC13" s="312">
        <v>0</v>
      </c>
      <c r="AD13" s="312">
        <f t="shared" si="12"/>
        <v>2659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2635</v>
      </c>
      <c r="AJ13" s="312">
        <v>0</v>
      </c>
      <c r="AK13" s="312">
        <v>0</v>
      </c>
      <c r="AL13" s="312">
        <v>2635</v>
      </c>
      <c r="AM13" s="312">
        <f t="shared" si="15"/>
        <v>24</v>
      </c>
      <c r="AN13" s="312">
        <v>0</v>
      </c>
      <c r="AO13" s="312">
        <v>0</v>
      </c>
      <c r="AP13" s="312">
        <v>24</v>
      </c>
      <c r="AQ13" s="312">
        <f t="shared" si="16"/>
        <v>0</v>
      </c>
      <c r="AR13" s="312">
        <v>0</v>
      </c>
      <c r="AS13" s="312">
        <v>0</v>
      </c>
      <c r="AT13" s="312">
        <v>0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0</v>
      </c>
      <c r="AZ13" s="312">
        <v>0</v>
      </c>
      <c r="BA13" s="312">
        <v>0</v>
      </c>
      <c r="BB13" s="312">
        <v>0</v>
      </c>
      <c r="BC13" s="312">
        <f t="shared" si="19"/>
        <v>322</v>
      </c>
      <c r="BD13" s="312">
        <f t="shared" si="20"/>
        <v>322</v>
      </c>
      <c r="BE13" s="312">
        <v>0</v>
      </c>
      <c r="BF13" s="312">
        <v>282</v>
      </c>
      <c r="BG13" s="312">
        <v>40</v>
      </c>
      <c r="BH13" s="312">
        <v>0</v>
      </c>
      <c r="BI13" s="312">
        <v>0</v>
      </c>
      <c r="BJ13" s="312">
        <v>0</v>
      </c>
      <c r="BK13" s="312">
        <f t="shared" si="21"/>
        <v>0</v>
      </c>
      <c r="BL13" s="312"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f t="shared" si="22"/>
        <v>7503</v>
      </c>
      <c r="BS13" s="312">
        <f t="shared" si="23"/>
        <v>0</v>
      </c>
      <c r="BT13" s="312">
        <f t="shared" si="24"/>
        <v>5901</v>
      </c>
      <c r="BU13" s="312">
        <f t="shared" si="25"/>
        <v>482</v>
      </c>
      <c r="BV13" s="312">
        <f t="shared" si="26"/>
        <v>979</v>
      </c>
      <c r="BW13" s="312">
        <f t="shared" si="27"/>
        <v>9</v>
      </c>
      <c r="BX13" s="312">
        <f t="shared" si="28"/>
        <v>132</v>
      </c>
      <c r="BY13" s="312">
        <f t="shared" si="29"/>
        <v>7181</v>
      </c>
      <c r="BZ13" s="312">
        <f t="shared" si="30"/>
        <v>0</v>
      </c>
      <c r="CA13" s="312">
        <f t="shared" si="31"/>
        <v>5619</v>
      </c>
      <c r="CB13" s="312">
        <f t="shared" si="32"/>
        <v>442</v>
      </c>
      <c r="CC13" s="312">
        <f t="shared" si="33"/>
        <v>979</v>
      </c>
      <c r="CD13" s="312">
        <f t="shared" si="34"/>
        <v>9</v>
      </c>
      <c r="CE13" s="312">
        <f t="shared" si="35"/>
        <v>132</v>
      </c>
      <c r="CF13" s="312">
        <f t="shared" si="36"/>
        <v>322</v>
      </c>
      <c r="CG13" s="312">
        <f t="shared" si="37"/>
        <v>0</v>
      </c>
      <c r="CH13" s="312">
        <f t="shared" si="38"/>
        <v>282</v>
      </c>
      <c r="CI13" s="312">
        <f t="shared" si="39"/>
        <v>40</v>
      </c>
      <c r="CJ13" s="312">
        <f t="shared" si="40"/>
        <v>0</v>
      </c>
      <c r="CK13" s="312">
        <f t="shared" si="41"/>
        <v>0</v>
      </c>
      <c r="CL13" s="312">
        <f t="shared" si="42"/>
        <v>0</v>
      </c>
      <c r="CM13" s="312">
        <f t="shared" si="43"/>
        <v>2659</v>
      </c>
      <c r="CN13" s="312">
        <f t="shared" si="44"/>
        <v>0</v>
      </c>
      <c r="CO13" s="312">
        <f t="shared" si="45"/>
        <v>2635</v>
      </c>
      <c r="CP13" s="312">
        <f t="shared" si="46"/>
        <v>24</v>
      </c>
      <c r="CQ13" s="312">
        <f t="shared" si="47"/>
        <v>0</v>
      </c>
      <c r="CR13" s="312">
        <f t="shared" si="48"/>
        <v>0</v>
      </c>
      <c r="CS13" s="312">
        <f t="shared" si="49"/>
        <v>0</v>
      </c>
      <c r="CT13" s="312">
        <f t="shared" si="50"/>
        <v>2659</v>
      </c>
      <c r="CU13" s="312">
        <f t="shared" si="51"/>
        <v>0</v>
      </c>
      <c r="CV13" s="312">
        <f t="shared" si="52"/>
        <v>2635</v>
      </c>
      <c r="CW13" s="312">
        <f t="shared" si="53"/>
        <v>24</v>
      </c>
      <c r="CX13" s="312">
        <f t="shared" si="54"/>
        <v>0</v>
      </c>
      <c r="CY13" s="312">
        <f t="shared" si="55"/>
        <v>0</v>
      </c>
      <c r="CZ13" s="312">
        <f t="shared" si="56"/>
        <v>0</v>
      </c>
      <c r="DA13" s="312">
        <f t="shared" si="57"/>
        <v>0</v>
      </c>
      <c r="DB13" s="312">
        <f t="shared" si="58"/>
        <v>0</v>
      </c>
      <c r="DC13" s="312">
        <f t="shared" si="59"/>
        <v>0</v>
      </c>
      <c r="DD13" s="312">
        <f t="shared" si="60"/>
        <v>0</v>
      </c>
      <c r="DE13" s="312">
        <f t="shared" si="61"/>
        <v>0</v>
      </c>
      <c r="DF13" s="312">
        <f t="shared" si="62"/>
        <v>0</v>
      </c>
      <c r="DG13" s="312">
        <f t="shared" si="63"/>
        <v>0</v>
      </c>
      <c r="DH13" s="312">
        <v>0</v>
      </c>
      <c r="DI13" s="312">
        <f t="shared" si="64"/>
        <v>0</v>
      </c>
      <c r="DJ13" s="312">
        <v>0</v>
      </c>
      <c r="DK13" s="312">
        <v>0</v>
      </c>
      <c r="DL13" s="312">
        <v>0</v>
      </c>
      <c r="DM13" s="312">
        <v>0</v>
      </c>
    </row>
    <row r="14" spans="1:117" s="282" customFormat="1" ht="12" customHeight="1">
      <c r="A14" s="277" t="s">
        <v>563</v>
      </c>
      <c r="B14" s="278" t="s">
        <v>578</v>
      </c>
      <c r="C14" s="277" t="s">
        <v>579</v>
      </c>
      <c r="D14" s="312">
        <f t="shared" si="4"/>
        <v>19509</v>
      </c>
      <c r="E14" s="312">
        <f t="shared" si="5"/>
        <v>14557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13214</v>
      </c>
      <c r="K14" s="312">
        <v>0</v>
      </c>
      <c r="L14" s="312">
        <v>13214</v>
      </c>
      <c r="M14" s="312">
        <v>0</v>
      </c>
      <c r="N14" s="312">
        <f t="shared" si="8"/>
        <v>650</v>
      </c>
      <c r="O14" s="312">
        <v>0</v>
      </c>
      <c r="P14" s="312">
        <v>650</v>
      </c>
      <c r="Q14" s="312">
        <v>0</v>
      </c>
      <c r="R14" s="312">
        <f t="shared" si="9"/>
        <v>522</v>
      </c>
      <c r="S14" s="312">
        <v>14</v>
      </c>
      <c r="T14" s="312">
        <v>508</v>
      </c>
      <c r="U14" s="312">
        <v>0</v>
      </c>
      <c r="V14" s="312">
        <f t="shared" si="10"/>
        <v>5</v>
      </c>
      <c r="W14" s="312">
        <v>5</v>
      </c>
      <c r="X14" s="312">
        <v>0</v>
      </c>
      <c r="Y14" s="312">
        <v>0</v>
      </c>
      <c r="Z14" s="312">
        <f t="shared" si="11"/>
        <v>166</v>
      </c>
      <c r="AA14" s="312">
        <v>0</v>
      </c>
      <c r="AB14" s="312">
        <v>166</v>
      </c>
      <c r="AC14" s="312">
        <v>0</v>
      </c>
      <c r="AD14" s="312">
        <f t="shared" si="12"/>
        <v>4690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4596</v>
      </c>
      <c r="AJ14" s="312">
        <v>0</v>
      </c>
      <c r="AK14" s="312">
        <v>0</v>
      </c>
      <c r="AL14" s="312">
        <v>4596</v>
      </c>
      <c r="AM14" s="312">
        <f t="shared" si="15"/>
        <v>94</v>
      </c>
      <c r="AN14" s="312">
        <v>0</v>
      </c>
      <c r="AO14" s="312">
        <v>0</v>
      </c>
      <c r="AP14" s="312">
        <v>94</v>
      </c>
      <c r="AQ14" s="312">
        <f t="shared" si="16"/>
        <v>0</v>
      </c>
      <c r="AR14" s="312">
        <v>0</v>
      </c>
      <c r="AS14" s="312">
        <v>0</v>
      </c>
      <c r="AT14" s="312">
        <v>0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0</v>
      </c>
      <c r="AZ14" s="312">
        <v>0</v>
      </c>
      <c r="BA14" s="312">
        <v>0</v>
      </c>
      <c r="BB14" s="312">
        <v>0</v>
      </c>
      <c r="BC14" s="312">
        <f t="shared" si="19"/>
        <v>262</v>
      </c>
      <c r="BD14" s="312">
        <f t="shared" si="20"/>
        <v>262</v>
      </c>
      <c r="BE14" s="312">
        <v>0</v>
      </c>
      <c r="BF14" s="312">
        <v>253</v>
      </c>
      <c r="BG14" s="312">
        <v>9</v>
      </c>
      <c r="BH14" s="312">
        <v>0</v>
      </c>
      <c r="BI14" s="312">
        <v>0</v>
      </c>
      <c r="BJ14" s="312">
        <v>0</v>
      </c>
      <c r="BK14" s="312">
        <f t="shared" si="21"/>
        <v>0</v>
      </c>
      <c r="BL14" s="312"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f t="shared" si="22"/>
        <v>14819</v>
      </c>
      <c r="BS14" s="312">
        <f t="shared" si="23"/>
        <v>0</v>
      </c>
      <c r="BT14" s="312">
        <f t="shared" si="24"/>
        <v>13467</v>
      </c>
      <c r="BU14" s="312">
        <f t="shared" si="25"/>
        <v>659</v>
      </c>
      <c r="BV14" s="312">
        <f t="shared" si="26"/>
        <v>522</v>
      </c>
      <c r="BW14" s="312">
        <f t="shared" si="27"/>
        <v>5</v>
      </c>
      <c r="BX14" s="312">
        <f t="shared" si="28"/>
        <v>166</v>
      </c>
      <c r="BY14" s="312">
        <f t="shared" si="29"/>
        <v>14557</v>
      </c>
      <c r="BZ14" s="312">
        <f t="shared" si="30"/>
        <v>0</v>
      </c>
      <c r="CA14" s="312">
        <f t="shared" si="31"/>
        <v>13214</v>
      </c>
      <c r="CB14" s="312">
        <f t="shared" si="32"/>
        <v>650</v>
      </c>
      <c r="CC14" s="312">
        <f t="shared" si="33"/>
        <v>522</v>
      </c>
      <c r="CD14" s="312">
        <f t="shared" si="34"/>
        <v>5</v>
      </c>
      <c r="CE14" s="312">
        <f t="shared" si="35"/>
        <v>166</v>
      </c>
      <c r="CF14" s="312">
        <f t="shared" si="36"/>
        <v>262</v>
      </c>
      <c r="CG14" s="312">
        <f t="shared" si="37"/>
        <v>0</v>
      </c>
      <c r="CH14" s="312">
        <f t="shared" si="38"/>
        <v>253</v>
      </c>
      <c r="CI14" s="312">
        <f t="shared" si="39"/>
        <v>9</v>
      </c>
      <c r="CJ14" s="312">
        <f t="shared" si="40"/>
        <v>0</v>
      </c>
      <c r="CK14" s="312">
        <f t="shared" si="41"/>
        <v>0</v>
      </c>
      <c r="CL14" s="312">
        <f t="shared" si="42"/>
        <v>0</v>
      </c>
      <c r="CM14" s="312">
        <f t="shared" si="43"/>
        <v>4690</v>
      </c>
      <c r="CN14" s="312">
        <f t="shared" si="44"/>
        <v>0</v>
      </c>
      <c r="CO14" s="312">
        <f t="shared" si="45"/>
        <v>4596</v>
      </c>
      <c r="CP14" s="312">
        <f t="shared" si="46"/>
        <v>94</v>
      </c>
      <c r="CQ14" s="312">
        <f t="shared" si="47"/>
        <v>0</v>
      </c>
      <c r="CR14" s="312">
        <f t="shared" si="48"/>
        <v>0</v>
      </c>
      <c r="CS14" s="312">
        <f t="shared" si="49"/>
        <v>0</v>
      </c>
      <c r="CT14" s="312">
        <f t="shared" si="50"/>
        <v>4690</v>
      </c>
      <c r="CU14" s="312">
        <f t="shared" si="51"/>
        <v>0</v>
      </c>
      <c r="CV14" s="312">
        <f t="shared" si="52"/>
        <v>4596</v>
      </c>
      <c r="CW14" s="312">
        <f t="shared" si="53"/>
        <v>94</v>
      </c>
      <c r="CX14" s="312">
        <f t="shared" si="54"/>
        <v>0</v>
      </c>
      <c r="CY14" s="312">
        <f t="shared" si="55"/>
        <v>0</v>
      </c>
      <c r="CZ14" s="312">
        <f t="shared" si="56"/>
        <v>0</v>
      </c>
      <c r="DA14" s="312">
        <f t="shared" si="57"/>
        <v>0</v>
      </c>
      <c r="DB14" s="312">
        <f t="shared" si="58"/>
        <v>0</v>
      </c>
      <c r="DC14" s="312">
        <f t="shared" si="59"/>
        <v>0</v>
      </c>
      <c r="DD14" s="312">
        <f t="shared" si="60"/>
        <v>0</v>
      </c>
      <c r="DE14" s="312">
        <f t="shared" si="61"/>
        <v>0</v>
      </c>
      <c r="DF14" s="312">
        <f t="shared" si="62"/>
        <v>0</v>
      </c>
      <c r="DG14" s="312">
        <f t="shared" si="63"/>
        <v>0</v>
      </c>
      <c r="DH14" s="312">
        <v>0</v>
      </c>
      <c r="DI14" s="312">
        <f t="shared" si="64"/>
        <v>7</v>
      </c>
      <c r="DJ14" s="312">
        <v>7</v>
      </c>
      <c r="DK14" s="312">
        <v>0</v>
      </c>
      <c r="DL14" s="312">
        <v>0</v>
      </c>
      <c r="DM14" s="312">
        <v>0</v>
      </c>
    </row>
    <row r="15" spans="1:117" s="282" customFormat="1" ht="12" customHeight="1">
      <c r="A15" s="277" t="s">
        <v>563</v>
      </c>
      <c r="B15" s="278" t="s">
        <v>580</v>
      </c>
      <c r="C15" s="277" t="s">
        <v>581</v>
      </c>
      <c r="D15" s="312">
        <f t="shared" si="4"/>
        <v>13576</v>
      </c>
      <c r="E15" s="312">
        <f t="shared" si="5"/>
        <v>9286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6304</v>
      </c>
      <c r="K15" s="312">
        <v>0</v>
      </c>
      <c r="L15" s="312">
        <v>6304</v>
      </c>
      <c r="M15" s="312">
        <v>0</v>
      </c>
      <c r="N15" s="312">
        <f t="shared" si="8"/>
        <v>650</v>
      </c>
      <c r="O15" s="312">
        <v>0</v>
      </c>
      <c r="P15" s="312">
        <v>650</v>
      </c>
      <c r="Q15" s="312">
        <v>0</v>
      </c>
      <c r="R15" s="312">
        <f t="shared" si="9"/>
        <v>2298</v>
      </c>
      <c r="S15" s="312">
        <v>0</v>
      </c>
      <c r="T15" s="312">
        <v>2298</v>
      </c>
      <c r="U15" s="312">
        <v>0</v>
      </c>
      <c r="V15" s="312">
        <f t="shared" si="10"/>
        <v>19</v>
      </c>
      <c r="W15" s="312">
        <v>0</v>
      </c>
      <c r="X15" s="312">
        <v>19</v>
      </c>
      <c r="Y15" s="312">
        <v>0</v>
      </c>
      <c r="Z15" s="312">
        <f t="shared" si="11"/>
        <v>15</v>
      </c>
      <c r="AA15" s="312">
        <v>0</v>
      </c>
      <c r="AB15" s="312">
        <v>15</v>
      </c>
      <c r="AC15" s="312">
        <v>0</v>
      </c>
      <c r="AD15" s="312">
        <f t="shared" si="12"/>
        <v>0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0</v>
      </c>
      <c r="AJ15" s="312">
        <v>0</v>
      </c>
      <c r="AK15" s="312">
        <v>0</v>
      </c>
      <c r="AL15" s="312">
        <v>0</v>
      </c>
      <c r="AM15" s="312">
        <f t="shared" si="15"/>
        <v>0</v>
      </c>
      <c r="AN15" s="312">
        <v>0</v>
      </c>
      <c r="AO15" s="312">
        <v>0</v>
      </c>
      <c r="AP15" s="312">
        <v>0</v>
      </c>
      <c r="AQ15" s="312">
        <f t="shared" si="16"/>
        <v>0</v>
      </c>
      <c r="AR15" s="312">
        <v>0</v>
      </c>
      <c r="AS15" s="312">
        <v>0</v>
      </c>
      <c r="AT15" s="312">
        <v>0</v>
      </c>
      <c r="AU15" s="312">
        <f t="shared" si="17"/>
        <v>0</v>
      </c>
      <c r="AV15" s="312">
        <v>0</v>
      </c>
      <c r="AW15" s="312">
        <v>0</v>
      </c>
      <c r="AX15" s="312">
        <v>0</v>
      </c>
      <c r="AY15" s="312">
        <f t="shared" si="18"/>
        <v>0</v>
      </c>
      <c r="AZ15" s="312">
        <v>0</v>
      </c>
      <c r="BA15" s="312">
        <v>0</v>
      </c>
      <c r="BB15" s="312">
        <v>0</v>
      </c>
      <c r="BC15" s="312">
        <f t="shared" si="19"/>
        <v>4290</v>
      </c>
      <c r="BD15" s="312">
        <f t="shared" si="20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f t="shared" si="21"/>
        <v>4290</v>
      </c>
      <c r="BL15" s="312">
        <v>0</v>
      </c>
      <c r="BM15" s="312">
        <v>4211</v>
      </c>
      <c r="BN15" s="312">
        <v>79</v>
      </c>
      <c r="BO15" s="312">
        <v>0</v>
      </c>
      <c r="BP15" s="312">
        <v>0</v>
      </c>
      <c r="BQ15" s="312">
        <v>0</v>
      </c>
      <c r="BR15" s="312">
        <f t="shared" si="22"/>
        <v>9286</v>
      </c>
      <c r="BS15" s="312">
        <f t="shared" si="23"/>
        <v>0</v>
      </c>
      <c r="BT15" s="312">
        <f t="shared" si="24"/>
        <v>6304</v>
      </c>
      <c r="BU15" s="312">
        <f t="shared" si="25"/>
        <v>650</v>
      </c>
      <c r="BV15" s="312">
        <f t="shared" si="26"/>
        <v>2298</v>
      </c>
      <c r="BW15" s="312">
        <f t="shared" si="27"/>
        <v>19</v>
      </c>
      <c r="BX15" s="312">
        <f t="shared" si="28"/>
        <v>15</v>
      </c>
      <c r="BY15" s="312">
        <f t="shared" si="29"/>
        <v>9286</v>
      </c>
      <c r="BZ15" s="312">
        <f t="shared" si="30"/>
        <v>0</v>
      </c>
      <c r="CA15" s="312">
        <f t="shared" si="31"/>
        <v>6304</v>
      </c>
      <c r="CB15" s="312">
        <f t="shared" si="32"/>
        <v>650</v>
      </c>
      <c r="CC15" s="312">
        <f t="shared" si="33"/>
        <v>2298</v>
      </c>
      <c r="CD15" s="312">
        <f t="shared" si="34"/>
        <v>19</v>
      </c>
      <c r="CE15" s="312">
        <f t="shared" si="35"/>
        <v>15</v>
      </c>
      <c r="CF15" s="312">
        <f t="shared" si="36"/>
        <v>0</v>
      </c>
      <c r="CG15" s="312">
        <f t="shared" si="37"/>
        <v>0</v>
      </c>
      <c r="CH15" s="312">
        <f t="shared" si="38"/>
        <v>0</v>
      </c>
      <c r="CI15" s="312">
        <f t="shared" si="39"/>
        <v>0</v>
      </c>
      <c r="CJ15" s="312">
        <f t="shared" si="40"/>
        <v>0</v>
      </c>
      <c r="CK15" s="312">
        <f t="shared" si="41"/>
        <v>0</v>
      </c>
      <c r="CL15" s="312">
        <f t="shared" si="42"/>
        <v>0</v>
      </c>
      <c r="CM15" s="312">
        <f t="shared" si="43"/>
        <v>4290</v>
      </c>
      <c r="CN15" s="312">
        <f t="shared" si="44"/>
        <v>0</v>
      </c>
      <c r="CO15" s="312">
        <f t="shared" si="45"/>
        <v>4211</v>
      </c>
      <c r="CP15" s="312">
        <f t="shared" si="46"/>
        <v>79</v>
      </c>
      <c r="CQ15" s="312">
        <f t="shared" si="47"/>
        <v>0</v>
      </c>
      <c r="CR15" s="312">
        <f t="shared" si="48"/>
        <v>0</v>
      </c>
      <c r="CS15" s="312">
        <f t="shared" si="49"/>
        <v>0</v>
      </c>
      <c r="CT15" s="312">
        <f t="shared" si="50"/>
        <v>0</v>
      </c>
      <c r="CU15" s="312">
        <f t="shared" si="51"/>
        <v>0</v>
      </c>
      <c r="CV15" s="312">
        <f t="shared" si="52"/>
        <v>0</v>
      </c>
      <c r="CW15" s="312">
        <f t="shared" si="53"/>
        <v>0</v>
      </c>
      <c r="CX15" s="312">
        <f t="shared" si="54"/>
        <v>0</v>
      </c>
      <c r="CY15" s="312">
        <f t="shared" si="55"/>
        <v>0</v>
      </c>
      <c r="CZ15" s="312">
        <f t="shared" si="56"/>
        <v>0</v>
      </c>
      <c r="DA15" s="312">
        <f t="shared" si="57"/>
        <v>4290</v>
      </c>
      <c r="DB15" s="312">
        <f t="shared" si="58"/>
        <v>0</v>
      </c>
      <c r="DC15" s="312">
        <f t="shared" si="59"/>
        <v>4211</v>
      </c>
      <c r="DD15" s="312">
        <f t="shared" si="60"/>
        <v>79</v>
      </c>
      <c r="DE15" s="312">
        <f t="shared" si="61"/>
        <v>0</v>
      </c>
      <c r="DF15" s="312">
        <f t="shared" si="62"/>
        <v>0</v>
      </c>
      <c r="DG15" s="312">
        <f t="shared" si="63"/>
        <v>0</v>
      </c>
      <c r="DH15" s="312">
        <v>0</v>
      </c>
      <c r="DI15" s="312">
        <f t="shared" si="64"/>
        <v>7</v>
      </c>
      <c r="DJ15" s="312">
        <v>0</v>
      </c>
      <c r="DK15" s="312">
        <v>7</v>
      </c>
      <c r="DL15" s="312">
        <v>0</v>
      </c>
      <c r="DM15" s="312">
        <v>0</v>
      </c>
    </row>
    <row r="16" spans="1:117" s="282" customFormat="1" ht="12" customHeight="1">
      <c r="A16" s="277" t="s">
        <v>563</v>
      </c>
      <c r="B16" s="278" t="s">
        <v>566</v>
      </c>
      <c r="C16" s="277" t="s">
        <v>582</v>
      </c>
      <c r="D16" s="312">
        <f t="shared" si="4"/>
        <v>23236</v>
      </c>
      <c r="E16" s="312">
        <f t="shared" si="5"/>
        <v>17924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15299</v>
      </c>
      <c r="K16" s="312">
        <v>0</v>
      </c>
      <c r="L16" s="312">
        <v>15299</v>
      </c>
      <c r="M16" s="312">
        <v>0</v>
      </c>
      <c r="N16" s="312">
        <f t="shared" si="8"/>
        <v>1077</v>
      </c>
      <c r="O16" s="312">
        <v>0</v>
      </c>
      <c r="P16" s="312">
        <v>1077</v>
      </c>
      <c r="Q16" s="312">
        <v>0</v>
      </c>
      <c r="R16" s="312">
        <f t="shared" si="9"/>
        <v>1236</v>
      </c>
      <c r="S16" s="312">
        <v>0</v>
      </c>
      <c r="T16" s="312">
        <v>1236</v>
      </c>
      <c r="U16" s="312">
        <v>0</v>
      </c>
      <c r="V16" s="312">
        <f t="shared" si="10"/>
        <v>20</v>
      </c>
      <c r="W16" s="312">
        <v>0</v>
      </c>
      <c r="X16" s="312">
        <v>20</v>
      </c>
      <c r="Y16" s="312">
        <v>0</v>
      </c>
      <c r="Z16" s="312">
        <f t="shared" si="11"/>
        <v>292</v>
      </c>
      <c r="AA16" s="312">
        <v>0</v>
      </c>
      <c r="AB16" s="312">
        <v>292</v>
      </c>
      <c r="AC16" s="312">
        <v>0</v>
      </c>
      <c r="AD16" s="312">
        <f t="shared" si="12"/>
        <v>4271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4238</v>
      </c>
      <c r="AJ16" s="312">
        <v>0</v>
      </c>
      <c r="AK16" s="312">
        <v>0</v>
      </c>
      <c r="AL16" s="312">
        <v>4238</v>
      </c>
      <c r="AM16" s="312">
        <f t="shared" si="15"/>
        <v>33</v>
      </c>
      <c r="AN16" s="312">
        <v>0</v>
      </c>
      <c r="AO16" s="312">
        <v>0</v>
      </c>
      <c r="AP16" s="312">
        <v>33</v>
      </c>
      <c r="AQ16" s="312">
        <f t="shared" si="16"/>
        <v>0</v>
      </c>
      <c r="AR16" s="312">
        <v>0</v>
      </c>
      <c r="AS16" s="312">
        <v>0</v>
      </c>
      <c r="AT16" s="312">
        <v>0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0</v>
      </c>
      <c r="AZ16" s="312">
        <v>0</v>
      </c>
      <c r="BA16" s="312">
        <v>0</v>
      </c>
      <c r="BB16" s="312">
        <v>0</v>
      </c>
      <c r="BC16" s="312">
        <f t="shared" si="19"/>
        <v>1041</v>
      </c>
      <c r="BD16" s="312">
        <f t="shared" si="20"/>
        <v>1041</v>
      </c>
      <c r="BE16" s="312">
        <v>0</v>
      </c>
      <c r="BF16" s="312">
        <v>87</v>
      </c>
      <c r="BG16" s="312">
        <v>3</v>
      </c>
      <c r="BH16" s="312">
        <v>951</v>
      </c>
      <c r="BI16" s="312">
        <v>0</v>
      </c>
      <c r="BJ16" s="312">
        <v>0</v>
      </c>
      <c r="BK16" s="312">
        <f t="shared" si="21"/>
        <v>0</v>
      </c>
      <c r="BL16" s="312"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f t="shared" si="22"/>
        <v>18965</v>
      </c>
      <c r="BS16" s="312">
        <f t="shared" si="23"/>
        <v>0</v>
      </c>
      <c r="BT16" s="312">
        <f t="shared" si="24"/>
        <v>15386</v>
      </c>
      <c r="BU16" s="312">
        <f t="shared" si="25"/>
        <v>1080</v>
      </c>
      <c r="BV16" s="312">
        <f t="shared" si="26"/>
        <v>2187</v>
      </c>
      <c r="BW16" s="312">
        <f t="shared" si="27"/>
        <v>20</v>
      </c>
      <c r="BX16" s="312">
        <f t="shared" si="28"/>
        <v>292</v>
      </c>
      <c r="BY16" s="312">
        <f t="shared" si="29"/>
        <v>17924</v>
      </c>
      <c r="BZ16" s="312">
        <f t="shared" si="30"/>
        <v>0</v>
      </c>
      <c r="CA16" s="312">
        <f t="shared" si="31"/>
        <v>15299</v>
      </c>
      <c r="CB16" s="312">
        <f t="shared" si="32"/>
        <v>1077</v>
      </c>
      <c r="CC16" s="312">
        <f t="shared" si="33"/>
        <v>1236</v>
      </c>
      <c r="CD16" s="312">
        <f t="shared" si="34"/>
        <v>20</v>
      </c>
      <c r="CE16" s="312">
        <f t="shared" si="35"/>
        <v>292</v>
      </c>
      <c r="CF16" s="312">
        <f t="shared" si="36"/>
        <v>1041</v>
      </c>
      <c r="CG16" s="312">
        <f t="shared" si="37"/>
        <v>0</v>
      </c>
      <c r="CH16" s="312">
        <f t="shared" si="38"/>
        <v>87</v>
      </c>
      <c r="CI16" s="312">
        <f t="shared" si="39"/>
        <v>3</v>
      </c>
      <c r="CJ16" s="312">
        <f t="shared" si="40"/>
        <v>951</v>
      </c>
      <c r="CK16" s="312">
        <f t="shared" si="41"/>
        <v>0</v>
      </c>
      <c r="CL16" s="312">
        <f t="shared" si="42"/>
        <v>0</v>
      </c>
      <c r="CM16" s="312">
        <f t="shared" si="43"/>
        <v>4271</v>
      </c>
      <c r="CN16" s="312">
        <f t="shared" si="44"/>
        <v>0</v>
      </c>
      <c r="CO16" s="312">
        <f t="shared" si="45"/>
        <v>4238</v>
      </c>
      <c r="CP16" s="312">
        <f t="shared" si="46"/>
        <v>33</v>
      </c>
      <c r="CQ16" s="312">
        <f t="shared" si="47"/>
        <v>0</v>
      </c>
      <c r="CR16" s="312">
        <f t="shared" si="48"/>
        <v>0</v>
      </c>
      <c r="CS16" s="312">
        <f t="shared" si="49"/>
        <v>0</v>
      </c>
      <c r="CT16" s="312">
        <f t="shared" si="50"/>
        <v>4271</v>
      </c>
      <c r="CU16" s="312">
        <f t="shared" si="51"/>
        <v>0</v>
      </c>
      <c r="CV16" s="312">
        <f t="shared" si="52"/>
        <v>4238</v>
      </c>
      <c r="CW16" s="312">
        <f t="shared" si="53"/>
        <v>33</v>
      </c>
      <c r="CX16" s="312">
        <f t="shared" si="54"/>
        <v>0</v>
      </c>
      <c r="CY16" s="312">
        <f t="shared" si="55"/>
        <v>0</v>
      </c>
      <c r="CZ16" s="312">
        <f t="shared" si="56"/>
        <v>0</v>
      </c>
      <c r="DA16" s="312">
        <f t="shared" si="57"/>
        <v>0</v>
      </c>
      <c r="DB16" s="312">
        <f t="shared" si="58"/>
        <v>0</v>
      </c>
      <c r="DC16" s="312">
        <f t="shared" si="59"/>
        <v>0</v>
      </c>
      <c r="DD16" s="312">
        <f t="shared" si="60"/>
        <v>0</v>
      </c>
      <c r="DE16" s="312">
        <f t="shared" si="61"/>
        <v>0</v>
      </c>
      <c r="DF16" s="312">
        <f t="shared" si="62"/>
        <v>0</v>
      </c>
      <c r="DG16" s="312">
        <f t="shared" si="63"/>
        <v>0</v>
      </c>
      <c r="DH16" s="312">
        <v>0</v>
      </c>
      <c r="DI16" s="312">
        <f t="shared" si="64"/>
        <v>1</v>
      </c>
      <c r="DJ16" s="312">
        <v>0</v>
      </c>
      <c r="DK16" s="312">
        <v>1</v>
      </c>
      <c r="DL16" s="312">
        <v>0</v>
      </c>
      <c r="DM16" s="312">
        <v>0</v>
      </c>
    </row>
    <row r="17" spans="1:117" s="282" customFormat="1" ht="12" customHeight="1">
      <c r="A17" s="277" t="s">
        <v>563</v>
      </c>
      <c r="B17" s="278" t="s">
        <v>583</v>
      </c>
      <c r="C17" s="277" t="s">
        <v>584</v>
      </c>
      <c r="D17" s="312">
        <f t="shared" si="4"/>
        <v>24712</v>
      </c>
      <c r="E17" s="312">
        <f t="shared" si="5"/>
        <v>15865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10646</v>
      </c>
      <c r="K17" s="312">
        <v>0</v>
      </c>
      <c r="L17" s="312">
        <v>10646</v>
      </c>
      <c r="M17" s="312">
        <v>0</v>
      </c>
      <c r="N17" s="312">
        <f t="shared" si="8"/>
        <v>0</v>
      </c>
      <c r="O17" s="312">
        <v>0</v>
      </c>
      <c r="P17" s="312">
        <v>0</v>
      </c>
      <c r="Q17" s="312">
        <v>0</v>
      </c>
      <c r="R17" s="312">
        <f t="shared" si="9"/>
        <v>3859</v>
      </c>
      <c r="S17" s="312">
        <v>0</v>
      </c>
      <c r="T17" s="312">
        <v>3859</v>
      </c>
      <c r="U17" s="312">
        <v>0</v>
      </c>
      <c r="V17" s="312">
        <f t="shared" si="10"/>
        <v>27</v>
      </c>
      <c r="W17" s="312">
        <v>0</v>
      </c>
      <c r="X17" s="312">
        <v>27</v>
      </c>
      <c r="Y17" s="312">
        <v>0</v>
      </c>
      <c r="Z17" s="312">
        <f t="shared" si="11"/>
        <v>1333</v>
      </c>
      <c r="AA17" s="312">
        <v>0</v>
      </c>
      <c r="AB17" s="312">
        <v>1333</v>
      </c>
      <c r="AC17" s="312">
        <v>0</v>
      </c>
      <c r="AD17" s="312">
        <f t="shared" si="12"/>
        <v>7621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5981</v>
      </c>
      <c r="AJ17" s="312">
        <v>0</v>
      </c>
      <c r="AK17" s="312">
        <v>0</v>
      </c>
      <c r="AL17" s="312">
        <v>5981</v>
      </c>
      <c r="AM17" s="312">
        <f t="shared" si="15"/>
        <v>0</v>
      </c>
      <c r="AN17" s="312">
        <v>0</v>
      </c>
      <c r="AO17" s="312">
        <v>0</v>
      </c>
      <c r="AP17" s="312">
        <v>0</v>
      </c>
      <c r="AQ17" s="312">
        <f t="shared" si="16"/>
        <v>1560</v>
      </c>
      <c r="AR17" s="312">
        <v>0</v>
      </c>
      <c r="AS17" s="312">
        <v>0</v>
      </c>
      <c r="AT17" s="312">
        <v>1560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80</v>
      </c>
      <c r="AZ17" s="312">
        <v>0</v>
      </c>
      <c r="BA17" s="312">
        <v>11</v>
      </c>
      <c r="BB17" s="312">
        <v>69</v>
      </c>
      <c r="BC17" s="312">
        <f t="shared" si="19"/>
        <v>1226</v>
      </c>
      <c r="BD17" s="312">
        <f t="shared" si="20"/>
        <v>490</v>
      </c>
      <c r="BE17" s="312">
        <v>0</v>
      </c>
      <c r="BF17" s="312">
        <v>340</v>
      </c>
      <c r="BG17" s="312">
        <v>0</v>
      </c>
      <c r="BH17" s="312">
        <v>36</v>
      </c>
      <c r="BI17" s="312">
        <v>0</v>
      </c>
      <c r="BJ17" s="312">
        <v>114</v>
      </c>
      <c r="BK17" s="312">
        <f t="shared" si="21"/>
        <v>736</v>
      </c>
      <c r="BL17" s="312">
        <v>0</v>
      </c>
      <c r="BM17" s="312">
        <v>253</v>
      </c>
      <c r="BN17" s="312">
        <v>0</v>
      </c>
      <c r="BO17" s="312">
        <v>15</v>
      </c>
      <c r="BP17" s="312">
        <v>0</v>
      </c>
      <c r="BQ17" s="312">
        <v>468</v>
      </c>
      <c r="BR17" s="312">
        <f t="shared" si="22"/>
        <v>16355</v>
      </c>
      <c r="BS17" s="312">
        <f t="shared" si="23"/>
        <v>0</v>
      </c>
      <c r="BT17" s="312">
        <f t="shared" si="24"/>
        <v>10986</v>
      </c>
      <c r="BU17" s="312">
        <f t="shared" si="25"/>
        <v>0</v>
      </c>
      <c r="BV17" s="312">
        <f t="shared" si="26"/>
        <v>3895</v>
      </c>
      <c r="BW17" s="312">
        <f t="shared" si="27"/>
        <v>27</v>
      </c>
      <c r="BX17" s="312">
        <f t="shared" si="28"/>
        <v>1447</v>
      </c>
      <c r="BY17" s="312">
        <f t="shared" si="29"/>
        <v>15865</v>
      </c>
      <c r="BZ17" s="312">
        <f t="shared" si="30"/>
        <v>0</v>
      </c>
      <c r="CA17" s="312">
        <f t="shared" si="31"/>
        <v>10646</v>
      </c>
      <c r="CB17" s="312">
        <f t="shared" si="32"/>
        <v>0</v>
      </c>
      <c r="CC17" s="312">
        <f t="shared" si="33"/>
        <v>3859</v>
      </c>
      <c r="CD17" s="312">
        <f t="shared" si="34"/>
        <v>27</v>
      </c>
      <c r="CE17" s="312">
        <f t="shared" si="35"/>
        <v>1333</v>
      </c>
      <c r="CF17" s="312">
        <f t="shared" si="36"/>
        <v>490</v>
      </c>
      <c r="CG17" s="312">
        <f t="shared" si="37"/>
        <v>0</v>
      </c>
      <c r="CH17" s="312">
        <f t="shared" si="38"/>
        <v>340</v>
      </c>
      <c r="CI17" s="312">
        <f t="shared" si="39"/>
        <v>0</v>
      </c>
      <c r="CJ17" s="312">
        <f t="shared" si="40"/>
        <v>36</v>
      </c>
      <c r="CK17" s="312">
        <f t="shared" si="41"/>
        <v>0</v>
      </c>
      <c r="CL17" s="312">
        <f t="shared" si="42"/>
        <v>114</v>
      </c>
      <c r="CM17" s="312">
        <f t="shared" si="43"/>
        <v>8357</v>
      </c>
      <c r="CN17" s="312">
        <f t="shared" si="44"/>
        <v>0</v>
      </c>
      <c r="CO17" s="312">
        <f t="shared" si="45"/>
        <v>6234</v>
      </c>
      <c r="CP17" s="312">
        <f t="shared" si="46"/>
        <v>0</v>
      </c>
      <c r="CQ17" s="312">
        <f t="shared" si="47"/>
        <v>1575</v>
      </c>
      <c r="CR17" s="312">
        <f t="shared" si="48"/>
        <v>0</v>
      </c>
      <c r="CS17" s="312">
        <f t="shared" si="49"/>
        <v>548</v>
      </c>
      <c r="CT17" s="312">
        <f t="shared" si="50"/>
        <v>7621</v>
      </c>
      <c r="CU17" s="312">
        <f t="shared" si="51"/>
        <v>0</v>
      </c>
      <c r="CV17" s="312">
        <f t="shared" si="52"/>
        <v>5981</v>
      </c>
      <c r="CW17" s="312">
        <f t="shared" si="53"/>
        <v>0</v>
      </c>
      <c r="CX17" s="312">
        <f t="shared" si="54"/>
        <v>1560</v>
      </c>
      <c r="CY17" s="312">
        <f t="shared" si="55"/>
        <v>0</v>
      </c>
      <c r="CZ17" s="312">
        <f t="shared" si="56"/>
        <v>80</v>
      </c>
      <c r="DA17" s="312">
        <f t="shared" si="57"/>
        <v>736</v>
      </c>
      <c r="DB17" s="312">
        <f t="shared" si="58"/>
        <v>0</v>
      </c>
      <c r="DC17" s="312">
        <f t="shared" si="59"/>
        <v>253</v>
      </c>
      <c r="DD17" s="312">
        <f t="shared" si="60"/>
        <v>0</v>
      </c>
      <c r="DE17" s="312">
        <f t="shared" si="61"/>
        <v>15</v>
      </c>
      <c r="DF17" s="312">
        <f t="shared" si="62"/>
        <v>0</v>
      </c>
      <c r="DG17" s="312">
        <f t="shared" si="63"/>
        <v>468</v>
      </c>
      <c r="DH17" s="312">
        <v>0</v>
      </c>
      <c r="DI17" s="312">
        <f t="shared" si="64"/>
        <v>9</v>
      </c>
      <c r="DJ17" s="312">
        <v>0</v>
      </c>
      <c r="DK17" s="312">
        <v>9</v>
      </c>
      <c r="DL17" s="312">
        <v>0</v>
      </c>
      <c r="DM17" s="312">
        <v>0</v>
      </c>
    </row>
    <row r="18" spans="1:117" s="282" customFormat="1" ht="12" customHeight="1">
      <c r="A18" s="277" t="s">
        <v>563</v>
      </c>
      <c r="B18" s="278" t="s">
        <v>585</v>
      </c>
      <c r="C18" s="277" t="s">
        <v>586</v>
      </c>
      <c r="D18" s="312">
        <f t="shared" si="4"/>
        <v>10237</v>
      </c>
      <c r="E18" s="312">
        <f t="shared" si="5"/>
        <v>7043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5775</v>
      </c>
      <c r="K18" s="312">
        <v>0</v>
      </c>
      <c r="L18" s="312">
        <v>5775</v>
      </c>
      <c r="M18" s="312">
        <v>0</v>
      </c>
      <c r="N18" s="312">
        <f t="shared" si="8"/>
        <v>482</v>
      </c>
      <c r="O18" s="312">
        <v>0</v>
      </c>
      <c r="P18" s="312">
        <v>482</v>
      </c>
      <c r="Q18" s="312">
        <v>0</v>
      </c>
      <c r="R18" s="312">
        <f t="shared" si="9"/>
        <v>770</v>
      </c>
      <c r="S18" s="312">
        <v>0</v>
      </c>
      <c r="T18" s="312">
        <v>770</v>
      </c>
      <c r="U18" s="312">
        <v>0</v>
      </c>
      <c r="V18" s="312">
        <f t="shared" si="10"/>
        <v>0</v>
      </c>
      <c r="W18" s="312">
        <v>0</v>
      </c>
      <c r="X18" s="312">
        <v>0</v>
      </c>
      <c r="Y18" s="312">
        <v>0</v>
      </c>
      <c r="Z18" s="312">
        <f t="shared" si="11"/>
        <v>16</v>
      </c>
      <c r="AA18" s="312">
        <v>0</v>
      </c>
      <c r="AB18" s="312">
        <v>16</v>
      </c>
      <c r="AC18" s="312">
        <v>0</v>
      </c>
      <c r="AD18" s="312">
        <f t="shared" si="12"/>
        <v>2064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2010</v>
      </c>
      <c r="AJ18" s="312">
        <v>0</v>
      </c>
      <c r="AK18" s="312">
        <v>0</v>
      </c>
      <c r="AL18" s="312">
        <v>2010</v>
      </c>
      <c r="AM18" s="312">
        <f t="shared" si="15"/>
        <v>43</v>
      </c>
      <c r="AN18" s="312">
        <v>0</v>
      </c>
      <c r="AO18" s="312">
        <v>0</v>
      </c>
      <c r="AP18" s="312">
        <v>43</v>
      </c>
      <c r="AQ18" s="312">
        <f t="shared" si="16"/>
        <v>0</v>
      </c>
      <c r="AR18" s="312">
        <v>0</v>
      </c>
      <c r="AS18" s="312">
        <v>0</v>
      </c>
      <c r="AT18" s="312">
        <v>0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11</v>
      </c>
      <c r="AZ18" s="312">
        <v>0</v>
      </c>
      <c r="BA18" s="312">
        <v>0</v>
      </c>
      <c r="BB18" s="312">
        <v>11</v>
      </c>
      <c r="BC18" s="312">
        <f t="shared" si="19"/>
        <v>1130</v>
      </c>
      <c r="BD18" s="312">
        <f t="shared" si="20"/>
        <v>429</v>
      </c>
      <c r="BE18" s="312">
        <v>0</v>
      </c>
      <c r="BF18" s="312">
        <v>186</v>
      </c>
      <c r="BG18" s="312">
        <v>10</v>
      </c>
      <c r="BH18" s="312">
        <v>41</v>
      </c>
      <c r="BI18" s="312">
        <v>0</v>
      </c>
      <c r="BJ18" s="312">
        <v>192</v>
      </c>
      <c r="BK18" s="312">
        <f t="shared" si="21"/>
        <v>701</v>
      </c>
      <c r="BL18" s="312">
        <v>0</v>
      </c>
      <c r="BM18" s="312">
        <v>567</v>
      </c>
      <c r="BN18" s="312">
        <v>22</v>
      </c>
      <c r="BO18" s="312">
        <v>38</v>
      </c>
      <c r="BP18" s="312">
        <v>0</v>
      </c>
      <c r="BQ18" s="312">
        <v>74</v>
      </c>
      <c r="BR18" s="312">
        <f t="shared" si="22"/>
        <v>7472</v>
      </c>
      <c r="BS18" s="312">
        <f t="shared" si="23"/>
        <v>0</v>
      </c>
      <c r="BT18" s="312">
        <f t="shared" si="24"/>
        <v>5961</v>
      </c>
      <c r="BU18" s="312">
        <f t="shared" si="25"/>
        <v>492</v>
      </c>
      <c r="BV18" s="312">
        <f t="shared" si="26"/>
        <v>811</v>
      </c>
      <c r="BW18" s="312">
        <f t="shared" si="27"/>
        <v>0</v>
      </c>
      <c r="BX18" s="312">
        <f t="shared" si="28"/>
        <v>208</v>
      </c>
      <c r="BY18" s="312">
        <f t="shared" si="29"/>
        <v>7043</v>
      </c>
      <c r="BZ18" s="312">
        <f t="shared" si="30"/>
        <v>0</v>
      </c>
      <c r="CA18" s="312">
        <f t="shared" si="31"/>
        <v>5775</v>
      </c>
      <c r="CB18" s="312">
        <f t="shared" si="32"/>
        <v>482</v>
      </c>
      <c r="CC18" s="312">
        <f t="shared" si="33"/>
        <v>770</v>
      </c>
      <c r="CD18" s="312">
        <f t="shared" si="34"/>
        <v>0</v>
      </c>
      <c r="CE18" s="312">
        <f t="shared" si="35"/>
        <v>16</v>
      </c>
      <c r="CF18" s="312">
        <f t="shared" si="36"/>
        <v>429</v>
      </c>
      <c r="CG18" s="312">
        <f t="shared" si="37"/>
        <v>0</v>
      </c>
      <c r="CH18" s="312">
        <f t="shared" si="38"/>
        <v>186</v>
      </c>
      <c r="CI18" s="312">
        <f t="shared" si="39"/>
        <v>10</v>
      </c>
      <c r="CJ18" s="312">
        <f t="shared" si="40"/>
        <v>41</v>
      </c>
      <c r="CK18" s="312">
        <f t="shared" si="41"/>
        <v>0</v>
      </c>
      <c r="CL18" s="312">
        <f t="shared" si="42"/>
        <v>192</v>
      </c>
      <c r="CM18" s="312">
        <f t="shared" si="43"/>
        <v>2765</v>
      </c>
      <c r="CN18" s="312">
        <f t="shared" si="44"/>
        <v>0</v>
      </c>
      <c r="CO18" s="312">
        <f t="shared" si="45"/>
        <v>2577</v>
      </c>
      <c r="CP18" s="312">
        <f t="shared" si="46"/>
        <v>65</v>
      </c>
      <c r="CQ18" s="312">
        <f t="shared" si="47"/>
        <v>38</v>
      </c>
      <c r="CR18" s="312">
        <f t="shared" si="48"/>
        <v>0</v>
      </c>
      <c r="CS18" s="312">
        <f t="shared" si="49"/>
        <v>85</v>
      </c>
      <c r="CT18" s="312">
        <f t="shared" si="50"/>
        <v>2064</v>
      </c>
      <c r="CU18" s="312">
        <f t="shared" si="51"/>
        <v>0</v>
      </c>
      <c r="CV18" s="312">
        <f t="shared" si="52"/>
        <v>2010</v>
      </c>
      <c r="CW18" s="312">
        <f t="shared" si="53"/>
        <v>43</v>
      </c>
      <c r="CX18" s="312">
        <f t="shared" si="54"/>
        <v>0</v>
      </c>
      <c r="CY18" s="312">
        <f t="shared" si="55"/>
        <v>0</v>
      </c>
      <c r="CZ18" s="312">
        <f t="shared" si="56"/>
        <v>11</v>
      </c>
      <c r="DA18" s="312">
        <f t="shared" si="57"/>
        <v>701</v>
      </c>
      <c r="DB18" s="312">
        <f t="shared" si="58"/>
        <v>0</v>
      </c>
      <c r="DC18" s="312">
        <f t="shared" si="59"/>
        <v>567</v>
      </c>
      <c r="DD18" s="312">
        <f t="shared" si="60"/>
        <v>22</v>
      </c>
      <c r="DE18" s="312">
        <f t="shared" si="61"/>
        <v>38</v>
      </c>
      <c r="DF18" s="312">
        <f t="shared" si="62"/>
        <v>0</v>
      </c>
      <c r="DG18" s="312">
        <f t="shared" si="63"/>
        <v>74</v>
      </c>
      <c r="DH18" s="312">
        <v>0</v>
      </c>
      <c r="DI18" s="312">
        <f t="shared" si="64"/>
        <v>0</v>
      </c>
      <c r="DJ18" s="312">
        <v>0</v>
      </c>
      <c r="DK18" s="312">
        <v>0</v>
      </c>
      <c r="DL18" s="312">
        <v>0</v>
      </c>
      <c r="DM18" s="312">
        <v>0</v>
      </c>
    </row>
    <row r="19" spans="1:117" s="282" customFormat="1" ht="12" customHeight="1">
      <c r="A19" s="277" t="s">
        <v>563</v>
      </c>
      <c r="B19" s="278" t="s">
        <v>587</v>
      </c>
      <c r="C19" s="277" t="s">
        <v>588</v>
      </c>
      <c r="D19" s="312">
        <f t="shared" si="4"/>
        <v>10600</v>
      </c>
      <c r="E19" s="312">
        <f t="shared" si="5"/>
        <v>8913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6637</v>
      </c>
      <c r="K19" s="312">
        <v>0</v>
      </c>
      <c r="L19" s="312">
        <v>6637</v>
      </c>
      <c r="M19" s="312">
        <v>0</v>
      </c>
      <c r="N19" s="312">
        <f t="shared" si="8"/>
        <v>424</v>
      </c>
      <c r="O19" s="312">
        <v>0</v>
      </c>
      <c r="P19" s="312">
        <v>424</v>
      </c>
      <c r="Q19" s="312">
        <v>0</v>
      </c>
      <c r="R19" s="312">
        <f t="shared" si="9"/>
        <v>1852</v>
      </c>
      <c r="S19" s="312">
        <v>0</v>
      </c>
      <c r="T19" s="312">
        <v>1852</v>
      </c>
      <c r="U19" s="312">
        <v>0</v>
      </c>
      <c r="V19" s="312">
        <f t="shared" si="10"/>
        <v>0</v>
      </c>
      <c r="W19" s="312">
        <v>0</v>
      </c>
      <c r="X19" s="312">
        <v>0</v>
      </c>
      <c r="Y19" s="312">
        <v>0</v>
      </c>
      <c r="Z19" s="312">
        <f t="shared" si="11"/>
        <v>0</v>
      </c>
      <c r="AA19" s="312">
        <v>0</v>
      </c>
      <c r="AB19" s="312">
        <v>0</v>
      </c>
      <c r="AC19" s="312">
        <v>0</v>
      </c>
      <c r="AD19" s="312">
        <f t="shared" si="12"/>
        <v>1551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1551</v>
      </c>
      <c r="AJ19" s="312">
        <v>0</v>
      </c>
      <c r="AK19" s="312">
        <v>0</v>
      </c>
      <c r="AL19" s="312">
        <v>1551</v>
      </c>
      <c r="AM19" s="312">
        <f t="shared" si="15"/>
        <v>0</v>
      </c>
      <c r="AN19" s="312">
        <v>0</v>
      </c>
      <c r="AO19" s="312">
        <v>0</v>
      </c>
      <c r="AP19" s="312">
        <v>0</v>
      </c>
      <c r="AQ19" s="312">
        <f t="shared" si="16"/>
        <v>0</v>
      </c>
      <c r="AR19" s="312">
        <v>0</v>
      </c>
      <c r="AS19" s="312">
        <v>0</v>
      </c>
      <c r="AT19" s="312">
        <v>0</v>
      </c>
      <c r="AU19" s="312">
        <f t="shared" si="17"/>
        <v>0</v>
      </c>
      <c r="AV19" s="312">
        <v>0</v>
      </c>
      <c r="AW19" s="312">
        <v>0</v>
      </c>
      <c r="AX19" s="312">
        <v>0</v>
      </c>
      <c r="AY19" s="312">
        <f t="shared" si="18"/>
        <v>0</v>
      </c>
      <c r="AZ19" s="312">
        <v>0</v>
      </c>
      <c r="BA19" s="312">
        <v>0</v>
      </c>
      <c r="BB19" s="312">
        <v>0</v>
      </c>
      <c r="BC19" s="312">
        <f t="shared" si="19"/>
        <v>136</v>
      </c>
      <c r="BD19" s="312">
        <f t="shared" si="20"/>
        <v>136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136</v>
      </c>
      <c r="BK19" s="312">
        <f t="shared" si="21"/>
        <v>0</v>
      </c>
      <c r="BL19" s="312"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f t="shared" si="22"/>
        <v>9049</v>
      </c>
      <c r="BS19" s="312">
        <f t="shared" si="23"/>
        <v>0</v>
      </c>
      <c r="BT19" s="312">
        <f t="shared" si="24"/>
        <v>6637</v>
      </c>
      <c r="BU19" s="312">
        <f t="shared" si="25"/>
        <v>424</v>
      </c>
      <c r="BV19" s="312">
        <f t="shared" si="26"/>
        <v>1852</v>
      </c>
      <c r="BW19" s="312">
        <f t="shared" si="27"/>
        <v>0</v>
      </c>
      <c r="BX19" s="312">
        <f t="shared" si="28"/>
        <v>136</v>
      </c>
      <c r="BY19" s="312">
        <f t="shared" si="29"/>
        <v>8913</v>
      </c>
      <c r="BZ19" s="312">
        <f t="shared" si="30"/>
        <v>0</v>
      </c>
      <c r="CA19" s="312">
        <f t="shared" si="31"/>
        <v>6637</v>
      </c>
      <c r="CB19" s="312">
        <f t="shared" si="32"/>
        <v>424</v>
      </c>
      <c r="CC19" s="312">
        <f t="shared" si="33"/>
        <v>1852</v>
      </c>
      <c r="CD19" s="312">
        <f t="shared" si="34"/>
        <v>0</v>
      </c>
      <c r="CE19" s="312">
        <f t="shared" si="35"/>
        <v>0</v>
      </c>
      <c r="CF19" s="312">
        <f t="shared" si="36"/>
        <v>136</v>
      </c>
      <c r="CG19" s="312">
        <f t="shared" si="37"/>
        <v>0</v>
      </c>
      <c r="CH19" s="312">
        <f t="shared" si="38"/>
        <v>0</v>
      </c>
      <c r="CI19" s="312">
        <f t="shared" si="39"/>
        <v>0</v>
      </c>
      <c r="CJ19" s="312">
        <f t="shared" si="40"/>
        <v>0</v>
      </c>
      <c r="CK19" s="312">
        <f t="shared" si="41"/>
        <v>0</v>
      </c>
      <c r="CL19" s="312">
        <f t="shared" si="42"/>
        <v>136</v>
      </c>
      <c r="CM19" s="312">
        <f t="shared" si="43"/>
        <v>1551</v>
      </c>
      <c r="CN19" s="312">
        <f t="shared" si="44"/>
        <v>0</v>
      </c>
      <c r="CO19" s="312">
        <f t="shared" si="45"/>
        <v>1551</v>
      </c>
      <c r="CP19" s="312">
        <f t="shared" si="46"/>
        <v>0</v>
      </c>
      <c r="CQ19" s="312">
        <f t="shared" si="47"/>
        <v>0</v>
      </c>
      <c r="CR19" s="312">
        <f t="shared" si="48"/>
        <v>0</v>
      </c>
      <c r="CS19" s="312">
        <f t="shared" si="49"/>
        <v>0</v>
      </c>
      <c r="CT19" s="312">
        <f t="shared" si="50"/>
        <v>1551</v>
      </c>
      <c r="CU19" s="312">
        <f t="shared" si="51"/>
        <v>0</v>
      </c>
      <c r="CV19" s="312">
        <f t="shared" si="52"/>
        <v>1551</v>
      </c>
      <c r="CW19" s="312">
        <f t="shared" si="53"/>
        <v>0</v>
      </c>
      <c r="CX19" s="312">
        <f t="shared" si="54"/>
        <v>0</v>
      </c>
      <c r="CY19" s="312">
        <f t="shared" si="55"/>
        <v>0</v>
      </c>
      <c r="CZ19" s="312">
        <f t="shared" si="56"/>
        <v>0</v>
      </c>
      <c r="DA19" s="312">
        <f t="shared" si="57"/>
        <v>0</v>
      </c>
      <c r="DB19" s="312">
        <f t="shared" si="58"/>
        <v>0</v>
      </c>
      <c r="DC19" s="312">
        <f t="shared" si="59"/>
        <v>0</v>
      </c>
      <c r="DD19" s="312">
        <f t="shared" si="60"/>
        <v>0</v>
      </c>
      <c r="DE19" s="312">
        <f t="shared" si="61"/>
        <v>0</v>
      </c>
      <c r="DF19" s="312">
        <f t="shared" si="62"/>
        <v>0</v>
      </c>
      <c r="DG19" s="312">
        <f t="shared" si="63"/>
        <v>0</v>
      </c>
      <c r="DH19" s="312">
        <v>15</v>
      </c>
      <c r="DI19" s="312">
        <f t="shared" si="64"/>
        <v>2</v>
      </c>
      <c r="DJ19" s="312">
        <v>0</v>
      </c>
      <c r="DK19" s="312">
        <v>2</v>
      </c>
      <c r="DL19" s="312">
        <v>0</v>
      </c>
      <c r="DM19" s="312">
        <v>0</v>
      </c>
    </row>
    <row r="20" spans="1:117" s="282" customFormat="1" ht="12" customHeight="1">
      <c r="A20" s="277" t="s">
        <v>563</v>
      </c>
      <c r="B20" s="278" t="s">
        <v>589</v>
      </c>
      <c r="C20" s="277" t="s">
        <v>590</v>
      </c>
      <c r="D20" s="312">
        <f t="shared" si="4"/>
        <v>11731</v>
      </c>
      <c r="E20" s="312">
        <f t="shared" si="5"/>
        <v>8253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6077</v>
      </c>
      <c r="K20" s="312">
        <v>0</v>
      </c>
      <c r="L20" s="312">
        <v>6077</v>
      </c>
      <c r="M20" s="312">
        <v>0</v>
      </c>
      <c r="N20" s="312">
        <f t="shared" si="8"/>
        <v>405</v>
      </c>
      <c r="O20" s="312">
        <v>0</v>
      </c>
      <c r="P20" s="312">
        <v>405</v>
      </c>
      <c r="Q20" s="312">
        <v>0</v>
      </c>
      <c r="R20" s="312">
        <f t="shared" si="9"/>
        <v>1417</v>
      </c>
      <c r="S20" s="312">
        <v>0</v>
      </c>
      <c r="T20" s="312">
        <v>1417</v>
      </c>
      <c r="U20" s="312">
        <v>0</v>
      </c>
      <c r="V20" s="312">
        <f t="shared" si="10"/>
        <v>0</v>
      </c>
      <c r="W20" s="312">
        <v>0</v>
      </c>
      <c r="X20" s="312">
        <v>0</v>
      </c>
      <c r="Y20" s="312">
        <v>0</v>
      </c>
      <c r="Z20" s="312">
        <f t="shared" si="11"/>
        <v>354</v>
      </c>
      <c r="AA20" s="312">
        <v>0</v>
      </c>
      <c r="AB20" s="312">
        <v>354</v>
      </c>
      <c r="AC20" s="312">
        <v>0</v>
      </c>
      <c r="AD20" s="312">
        <f t="shared" si="12"/>
        <v>3231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3227</v>
      </c>
      <c r="AJ20" s="312">
        <v>0</v>
      </c>
      <c r="AK20" s="312">
        <v>0</v>
      </c>
      <c r="AL20" s="312">
        <v>3227</v>
      </c>
      <c r="AM20" s="312">
        <f t="shared" si="15"/>
        <v>4</v>
      </c>
      <c r="AN20" s="312">
        <v>0</v>
      </c>
      <c r="AO20" s="312">
        <v>0</v>
      </c>
      <c r="AP20" s="312">
        <v>4</v>
      </c>
      <c r="AQ20" s="312">
        <f t="shared" si="16"/>
        <v>0</v>
      </c>
      <c r="AR20" s="312">
        <v>0</v>
      </c>
      <c r="AS20" s="312">
        <v>0</v>
      </c>
      <c r="AT20" s="312">
        <v>0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0</v>
      </c>
      <c r="AZ20" s="312">
        <v>0</v>
      </c>
      <c r="BA20" s="312">
        <v>0</v>
      </c>
      <c r="BB20" s="312">
        <v>0</v>
      </c>
      <c r="BC20" s="312">
        <f t="shared" si="19"/>
        <v>247</v>
      </c>
      <c r="BD20" s="312">
        <f t="shared" si="20"/>
        <v>247</v>
      </c>
      <c r="BE20" s="312">
        <v>0</v>
      </c>
      <c r="BF20" s="312">
        <v>86</v>
      </c>
      <c r="BG20" s="312">
        <v>3</v>
      </c>
      <c r="BH20" s="312">
        <v>2</v>
      </c>
      <c r="BI20" s="312">
        <v>0</v>
      </c>
      <c r="BJ20" s="312">
        <v>156</v>
      </c>
      <c r="BK20" s="312">
        <f t="shared" si="21"/>
        <v>0</v>
      </c>
      <c r="BL20" s="312">
        <v>0</v>
      </c>
      <c r="BM20" s="312">
        <v>0</v>
      </c>
      <c r="BN20" s="312">
        <v>0</v>
      </c>
      <c r="BO20" s="312">
        <v>0</v>
      </c>
      <c r="BP20" s="312">
        <v>0</v>
      </c>
      <c r="BQ20" s="312"/>
      <c r="BR20" s="312">
        <f t="shared" si="22"/>
        <v>8500</v>
      </c>
      <c r="BS20" s="312">
        <f t="shared" si="23"/>
        <v>0</v>
      </c>
      <c r="BT20" s="312">
        <f t="shared" si="24"/>
        <v>6163</v>
      </c>
      <c r="BU20" s="312">
        <f t="shared" si="25"/>
        <v>408</v>
      </c>
      <c r="BV20" s="312">
        <f t="shared" si="26"/>
        <v>1419</v>
      </c>
      <c r="BW20" s="312">
        <f t="shared" si="27"/>
        <v>0</v>
      </c>
      <c r="BX20" s="312">
        <f t="shared" si="28"/>
        <v>510</v>
      </c>
      <c r="BY20" s="312">
        <f t="shared" si="29"/>
        <v>8253</v>
      </c>
      <c r="BZ20" s="312">
        <f t="shared" si="30"/>
        <v>0</v>
      </c>
      <c r="CA20" s="312">
        <f t="shared" si="31"/>
        <v>6077</v>
      </c>
      <c r="CB20" s="312">
        <f t="shared" si="32"/>
        <v>405</v>
      </c>
      <c r="CC20" s="312">
        <f t="shared" si="33"/>
        <v>1417</v>
      </c>
      <c r="CD20" s="312">
        <f t="shared" si="34"/>
        <v>0</v>
      </c>
      <c r="CE20" s="312">
        <f t="shared" si="35"/>
        <v>354</v>
      </c>
      <c r="CF20" s="312">
        <f t="shared" si="36"/>
        <v>247</v>
      </c>
      <c r="CG20" s="312">
        <f t="shared" si="37"/>
        <v>0</v>
      </c>
      <c r="CH20" s="312">
        <f t="shared" si="38"/>
        <v>86</v>
      </c>
      <c r="CI20" s="312">
        <f t="shared" si="39"/>
        <v>3</v>
      </c>
      <c r="CJ20" s="312">
        <f t="shared" si="40"/>
        <v>2</v>
      </c>
      <c r="CK20" s="312">
        <f t="shared" si="41"/>
        <v>0</v>
      </c>
      <c r="CL20" s="312">
        <f t="shared" si="42"/>
        <v>156</v>
      </c>
      <c r="CM20" s="312">
        <f t="shared" si="43"/>
        <v>3231</v>
      </c>
      <c r="CN20" s="312">
        <f t="shared" si="44"/>
        <v>0</v>
      </c>
      <c r="CO20" s="312">
        <f t="shared" si="45"/>
        <v>3227</v>
      </c>
      <c r="CP20" s="312">
        <f t="shared" si="46"/>
        <v>4</v>
      </c>
      <c r="CQ20" s="312">
        <f t="shared" si="47"/>
        <v>0</v>
      </c>
      <c r="CR20" s="312">
        <f t="shared" si="48"/>
        <v>0</v>
      </c>
      <c r="CS20" s="312">
        <f t="shared" si="49"/>
        <v>0</v>
      </c>
      <c r="CT20" s="312">
        <f t="shared" si="50"/>
        <v>3231</v>
      </c>
      <c r="CU20" s="312">
        <f t="shared" si="51"/>
        <v>0</v>
      </c>
      <c r="CV20" s="312">
        <f t="shared" si="52"/>
        <v>3227</v>
      </c>
      <c r="CW20" s="312">
        <f t="shared" si="53"/>
        <v>4</v>
      </c>
      <c r="CX20" s="312">
        <f t="shared" si="54"/>
        <v>0</v>
      </c>
      <c r="CY20" s="312">
        <f t="shared" si="55"/>
        <v>0</v>
      </c>
      <c r="CZ20" s="312">
        <f t="shared" si="56"/>
        <v>0</v>
      </c>
      <c r="DA20" s="312">
        <f t="shared" si="57"/>
        <v>0</v>
      </c>
      <c r="DB20" s="312">
        <f t="shared" si="58"/>
        <v>0</v>
      </c>
      <c r="DC20" s="312">
        <f t="shared" si="59"/>
        <v>0</v>
      </c>
      <c r="DD20" s="312">
        <f t="shared" si="60"/>
        <v>0</v>
      </c>
      <c r="DE20" s="312">
        <f t="shared" si="61"/>
        <v>0</v>
      </c>
      <c r="DF20" s="312">
        <f t="shared" si="62"/>
        <v>0</v>
      </c>
      <c r="DG20" s="312">
        <f t="shared" si="63"/>
        <v>0</v>
      </c>
      <c r="DH20" s="312">
        <v>0</v>
      </c>
      <c r="DI20" s="312">
        <f t="shared" si="64"/>
        <v>0</v>
      </c>
      <c r="DJ20" s="312">
        <v>0</v>
      </c>
      <c r="DK20" s="312">
        <v>0</v>
      </c>
      <c r="DL20" s="312">
        <v>0</v>
      </c>
      <c r="DM20" s="312">
        <v>0</v>
      </c>
    </row>
    <row r="21" spans="1:117" s="282" customFormat="1" ht="12" customHeight="1">
      <c r="A21" s="277" t="s">
        <v>563</v>
      </c>
      <c r="B21" s="278" t="s">
        <v>591</v>
      </c>
      <c r="C21" s="277" t="s">
        <v>592</v>
      </c>
      <c r="D21" s="312">
        <f t="shared" si="4"/>
        <v>5584</v>
      </c>
      <c r="E21" s="312">
        <f t="shared" si="5"/>
        <v>4847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3658</v>
      </c>
      <c r="K21" s="312">
        <v>502</v>
      </c>
      <c r="L21" s="312">
        <v>3156</v>
      </c>
      <c r="M21" s="312">
        <v>0</v>
      </c>
      <c r="N21" s="312">
        <f t="shared" si="8"/>
        <v>271</v>
      </c>
      <c r="O21" s="312">
        <v>63</v>
      </c>
      <c r="P21" s="312">
        <v>208</v>
      </c>
      <c r="Q21" s="312">
        <v>0</v>
      </c>
      <c r="R21" s="312">
        <f t="shared" si="9"/>
        <v>867</v>
      </c>
      <c r="S21" s="312">
        <v>189</v>
      </c>
      <c r="T21" s="312">
        <v>678</v>
      </c>
      <c r="U21" s="312">
        <v>0</v>
      </c>
      <c r="V21" s="312">
        <f t="shared" si="10"/>
        <v>0</v>
      </c>
      <c r="W21" s="312">
        <v>0</v>
      </c>
      <c r="X21" s="312">
        <v>0</v>
      </c>
      <c r="Y21" s="312">
        <v>0</v>
      </c>
      <c r="Z21" s="312">
        <f t="shared" si="11"/>
        <v>51</v>
      </c>
      <c r="AA21" s="312">
        <v>0</v>
      </c>
      <c r="AB21" s="312">
        <v>51</v>
      </c>
      <c r="AC21" s="312">
        <v>0</v>
      </c>
      <c r="AD21" s="312">
        <f t="shared" si="12"/>
        <v>444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432</v>
      </c>
      <c r="AJ21" s="312">
        <v>0</v>
      </c>
      <c r="AK21" s="312">
        <v>0</v>
      </c>
      <c r="AL21" s="312">
        <v>432</v>
      </c>
      <c r="AM21" s="312">
        <f t="shared" si="15"/>
        <v>1</v>
      </c>
      <c r="AN21" s="312">
        <v>0</v>
      </c>
      <c r="AO21" s="312">
        <v>0</v>
      </c>
      <c r="AP21" s="312">
        <v>1</v>
      </c>
      <c r="AQ21" s="312">
        <f t="shared" si="16"/>
        <v>11</v>
      </c>
      <c r="AR21" s="312">
        <v>11</v>
      </c>
      <c r="AS21" s="312">
        <v>0</v>
      </c>
      <c r="AT21" s="312">
        <v>0</v>
      </c>
      <c r="AU21" s="312">
        <f t="shared" si="17"/>
        <v>0</v>
      </c>
      <c r="AV21" s="312">
        <v>0</v>
      </c>
      <c r="AW21" s="312">
        <v>0</v>
      </c>
      <c r="AX21" s="312">
        <v>0</v>
      </c>
      <c r="AY21" s="312">
        <f t="shared" si="18"/>
        <v>0</v>
      </c>
      <c r="AZ21" s="312">
        <v>0</v>
      </c>
      <c r="BA21" s="312">
        <v>0</v>
      </c>
      <c r="BB21" s="312">
        <v>0</v>
      </c>
      <c r="BC21" s="312">
        <f t="shared" si="19"/>
        <v>293</v>
      </c>
      <c r="BD21" s="312">
        <f t="shared" si="20"/>
        <v>172</v>
      </c>
      <c r="BE21" s="312">
        <v>0</v>
      </c>
      <c r="BF21" s="312">
        <v>172</v>
      </c>
      <c r="BG21" s="312">
        <v>0</v>
      </c>
      <c r="BH21" s="312">
        <v>0</v>
      </c>
      <c r="BI21" s="312">
        <v>0</v>
      </c>
      <c r="BJ21" s="312">
        <v>0</v>
      </c>
      <c r="BK21" s="312">
        <f t="shared" si="21"/>
        <v>121</v>
      </c>
      <c r="BL21" s="312">
        <v>0</v>
      </c>
      <c r="BM21" s="312">
        <v>121</v>
      </c>
      <c r="BN21" s="312">
        <v>0</v>
      </c>
      <c r="BO21" s="312">
        <v>0</v>
      </c>
      <c r="BP21" s="312">
        <v>0</v>
      </c>
      <c r="BQ21" s="312">
        <v>0</v>
      </c>
      <c r="BR21" s="312">
        <f t="shared" si="22"/>
        <v>5019</v>
      </c>
      <c r="BS21" s="312">
        <f t="shared" si="23"/>
        <v>0</v>
      </c>
      <c r="BT21" s="312">
        <f t="shared" si="24"/>
        <v>3830</v>
      </c>
      <c r="BU21" s="312">
        <f t="shared" si="25"/>
        <v>271</v>
      </c>
      <c r="BV21" s="312">
        <f t="shared" si="26"/>
        <v>867</v>
      </c>
      <c r="BW21" s="312">
        <f t="shared" si="27"/>
        <v>0</v>
      </c>
      <c r="BX21" s="312">
        <f t="shared" si="28"/>
        <v>51</v>
      </c>
      <c r="BY21" s="312">
        <f t="shared" si="29"/>
        <v>4847</v>
      </c>
      <c r="BZ21" s="312">
        <f t="shared" si="30"/>
        <v>0</v>
      </c>
      <c r="CA21" s="312">
        <f t="shared" si="31"/>
        <v>3658</v>
      </c>
      <c r="CB21" s="312">
        <f t="shared" si="32"/>
        <v>271</v>
      </c>
      <c r="CC21" s="312">
        <f t="shared" si="33"/>
        <v>867</v>
      </c>
      <c r="CD21" s="312">
        <f t="shared" si="34"/>
        <v>0</v>
      </c>
      <c r="CE21" s="312">
        <f t="shared" si="35"/>
        <v>51</v>
      </c>
      <c r="CF21" s="312">
        <f t="shared" si="36"/>
        <v>172</v>
      </c>
      <c r="CG21" s="312">
        <f t="shared" si="37"/>
        <v>0</v>
      </c>
      <c r="CH21" s="312">
        <f t="shared" si="38"/>
        <v>172</v>
      </c>
      <c r="CI21" s="312">
        <f t="shared" si="39"/>
        <v>0</v>
      </c>
      <c r="CJ21" s="312">
        <f t="shared" si="40"/>
        <v>0</v>
      </c>
      <c r="CK21" s="312">
        <f t="shared" si="41"/>
        <v>0</v>
      </c>
      <c r="CL21" s="312">
        <f t="shared" si="42"/>
        <v>0</v>
      </c>
      <c r="CM21" s="312">
        <f t="shared" si="43"/>
        <v>565</v>
      </c>
      <c r="CN21" s="312">
        <f t="shared" si="44"/>
        <v>0</v>
      </c>
      <c r="CO21" s="312">
        <f t="shared" si="45"/>
        <v>553</v>
      </c>
      <c r="CP21" s="312">
        <f t="shared" si="46"/>
        <v>1</v>
      </c>
      <c r="CQ21" s="312">
        <f t="shared" si="47"/>
        <v>11</v>
      </c>
      <c r="CR21" s="312">
        <f t="shared" si="48"/>
        <v>0</v>
      </c>
      <c r="CS21" s="312">
        <f t="shared" si="49"/>
        <v>0</v>
      </c>
      <c r="CT21" s="312">
        <f t="shared" si="50"/>
        <v>444</v>
      </c>
      <c r="CU21" s="312">
        <f t="shared" si="51"/>
        <v>0</v>
      </c>
      <c r="CV21" s="312">
        <f t="shared" si="52"/>
        <v>432</v>
      </c>
      <c r="CW21" s="312">
        <f t="shared" si="53"/>
        <v>1</v>
      </c>
      <c r="CX21" s="312">
        <f t="shared" si="54"/>
        <v>11</v>
      </c>
      <c r="CY21" s="312">
        <f t="shared" si="55"/>
        <v>0</v>
      </c>
      <c r="CZ21" s="312">
        <f t="shared" si="56"/>
        <v>0</v>
      </c>
      <c r="DA21" s="312">
        <f t="shared" si="57"/>
        <v>121</v>
      </c>
      <c r="DB21" s="312">
        <f t="shared" si="58"/>
        <v>0</v>
      </c>
      <c r="DC21" s="312">
        <f t="shared" si="59"/>
        <v>121</v>
      </c>
      <c r="DD21" s="312">
        <f t="shared" si="60"/>
        <v>0</v>
      </c>
      <c r="DE21" s="312">
        <f t="shared" si="61"/>
        <v>0</v>
      </c>
      <c r="DF21" s="312">
        <f t="shared" si="62"/>
        <v>0</v>
      </c>
      <c r="DG21" s="312">
        <f t="shared" si="63"/>
        <v>0</v>
      </c>
      <c r="DH21" s="312">
        <v>0</v>
      </c>
      <c r="DI21" s="312">
        <f t="shared" si="64"/>
        <v>0</v>
      </c>
      <c r="DJ21" s="312">
        <v>0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563</v>
      </c>
      <c r="B22" s="278" t="s">
        <v>593</v>
      </c>
      <c r="C22" s="277" t="s">
        <v>594</v>
      </c>
      <c r="D22" s="312">
        <f t="shared" si="4"/>
        <v>356</v>
      </c>
      <c r="E22" s="312">
        <f t="shared" si="5"/>
        <v>242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161</v>
      </c>
      <c r="K22" s="312">
        <v>161</v>
      </c>
      <c r="L22" s="312">
        <v>0</v>
      </c>
      <c r="M22" s="312">
        <v>0</v>
      </c>
      <c r="N22" s="312">
        <f t="shared" si="8"/>
        <v>22</v>
      </c>
      <c r="O22" s="312">
        <v>6</v>
      </c>
      <c r="P22" s="312">
        <v>16</v>
      </c>
      <c r="Q22" s="312">
        <v>0</v>
      </c>
      <c r="R22" s="312">
        <f t="shared" si="9"/>
        <v>59</v>
      </c>
      <c r="S22" s="312">
        <v>59</v>
      </c>
      <c r="T22" s="312">
        <v>0</v>
      </c>
      <c r="U22" s="312">
        <v>0</v>
      </c>
      <c r="V22" s="312">
        <f t="shared" si="10"/>
        <v>0</v>
      </c>
      <c r="W22" s="312">
        <v>0</v>
      </c>
      <c r="X22" s="312">
        <v>0</v>
      </c>
      <c r="Y22" s="312">
        <v>0</v>
      </c>
      <c r="Z22" s="312">
        <f t="shared" si="11"/>
        <v>0</v>
      </c>
      <c r="AA22" s="312">
        <v>0</v>
      </c>
      <c r="AB22" s="312">
        <v>0</v>
      </c>
      <c r="AC22" s="312">
        <v>0</v>
      </c>
      <c r="AD22" s="312">
        <f t="shared" si="12"/>
        <v>15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0</v>
      </c>
      <c r="AJ22" s="312">
        <v>0</v>
      </c>
      <c r="AK22" s="312">
        <v>0</v>
      </c>
      <c r="AL22" s="312">
        <v>0</v>
      </c>
      <c r="AM22" s="312">
        <f t="shared" si="15"/>
        <v>0</v>
      </c>
      <c r="AN22" s="312">
        <v>0</v>
      </c>
      <c r="AO22" s="312">
        <v>0</v>
      </c>
      <c r="AP22" s="312">
        <v>0</v>
      </c>
      <c r="AQ22" s="312">
        <f t="shared" si="16"/>
        <v>15</v>
      </c>
      <c r="AR22" s="312">
        <v>15</v>
      </c>
      <c r="AS22" s="312">
        <v>0</v>
      </c>
      <c r="AT22" s="312">
        <v>0</v>
      </c>
      <c r="AU22" s="312">
        <f t="shared" si="17"/>
        <v>0</v>
      </c>
      <c r="AV22" s="312">
        <v>0</v>
      </c>
      <c r="AW22" s="312">
        <v>0</v>
      </c>
      <c r="AX22" s="312">
        <v>0</v>
      </c>
      <c r="AY22" s="312">
        <f t="shared" si="18"/>
        <v>0</v>
      </c>
      <c r="AZ22" s="312">
        <v>0</v>
      </c>
      <c r="BA22" s="312">
        <v>0</v>
      </c>
      <c r="BB22" s="312">
        <v>0</v>
      </c>
      <c r="BC22" s="312">
        <f t="shared" si="19"/>
        <v>99</v>
      </c>
      <c r="BD22" s="312">
        <f t="shared" si="20"/>
        <v>41</v>
      </c>
      <c r="BE22" s="312">
        <v>0</v>
      </c>
      <c r="BF22" s="312">
        <v>41</v>
      </c>
      <c r="BG22" s="312">
        <v>0</v>
      </c>
      <c r="BH22" s="312">
        <v>0</v>
      </c>
      <c r="BI22" s="312">
        <v>0</v>
      </c>
      <c r="BJ22" s="312">
        <v>0</v>
      </c>
      <c r="BK22" s="312">
        <f t="shared" si="21"/>
        <v>58</v>
      </c>
      <c r="BL22" s="312">
        <v>0</v>
      </c>
      <c r="BM22" s="312">
        <v>58</v>
      </c>
      <c r="BN22" s="312">
        <v>0</v>
      </c>
      <c r="BO22" s="312">
        <v>0</v>
      </c>
      <c r="BP22" s="312">
        <v>0</v>
      </c>
      <c r="BQ22" s="312">
        <v>0</v>
      </c>
      <c r="BR22" s="312">
        <f t="shared" si="22"/>
        <v>283</v>
      </c>
      <c r="BS22" s="312">
        <f t="shared" si="23"/>
        <v>0</v>
      </c>
      <c r="BT22" s="312">
        <f t="shared" si="24"/>
        <v>202</v>
      </c>
      <c r="BU22" s="312">
        <f t="shared" si="25"/>
        <v>22</v>
      </c>
      <c r="BV22" s="312">
        <f t="shared" si="26"/>
        <v>59</v>
      </c>
      <c r="BW22" s="312">
        <f t="shared" si="27"/>
        <v>0</v>
      </c>
      <c r="BX22" s="312">
        <f t="shared" si="28"/>
        <v>0</v>
      </c>
      <c r="BY22" s="312">
        <f t="shared" si="29"/>
        <v>242</v>
      </c>
      <c r="BZ22" s="312">
        <f t="shared" si="30"/>
        <v>0</v>
      </c>
      <c r="CA22" s="312">
        <f t="shared" si="31"/>
        <v>161</v>
      </c>
      <c r="CB22" s="312">
        <f t="shared" si="32"/>
        <v>22</v>
      </c>
      <c r="CC22" s="312">
        <f t="shared" si="33"/>
        <v>59</v>
      </c>
      <c r="CD22" s="312">
        <f t="shared" si="34"/>
        <v>0</v>
      </c>
      <c r="CE22" s="312">
        <f t="shared" si="35"/>
        <v>0</v>
      </c>
      <c r="CF22" s="312">
        <f t="shared" si="36"/>
        <v>41</v>
      </c>
      <c r="CG22" s="312">
        <f t="shared" si="37"/>
        <v>0</v>
      </c>
      <c r="CH22" s="312">
        <f t="shared" si="38"/>
        <v>41</v>
      </c>
      <c r="CI22" s="312">
        <f t="shared" si="39"/>
        <v>0</v>
      </c>
      <c r="CJ22" s="312">
        <f t="shared" si="40"/>
        <v>0</v>
      </c>
      <c r="CK22" s="312">
        <f t="shared" si="41"/>
        <v>0</v>
      </c>
      <c r="CL22" s="312">
        <f t="shared" si="42"/>
        <v>0</v>
      </c>
      <c r="CM22" s="312">
        <f t="shared" si="43"/>
        <v>73</v>
      </c>
      <c r="CN22" s="312">
        <f t="shared" si="44"/>
        <v>0</v>
      </c>
      <c r="CO22" s="312">
        <f t="shared" si="45"/>
        <v>58</v>
      </c>
      <c r="CP22" s="312">
        <f t="shared" si="46"/>
        <v>0</v>
      </c>
      <c r="CQ22" s="312">
        <f t="shared" si="47"/>
        <v>15</v>
      </c>
      <c r="CR22" s="312">
        <f t="shared" si="48"/>
        <v>0</v>
      </c>
      <c r="CS22" s="312">
        <f t="shared" si="49"/>
        <v>0</v>
      </c>
      <c r="CT22" s="312">
        <f t="shared" si="50"/>
        <v>15</v>
      </c>
      <c r="CU22" s="312">
        <f t="shared" si="51"/>
        <v>0</v>
      </c>
      <c r="CV22" s="312">
        <f t="shared" si="52"/>
        <v>0</v>
      </c>
      <c r="CW22" s="312">
        <f t="shared" si="53"/>
        <v>0</v>
      </c>
      <c r="CX22" s="312">
        <f t="shared" si="54"/>
        <v>15</v>
      </c>
      <c r="CY22" s="312">
        <f t="shared" si="55"/>
        <v>0</v>
      </c>
      <c r="CZ22" s="312">
        <f t="shared" si="56"/>
        <v>0</v>
      </c>
      <c r="DA22" s="312">
        <f t="shared" si="57"/>
        <v>58</v>
      </c>
      <c r="DB22" s="312">
        <f t="shared" si="58"/>
        <v>0</v>
      </c>
      <c r="DC22" s="312">
        <f t="shared" si="59"/>
        <v>58</v>
      </c>
      <c r="DD22" s="312">
        <f t="shared" si="60"/>
        <v>0</v>
      </c>
      <c r="DE22" s="312">
        <f t="shared" si="61"/>
        <v>0</v>
      </c>
      <c r="DF22" s="312">
        <f t="shared" si="62"/>
        <v>0</v>
      </c>
      <c r="DG22" s="312">
        <f t="shared" si="63"/>
        <v>0</v>
      </c>
      <c r="DH22" s="312">
        <v>0</v>
      </c>
      <c r="DI22" s="312">
        <f t="shared" si="64"/>
        <v>0</v>
      </c>
      <c r="DJ22" s="312">
        <v>0</v>
      </c>
      <c r="DK22" s="312">
        <v>0</v>
      </c>
      <c r="DL22" s="312">
        <v>0</v>
      </c>
      <c r="DM22" s="312">
        <v>0</v>
      </c>
    </row>
    <row r="23" spans="1:117" s="282" customFormat="1" ht="12" customHeight="1">
      <c r="A23" s="277" t="s">
        <v>563</v>
      </c>
      <c r="B23" s="278" t="s">
        <v>595</v>
      </c>
      <c r="C23" s="277" t="s">
        <v>596</v>
      </c>
      <c r="D23" s="312">
        <f t="shared" si="4"/>
        <v>4545</v>
      </c>
      <c r="E23" s="312">
        <f t="shared" si="5"/>
        <v>3038</v>
      </c>
      <c r="F23" s="312">
        <f t="shared" si="6"/>
        <v>0</v>
      </c>
      <c r="G23" s="312">
        <v>0</v>
      </c>
      <c r="H23" s="312">
        <v>0</v>
      </c>
      <c r="I23" s="312">
        <v>0</v>
      </c>
      <c r="J23" s="312">
        <f t="shared" si="7"/>
        <v>2293</v>
      </c>
      <c r="K23" s="312">
        <v>2293</v>
      </c>
      <c r="L23" s="312">
        <v>0</v>
      </c>
      <c r="M23" s="312">
        <v>0</v>
      </c>
      <c r="N23" s="312">
        <f t="shared" si="8"/>
        <v>212</v>
      </c>
      <c r="O23" s="312">
        <v>55</v>
      </c>
      <c r="P23" s="312">
        <v>157</v>
      </c>
      <c r="Q23" s="312">
        <v>0</v>
      </c>
      <c r="R23" s="312">
        <f t="shared" si="9"/>
        <v>533</v>
      </c>
      <c r="S23" s="312">
        <v>533</v>
      </c>
      <c r="T23" s="312">
        <v>0</v>
      </c>
      <c r="U23" s="312">
        <v>0</v>
      </c>
      <c r="V23" s="312">
        <f t="shared" si="10"/>
        <v>0</v>
      </c>
      <c r="W23" s="312">
        <v>0</v>
      </c>
      <c r="X23" s="312">
        <v>0</v>
      </c>
      <c r="Y23" s="312">
        <v>0</v>
      </c>
      <c r="Z23" s="312">
        <f t="shared" si="11"/>
        <v>0</v>
      </c>
      <c r="AA23" s="312">
        <v>0</v>
      </c>
      <c r="AB23" s="312">
        <v>0</v>
      </c>
      <c r="AC23" s="312">
        <v>0</v>
      </c>
      <c r="AD23" s="312">
        <f t="shared" si="12"/>
        <v>66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0</v>
      </c>
      <c r="AJ23" s="312">
        <v>0</v>
      </c>
      <c r="AK23" s="312">
        <v>0</v>
      </c>
      <c r="AL23" s="312">
        <v>0</v>
      </c>
      <c r="AM23" s="312">
        <f t="shared" si="15"/>
        <v>0</v>
      </c>
      <c r="AN23" s="312">
        <v>0</v>
      </c>
      <c r="AO23" s="312">
        <v>0</v>
      </c>
      <c r="AP23" s="312">
        <v>0</v>
      </c>
      <c r="AQ23" s="312">
        <f t="shared" si="16"/>
        <v>66</v>
      </c>
      <c r="AR23" s="312">
        <v>66</v>
      </c>
      <c r="AS23" s="312">
        <v>0</v>
      </c>
      <c r="AT23" s="312">
        <v>0</v>
      </c>
      <c r="AU23" s="312">
        <f t="shared" si="17"/>
        <v>0</v>
      </c>
      <c r="AV23" s="312">
        <v>0</v>
      </c>
      <c r="AW23" s="312">
        <v>0</v>
      </c>
      <c r="AX23" s="312">
        <v>0</v>
      </c>
      <c r="AY23" s="312">
        <f t="shared" si="18"/>
        <v>0</v>
      </c>
      <c r="AZ23" s="312">
        <v>0</v>
      </c>
      <c r="BA23" s="312">
        <v>0</v>
      </c>
      <c r="BB23" s="312">
        <v>0</v>
      </c>
      <c r="BC23" s="312">
        <f t="shared" si="19"/>
        <v>1441</v>
      </c>
      <c r="BD23" s="312">
        <f t="shared" si="20"/>
        <v>543</v>
      </c>
      <c r="BE23" s="312">
        <v>0</v>
      </c>
      <c r="BF23" s="312">
        <v>543</v>
      </c>
      <c r="BG23" s="312">
        <v>0</v>
      </c>
      <c r="BH23" s="312">
        <v>0</v>
      </c>
      <c r="BI23" s="312">
        <v>0</v>
      </c>
      <c r="BJ23" s="312">
        <v>0</v>
      </c>
      <c r="BK23" s="312">
        <f t="shared" si="21"/>
        <v>898</v>
      </c>
      <c r="BL23" s="312">
        <v>0</v>
      </c>
      <c r="BM23" s="312">
        <v>847</v>
      </c>
      <c r="BN23" s="312">
        <v>0</v>
      </c>
      <c r="BO23" s="312">
        <v>51</v>
      </c>
      <c r="BP23" s="312">
        <v>0</v>
      </c>
      <c r="BQ23" s="312">
        <v>0</v>
      </c>
      <c r="BR23" s="312">
        <f t="shared" si="22"/>
        <v>3581</v>
      </c>
      <c r="BS23" s="312">
        <f t="shared" si="23"/>
        <v>0</v>
      </c>
      <c r="BT23" s="312">
        <f t="shared" si="24"/>
        <v>2836</v>
      </c>
      <c r="BU23" s="312">
        <f t="shared" si="25"/>
        <v>212</v>
      </c>
      <c r="BV23" s="312">
        <f t="shared" si="26"/>
        <v>533</v>
      </c>
      <c r="BW23" s="312">
        <f t="shared" si="27"/>
        <v>0</v>
      </c>
      <c r="BX23" s="312">
        <f t="shared" si="28"/>
        <v>0</v>
      </c>
      <c r="BY23" s="312">
        <f t="shared" si="29"/>
        <v>3038</v>
      </c>
      <c r="BZ23" s="312">
        <f t="shared" si="30"/>
        <v>0</v>
      </c>
      <c r="CA23" s="312">
        <f t="shared" si="31"/>
        <v>2293</v>
      </c>
      <c r="CB23" s="312">
        <f t="shared" si="32"/>
        <v>212</v>
      </c>
      <c r="CC23" s="312">
        <f t="shared" si="33"/>
        <v>533</v>
      </c>
      <c r="CD23" s="312">
        <f t="shared" si="34"/>
        <v>0</v>
      </c>
      <c r="CE23" s="312">
        <f t="shared" si="35"/>
        <v>0</v>
      </c>
      <c r="CF23" s="312">
        <f t="shared" si="36"/>
        <v>543</v>
      </c>
      <c r="CG23" s="312">
        <f t="shared" si="37"/>
        <v>0</v>
      </c>
      <c r="CH23" s="312">
        <f t="shared" si="38"/>
        <v>543</v>
      </c>
      <c r="CI23" s="312">
        <f t="shared" si="39"/>
        <v>0</v>
      </c>
      <c r="CJ23" s="312">
        <f t="shared" si="40"/>
        <v>0</v>
      </c>
      <c r="CK23" s="312">
        <f t="shared" si="41"/>
        <v>0</v>
      </c>
      <c r="CL23" s="312">
        <f t="shared" si="42"/>
        <v>0</v>
      </c>
      <c r="CM23" s="312">
        <f t="shared" si="43"/>
        <v>964</v>
      </c>
      <c r="CN23" s="312">
        <f t="shared" si="44"/>
        <v>0</v>
      </c>
      <c r="CO23" s="312">
        <f t="shared" si="45"/>
        <v>847</v>
      </c>
      <c r="CP23" s="312">
        <f t="shared" si="46"/>
        <v>0</v>
      </c>
      <c r="CQ23" s="312">
        <f t="shared" si="47"/>
        <v>117</v>
      </c>
      <c r="CR23" s="312">
        <f t="shared" si="48"/>
        <v>0</v>
      </c>
      <c r="CS23" s="312">
        <f t="shared" si="49"/>
        <v>0</v>
      </c>
      <c r="CT23" s="312">
        <f t="shared" si="50"/>
        <v>66</v>
      </c>
      <c r="CU23" s="312">
        <f t="shared" si="51"/>
        <v>0</v>
      </c>
      <c r="CV23" s="312">
        <f t="shared" si="52"/>
        <v>0</v>
      </c>
      <c r="CW23" s="312">
        <f t="shared" si="53"/>
        <v>0</v>
      </c>
      <c r="CX23" s="312">
        <f t="shared" si="54"/>
        <v>66</v>
      </c>
      <c r="CY23" s="312">
        <f t="shared" si="55"/>
        <v>0</v>
      </c>
      <c r="CZ23" s="312">
        <f t="shared" si="56"/>
        <v>0</v>
      </c>
      <c r="DA23" s="312">
        <f t="shared" si="57"/>
        <v>898</v>
      </c>
      <c r="DB23" s="312">
        <f t="shared" si="58"/>
        <v>0</v>
      </c>
      <c r="DC23" s="312">
        <f t="shared" si="59"/>
        <v>847</v>
      </c>
      <c r="DD23" s="312">
        <f t="shared" si="60"/>
        <v>0</v>
      </c>
      <c r="DE23" s="312">
        <f t="shared" si="61"/>
        <v>51</v>
      </c>
      <c r="DF23" s="312">
        <f t="shared" si="62"/>
        <v>0</v>
      </c>
      <c r="DG23" s="312">
        <f t="shared" si="63"/>
        <v>0</v>
      </c>
      <c r="DH23" s="312">
        <v>0</v>
      </c>
      <c r="DI23" s="312">
        <f t="shared" si="64"/>
        <v>0</v>
      </c>
      <c r="DJ23" s="312">
        <v>0</v>
      </c>
      <c r="DK23" s="312">
        <v>0</v>
      </c>
      <c r="DL23" s="312">
        <v>0</v>
      </c>
      <c r="DM23" s="312">
        <v>0</v>
      </c>
    </row>
    <row r="24" spans="1:117" s="282" customFormat="1" ht="12" customHeight="1">
      <c r="A24" s="277" t="s">
        <v>563</v>
      </c>
      <c r="B24" s="278" t="s">
        <v>597</v>
      </c>
      <c r="C24" s="277" t="s">
        <v>555</v>
      </c>
      <c r="D24" s="312">
        <f t="shared" si="4"/>
        <v>1753</v>
      </c>
      <c r="E24" s="312">
        <f t="shared" si="5"/>
        <v>1580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1178</v>
      </c>
      <c r="K24" s="312">
        <v>1178</v>
      </c>
      <c r="L24" s="312">
        <v>0</v>
      </c>
      <c r="M24" s="312">
        <v>0</v>
      </c>
      <c r="N24" s="312">
        <f t="shared" si="8"/>
        <v>172</v>
      </c>
      <c r="O24" s="312">
        <v>172</v>
      </c>
      <c r="P24" s="312">
        <v>0</v>
      </c>
      <c r="Q24" s="312">
        <v>0</v>
      </c>
      <c r="R24" s="312">
        <f t="shared" si="9"/>
        <v>227</v>
      </c>
      <c r="S24" s="312">
        <v>136</v>
      </c>
      <c r="T24" s="312">
        <v>91</v>
      </c>
      <c r="U24" s="312">
        <v>0</v>
      </c>
      <c r="V24" s="312">
        <f t="shared" si="10"/>
        <v>3</v>
      </c>
      <c r="W24" s="312">
        <v>3</v>
      </c>
      <c r="X24" s="312">
        <v>0</v>
      </c>
      <c r="Y24" s="312">
        <v>0</v>
      </c>
      <c r="Z24" s="312">
        <f t="shared" si="11"/>
        <v>0</v>
      </c>
      <c r="AA24" s="312">
        <v>0</v>
      </c>
      <c r="AB24" s="312">
        <v>0</v>
      </c>
      <c r="AC24" s="312">
        <v>0</v>
      </c>
      <c r="AD24" s="312">
        <f t="shared" si="12"/>
        <v>0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0</v>
      </c>
      <c r="AJ24" s="312">
        <v>0</v>
      </c>
      <c r="AK24" s="312">
        <v>0</v>
      </c>
      <c r="AL24" s="312">
        <v>0</v>
      </c>
      <c r="AM24" s="312">
        <f t="shared" si="15"/>
        <v>0</v>
      </c>
      <c r="AN24" s="312">
        <v>0</v>
      </c>
      <c r="AO24" s="312">
        <v>0</v>
      </c>
      <c r="AP24" s="312">
        <v>0</v>
      </c>
      <c r="AQ24" s="312">
        <f t="shared" si="16"/>
        <v>0</v>
      </c>
      <c r="AR24" s="312">
        <v>0</v>
      </c>
      <c r="AS24" s="312">
        <v>0</v>
      </c>
      <c r="AT24" s="312">
        <v>0</v>
      </c>
      <c r="AU24" s="312">
        <f t="shared" si="17"/>
        <v>0</v>
      </c>
      <c r="AV24" s="312">
        <v>0</v>
      </c>
      <c r="AW24" s="312">
        <v>0</v>
      </c>
      <c r="AX24" s="312">
        <v>0</v>
      </c>
      <c r="AY24" s="312">
        <f t="shared" si="18"/>
        <v>0</v>
      </c>
      <c r="AZ24" s="312">
        <v>0</v>
      </c>
      <c r="BA24" s="312">
        <v>0</v>
      </c>
      <c r="BB24" s="312">
        <v>0</v>
      </c>
      <c r="BC24" s="312">
        <f t="shared" si="19"/>
        <v>173</v>
      </c>
      <c r="BD24" s="312">
        <f t="shared" si="20"/>
        <v>46</v>
      </c>
      <c r="BE24" s="312">
        <v>0</v>
      </c>
      <c r="BF24" s="312">
        <v>24</v>
      </c>
      <c r="BG24" s="312">
        <v>17</v>
      </c>
      <c r="BH24" s="312">
        <v>0</v>
      </c>
      <c r="BI24" s="312">
        <v>0</v>
      </c>
      <c r="BJ24" s="312">
        <v>5</v>
      </c>
      <c r="BK24" s="312">
        <f t="shared" si="21"/>
        <v>127</v>
      </c>
      <c r="BL24" s="312">
        <v>0</v>
      </c>
      <c r="BM24" s="312">
        <v>123</v>
      </c>
      <c r="BN24" s="312">
        <v>4</v>
      </c>
      <c r="BO24" s="312">
        <v>0</v>
      </c>
      <c r="BP24" s="312">
        <v>0</v>
      </c>
      <c r="BQ24" s="312">
        <v>0</v>
      </c>
      <c r="BR24" s="312">
        <f t="shared" si="22"/>
        <v>1626</v>
      </c>
      <c r="BS24" s="312">
        <f t="shared" si="23"/>
        <v>0</v>
      </c>
      <c r="BT24" s="312">
        <f t="shared" si="24"/>
        <v>1202</v>
      </c>
      <c r="BU24" s="312">
        <f t="shared" si="25"/>
        <v>189</v>
      </c>
      <c r="BV24" s="312">
        <f t="shared" si="26"/>
        <v>227</v>
      </c>
      <c r="BW24" s="312">
        <f t="shared" si="27"/>
        <v>3</v>
      </c>
      <c r="BX24" s="312">
        <f t="shared" si="28"/>
        <v>5</v>
      </c>
      <c r="BY24" s="312">
        <f t="shared" si="29"/>
        <v>1580</v>
      </c>
      <c r="BZ24" s="312">
        <f t="shared" si="30"/>
        <v>0</v>
      </c>
      <c r="CA24" s="312">
        <f t="shared" si="31"/>
        <v>1178</v>
      </c>
      <c r="CB24" s="312">
        <f t="shared" si="32"/>
        <v>172</v>
      </c>
      <c r="CC24" s="312">
        <f t="shared" si="33"/>
        <v>227</v>
      </c>
      <c r="CD24" s="312">
        <f t="shared" si="34"/>
        <v>3</v>
      </c>
      <c r="CE24" s="312">
        <f t="shared" si="35"/>
        <v>0</v>
      </c>
      <c r="CF24" s="312">
        <f t="shared" si="36"/>
        <v>46</v>
      </c>
      <c r="CG24" s="312">
        <f t="shared" si="37"/>
        <v>0</v>
      </c>
      <c r="CH24" s="312">
        <f t="shared" si="38"/>
        <v>24</v>
      </c>
      <c r="CI24" s="312">
        <f t="shared" si="39"/>
        <v>17</v>
      </c>
      <c r="CJ24" s="312">
        <f t="shared" si="40"/>
        <v>0</v>
      </c>
      <c r="CK24" s="312">
        <f t="shared" si="41"/>
        <v>0</v>
      </c>
      <c r="CL24" s="312">
        <f t="shared" si="42"/>
        <v>5</v>
      </c>
      <c r="CM24" s="312">
        <f t="shared" si="43"/>
        <v>127</v>
      </c>
      <c r="CN24" s="312">
        <f t="shared" si="44"/>
        <v>0</v>
      </c>
      <c r="CO24" s="312">
        <f t="shared" si="45"/>
        <v>123</v>
      </c>
      <c r="CP24" s="312">
        <f t="shared" si="46"/>
        <v>4</v>
      </c>
      <c r="CQ24" s="312">
        <f t="shared" si="47"/>
        <v>0</v>
      </c>
      <c r="CR24" s="312">
        <f t="shared" si="48"/>
        <v>0</v>
      </c>
      <c r="CS24" s="312">
        <f t="shared" si="49"/>
        <v>0</v>
      </c>
      <c r="CT24" s="312">
        <f t="shared" si="50"/>
        <v>0</v>
      </c>
      <c r="CU24" s="312">
        <f t="shared" si="51"/>
        <v>0</v>
      </c>
      <c r="CV24" s="312">
        <f t="shared" si="52"/>
        <v>0</v>
      </c>
      <c r="CW24" s="312">
        <f t="shared" si="53"/>
        <v>0</v>
      </c>
      <c r="CX24" s="312">
        <f t="shared" si="54"/>
        <v>0</v>
      </c>
      <c r="CY24" s="312">
        <f t="shared" si="55"/>
        <v>0</v>
      </c>
      <c r="CZ24" s="312">
        <f t="shared" si="56"/>
        <v>0</v>
      </c>
      <c r="DA24" s="312">
        <f t="shared" si="57"/>
        <v>127</v>
      </c>
      <c r="DB24" s="312">
        <f t="shared" si="58"/>
        <v>0</v>
      </c>
      <c r="DC24" s="312">
        <f t="shared" si="59"/>
        <v>123</v>
      </c>
      <c r="DD24" s="312">
        <f t="shared" si="60"/>
        <v>4</v>
      </c>
      <c r="DE24" s="312">
        <f t="shared" si="61"/>
        <v>0</v>
      </c>
      <c r="DF24" s="312">
        <f t="shared" si="62"/>
        <v>0</v>
      </c>
      <c r="DG24" s="312">
        <f t="shared" si="63"/>
        <v>0</v>
      </c>
      <c r="DH24" s="312">
        <v>0</v>
      </c>
      <c r="DI24" s="312">
        <f t="shared" si="64"/>
        <v>0</v>
      </c>
      <c r="DJ24" s="312">
        <v>0</v>
      </c>
      <c r="DK24" s="312">
        <v>0</v>
      </c>
      <c r="DL24" s="312">
        <v>0</v>
      </c>
      <c r="DM24" s="312">
        <v>0</v>
      </c>
    </row>
    <row r="25" spans="1:117" s="282" customFormat="1" ht="12" customHeight="1">
      <c r="A25" s="277" t="s">
        <v>563</v>
      </c>
      <c r="B25" s="278" t="s">
        <v>598</v>
      </c>
      <c r="C25" s="277" t="s">
        <v>599</v>
      </c>
      <c r="D25" s="312">
        <f t="shared" si="4"/>
        <v>5177</v>
      </c>
      <c r="E25" s="312">
        <f t="shared" si="5"/>
        <v>3982</v>
      </c>
      <c r="F25" s="312">
        <f t="shared" si="6"/>
        <v>0</v>
      </c>
      <c r="G25" s="312">
        <v>0</v>
      </c>
      <c r="H25" s="312">
        <v>0</v>
      </c>
      <c r="I25" s="312">
        <v>0</v>
      </c>
      <c r="J25" s="312">
        <f t="shared" si="7"/>
        <v>3254</v>
      </c>
      <c r="K25" s="312">
        <v>27</v>
      </c>
      <c r="L25" s="312">
        <v>3227</v>
      </c>
      <c r="M25" s="312">
        <v>0</v>
      </c>
      <c r="N25" s="312">
        <f t="shared" si="8"/>
        <v>58</v>
      </c>
      <c r="O25" s="312">
        <v>2</v>
      </c>
      <c r="P25" s="312">
        <v>56</v>
      </c>
      <c r="Q25" s="312">
        <v>0</v>
      </c>
      <c r="R25" s="312">
        <f t="shared" si="9"/>
        <v>670</v>
      </c>
      <c r="S25" s="312">
        <v>0</v>
      </c>
      <c r="T25" s="312">
        <v>670</v>
      </c>
      <c r="U25" s="312">
        <v>0</v>
      </c>
      <c r="V25" s="312">
        <f t="shared" si="10"/>
        <v>0</v>
      </c>
      <c r="W25" s="312">
        <v>0</v>
      </c>
      <c r="X25" s="312">
        <v>0</v>
      </c>
      <c r="Y25" s="312">
        <v>0</v>
      </c>
      <c r="Z25" s="312">
        <f t="shared" si="11"/>
        <v>0</v>
      </c>
      <c r="AA25" s="312">
        <v>0</v>
      </c>
      <c r="AB25" s="312">
        <v>0</v>
      </c>
      <c r="AC25" s="312">
        <v>0</v>
      </c>
      <c r="AD25" s="312">
        <f t="shared" si="12"/>
        <v>1068</v>
      </c>
      <c r="AE25" s="312">
        <f t="shared" si="13"/>
        <v>0</v>
      </c>
      <c r="AF25" s="312">
        <v>0</v>
      </c>
      <c r="AG25" s="312">
        <v>0</v>
      </c>
      <c r="AH25" s="312">
        <v>0</v>
      </c>
      <c r="AI25" s="312">
        <f t="shared" si="14"/>
        <v>1068</v>
      </c>
      <c r="AJ25" s="312">
        <v>0</v>
      </c>
      <c r="AK25" s="312">
        <v>0</v>
      </c>
      <c r="AL25" s="312">
        <v>1068</v>
      </c>
      <c r="AM25" s="312">
        <f t="shared" si="15"/>
        <v>0</v>
      </c>
      <c r="AN25" s="312">
        <v>0</v>
      </c>
      <c r="AO25" s="312">
        <v>0</v>
      </c>
      <c r="AP25" s="312">
        <v>0</v>
      </c>
      <c r="AQ25" s="312">
        <f t="shared" si="16"/>
        <v>0</v>
      </c>
      <c r="AR25" s="312">
        <v>0</v>
      </c>
      <c r="AS25" s="312">
        <v>0</v>
      </c>
      <c r="AT25" s="312">
        <v>0</v>
      </c>
      <c r="AU25" s="312">
        <f t="shared" si="17"/>
        <v>0</v>
      </c>
      <c r="AV25" s="312">
        <v>0</v>
      </c>
      <c r="AW25" s="312">
        <v>0</v>
      </c>
      <c r="AX25" s="312">
        <v>0</v>
      </c>
      <c r="AY25" s="312">
        <f t="shared" si="18"/>
        <v>0</v>
      </c>
      <c r="AZ25" s="312">
        <v>0</v>
      </c>
      <c r="BA25" s="312">
        <v>0</v>
      </c>
      <c r="BB25" s="312">
        <v>0</v>
      </c>
      <c r="BC25" s="312">
        <f t="shared" si="19"/>
        <v>127</v>
      </c>
      <c r="BD25" s="312">
        <f t="shared" si="20"/>
        <v>127</v>
      </c>
      <c r="BE25" s="312">
        <v>0</v>
      </c>
      <c r="BF25" s="312">
        <v>115</v>
      </c>
      <c r="BG25" s="312">
        <v>12</v>
      </c>
      <c r="BH25" s="312">
        <v>0</v>
      </c>
      <c r="BI25" s="312">
        <v>0</v>
      </c>
      <c r="BJ25" s="312">
        <v>0</v>
      </c>
      <c r="BK25" s="312">
        <f t="shared" si="21"/>
        <v>0</v>
      </c>
      <c r="BL25" s="312"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f t="shared" si="22"/>
        <v>4109</v>
      </c>
      <c r="BS25" s="312">
        <f t="shared" si="23"/>
        <v>0</v>
      </c>
      <c r="BT25" s="312">
        <f t="shared" si="24"/>
        <v>3369</v>
      </c>
      <c r="BU25" s="312">
        <f t="shared" si="25"/>
        <v>70</v>
      </c>
      <c r="BV25" s="312">
        <f t="shared" si="26"/>
        <v>670</v>
      </c>
      <c r="BW25" s="312">
        <f t="shared" si="27"/>
        <v>0</v>
      </c>
      <c r="BX25" s="312">
        <f t="shared" si="28"/>
        <v>0</v>
      </c>
      <c r="BY25" s="312">
        <f t="shared" si="29"/>
        <v>3982</v>
      </c>
      <c r="BZ25" s="312">
        <f t="shared" si="30"/>
        <v>0</v>
      </c>
      <c r="CA25" s="312">
        <f t="shared" si="31"/>
        <v>3254</v>
      </c>
      <c r="CB25" s="312">
        <f t="shared" si="32"/>
        <v>58</v>
      </c>
      <c r="CC25" s="312">
        <f t="shared" si="33"/>
        <v>670</v>
      </c>
      <c r="CD25" s="312">
        <f t="shared" si="34"/>
        <v>0</v>
      </c>
      <c r="CE25" s="312">
        <f t="shared" si="35"/>
        <v>0</v>
      </c>
      <c r="CF25" s="312">
        <f t="shared" si="36"/>
        <v>127</v>
      </c>
      <c r="CG25" s="312">
        <f t="shared" si="37"/>
        <v>0</v>
      </c>
      <c r="CH25" s="312">
        <f t="shared" si="38"/>
        <v>115</v>
      </c>
      <c r="CI25" s="312">
        <f t="shared" si="39"/>
        <v>12</v>
      </c>
      <c r="CJ25" s="312">
        <f t="shared" si="40"/>
        <v>0</v>
      </c>
      <c r="CK25" s="312">
        <f t="shared" si="41"/>
        <v>0</v>
      </c>
      <c r="CL25" s="312">
        <f t="shared" si="42"/>
        <v>0</v>
      </c>
      <c r="CM25" s="312">
        <f t="shared" si="43"/>
        <v>1068</v>
      </c>
      <c r="CN25" s="312">
        <f t="shared" si="44"/>
        <v>0</v>
      </c>
      <c r="CO25" s="312">
        <f t="shared" si="45"/>
        <v>1068</v>
      </c>
      <c r="CP25" s="312">
        <f t="shared" si="46"/>
        <v>0</v>
      </c>
      <c r="CQ25" s="312">
        <f t="shared" si="47"/>
        <v>0</v>
      </c>
      <c r="CR25" s="312">
        <f t="shared" si="48"/>
        <v>0</v>
      </c>
      <c r="CS25" s="312">
        <f t="shared" si="49"/>
        <v>0</v>
      </c>
      <c r="CT25" s="312">
        <f t="shared" si="50"/>
        <v>1068</v>
      </c>
      <c r="CU25" s="312">
        <f t="shared" si="51"/>
        <v>0</v>
      </c>
      <c r="CV25" s="312">
        <f t="shared" si="52"/>
        <v>1068</v>
      </c>
      <c r="CW25" s="312">
        <f t="shared" si="53"/>
        <v>0</v>
      </c>
      <c r="CX25" s="312">
        <f t="shared" si="54"/>
        <v>0</v>
      </c>
      <c r="CY25" s="312">
        <f t="shared" si="55"/>
        <v>0</v>
      </c>
      <c r="CZ25" s="312">
        <f t="shared" si="56"/>
        <v>0</v>
      </c>
      <c r="DA25" s="312">
        <f t="shared" si="57"/>
        <v>0</v>
      </c>
      <c r="DB25" s="312">
        <f t="shared" si="58"/>
        <v>0</v>
      </c>
      <c r="DC25" s="312">
        <f t="shared" si="59"/>
        <v>0</v>
      </c>
      <c r="DD25" s="312">
        <f t="shared" si="60"/>
        <v>0</v>
      </c>
      <c r="DE25" s="312">
        <f t="shared" si="61"/>
        <v>0</v>
      </c>
      <c r="DF25" s="312">
        <f t="shared" si="62"/>
        <v>0</v>
      </c>
      <c r="DG25" s="312">
        <f t="shared" si="63"/>
        <v>0</v>
      </c>
      <c r="DH25" s="312">
        <v>0</v>
      </c>
      <c r="DI25" s="312">
        <f t="shared" si="64"/>
        <v>2</v>
      </c>
      <c r="DJ25" s="312">
        <v>1</v>
      </c>
      <c r="DK25" s="312">
        <v>1</v>
      </c>
      <c r="DL25" s="312">
        <v>0</v>
      </c>
      <c r="DM25" s="312">
        <v>0</v>
      </c>
    </row>
    <row r="26" spans="1:117" s="282" customFormat="1" ht="12" customHeight="1">
      <c r="A26" s="277" t="s">
        <v>563</v>
      </c>
      <c r="B26" s="278" t="s">
        <v>600</v>
      </c>
      <c r="C26" s="277" t="s">
        <v>601</v>
      </c>
      <c r="D26" s="312">
        <f t="shared" si="4"/>
        <v>9102</v>
      </c>
      <c r="E26" s="312">
        <f t="shared" si="5"/>
        <v>5347</v>
      </c>
      <c r="F26" s="312">
        <f t="shared" si="6"/>
        <v>0</v>
      </c>
      <c r="G26" s="312">
        <v>0</v>
      </c>
      <c r="H26" s="312">
        <v>0</v>
      </c>
      <c r="I26" s="312">
        <v>0</v>
      </c>
      <c r="J26" s="312">
        <f t="shared" si="7"/>
        <v>3910</v>
      </c>
      <c r="K26" s="312">
        <v>132</v>
      </c>
      <c r="L26" s="312">
        <v>3778</v>
      </c>
      <c r="M26" s="312">
        <v>0</v>
      </c>
      <c r="N26" s="312">
        <f t="shared" si="8"/>
        <v>213</v>
      </c>
      <c r="O26" s="312">
        <v>19</v>
      </c>
      <c r="P26" s="312">
        <v>194</v>
      </c>
      <c r="Q26" s="312">
        <v>0</v>
      </c>
      <c r="R26" s="312">
        <f t="shared" si="9"/>
        <v>1106</v>
      </c>
      <c r="S26" s="312">
        <v>966</v>
      </c>
      <c r="T26" s="312">
        <v>140</v>
      </c>
      <c r="U26" s="312">
        <v>0</v>
      </c>
      <c r="V26" s="312">
        <f t="shared" si="10"/>
        <v>0</v>
      </c>
      <c r="W26" s="312">
        <v>0</v>
      </c>
      <c r="X26" s="312">
        <v>0</v>
      </c>
      <c r="Y26" s="312">
        <v>0</v>
      </c>
      <c r="Z26" s="312">
        <f t="shared" si="11"/>
        <v>118</v>
      </c>
      <c r="AA26" s="312">
        <v>0</v>
      </c>
      <c r="AB26" s="312">
        <v>118</v>
      </c>
      <c r="AC26" s="312">
        <v>0</v>
      </c>
      <c r="AD26" s="312">
        <f t="shared" si="12"/>
        <v>3685</v>
      </c>
      <c r="AE26" s="312">
        <f t="shared" si="13"/>
        <v>0</v>
      </c>
      <c r="AF26" s="312">
        <v>0</v>
      </c>
      <c r="AG26" s="312">
        <v>0</v>
      </c>
      <c r="AH26" s="312">
        <v>0</v>
      </c>
      <c r="AI26" s="312">
        <f t="shared" si="14"/>
        <v>3678</v>
      </c>
      <c r="AJ26" s="312">
        <v>0</v>
      </c>
      <c r="AK26" s="312">
        <v>0</v>
      </c>
      <c r="AL26" s="312">
        <v>3678</v>
      </c>
      <c r="AM26" s="312">
        <f t="shared" si="15"/>
        <v>7</v>
      </c>
      <c r="AN26" s="312">
        <v>0</v>
      </c>
      <c r="AO26" s="312">
        <v>0</v>
      </c>
      <c r="AP26" s="312">
        <v>7</v>
      </c>
      <c r="AQ26" s="312">
        <f t="shared" si="16"/>
        <v>0</v>
      </c>
      <c r="AR26" s="312">
        <v>0</v>
      </c>
      <c r="AS26" s="312">
        <v>0</v>
      </c>
      <c r="AT26" s="312">
        <v>0</v>
      </c>
      <c r="AU26" s="312">
        <f t="shared" si="17"/>
        <v>0</v>
      </c>
      <c r="AV26" s="312">
        <v>0</v>
      </c>
      <c r="AW26" s="312">
        <v>0</v>
      </c>
      <c r="AX26" s="312">
        <v>0</v>
      </c>
      <c r="AY26" s="312">
        <f t="shared" si="18"/>
        <v>0</v>
      </c>
      <c r="AZ26" s="312">
        <v>0</v>
      </c>
      <c r="BA26" s="312">
        <v>0</v>
      </c>
      <c r="BB26" s="312">
        <v>0</v>
      </c>
      <c r="BC26" s="312">
        <f t="shared" si="19"/>
        <v>70</v>
      </c>
      <c r="BD26" s="312">
        <f t="shared" si="20"/>
        <v>70</v>
      </c>
      <c r="BE26" s="312">
        <v>0</v>
      </c>
      <c r="BF26" s="312">
        <v>37</v>
      </c>
      <c r="BG26" s="312">
        <v>33</v>
      </c>
      <c r="BH26" s="312">
        <v>0</v>
      </c>
      <c r="BI26" s="312">
        <v>0</v>
      </c>
      <c r="BJ26" s="312">
        <v>0</v>
      </c>
      <c r="BK26" s="312">
        <f t="shared" si="21"/>
        <v>0</v>
      </c>
      <c r="BL26" s="312"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f t="shared" si="22"/>
        <v>5417</v>
      </c>
      <c r="BS26" s="312">
        <f t="shared" si="23"/>
        <v>0</v>
      </c>
      <c r="BT26" s="312">
        <f t="shared" si="24"/>
        <v>3947</v>
      </c>
      <c r="BU26" s="312">
        <f t="shared" si="25"/>
        <v>246</v>
      </c>
      <c r="BV26" s="312">
        <f t="shared" si="26"/>
        <v>1106</v>
      </c>
      <c r="BW26" s="312">
        <f t="shared" si="27"/>
        <v>0</v>
      </c>
      <c r="BX26" s="312">
        <f t="shared" si="28"/>
        <v>118</v>
      </c>
      <c r="BY26" s="312">
        <f t="shared" si="29"/>
        <v>5347</v>
      </c>
      <c r="BZ26" s="312">
        <f t="shared" si="30"/>
        <v>0</v>
      </c>
      <c r="CA26" s="312">
        <f t="shared" si="31"/>
        <v>3910</v>
      </c>
      <c r="CB26" s="312">
        <f t="shared" si="32"/>
        <v>213</v>
      </c>
      <c r="CC26" s="312">
        <f t="shared" si="33"/>
        <v>1106</v>
      </c>
      <c r="CD26" s="312">
        <f t="shared" si="34"/>
        <v>0</v>
      </c>
      <c r="CE26" s="312">
        <f t="shared" si="35"/>
        <v>118</v>
      </c>
      <c r="CF26" s="312">
        <f t="shared" si="36"/>
        <v>70</v>
      </c>
      <c r="CG26" s="312">
        <f t="shared" si="37"/>
        <v>0</v>
      </c>
      <c r="CH26" s="312">
        <f t="shared" si="38"/>
        <v>37</v>
      </c>
      <c r="CI26" s="312">
        <f t="shared" si="39"/>
        <v>33</v>
      </c>
      <c r="CJ26" s="312">
        <f t="shared" si="40"/>
        <v>0</v>
      </c>
      <c r="CK26" s="312">
        <f t="shared" si="41"/>
        <v>0</v>
      </c>
      <c r="CL26" s="312">
        <f t="shared" si="42"/>
        <v>0</v>
      </c>
      <c r="CM26" s="312">
        <f t="shared" si="43"/>
        <v>3685</v>
      </c>
      <c r="CN26" s="312">
        <f t="shared" si="44"/>
        <v>0</v>
      </c>
      <c r="CO26" s="312">
        <f t="shared" si="45"/>
        <v>3678</v>
      </c>
      <c r="CP26" s="312">
        <f t="shared" si="46"/>
        <v>7</v>
      </c>
      <c r="CQ26" s="312">
        <f t="shared" si="47"/>
        <v>0</v>
      </c>
      <c r="CR26" s="312">
        <f t="shared" si="48"/>
        <v>0</v>
      </c>
      <c r="CS26" s="312">
        <f t="shared" si="49"/>
        <v>0</v>
      </c>
      <c r="CT26" s="312">
        <f t="shared" si="50"/>
        <v>3685</v>
      </c>
      <c r="CU26" s="312">
        <f t="shared" si="51"/>
        <v>0</v>
      </c>
      <c r="CV26" s="312">
        <f t="shared" si="52"/>
        <v>3678</v>
      </c>
      <c r="CW26" s="312">
        <f t="shared" si="53"/>
        <v>7</v>
      </c>
      <c r="CX26" s="312">
        <f t="shared" si="54"/>
        <v>0</v>
      </c>
      <c r="CY26" s="312">
        <f t="shared" si="55"/>
        <v>0</v>
      </c>
      <c r="CZ26" s="312">
        <f t="shared" si="56"/>
        <v>0</v>
      </c>
      <c r="DA26" s="312">
        <f t="shared" si="57"/>
        <v>0</v>
      </c>
      <c r="DB26" s="312">
        <f t="shared" si="58"/>
        <v>0</v>
      </c>
      <c r="DC26" s="312">
        <f t="shared" si="59"/>
        <v>0</v>
      </c>
      <c r="DD26" s="312">
        <f t="shared" si="60"/>
        <v>0</v>
      </c>
      <c r="DE26" s="312">
        <f t="shared" si="61"/>
        <v>0</v>
      </c>
      <c r="DF26" s="312">
        <f t="shared" si="62"/>
        <v>0</v>
      </c>
      <c r="DG26" s="312">
        <f t="shared" si="63"/>
        <v>0</v>
      </c>
      <c r="DH26" s="312">
        <v>0</v>
      </c>
      <c r="DI26" s="312">
        <f t="shared" si="64"/>
        <v>1</v>
      </c>
      <c r="DJ26" s="312">
        <v>1</v>
      </c>
      <c r="DK26" s="312">
        <v>0</v>
      </c>
      <c r="DL26" s="312">
        <v>0</v>
      </c>
      <c r="DM26" s="312">
        <v>0</v>
      </c>
    </row>
    <row r="27" spans="1:117" s="282" customFormat="1" ht="12" customHeight="1">
      <c r="A27" s="277" t="s">
        <v>563</v>
      </c>
      <c r="B27" s="278" t="s">
        <v>602</v>
      </c>
      <c r="C27" s="277" t="s">
        <v>603</v>
      </c>
      <c r="D27" s="312">
        <f t="shared" si="4"/>
        <v>336</v>
      </c>
      <c r="E27" s="312">
        <f t="shared" si="5"/>
        <v>336</v>
      </c>
      <c r="F27" s="312">
        <f t="shared" si="6"/>
        <v>0</v>
      </c>
      <c r="G27" s="312">
        <v>0</v>
      </c>
      <c r="H27" s="312">
        <v>0</v>
      </c>
      <c r="I27" s="312">
        <v>0</v>
      </c>
      <c r="J27" s="312">
        <f t="shared" si="7"/>
        <v>208</v>
      </c>
      <c r="K27" s="312">
        <v>0</v>
      </c>
      <c r="L27" s="312">
        <v>208</v>
      </c>
      <c r="M27" s="312">
        <v>0</v>
      </c>
      <c r="N27" s="312">
        <f t="shared" si="8"/>
        <v>26</v>
      </c>
      <c r="O27" s="312">
        <v>0</v>
      </c>
      <c r="P27" s="312">
        <v>26</v>
      </c>
      <c r="Q27" s="312">
        <v>0</v>
      </c>
      <c r="R27" s="312">
        <f t="shared" si="9"/>
        <v>73</v>
      </c>
      <c r="S27" s="312">
        <v>0</v>
      </c>
      <c r="T27" s="312">
        <v>73</v>
      </c>
      <c r="U27" s="312">
        <v>0</v>
      </c>
      <c r="V27" s="312">
        <f t="shared" si="10"/>
        <v>0</v>
      </c>
      <c r="W27" s="312">
        <v>0</v>
      </c>
      <c r="X27" s="312">
        <v>0</v>
      </c>
      <c r="Y27" s="312">
        <v>0</v>
      </c>
      <c r="Z27" s="312">
        <f t="shared" si="11"/>
        <v>29</v>
      </c>
      <c r="AA27" s="312">
        <v>0</v>
      </c>
      <c r="AB27" s="312">
        <v>29</v>
      </c>
      <c r="AC27" s="312">
        <v>0</v>
      </c>
      <c r="AD27" s="312">
        <f t="shared" si="12"/>
        <v>0</v>
      </c>
      <c r="AE27" s="312">
        <f t="shared" si="13"/>
        <v>0</v>
      </c>
      <c r="AF27" s="312">
        <v>0</v>
      </c>
      <c r="AG27" s="312">
        <v>0</v>
      </c>
      <c r="AH27" s="312">
        <v>0</v>
      </c>
      <c r="AI27" s="312">
        <f t="shared" si="14"/>
        <v>0</v>
      </c>
      <c r="AJ27" s="312">
        <v>0</v>
      </c>
      <c r="AK27" s="312">
        <v>0</v>
      </c>
      <c r="AL27" s="312">
        <v>0</v>
      </c>
      <c r="AM27" s="312">
        <f t="shared" si="15"/>
        <v>0</v>
      </c>
      <c r="AN27" s="312">
        <v>0</v>
      </c>
      <c r="AO27" s="312">
        <v>0</v>
      </c>
      <c r="AP27" s="312">
        <v>0</v>
      </c>
      <c r="AQ27" s="312">
        <f t="shared" si="16"/>
        <v>0</v>
      </c>
      <c r="AR27" s="312">
        <v>0</v>
      </c>
      <c r="AS27" s="312">
        <v>0</v>
      </c>
      <c r="AT27" s="312">
        <v>0</v>
      </c>
      <c r="AU27" s="312">
        <f t="shared" si="17"/>
        <v>0</v>
      </c>
      <c r="AV27" s="312">
        <v>0</v>
      </c>
      <c r="AW27" s="312">
        <v>0</v>
      </c>
      <c r="AX27" s="312">
        <v>0</v>
      </c>
      <c r="AY27" s="312">
        <f t="shared" si="18"/>
        <v>0</v>
      </c>
      <c r="AZ27" s="312">
        <v>0</v>
      </c>
      <c r="BA27" s="312">
        <v>0</v>
      </c>
      <c r="BB27" s="312">
        <v>0</v>
      </c>
      <c r="BC27" s="312">
        <f t="shared" si="19"/>
        <v>0</v>
      </c>
      <c r="BD27" s="312">
        <f t="shared" si="20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f t="shared" si="21"/>
        <v>0</v>
      </c>
      <c r="BL27" s="312"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f t="shared" si="22"/>
        <v>336</v>
      </c>
      <c r="BS27" s="312">
        <f t="shared" si="23"/>
        <v>0</v>
      </c>
      <c r="BT27" s="312">
        <f t="shared" si="24"/>
        <v>208</v>
      </c>
      <c r="BU27" s="312">
        <f t="shared" si="25"/>
        <v>26</v>
      </c>
      <c r="BV27" s="312">
        <f t="shared" si="26"/>
        <v>73</v>
      </c>
      <c r="BW27" s="312">
        <f t="shared" si="27"/>
        <v>0</v>
      </c>
      <c r="BX27" s="312">
        <f t="shared" si="28"/>
        <v>29</v>
      </c>
      <c r="BY27" s="312">
        <f t="shared" si="29"/>
        <v>336</v>
      </c>
      <c r="BZ27" s="312">
        <f t="shared" si="30"/>
        <v>0</v>
      </c>
      <c r="CA27" s="312">
        <f t="shared" si="31"/>
        <v>208</v>
      </c>
      <c r="CB27" s="312">
        <f t="shared" si="32"/>
        <v>26</v>
      </c>
      <c r="CC27" s="312">
        <f t="shared" si="33"/>
        <v>73</v>
      </c>
      <c r="CD27" s="312">
        <f t="shared" si="34"/>
        <v>0</v>
      </c>
      <c r="CE27" s="312">
        <f t="shared" si="35"/>
        <v>29</v>
      </c>
      <c r="CF27" s="312">
        <f t="shared" si="36"/>
        <v>0</v>
      </c>
      <c r="CG27" s="312">
        <f t="shared" si="37"/>
        <v>0</v>
      </c>
      <c r="CH27" s="312">
        <f t="shared" si="38"/>
        <v>0</v>
      </c>
      <c r="CI27" s="312">
        <f t="shared" si="39"/>
        <v>0</v>
      </c>
      <c r="CJ27" s="312">
        <f t="shared" si="40"/>
        <v>0</v>
      </c>
      <c r="CK27" s="312">
        <f t="shared" si="41"/>
        <v>0</v>
      </c>
      <c r="CL27" s="312">
        <f t="shared" si="42"/>
        <v>0</v>
      </c>
      <c r="CM27" s="312">
        <f t="shared" si="43"/>
        <v>0</v>
      </c>
      <c r="CN27" s="312">
        <f t="shared" si="44"/>
        <v>0</v>
      </c>
      <c r="CO27" s="312">
        <f t="shared" si="45"/>
        <v>0</v>
      </c>
      <c r="CP27" s="312">
        <f t="shared" si="46"/>
        <v>0</v>
      </c>
      <c r="CQ27" s="312">
        <f t="shared" si="47"/>
        <v>0</v>
      </c>
      <c r="CR27" s="312">
        <f t="shared" si="48"/>
        <v>0</v>
      </c>
      <c r="CS27" s="312">
        <f t="shared" si="49"/>
        <v>0</v>
      </c>
      <c r="CT27" s="312">
        <f t="shared" si="50"/>
        <v>0</v>
      </c>
      <c r="CU27" s="312">
        <f t="shared" si="51"/>
        <v>0</v>
      </c>
      <c r="CV27" s="312">
        <f t="shared" si="52"/>
        <v>0</v>
      </c>
      <c r="CW27" s="312">
        <f t="shared" si="53"/>
        <v>0</v>
      </c>
      <c r="CX27" s="312">
        <f t="shared" si="54"/>
        <v>0</v>
      </c>
      <c r="CY27" s="312">
        <f t="shared" si="55"/>
        <v>0</v>
      </c>
      <c r="CZ27" s="312">
        <f t="shared" si="56"/>
        <v>0</v>
      </c>
      <c r="DA27" s="312">
        <f t="shared" si="57"/>
        <v>0</v>
      </c>
      <c r="DB27" s="312">
        <f t="shared" si="58"/>
        <v>0</v>
      </c>
      <c r="DC27" s="312">
        <f t="shared" si="59"/>
        <v>0</v>
      </c>
      <c r="DD27" s="312">
        <f t="shared" si="60"/>
        <v>0</v>
      </c>
      <c r="DE27" s="312">
        <f t="shared" si="61"/>
        <v>0</v>
      </c>
      <c r="DF27" s="312">
        <f t="shared" si="62"/>
        <v>0</v>
      </c>
      <c r="DG27" s="312">
        <f t="shared" si="63"/>
        <v>0</v>
      </c>
      <c r="DH27" s="312">
        <v>0</v>
      </c>
      <c r="DI27" s="312">
        <f t="shared" si="64"/>
        <v>0</v>
      </c>
      <c r="DJ27" s="312">
        <v>0</v>
      </c>
      <c r="DK27" s="312">
        <v>0</v>
      </c>
      <c r="DL27" s="312">
        <v>0</v>
      </c>
      <c r="DM27" s="312">
        <v>0</v>
      </c>
    </row>
    <row r="28" spans="1:117" s="282" customFormat="1" ht="12" customHeight="1">
      <c r="A28" s="277" t="s">
        <v>563</v>
      </c>
      <c r="B28" s="278" t="s">
        <v>604</v>
      </c>
      <c r="C28" s="277" t="s">
        <v>605</v>
      </c>
      <c r="D28" s="312">
        <f t="shared" si="4"/>
        <v>1474</v>
      </c>
      <c r="E28" s="312">
        <f t="shared" si="5"/>
        <v>1380</v>
      </c>
      <c r="F28" s="312">
        <f t="shared" si="6"/>
        <v>0</v>
      </c>
      <c r="G28" s="312">
        <v>0</v>
      </c>
      <c r="H28" s="312">
        <v>0</v>
      </c>
      <c r="I28" s="312">
        <v>0</v>
      </c>
      <c r="J28" s="312">
        <f t="shared" si="7"/>
        <v>1280</v>
      </c>
      <c r="K28" s="312">
        <v>0</v>
      </c>
      <c r="L28" s="312">
        <v>1280</v>
      </c>
      <c r="M28" s="312">
        <v>0</v>
      </c>
      <c r="N28" s="312">
        <f t="shared" si="8"/>
        <v>51</v>
      </c>
      <c r="O28" s="312">
        <v>0</v>
      </c>
      <c r="P28" s="312">
        <v>51</v>
      </c>
      <c r="Q28" s="312">
        <v>0</v>
      </c>
      <c r="R28" s="312">
        <f t="shared" si="9"/>
        <v>38</v>
      </c>
      <c r="S28" s="312">
        <v>0</v>
      </c>
      <c r="T28" s="312">
        <v>38</v>
      </c>
      <c r="U28" s="312">
        <v>0</v>
      </c>
      <c r="V28" s="312">
        <f t="shared" si="10"/>
        <v>0</v>
      </c>
      <c r="W28" s="312">
        <v>0</v>
      </c>
      <c r="X28" s="312">
        <v>0</v>
      </c>
      <c r="Y28" s="312">
        <v>0</v>
      </c>
      <c r="Z28" s="312">
        <f t="shared" si="11"/>
        <v>11</v>
      </c>
      <c r="AA28" s="312">
        <v>0</v>
      </c>
      <c r="AB28" s="312">
        <v>11</v>
      </c>
      <c r="AC28" s="312">
        <v>0</v>
      </c>
      <c r="AD28" s="312">
        <f t="shared" si="12"/>
        <v>40</v>
      </c>
      <c r="AE28" s="312">
        <f t="shared" si="13"/>
        <v>0</v>
      </c>
      <c r="AF28" s="312">
        <v>0</v>
      </c>
      <c r="AG28" s="312">
        <v>0</v>
      </c>
      <c r="AH28" s="312">
        <v>0</v>
      </c>
      <c r="AI28" s="312">
        <f t="shared" si="14"/>
        <v>40</v>
      </c>
      <c r="AJ28" s="312">
        <v>0</v>
      </c>
      <c r="AK28" s="312">
        <v>0</v>
      </c>
      <c r="AL28" s="312">
        <v>40</v>
      </c>
      <c r="AM28" s="312">
        <f t="shared" si="15"/>
        <v>0</v>
      </c>
      <c r="AN28" s="312">
        <v>0</v>
      </c>
      <c r="AO28" s="312">
        <v>0</v>
      </c>
      <c r="AP28" s="312">
        <v>0</v>
      </c>
      <c r="AQ28" s="312">
        <f t="shared" si="16"/>
        <v>0</v>
      </c>
      <c r="AR28" s="312">
        <v>0</v>
      </c>
      <c r="AS28" s="312">
        <v>0</v>
      </c>
      <c r="AT28" s="312">
        <v>0</v>
      </c>
      <c r="AU28" s="312">
        <f t="shared" si="17"/>
        <v>0</v>
      </c>
      <c r="AV28" s="312">
        <v>0</v>
      </c>
      <c r="AW28" s="312">
        <v>0</v>
      </c>
      <c r="AX28" s="312">
        <v>0</v>
      </c>
      <c r="AY28" s="312">
        <f t="shared" si="18"/>
        <v>0</v>
      </c>
      <c r="AZ28" s="312">
        <v>0</v>
      </c>
      <c r="BA28" s="312">
        <v>0</v>
      </c>
      <c r="BB28" s="312">
        <v>0</v>
      </c>
      <c r="BC28" s="312">
        <f t="shared" si="19"/>
        <v>54</v>
      </c>
      <c r="BD28" s="312">
        <f t="shared" si="20"/>
        <v>31</v>
      </c>
      <c r="BE28" s="312">
        <v>0</v>
      </c>
      <c r="BF28" s="312">
        <v>25</v>
      </c>
      <c r="BG28" s="312">
        <v>1</v>
      </c>
      <c r="BH28" s="312">
        <v>0</v>
      </c>
      <c r="BI28" s="312">
        <v>0</v>
      </c>
      <c r="BJ28" s="312">
        <v>5</v>
      </c>
      <c r="BK28" s="312">
        <f t="shared" si="21"/>
        <v>23</v>
      </c>
      <c r="BL28" s="312">
        <v>0</v>
      </c>
      <c r="BM28" s="312">
        <v>9</v>
      </c>
      <c r="BN28" s="312">
        <v>0</v>
      </c>
      <c r="BO28" s="312">
        <v>13</v>
      </c>
      <c r="BP28" s="312">
        <v>0</v>
      </c>
      <c r="BQ28" s="312">
        <v>1</v>
      </c>
      <c r="BR28" s="312">
        <f t="shared" si="22"/>
        <v>1411</v>
      </c>
      <c r="BS28" s="312">
        <f t="shared" si="23"/>
        <v>0</v>
      </c>
      <c r="BT28" s="312">
        <f t="shared" si="24"/>
        <v>1305</v>
      </c>
      <c r="BU28" s="312">
        <f t="shared" si="25"/>
        <v>52</v>
      </c>
      <c r="BV28" s="312">
        <f t="shared" si="26"/>
        <v>38</v>
      </c>
      <c r="BW28" s="312">
        <f t="shared" si="27"/>
        <v>0</v>
      </c>
      <c r="BX28" s="312">
        <f t="shared" si="28"/>
        <v>16</v>
      </c>
      <c r="BY28" s="312">
        <f t="shared" si="29"/>
        <v>1380</v>
      </c>
      <c r="BZ28" s="312">
        <f t="shared" si="30"/>
        <v>0</v>
      </c>
      <c r="CA28" s="312">
        <f t="shared" si="31"/>
        <v>1280</v>
      </c>
      <c r="CB28" s="312">
        <f t="shared" si="32"/>
        <v>51</v>
      </c>
      <c r="CC28" s="312">
        <f t="shared" si="33"/>
        <v>38</v>
      </c>
      <c r="CD28" s="312">
        <f t="shared" si="34"/>
        <v>0</v>
      </c>
      <c r="CE28" s="312">
        <f t="shared" si="35"/>
        <v>11</v>
      </c>
      <c r="CF28" s="312">
        <f t="shared" si="36"/>
        <v>31</v>
      </c>
      <c r="CG28" s="312">
        <f t="shared" si="37"/>
        <v>0</v>
      </c>
      <c r="CH28" s="312">
        <f t="shared" si="38"/>
        <v>25</v>
      </c>
      <c r="CI28" s="312">
        <f t="shared" si="39"/>
        <v>1</v>
      </c>
      <c r="CJ28" s="312">
        <f t="shared" si="40"/>
        <v>0</v>
      </c>
      <c r="CK28" s="312">
        <f t="shared" si="41"/>
        <v>0</v>
      </c>
      <c r="CL28" s="312">
        <f t="shared" si="42"/>
        <v>5</v>
      </c>
      <c r="CM28" s="312">
        <f t="shared" si="43"/>
        <v>63</v>
      </c>
      <c r="CN28" s="312">
        <f t="shared" si="44"/>
        <v>0</v>
      </c>
      <c r="CO28" s="312">
        <f t="shared" si="45"/>
        <v>49</v>
      </c>
      <c r="CP28" s="312">
        <f t="shared" si="46"/>
        <v>0</v>
      </c>
      <c r="CQ28" s="312">
        <f t="shared" si="47"/>
        <v>13</v>
      </c>
      <c r="CR28" s="312">
        <f t="shared" si="48"/>
        <v>0</v>
      </c>
      <c r="CS28" s="312">
        <f t="shared" si="49"/>
        <v>1</v>
      </c>
      <c r="CT28" s="312">
        <f t="shared" si="50"/>
        <v>40</v>
      </c>
      <c r="CU28" s="312">
        <f t="shared" si="51"/>
        <v>0</v>
      </c>
      <c r="CV28" s="312">
        <f t="shared" si="52"/>
        <v>40</v>
      </c>
      <c r="CW28" s="312">
        <f t="shared" si="53"/>
        <v>0</v>
      </c>
      <c r="CX28" s="312">
        <f t="shared" si="54"/>
        <v>0</v>
      </c>
      <c r="CY28" s="312">
        <f t="shared" si="55"/>
        <v>0</v>
      </c>
      <c r="CZ28" s="312">
        <f t="shared" si="56"/>
        <v>0</v>
      </c>
      <c r="DA28" s="312">
        <f t="shared" si="57"/>
        <v>23</v>
      </c>
      <c r="DB28" s="312">
        <f t="shared" si="58"/>
        <v>0</v>
      </c>
      <c r="DC28" s="312">
        <f t="shared" si="59"/>
        <v>9</v>
      </c>
      <c r="DD28" s="312">
        <f t="shared" si="60"/>
        <v>0</v>
      </c>
      <c r="DE28" s="312">
        <f t="shared" si="61"/>
        <v>13</v>
      </c>
      <c r="DF28" s="312">
        <f t="shared" si="62"/>
        <v>0</v>
      </c>
      <c r="DG28" s="312">
        <f t="shared" si="63"/>
        <v>1</v>
      </c>
      <c r="DH28" s="312">
        <v>0</v>
      </c>
      <c r="DI28" s="312">
        <f t="shared" si="64"/>
        <v>0</v>
      </c>
      <c r="DJ28" s="312">
        <v>0</v>
      </c>
      <c r="DK28" s="312">
        <v>0</v>
      </c>
      <c r="DL28" s="312">
        <v>0</v>
      </c>
      <c r="DM28" s="312">
        <v>0</v>
      </c>
    </row>
    <row r="29" spans="1:117" s="282" customFormat="1" ht="12" customHeight="1">
      <c r="A29" s="277" t="s">
        <v>563</v>
      </c>
      <c r="B29" s="278" t="s">
        <v>606</v>
      </c>
      <c r="C29" s="277" t="s">
        <v>607</v>
      </c>
      <c r="D29" s="312">
        <f t="shared" si="4"/>
        <v>3495</v>
      </c>
      <c r="E29" s="312">
        <f t="shared" si="5"/>
        <v>1838</v>
      </c>
      <c r="F29" s="312">
        <f t="shared" si="6"/>
        <v>0</v>
      </c>
      <c r="G29" s="312">
        <v>0</v>
      </c>
      <c r="H29" s="312">
        <v>0</v>
      </c>
      <c r="I29" s="312">
        <v>0</v>
      </c>
      <c r="J29" s="312">
        <f t="shared" si="7"/>
        <v>1651</v>
      </c>
      <c r="K29" s="312">
        <v>0</v>
      </c>
      <c r="L29" s="312">
        <v>1651</v>
      </c>
      <c r="M29" s="312">
        <v>0</v>
      </c>
      <c r="N29" s="312">
        <f t="shared" si="8"/>
        <v>101</v>
      </c>
      <c r="O29" s="312">
        <v>0</v>
      </c>
      <c r="P29" s="312">
        <v>101</v>
      </c>
      <c r="Q29" s="312">
        <v>0</v>
      </c>
      <c r="R29" s="312">
        <f t="shared" si="9"/>
        <v>86</v>
      </c>
      <c r="S29" s="312">
        <v>0</v>
      </c>
      <c r="T29" s="312">
        <v>86</v>
      </c>
      <c r="U29" s="312">
        <v>0</v>
      </c>
      <c r="V29" s="312">
        <f t="shared" si="10"/>
        <v>0</v>
      </c>
      <c r="W29" s="312">
        <v>0</v>
      </c>
      <c r="X29" s="312">
        <v>0</v>
      </c>
      <c r="Y29" s="312">
        <v>0</v>
      </c>
      <c r="Z29" s="312">
        <f t="shared" si="11"/>
        <v>0</v>
      </c>
      <c r="AA29" s="312">
        <v>0</v>
      </c>
      <c r="AB29" s="312">
        <v>0</v>
      </c>
      <c r="AC29" s="312">
        <v>0</v>
      </c>
      <c r="AD29" s="312">
        <f t="shared" si="12"/>
        <v>1482</v>
      </c>
      <c r="AE29" s="312">
        <f t="shared" si="13"/>
        <v>0</v>
      </c>
      <c r="AF29" s="312">
        <v>0</v>
      </c>
      <c r="AG29" s="312">
        <v>0</v>
      </c>
      <c r="AH29" s="312">
        <v>0</v>
      </c>
      <c r="AI29" s="312">
        <f t="shared" si="14"/>
        <v>1465</v>
      </c>
      <c r="AJ29" s="312">
        <v>0</v>
      </c>
      <c r="AK29" s="312">
        <v>0</v>
      </c>
      <c r="AL29" s="312">
        <v>1465</v>
      </c>
      <c r="AM29" s="312">
        <f t="shared" si="15"/>
        <v>0</v>
      </c>
      <c r="AN29" s="312">
        <v>0</v>
      </c>
      <c r="AO29" s="312">
        <v>0</v>
      </c>
      <c r="AP29" s="312">
        <v>0</v>
      </c>
      <c r="AQ29" s="312">
        <f t="shared" si="16"/>
        <v>17</v>
      </c>
      <c r="AR29" s="312">
        <v>0</v>
      </c>
      <c r="AS29" s="312">
        <v>0</v>
      </c>
      <c r="AT29" s="312">
        <v>17</v>
      </c>
      <c r="AU29" s="312">
        <f t="shared" si="17"/>
        <v>0</v>
      </c>
      <c r="AV29" s="312">
        <v>0</v>
      </c>
      <c r="AW29" s="312">
        <v>0</v>
      </c>
      <c r="AX29" s="312">
        <v>0</v>
      </c>
      <c r="AY29" s="312">
        <f t="shared" si="18"/>
        <v>0</v>
      </c>
      <c r="AZ29" s="312">
        <v>0</v>
      </c>
      <c r="BA29" s="312">
        <v>0</v>
      </c>
      <c r="BB29" s="312">
        <v>0</v>
      </c>
      <c r="BC29" s="312">
        <f t="shared" si="19"/>
        <v>175</v>
      </c>
      <c r="BD29" s="312">
        <f t="shared" si="20"/>
        <v>34</v>
      </c>
      <c r="BE29" s="312">
        <v>0</v>
      </c>
      <c r="BF29" s="312">
        <v>26</v>
      </c>
      <c r="BG29" s="312">
        <v>1</v>
      </c>
      <c r="BH29" s="312">
        <v>0</v>
      </c>
      <c r="BI29" s="312">
        <v>0</v>
      </c>
      <c r="BJ29" s="312">
        <v>7</v>
      </c>
      <c r="BK29" s="312">
        <f t="shared" si="21"/>
        <v>141</v>
      </c>
      <c r="BL29" s="312">
        <v>0</v>
      </c>
      <c r="BM29" s="312">
        <v>102</v>
      </c>
      <c r="BN29" s="312">
        <v>7</v>
      </c>
      <c r="BO29" s="312">
        <v>31</v>
      </c>
      <c r="BP29" s="312">
        <v>0</v>
      </c>
      <c r="BQ29" s="312">
        <v>1</v>
      </c>
      <c r="BR29" s="312">
        <f t="shared" si="22"/>
        <v>1872</v>
      </c>
      <c r="BS29" s="312">
        <f t="shared" si="23"/>
        <v>0</v>
      </c>
      <c r="BT29" s="312">
        <f t="shared" si="24"/>
        <v>1677</v>
      </c>
      <c r="BU29" s="312">
        <f t="shared" si="25"/>
        <v>102</v>
      </c>
      <c r="BV29" s="312">
        <f t="shared" si="26"/>
        <v>86</v>
      </c>
      <c r="BW29" s="312">
        <f t="shared" si="27"/>
        <v>0</v>
      </c>
      <c r="BX29" s="312">
        <f t="shared" si="28"/>
        <v>7</v>
      </c>
      <c r="BY29" s="312">
        <f t="shared" si="29"/>
        <v>1838</v>
      </c>
      <c r="BZ29" s="312">
        <f t="shared" si="30"/>
        <v>0</v>
      </c>
      <c r="CA29" s="312">
        <f t="shared" si="31"/>
        <v>1651</v>
      </c>
      <c r="CB29" s="312">
        <f t="shared" si="32"/>
        <v>101</v>
      </c>
      <c r="CC29" s="312">
        <f t="shared" si="33"/>
        <v>86</v>
      </c>
      <c r="CD29" s="312">
        <f t="shared" si="34"/>
        <v>0</v>
      </c>
      <c r="CE29" s="312">
        <f t="shared" si="35"/>
        <v>0</v>
      </c>
      <c r="CF29" s="312">
        <f t="shared" si="36"/>
        <v>34</v>
      </c>
      <c r="CG29" s="312">
        <f t="shared" si="37"/>
        <v>0</v>
      </c>
      <c r="CH29" s="312">
        <f t="shared" si="38"/>
        <v>26</v>
      </c>
      <c r="CI29" s="312">
        <f t="shared" si="39"/>
        <v>1</v>
      </c>
      <c r="CJ29" s="312">
        <f t="shared" si="40"/>
        <v>0</v>
      </c>
      <c r="CK29" s="312">
        <f t="shared" si="41"/>
        <v>0</v>
      </c>
      <c r="CL29" s="312">
        <f t="shared" si="42"/>
        <v>7</v>
      </c>
      <c r="CM29" s="312">
        <f t="shared" si="43"/>
        <v>1623</v>
      </c>
      <c r="CN29" s="312">
        <f t="shared" si="44"/>
        <v>0</v>
      </c>
      <c r="CO29" s="312">
        <f t="shared" si="45"/>
        <v>1567</v>
      </c>
      <c r="CP29" s="312">
        <f t="shared" si="46"/>
        <v>7</v>
      </c>
      <c r="CQ29" s="312">
        <f t="shared" si="47"/>
        <v>48</v>
      </c>
      <c r="CR29" s="312">
        <f t="shared" si="48"/>
        <v>0</v>
      </c>
      <c r="CS29" s="312">
        <f t="shared" si="49"/>
        <v>1</v>
      </c>
      <c r="CT29" s="312">
        <f t="shared" si="50"/>
        <v>1482</v>
      </c>
      <c r="CU29" s="312">
        <f t="shared" si="51"/>
        <v>0</v>
      </c>
      <c r="CV29" s="312">
        <f t="shared" si="52"/>
        <v>1465</v>
      </c>
      <c r="CW29" s="312">
        <f t="shared" si="53"/>
        <v>0</v>
      </c>
      <c r="CX29" s="312">
        <f t="shared" si="54"/>
        <v>17</v>
      </c>
      <c r="CY29" s="312">
        <f t="shared" si="55"/>
        <v>0</v>
      </c>
      <c r="CZ29" s="312">
        <f t="shared" si="56"/>
        <v>0</v>
      </c>
      <c r="DA29" s="312">
        <f t="shared" si="57"/>
        <v>141</v>
      </c>
      <c r="DB29" s="312">
        <f t="shared" si="58"/>
        <v>0</v>
      </c>
      <c r="DC29" s="312">
        <f t="shared" si="59"/>
        <v>102</v>
      </c>
      <c r="DD29" s="312">
        <f t="shared" si="60"/>
        <v>7</v>
      </c>
      <c r="DE29" s="312">
        <f t="shared" si="61"/>
        <v>31</v>
      </c>
      <c r="DF29" s="312">
        <f t="shared" si="62"/>
        <v>0</v>
      </c>
      <c r="DG29" s="312">
        <f t="shared" si="63"/>
        <v>1</v>
      </c>
      <c r="DH29" s="312">
        <v>0</v>
      </c>
      <c r="DI29" s="312">
        <f t="shared" si="64"/>
        <v>0</v>
      </c>
      <c r="DJ29" s="312">
        <v>0</v>
      </c>
      <c r="DK29" s="312">
        <v>0</v>
      </c>
      <c r="DL29" s="312">
        <v>0</v>
      </c>
      <c r="DM29" s="312">
        <v>0</v>
      </c>
    </row>
    <row r="30" spans="1:117" s="282" customFormat="1" ht="12" customHeight="1">
      <c r="A30" s="277" t="s">
        <v>563</v>
      </c>
      <c r="B30" s="278" t="s">
        <v>608</v>
      </c>
      <c r="C30" s="277" t="s">
        <v>609</v>
      </c>
      <c r="D30" s="312">
        <f t="shared" si="4"/>
        <v>4588</v>
      </c>
      <c r="E30" s="312">
        <f t="shared" si="5"/>
        <v>1596</v>
      </c>
      <c r="F30" s="312">
        <f t="shared" si="6"/>
        <v>0</v>
      </c>
      <c r="G30" s="312">
        <v>0</v>
      </c>
      <c r="H30" s="312">
        <v>0</v>
      </c>
      <c r="I30" s="312">
        <v>0</v>
      </c>
      <c r="J30" s="312">
        <f t="shared" si="7"/>
        <v>1413</v>
      </c>
      <c r="K30" s="312">
        <v>0</v>
      </c>
      <c r="L30" s="312">
        <v>1413</v>
      </c>
      <c r="M30" s="312">
        <v>0</v>
      </c>
      <c r="N30" s="312">
        <f t="shared" si="8"/>
        <v>177</v>
      </c>
      <c r="O30" s="312">
        <v>0</v>
      </c>
      <c r="P30" s="312">
        <v>177</v>
      </c>
      <c r="Q30" s="312">
        <v>0</v>
      </c>
      <c r="R30" s="312">
        <f t="shared" si="9"/>
        <v>6</v>
      </c>
      <c r="S30" s="312">
        <v>0</v>
      </c>
      <c r="T30" s="312">
        <v>6</v>
      </c>
      <c r="U30" s="312">
        <v>0</v>
      </c>
      <c r="V30" s="312">
        <f t="shared" si="10"/>
        <v>0</v>
      </c>
      <c r="W30" s="312">
        <v>0</v>
      </c>
      <c r="X30" s="312">
        <v>0</v>
      </c>
      <c r="Y30" s="312">
        <v>0</v>
      </c>
      <c r="Z30" s="312">
        <f t="shared" si="11"/>
        <v>0</v>
      </c>
      <c r="AA30" s="312">
        <v>0</v>
      </c>
      <c r="AB30" s="312">
        <v>0</v>
      </c>
      <c r="AC30" s="312">
        <v>0</v>
      </c>
      <c r="AD30" s="312">
        <f t="shared" si="12"/>
        <v>1488</v>
      </c>
      <c r="AE30" s="312">
        <f t="shared" si="13"/>
        <v>0</v>
      </c>
      <c r="AF30" s="312">
        <v>0</v>
      </c>
      <c r="AG30" s="312">
        <v>0</v>
      </c>
      <c r="AH30" s="312">
        <v>0</v>
      </c>
      <c r="AI30" s="312">
        <f t="shared" si="14"/>
        <v>1352</v>
      </c>
      <c r="AJ30" s="312">
        <v>0</v>
      </c>
      <c r="AK30" s="312">
        <v>0</v>
      </c>
      <c r="AL30" s="312">
        <v>1352</v>
      </c>
      <c r="AM30" s="312">
        <f t="shared" si="15"/>
        <v>136</v>
      </c>
      <c r="AN30" s="312">
        <v>0</v>
      </c>
      <c r="AO30" s="312">
        <v>0</v>
      </c>
      <c r="AP30" s="312">
        <v>136</v>
      </c>
      <c r="AQ30" s="312">
        <f t="shared" si="16"/>
        <v>0</v>
      </c>
      <c r="AR30" s="312">
        <v>0</v>
      </c>
      <c r="AS30" s="312">
        <v>0</v>
      </c>
      <c r="AT30" s="312">
        <v>0</v>
      </c>
      <c r="AU30" s="312">
        <f t="shared" si="17"/>
        <v>0</v>
      </c>
      <c r="AV30" s="312">
        <v>0</v>
      </c>
      <c r="AW30" s="312">
        <v>0</v>
      </c>
      <c r="AX30" s="312">
        <v>0</v>
      </c>
      <c r="AY30" s="312">
        <f t="shared" si="18"/>
        <v>0</v>
      </c>
      <c r="AZ30" s="312">
        <v>0</v>
      </c>
      <c r="BA30" s="312">
        <v>0</v>
      </c>
      <c r="BB30" s="312">
        <v>0</v>
      </c>
      <c r="BC30" s="312">
        <f t="shared" si="19"/>
        <v>1504</v>
      </c>
      <c r="BD30" s="312">
        <f t="shared" si="20"/>
        <v>222</v>
      </c>
      <c r="BE30" s="312">
        <v>0</v>
      </c>
      <c r="BF30" s="312">
        <v>221</v>
      </c>
      <c r="BG30" s="312">
        <v>0</v>
      </c>
      <c r="BH30" s="312">
        <v>0</v>
      </c>
      <c r="BI30" s="312">
        <v>0</v>
      </c>
      <c r="BJ30" s="312">
        <v>1</v>
      </c>
      <c r="BK30" s="312">
        <f t="shared" si="21"/>
        <v>1282</v>
      </c>
      <c r="BL30" s="312">
        <v>0</v>
      </c>
      <c r="BM30" s="312">
        <v>1142</v>
      </c>
      <c r="BN30" s="312">
        <v>126</v>
      </c>
      <c r="BO30" s="312">
        <v>0</v>
      </c>
      <c r="BP30" s="312">
        <v>0</v>
      </c>
      <c r="BQ30" s="312">
        <v>14</v>
      </c>
      <c r="BR30" s="312">
        <f t="shared" si="22"/>
        <v>1818</v>
      </c>
      <c r="BS30" s="312">
        <f t="shared" si="23"/>
        <v>0</v>
      </c>
      <c r="BT30" s="312">
        <f t="shared" si="24"/>
        <v>1634</v>
      </c>
      <c r="BU30" s="312">
        <f t="shared" si="25"/>
        <v>177</v>
      </c>
      <c r="BV30" s="312">
        <f t="shared" si="26"/>
        <v>6</v>
      </c>
      <c r="BW30" s="312">
        <f t="shared" si="27"/>
        <v>0</v>
      </c>
      <c r="BX30" s="312">
        <f t="shared" si="28"/>
        <v>1</v>
      </c>
      <c r="BY30" s="312">
        <f t="shared" si="29"/>
        <v>1596</v>
      </c>
      <c r="BZ30" s="312">
        <f t="shared" si="30"/>
        <v>0</v>
      </c>
      <c r="CA30" s="312">
        <f t="shared" si="31"/>
        <v>1413</v>
      </c>
      <c r="CB30" s="312">
        <f t="shared" si="32"/>
        <v>177</v>
      </c>
      <c r="CC30" s="312">
        <f t="shared" si="33"/>
        <v>6</v>
      </c>
      <c r="CD30" s="312">
        <f t="shared" si="34"/>
        <v>0</v>
      </c>
      <c r="CE30" s="312">
        <f t="shared" si="35"/>
        <v>0</v>
      </c>
      <c r="CF30" s="312">
        <f t="shared" si="36"/>
        <v>222</v>
      </c>
      <c r="CG30" s="312">
        <f t="shared" si="37"/>
        <v>0</v>
      </c>
      <c r="CH30" s="312">
        <f t="shared" si="38"/>
        <v>221</v>
      </c>
      <c r="CI30" s="312">
        <f t="shared" si="39"/>
        <v>0</v>
      </c>
      <c r="CJ30" s="312">
        <f t="shared" si="40"/>
        <v>0</v>
      </c>
      <c r="CK30" s="312">
        <f t="shared" si="41"/>
        <v>0</v>
      </c>
      <c r="CL30" s="312">
        <f t="shared" si="42"/>
        <v>1</v>
      </c>
      <c r="CM30" s="312">
        <f t="shared" si="43"/>
        <v>2770</v>
      </c>
      <c r="CN30" s="312">
        <f t="shared" si="44"/>
        <v>0</v>
      </c>
      <c r="CO30" s="312">
        <f t="shared" si="45"/>
        <v>2494</v>
      </c>
      <c r="CP30" s="312">
        <f t="shared" si="46"/>
        <v>262</v>
      </c>
      <c r="CQ30" s="312">
        <f t="shared" si="47"/>
        <v>0</v>
      </c>
      <c r="CR30" s="312">
        <f t="shared" si="48"/>
        <v>0</v>
      </c>
      <c r="CS30" s="312">
        <f t="shared" si="49"/>
        <v>14</v>
      </c>
      <c r="CT30" s="312">
        <f t="shared" si="50"/>
        <v>1488</v>
      </c>
      <c r="CU30" s="312">
        <f t="shared" si="51"/>
        <v>0</v>
      </c>
      <c r="CV30" s="312">
        <f t="shared" si="52"/>
        <v>1352</v>
      </c>
      <c r="CW30" s="312">
        <f t="shared" si="53"/>
        <v>136</v>
      </c>
      <c r="CX30" s="312">
        <f t="shared" si="54"/>
        <v>0</v>
      </c>
      <c r="CY30" s="312">
        <f t="shared" si="55"/>
        <v>0</v>
      </c>
      <c r="CZ30" s="312">
        <f t="shared" si="56"/>
        <v>0</v>
      </c>
      <c r="DA30" s="312">
        <f t="shared" si="57"/>
        <v>1282</v>
      </c>
      <c r="DB30" s="312">
        <f t="shared" si="58"/>
        <v>0</v>
      </c>
      <c r="DC30" s="312">
        <f t="shared" si="59"/>
        <v>1142</v>
      </c>
      <c r="DD30" s="312">
        <f t="shared" si="60"/>
        <v>126</v>
      </c>
      <c r="DE30" s="312">
        <f t="shared" si="61"/>
        <v>0</v>
      </c>
      <c r="DF30" s="312">
        <f t="shared" si="62"/>
        <v>0</v>
      </c>
      <c r="DG30" s="312">
        <f t="shared" si="63"/>
        <v>14</v>
      </c>
      <c r="DH30" s="312">
        <v>0</v>
      </c>
      <c r="DI30" s="312">
        <f t="shared" si="64"/>
        <v>4</v>
      </c>
      <c r="DJ30" s="312">
        <v>0</v>
      </c>
      <c r="DK30" s="312">
        <v>0</v>
      </c>
      <c r="DL30" s="312">
        <v>0</v>
      </c>
      <c r="DM30" s="312">
        <v>4</v>
      </c>
    </row>
    <row r="31" spans="1:117" s="282" customFormat="1" ht="12" customHeight="1">
      <c r="A31" s="277" t="s">
        <v>563</v>
      </c>
      <c r="B31" s="278" t="s">
        <v>610</v>
      </c>
      <c r="C31" s="277" t="s">
        <v>611</v>
      </c>
      <c r="D31" s="312">
        <f t="shared" si="4"/>
        <v>1043</v>
      </c>
      <c r="E31" s="312">
        <f t="shared" si="5"/>
        <v>679</v>
      </c>
      <c r="F31" s="312">
        <f t="shared" si="6"/>
        <v>0</v>
      </c>
      <c r="G31" s="312">
        <v>0</v>
      </c>
      <c r="H31" s="312">
        <v>0</v>
      </c>
      <c r="I31" s="312">
        <v>0</v>
      </c>
      <c r="J31" s="312">
        <f t="shared" si="7"/>
        <v>384</v>
      </c>
      <c r="K31" s="312">
        <v>0</v>
      </c>
      <c r="L31" s="312">
        <v>384</v>
      </c>
      <c r="M31" s="312">
        <v>0</v>
      </c>
      <c r="N31" s="312">
        <f t="shared" si="8"/>
        <v>76</v>
      </c>
      <c r="O31" s="312">
        <v>0</v>
      </c>
      <c r="P31" s="312">
        <v>76</v>
      </c>
      <c r="Q31" s="312">
        <v>0</v>
      </c>
      <c r="R31" s="312">
        <f t="shared" si="9"/>
        <v>115</v>
      </c>
      <c r="S31" s="312">
        <v>0</v>
      </c>
      <c r="T31" s="312">
        <v>115</v>
      </c>
      <c r="U31" s="312">
        <v>0</v>
      </c>
      <c r="V31" s="312">
        <f t="shared" si="10"/>
        <v>0</v>
      </c>
      <c r="W31" s="312">
        <v>0</v>
      </c>
      <c r="X31" s="312">
        <v>0</v>
      </c>
      <c r="Y31" s="312">
        <v>0</v>
      </c>
      <c r="Z31" s="312">
        <f t="shared" si="11"/>
        <v>104</v>
      </c>
      <c r="AA31" s="312">
        <v>0</v>
      </c>
      <c r="AB31" s="312">
        <v>104</v>
      </c>
      <c r="AC31" s="312">
        <v>0</v>
      </c>
      <c r="AD31" s="312">
        <f t="shared" si="12"/>
        <v>364</v>
      </c>
      <c r="AE31" s="312">
        <f t="shared" si="13"/>
        <v>0</v>
      </c>
      <c r="AF31" s="312">
        <v>0</v>
      </c>
      <c r="AG31" s="312">
        <v>0</v>
      </c>
      <c r="AH31" s="312">
        <v>0</v>
      </c>
      <c r="AI31" s="312">
        <f t="shared" si="14"/>
        <v>337</v>
      </c>
      <c r="AJ31" s="312">
        <v>0</v>
      </c>
      <c r="AK31" s="312">
        <v>0</v>
      </c>
      <c r="AL31" s="312">
        <v>337</v>
      </c>
      <c r="AM31" s="312">
        <f t="shared" si="15"/>
        <v>27</v>
      </c>
      <c r="AN31" s="312">
        <v>0</v>
      </c>
      <c r="AO31" s="312">
        <v>27</v>
      </c>
      <c r="AP31" s="312">
        <v>0</v>
      </c>
      <c r="AQ31" s="312">
        <f t="shared" si="16"/>
        <v>0</v>
      </c>
      <c r="AR31" s="312">
        <v>0</v>
      </c>
      <c r="AS31" s="312">
        <v>0</v>
      </c>
      <c r="AT31" s="312">
        <v>0</v>
      </c>
      <c r="AU31" s="312">
        <f t="shared" si="17"/>
        <v>0</v>
      </c>
      <c r="AV31" s="312">
        <v>0</v>
      </c>
      <c r="AW31" s="312">
        <v>0</v>
      </c>
      <c r="AX31" s="312">
        <v>0</v>
      </c>
      <c r="AY31" s="312">
        <f t="shared" si="18"/>
        <v>0</v>
      </c>
      <c r="AZ31" s="312">
        <v>0</v>
      </c>
      <c r="BA31" s="312">
        <v>0</v>
      </c>
      <c r="BB31" s="312">
        <v>0</v>
      </c>
      <c r="BC31" s="312">
        <f t="shared" si="19"/>
        <v>0</v>
      </c>
      <c r="BD31" s="312">
        <f t="shared" si="20"/>
        <v>0</v>
      </c>
      <c r="BE31" s="312">
        <v>0</v>
      </c>
      <c r="BF31" s="312"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f t="shared" si="21"/>
        <v>0</v>
      </c>
      <c r="BL31" s="312">
        <v>0</v>
      </c>
      <c r="BM31" s="312">
        <v>0</v>
      </c>
      <c r="BN31" s="312">
        <v>0</v>
      </c>
      <c r="BO31" s="312">
        <v>0</v>
      </c>
      <c r="BP31" s="312">
        <v>0</v>
      </c>
      <c r="BQ31" s="312">
        <v>0</v>
      </c>
      <c r="BR31" s="312">
        <f t="shared" si="22"/>
        <v>679</v>
      </c>
      <c r="BS31" s="312">
        <f t="shared" si="23"/>
        <v>0</v>
      </c>
      <c r="BT31" s="312">
        <f t="shared" si="24"/>
        <v>384</v>
      </c>
      <c r="BU31" s="312">
        <f t="shared" si="25"/>
        <v>76</v>
      </c>
      <c r="BV31" s="312">
        <f t="shared" si="26"/>
        <v>115</v>
      </c>
      <c r="BW31" s="312">
        <f t="shared" si="27"/>
        <v>0</v>
      </c>
      <c r="BX31" s="312">
        <f t="shared" si="28"/>
        <v>104</v>
      </c>
      <c r="BY31" s="312">
        <f t="shared" si="29"/>
        <v>679</v>
      </c>
      <c r="BZ31" s="312">
        <f t="shared" si="30"/>
        <v>0</v>
      </c>
      <c r="CA31" s="312">
        <f t="shared" si="31"/>
        <v>384</v>
      </c>
      <c r="CB31" s="312">
        <f t="shared" si="32"/>
        <v>76</v>
      </c>
      <c r="CC31" s="312">
        <f t="shared" si="33"/>
        <v>115</v>
      </c>
      <c r="CD31" s="312">
        <f t="shared" si="34"/>
        <v>0</v>
      </c>
      <c r="CE31" s="312">
        <f t="shared" si="35"/>
        <v>104</v>
      </c>
      <c r="CF31" s="312">
        <f t="shared" si="36"/>
        <v>0</v>
      </c>
      <c r="CG31" s="312">
        <f t="shared" si="37"/>
        <v>0</v>
      </c>
      <c r="CH31" s="312">
        <f t="shared" si="38"/>
        <v>0</v>
      </c>
      <c r="CI31" s="312">
        <f t="shared" si="39"/>
        <v>0</v>
      </c>
      <c r="CJ31" s="312">
        <f t="shared" si="40"/>
        <v>0</v>
      </c>
      <c r="CK31" s="312">
        <f t="shared" si="41"/>
        <v>0</v>
      </c>
      <c r="CL31" s="312">
        <f t="shared" si="42"/>
        <v>0</v>
      </c>
      <c r="CM31" s="312">
        <f t="shared" si="43"/>
        <v>364</v>
      </c>
      <c r="CN31" s="312">
        <f t="shared" si="44"/>
        <v>0</v>
      </c>
      <c r="CO31" s="312">
        <f t="shared" si="45"/>
        <v>337</v>
      </c>
      <c r="CP31" s="312">
        <f t="shared" si="46"/>
        <v>27</v>
      </c>
      <c r="CQ31" s="312">
        <f t="shared" si="47"/>
        <v>0</v>
      </c>
      <c r="CR31" s="312">
        <f t="shared" si="48"/>
        <v>0</v>
      </c>
      <c r="CS31" s="312">
        <f t="shared" si="49"/>
        <v>0</v>
      </c>
      <c r="CT31" s="312">
        <f t="shared" si="50"/>
        <v>364</v>
      </c>
      <c r="CU31" s="312">
        <f t="shared" si="51"/>
        <v>0</v>
      </c>
      <c r="CV31" s="312">
        <f t="shared" si="52"/>
        <v>337</v>
      </c>
      <c r="CW31" s="312">
        <f t="shared" si="53"/>
        <v>27</v>
      </c>
      <c r="CX31" s="312">
        <f t="shared" si="54"/>
        <v>0</v>
      </c>
      <c r="CY31" s="312">
        <f t="shared" si="55"/>
        <v>0</v>
      </c>
      <c r="CZ31" s="312">
        <f t="shared" si="56"/>
        <v>0</v>
      </c>
      <c r="DA31" s="312">
        <f t="shared" si="57"/>
        <v>0</v>
      </c>
      <c r="DB31" s="312">
        <f t="shared" si="58"/>
        <v>0</v>
      </c>
      <c r="DC31" s="312">
        <f t="shared" si="59"/>
        <v>0</v>
      </c>
      <c r="DD31" s="312">
        <f t="shared" si="60"/>
        <v>0</v>
      </c>
      <c r="DE31" s="312">
        <f t="shared" si="61"/>
        <v>0</v>
      </c>
      <c r="DF31" s="312">
        <f t="shared" si="62"/>
        <v>0</v>
      </c>
      <c r="DG31" s="312">
        <f t="shared" si="63"/>
        <v>0</v>
      </c>
      <c r="DH31" s="312">
        <v>0</v>
      </c>
      <c r="DI31" s="312">
        <f t="shared" si="64"/>
        <v>0</v>
      </c>
      <c r="DJ31" s="312">
        <v>0</v>
      </c>
      <c r="DK31" s="312">
        <v>0</v>
      </c>
      <c r="DL31" s="312">
        <v>0</v>
      </c>
      <c r="DM31" s="312">
        <v>0</v>
      </c>
    </row>
    <row r="32" spans="1:117" s="282" customFormat="1" ht="12" customHeight="1">
      <c r="A32" s="277" t="s">
        <v>563</v>
      </c>
      <c r="B32" s="278" t="s">
        <v>612</v>
      </c>
      <c r="C32" s="277" t="s">
        <v>613</v>
      </c>
      <c r="D32" s="312">
        <f t="shared" si="4"/>
        <v>12594</v>
      </c>
      <c r="E32" s="312">
        <f t="shared" si="5"/>
        <v>5921</v>
      </c>
      <c r="F32" s="312">
        <f t="shared" si="6"/>
        <v>0</v>
      </c>
      <c r="G32" s="312">
        <v>0</v>
      </c>
      <c r="H32" s="312">
        <v>0</v>
      </c>
      <c r="I32" s="312">
        <v>0</v>
      </c>
      <c r="J32" s="312">
        <f t="shared" si="7"/>
        <v>5392</v>
      </c>
      <c r="K32" s="312">
        <v>0</v>
      </c>
      <c r="L32" s="312">
        <v>5392</v>
      </c>
      <c r="M32" s="312">
        <v>0</v>
      </c>
      <c r="N32" s="312">
        <f t="shared" si="8"/>
        <v>439</v>
      </c>
      <c r="O32" s="312">
        <v>0</v>
      </c>
      <c r="P32" s="312">
        <v>439</v>
      </c>
      <c r="Q32" s="312">
        <v>0</v>
      </c>
      <c r="R32" s="312">
        <f t="shared" si="9"/>
        <v>0</v>
      </c>
      <c r="S32" s="312">
        <v>0</v>
      </c>
      <c r="T32" s="312">
        <v>0</v>
      </c>
      <c r="U32" s="312">
        <v>0</v>
      </c>
      <c r="V32" s="312">
        <f t="shared" si="10"/>
        <v>0</v>
      </c>
      <c r="W32" s="312">
        <v>0</v>
      </c>
      <c r="X32" s="312">
        <v>0</v>
      </c>
      <c r="Y32" s="312">
        <v>0</v>
      </c>
      <c r="Z32" s="312">
        <f t="shared" si="11"/>
        <v>90</v>
      </c>
      <c r="AA32" s="312">
        <v>90</v>
      </c>
      <c r="AB32" s="312">
        <v>0</v>
      </c>
      <c r="AC32" s="312">
        <v>0</v>
      </c>
      <c r="AD32" s="312">
        <f t="shared" si="12"/>
        <v>5613</v>
      </c>
      <c r="AE32" s="312">
        <f t="shared" si="13"/>
        <v>0</v>
      </c>
      <c r="AF32" s="312">
        <v>0</v>
      </c>
      <c r="AG32" s="312">
        <v>0</v>
      </c>
      <c r="AH32" s="312">
        <v>0</v>
      </c>
      <c r="AI32" s="312">
        <f t="shared" si="14"/>
        <v>5346</v>
      </c>
      <c r="AJ32" s="312">
        <v>0</v>
      </c>
      <c r="AK32" s="312">
        <v>0</v>
      </c>
      <c r="AL32" s="312">
        <v>5346</v>
      </c>
      <c r="AM32" s="312">
        <f t="shared" si="15"/>
        <v>267</v>
      </c>
      <c r="AN32" s="312">
        <v>0</v>
      </c>
      <c r="AO32" s="312">
        <v>0</v>
      </c>
      <c r="AP32" s="312">
        <v>267</v>
      </c>
      <c r="AQ32" s="312">
        <f t="shared" si="16"/>
        <v>0</v>
      </c>
      <c r="AR32" s="312">
        <v>0</v>
      </c>
      <c r="AS32" s="312">
        <v>0</v>
      </c>
      <c r="AT32" s="312">
        <v>0</v>
      </c>
      <c r="AU32" s="312">
        <f t="shared" si="17"/>
        <v>0</v>
      </c>
      <c r="AV32" s="312">
        <v>0</v>
      </c>
      <c r="AW32" s="312">
        <v>0</v>
      </c>
      <c r="AX32" s="312">
        <v>0</v>
      </c>
      <c r="AY32" s="312">
        <f t="shared" si="18"/>
        <v>0</v>
      </c>
      <c r="AZ32" s="312">
        <v>0</v>
      </c>
      <c r="BA32" s="312">
        <v>0</v>
      </c>
      <c r="BB32" s="312">
        <v>0</v>
      </c>
      <c r="BC32" s="312">
        <f t="shared" si="19"/>
        <v>1060</v>
      </c>
      <c r="BD32" s="312">
        <f t="shared" si="20"/>
        <v>850</v>
      </c>
      <c r="BE32" s="312">
        <v>0</v>
      </c>
      <c r="BF32" s="312">
        <v>29</v>
      </c>
      <c r="BG32" s="312">
        <v>30</v>
      </c>
      <c r="BH32" s="312">
        <v>184</v>
      </c>
      <c r="BI32" s="312">
        <v>0</v>
      </c>
      <c r="BJ32" s="312">
        <v>607</v>
      </c>
      <c r="BK32" s="312">
        <f t="shared" si="21"/>
        <v>210</v>
      </c>
      <c r="BL32" s="312">
        <v>0</v>
      </c>
      <c r="BM32" s="312">
        <v>48</v>
      </c>
      <c r="BN32" s="312">
        <v>46</v>
      </c>
      <c r="BO32" s="312">
        <v>102</v>
      </c>
      <c r="BP32" s="312">
        <v>0</v>
      </c>
      <c r="BQ32" s="312">
        <v>14</v>
      </c>
      <c r="BR32" s="312">
        <f t="shared" si="22"/>
        <v>6771</v>
      </c>
      <c r="BS32" s="312">
        <f t="shared" si="23"/>
        <v>0</v>
      </c>
      <c r="BT32" s="312">
        <f t="shared" si="24"/>
        <v>5421</v>
      </c>
      <c r="BU32" s="312">
        <f t="shared" si="25"/>
        <v>469</v>
      </c>
      <c r="BV32" s="312">
        <f t="shared" si="26"/>
        <v>184</v>
      </c>
      <c r="BW32" s="312">
        <f t="shared" si="27"/>
        <v>0</v>
      </c>
      <c r="BX32" s="312">
        <f t="shared" si="28"/>
        <v>697</v>
      </c>
      <c r="BY32" s="312">
        <f t="shared" si="29"/>
        <v>5921</v>
      </c>
      <c r="BZ32" s="312">
        <f t="shared" si="30"/>
        <v>0</v>
      </c>
      <c r="CA32" s="312">
        <f t="shared" si="31"/>
        <v>5392</v>
      </c>
      <c r="CB32" s="312">
        <f t="shared" si="32"/>
        <v>439</v>
      </c>
      <c r="CC32" s="312">
        <f t="shared" si="33"/>
        <v>0</v>
      </c>
      <c r="CD32" s="312">
        <f t="shared" si="34"/>
        <v>0</v>
      </c>
      <c r="CE32" s="312">
        <f t="shared" si="35"/>
        <v>90</v>
      </c>
      <c r="CF32" s="312">
        <f t="shared" si="36"/>
        <v>850</v>
      </c>
      <c r="CG32" s="312">
        <f t="shared" si="37"/>
        <v>0</v>
      </c>
      <c r="CH32" s="312">
        <f t="shared" si="38"/>
        <v>29</v>
      </c>
      <c r="CI32" s="312">
        <f t="shared" si="39"/>
        <v>30</v>
      </c>
      <c r="CJ32" s="312">
        <f t="shared" si="40"/>
        <v>184</v>
      </c>
      <c r="CK32" s="312">
        <f t="shared" si="41"/>
        <v>0</v>
      </c>
      <c r="CL32" s="312">
        <f t="shared" si="42"/>
        <v>607</v>
      </c>
      <c r="CM32" s="312">
        <f t="shared" si="43"/>
        <v>5823</v>
      </c>
      <c r="CN32" s="312">
        <f t="shared" si="44"/>
        <v>0</v>
      </c>
      <c r="CO32" s="312">
        <f t="shared" si="45"/>
        <v>5394</v>
      </c>
      <c r="CP32" s="312">
        <f t="shared" si="46"/>
        <v>313</v>
      </c>
      <c r="CQ32" s="312">
        <f t="shared" si="47"/>
        <v>102</v>
      </c>
      <c r="CR32" s="312">
        <f t="shared" si="48"/>
        <v>0</v>
      </c>
      <c r="CS32" s="312">
        <f t="shared" si="49"/>
        <v>14</v>
      </c>
      <c r="CT32" s="312">
        <f t="shared" si="50"/>
        <v>5613</v>
      </c>
      <c r="CU32" s="312">
        <f t="shared" si="51"/>
        <v>0</v>
      </c>
      <c r="CV32" s="312">
        <f t="shared" si="52"/>
        <v>5346</v>
      </c>
      <c r="CW32" s="312">
        <f t="shared" si="53"/>
        <v>267</v>
      </c>
      <c r="CX32" s="312">
        <f t="shared" si="54"/>
        <v>0</v>
      </c>
      <c r="CY32" s="312">
        <f t="shared" si="55"/>
        <v>0</v>
      </c>
      <c r="CZ32" s="312">
        <f t="shared" si="56"/>
        <v>0</v>
      </c>
      <c r="DA32" s="312">
        <f t="shared" si="57"/>
        <v>210</v>
      </c>
      <c r="DB32" s="312">
        <f t="shared" si="58"/>
        <v>0</v>
      </c>
      <c r="DC32" s="312">
        <f t="shared" si="59"/>
        <v>48</v>
      </c>
      <c r="DD32" s="312">
        <f t="shared" si="60"/>
        <v>46</v>
      </c>
      <c r="DE32" s="312">
        <f t="shared" si="61"/>
        <v>102</v>
      </c>
      <c r="DF32" s="312">
        <f t="shared" si="62"/>
        <v>0</v>
      </c>
      <c r="DG32" s="312">
        <f t="shared" si="63"/>
        <v>14</v>
      </c>
      <c r="DH32" s="312">
        <v>0</v>
      </c>
      <c r="DI32" s="312">
        <f t="shared" si="64"/>
        <v>0</v>
      </c>
      <c r="DJ32" s="312">
        <v>0</v>
      </c>
      <c r="DK32" s="312">
        <v>0</v>
      </c>
      <c r="DL32" s="312">
        <v>0</v>
      </c>
      <c r="DM32" s="312">
        <v>0</v>
      </c>
    </row>
    <row r="33" spans="1:117" s="282" customFormat="1" ht="12" customHeight="1">
      <c r="A33" s="277" t="s">
        <v>563</v>
      </c>
      <c r="B33" s="278" t="s">
        <v>614</v>
      </c>
      <c r="C33" s="277" t="s">
        <v>615</v>
      </c>
      <c r="D33" s="312">
        <f t="shared" si="4"/>
        <v>237</v>
      </c>
      <c r="E33" s="312">
        <f t="shared" si="5"/>
        <v>229</v>
      </c>
      <c r="F33" s="312">
        <f t="shared" si="6"/>
        <v>0</v>
      </c>
      <c r="G33" s="312">
        <v>0</v>
      </c>
      <c r="H33" s="312">
        <v>0</v>
      </c>
      <c r="I33" s="312">
        <v>0</v>
      </c>
      <c r="J33" s="312">
        <f t="shared" si="7"/>
        <v>123</v>
      </c>
      <c r="K33" s="312">
        <v>0</v>
      </c>
      <c r="L33" s="312">
        <v>123</v>
      </c>
      <c r="M33" s="312">
        <v>0</v>
      </c>
      <c r="N33" s="312">
        <f t="shared" si="8"/>
        <v>0</v>
      </c>
      <c r="O33" s="312">
        <v>0</v>
      </c>
      <c r="P33" s="312">
        <v>0</v>
      </c>
      <c r="Q33" s="312">
        <v>0</v>
      </c>
      <c r="R33" s="312">
        <f t="shared" si="9"/>
        <v>81</v>
      </c>
      <c r="S33" s="312">
        <v>52</v>
      </c>
      <c r="T33" s="312">
        <v>29</v>
      </c>
      <c r="U33" s="312">
        <v>0</v>
      </c>
      <c r="V33" s="312">
        <f t="shared" si="10"/>
        <v>0</v>
      </c>
      <c r="W33" s="312">
        <v>0</v>
      </c>
      <c r="X33" s="312">
        <v>0</v>
      </c>
      <c r="Y33" s="312">
        <v>0</v>
      </c>
      <c r="Z33" s="312">
        <f t="shared" si="11"/>
        <v>25</v>
      </c>
      <c r="AA33" s="312">
        <v>0</v>
      </c>
      <c r="AB33" s="312">
        <v>25</v>
      </c>
      <c r="AC33" s="312">
        <v>0</v>
      </c>
      <c r="AD33" s="312">
        <f t="shared" si="12"/>
        <v>8</v>
      </c>
      <c r="AE33" s="312">
        <f t="shared" si="13"/>
        <v>0</v>
      </c>
      <c r="AF33" s="312">
        <v>0</v>
      </c>
      <c r="AG33" s="312">
        <v>0</v>
      </c>
      <c r="AH33" s="312">
        <v>0</v>
      </c>
      <c r="AI33" s="312">
        <f t="shared" si="14"/>
        <v>5</v>
      </c>
      <c r="AJ33" s="312">
        <v>0</v>
      </c>
      <c r="AK33" s="312">
        <v>5</v>
      </c>
      <c r="AL33" s="312">
        <v>0</v>
      </c>
      <c r="AM33" s="312">
        <f t="shared" si="15"/>
        <v>0</v>
      </c>
      <c r="AN33" s="312">
        <v>0</v>
      </c>
      <c r="AO33" s="312">
        <v>0</v>
      </c>
      <c r="AP33" s="312">
        <v>0</v>
      </c>
      <c r="AQ33" s="312">
        <f t="shared" si="16"/>
        <v>3</v>
      </c>
      <c r="AR33" s="312">
        <v>0</v>
      </c>
      <c r="AS33" s="312">
        <v>3</v>
      </c>
      <c r="AT33" s="312">
        <v>0</v>
      </c>
      <c r="AU33" s="312">
        <f t="shared" si="17"/>
        <v>0</v>
      </c>
      <c r="AV33" s="312">
        <v>0</v>
      </c>
      <c r="AW33" s="312">
        <v>0</v>
      </c>
      <c r="AX33" s="312">
        <v>0</v>
      </c>
      <c r="AY33" s="312">
        <f t="shared" si="18"/>
        <v>0</v>
      </c>
      <c r="AZ33" s="312">
        <v>0</v>
      </c>
      <c r="BA33" s="312">
        <v>0</v>
      </c>
      <c r="BB33" s="312">
        <v>0</v>
      </c>
      <c r="BC33" s="312">
        <f t="shared" si="19"/>
        <v>0</v>
      </c>
      <c r="BD33" s="312">
        <f t="shared" si="20"/>
        <v>0</v>
      </c>
      <c r="BE33" s="312">
        <v>0</v>
      </c>
      <c r="BF33" s="312"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f t="shared" si="21"/>
        <v>0</v>
      </c>
      <c r="BL33" s="312">
        <v>0</v>
      </c>
      <c r="BM33" s="312">
        <v>0</v>
      </c>
      <c r="BN33" s="312">
        <v>0</v>
      </c>
      <c r="BO33" s="312">
        <v>0</v>
      </c>
      <c r="BP33" s="312">
        <v>0</v>
      </c>
      <c r="BQ33" s="312">
        <v>0</v>
      </c>
      <c r="BR33" s="312">
        <f t="shared" si="22"/>
        <v>229</v>
      </c>
      <c r="BS33" s="312">
        <f t="shared" si="23"/>
        <v>0</v>
      </c>
      <c r="BT33" s="312">
        <f t="shared" si="24"/>
        <v>123</v>
      </c>
      <c r="BU33" s="312">
        <f t="shared" si="25"/>
        <v>0</v>
      </c>
      <c r="BV33" s="312">
        <f t="shared" si="26"/>
        <v>81</v>
      </c>
      <c r="BW33" s="312">
        <f t="shared" si="27"/>
        <v>0</v>
      </c>
      <c r="BX33" s="312">
        <f t="shared" si="28"/>
        <v>25</v>
      </c>
      <c r="BY33" s="312">
        <f t="shared" si="29"/>
        <v>229</v>
      </c>
      <c r="BZ33" s="312">
        <f t="shared" si="30"/>
        <v>0</v>
      </c>
      <c r="CA33" s="312">
        <f t="shared" si="31"/>
        <v>123</v>
      </c>
      <c r="CB33" s="312">
        <f t="shared" si="32"/>
        <v>0</v>
      </c>
      <c r="CC33" s="312">
        <f t="shared" si="33"/>
        <v>81</v>
      </c>
      <c r="CD33" s="312">
        <f t="shared" si="34"/>
        <v>0</v>
      </c>
      <c r="CE33" s="312">
        <f t="shared" si="35"/>
        <v>25</v>
      </c>
      <c r="CF33" s="312">
        <f t="shared" si="36"/>
        <v>0</v>
      </c>
      <c r="CG33" s="312">
        <f t="shared" si="37"/>
        <v>0</v>
      </c>
      <c r="CH33" s="312">
        <f t="shared" si="38"/>
        <v>0</v>
      </c>
      <c r="CI33" s="312">
        <f t="shared" si="39"/>
        <v>0</v>
      </c>
      <c r="CJ33" s="312">
        <f t="shared" si="40"/>
        <v>0</v>
      </c>
      <c r="CK33" s="312">
        <f t="shared" si="41"/>
        <v>0</v>
      </c>
      <c r="CL33" s="312">
        <f t="shared" si="42"/>
        <v>0</v>
      </c>
      <c r="CM33" s="312">
        <f t="shared" si="43"/>
        <v>8</v>
      </c>
      <c r="CN33" s="312">
        <f t="shared" si="44"/>
        <v>0</v>
      </c>
      <c r="CO33" s="312">
        <f t="shared" si="45"/>
        <v>5</v>
      </c>
      <c r="CP33" s="312">
        <f t="shared" si="46"/>
        <v>0</v>
      </c>
      <c r="CQ33" s="312">
        <f t="shared" si="47"/>
        <v>3</v>
      </c>
      <c r="CR33" s="312">
        <f t="shared" si="48"/>
        <v>0</v>
      </c>
      <c r="CS33" s="312">
        <f t="shared" si="49"/>
        <v>0</v>
      </c>
      <c r="CT33" s="312">
        <f t="shared" si="50"/>
        <v>8</v>
      </c>
      <c r="CU33" s="312">
        <f t="shared" si="51"/>
        <v>0</v>
      </c>
      <c r="CV33" s="312">
        <f t="shared" si="52"/>
        <v>5</v>
      </c>
      <c r="CW33" s="312">
        <f t="shared" si="53"/>
        <v>0</v>
      </c>
      <c r="CX33" s="312">
        <f t="shared" si="54"/>
        <v>3</v>
      </c>
      <c r="CY33" s="312">
        <f t="shared" si="55"/>
        <v>0</v>
      </c>
      <c r="CZ33" s="312">
        <f t="shared" si="56"/>
        <v>0</v>
      </c>
      <c r="DA33" s="312">
        <f t="shared" si="57"/>
        <v>0</v>
      </c>
      <c r="DB33" s="312">
        <f t="shared" si="58"/>
        <v>0</v>
      </c>
      <c r="DC33" s="312">
        <f t="shared" si="59"/>
        <v>0</v>
      </c>
      <c r="DD33" s="312">
        <f t="shared" si="60"/>
        <v>0</v>
      </c>
      <c r="DE33" s="312">
        <f t="shared" si="61"/>
        <v>0</v>
      </c>
      <c r="DF33" s="312">
        <f t="shared" si="62"/>
        <v>0</v>
      </c>
      <c r="DG33" s="312">
        <f t="shared" si="63"/>
        <v>0</v>
      </c>
      <c r="DH33" s="312">
        <v>0</v>
      </c>
      <c r="DI33" s="312">
        <f t="shared" si="64"/>
        <v>0</v>
      </c>
      <c r="DJ33" s="312">
        <v>0</v>
      </c>
      <c r="DK33" s="312">
        <v>0</v>
      </c>
      <c r="DL33" s="312">
        <v>0</v>
      </c>
      <c r="DM33" s="312">
        <v>0</v>
      </c>
    </row>
    <row r="34" spans="1:117" s="282" customFormat="1" ht="12" customHeight="1">
      <c r="A34" s="277" t="s">
        <v>563</v>
      </c>
      <c r="B34" s="278" t="s">
        <v>616</v>
      </c>
      <c r="C34" s="277" t="s">
        <v>617</v>
      </c>
      <c r="D34" s="312">
        <f t="shared" si="4"/>
        <v>296</v>
      </c>
      <c r="E34" s="312">
        <f t="shared" si="5"/>
        <v>296</v>
      </c>
      <c r="F34" s="312">
        <f t="shared" si="6"/>
        <v>0</v>
      </c>
      <c r="G34" s="312">
        <v>0</v>
      </c>
      <c r="H34" s="312">
        <v>0</v>
      </c>
      <c r="I34" s="312">
        <v>0</v>
      </c>
      <c r="J34" s="312">
        <f t="shared" si="7"/>
        <v>178</v>
      </c>
      <c r="K34" s="312">
        <v>0</v>
      </c>
      <c r="L34" s="312">
        <v>178</v>
      </c>
      <c r="M34" s="312">
        <v>0</v>
      </c>
      <c r="N34" s="312">
        <f t="shared" si="8"/>
        <v>0</v>
      </c>
      <c r="O34" s="312">
        <v>0</v>
      </c>
      <c r="P34" s="312">
        <v>0</v>
      </c>
      <c r="Q34" s="312">
        <v>0</v>
      </c>
      <c r="R34" s="312">
        <f t="shared" si="9"/>
        <v>40</v>
      </c>
      <c r="S34" s="312">
        <v>0</v>
      </c>
      <c r="T34" s="312">
        <v>40</v>
      </c>
      <c r="U34" s="312">
        <v>0</v>
      </c>
      <c r="V34" s="312">
        <f t="shared" si="10"/>
        <v>0</v>
      </c>
      <c r="W34" s="312">
        <v>0</v>
      </c>
      <c r="X34" s="312">
        <v>0</v>
      </c>
      <c r="Y34" s="312">
        <v>0</v>
      </c>
      <c r="Z34" s="312">
        <f t="shared" si="11"/>
        <v>78</v>
      </c>
      <c r="AA34" s="312">
        <v>0</v>
      </c>
      <c r="AB34" s="312">
        <v>78</v>
      </c>
      <c r="AC34" s="312">
        <v>0</v>
      </c>
      <c r="AD34" s="312">
        <f t="shared" si="12"/>
        <v>0</v>
      </c>
      <c r="AE34" s="312">
        <f t="shared" si="13"/>
        <v>0</v>
      </c>
      <c r="AF34" s="312">
        <v>0</v>
      </c>
      <c r="AG34" s="312">
        <v>0</v>
      </c>
      <c r="AH34" s="312">
        <v>0</v>
      </c>
      <c r="AI34" s="312">
        <f t="shared" si="14"/>
        <v>0</v>
      </c>
      <c r="AJ34" s="312">
        <v>0</v>
      </c>
      <c r="AK34" s="312">
        <v>0</v>
      </c>
      <c r="AL34" s="312">
        <v>0</v>
      </c>
      <c r="AM34" s="312">
        <f t="shared" si="15"/>
        <v>0</v>
      </c>
      <c r="AN34" s="312">
        <v>0</v>
      </c>
      <c r="AO34" s="312">
        <v>0</v>
      </c>
      <c r="AP34" s="312">
        <v>0</v>
      </c>
      <c r="AQ34" s="312">
        <f t="shared" si="16"/>
        <v>0</v>
      </c>
      <c r="AR34" s="312">
        <v>0</v>
      </c>
      <c r="AS34" s="312">
        <v>0</v>
      </c>
      <c r="AT34" s="312">
        <v>0</v>
      </c>
      <c r="AU34" s="312">
        <f t="shared" si="17"/>
        <v>0</v>
      </c>
      <c r="AV34" s="312">
        <v>0</v>
      </c>
      <c r="AW34" s="312">
        <v>0</v>
      </c>
      <c r="AX34" s="312">
        <v>0</v>
      </c>
      <c r="AY34" s="312">
        <f t="shared" si="18"/>
        <v>0</v>
      </c>
      <c r="AZ34" s="312">
        <v>0</v>
      </c>
      <c r="BA34" s="312">
        <v>0</v>
      </c>
      <c r="BB34" s="312">
        <v>0</v>
      </c>
      <c r="BC34" s="312">
        <f t="shared" si="19"/>
        <v>0</v>
      </c>
      <c r="BD34" s="312">
        <f t="shared" si="20"/>
        <v>0</v>
      </c>
      <c r="BE34" s="312">
        <v>0</v>
      </c>
      <c r="BF34" s="312"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f t="shared" si="21"/>
        <v>0</v>
      </c>
      <c r="BL34" s="312">
        <v>0</v>
      </c>
      <c r="BM34" s="312">
        <v>0</v>
      </c>
      <c r="BN34" s="312">
        <v>0</v>
      </c>
      <c r="BO34" s="312">
        <v>0</v>
      </c>
      <c r="BP34" s="312">
        <v>0</v>
      </c>
      <c r="BQ34" s="312">
        <v>0</v>
      </c>
      <c r="BR34" s="312">
        <f t="shared" si="22"/>
        <v>296</v>
      </c>
      <c r="BS34" s="312">
        <f t="shared" si="23"/>
        <v>0</v>
      </c>
      <c r="BT34" s="312">
        <f t="shared" si="24"/>
        <v>178</v>
      </c>
      <c r="BU34" s="312">
        <f t="shared" si="25"/>
        <v>0</v>
      </c>
      <c r="BV34" s="312">
        <f t="shared" si="26"/>
        <v>40</v>
      </c>
      <c r="BW34" s="312">
        <f t="shared" si="27"/>
        <v>0</v>
      </c>
      <c r="BX34" s="312">
        <f t="shared" si="28"/>
        <v>78</v>
      </c>
      <c r="BY34" s="312">
        <f t="shared" si="29"/>
        <v>296</v>
      </c>
      <c r="BZ34" s="312">
        <f t="shared" si="30"/>
        <v>0</v>
      </c>
      <c r="CA34" s="312">
        <f t="shared" si="31"/>
        <v>178</v>
      </c>
      <c r="CB34" s="312">
        <f t="shared" si="32"/>
        <v>0</v>
      </c>
      <c r="CC34" s="312">
        <f t="shared" si="33"/>
        <v>40</v>
      </c>
      <c r="CD34" s="312">
        <f t="shared" si="34"/>
        <v>0</v>
      </c>
      <c r="CE34" s="312">
        <f t="shared" si="35"/>
        <v>78</v>
      </c>
      <c r="CF34" s="312">
        <f t="shared" si="36"/>
        <v>0</v>
      </c>
      <c r="CG34" s="312">
        <f t="shared" si="37"/>
        <v>0</v>
      </c>
      <c r="CH34" s="312">
        <f t="shared" si="38"/>
        <v>0</v>
      </c>
      <c r="CI34" s="312">
        <f t="shared" si="39"/>
        <v>0</v>
      </c>
      <c r="CJ34" s="312">
        <f t="shared" si="40"/>
        <v>0</v>
      </c>
      <c r="CK34" s="312">
        <f t="shared" si="41"/>
        <v>0</v>
      </c>
      <c r="CL34" s="312">
        <f t="shared" si="42"/>
        <v>0</v>
      </c>
      <c r="CM34" s="312">
        <f t="shared" si="43"/>
        <v>0</v>
      </c>
      <c r="CN34" s="312">
        <f t="shared" si="44"/>
        <v>0</v>
      </c>
      <c r="CO34" s="312">
        <f t="shared" si="45"/>
        <v>0</v>
      </c>
      <c r="CP34" s="312">
        <f t="shared" si="46"/>
        <v>0</v>
      </c>
      <c r="CQ34" s="312">
        <f t="shared" si="47"/>
        <v>0</v>
      </c>
      <c r="CR34" s="312">
        <f t="shared" si="48"/>
        <v>0</v>
      </c>
      <c r="CS34" s="312">
        <f t="shared" si="49"/>
        <v>0</v>
      </c>
      <c r="CT34" s="312">
        <f t="shared" si="50"/>
        <v>0</v>
      </c>
      <c r="CU34" s="312">
        <f t="shared" si="51"/>
        <v>0</v>
      </c>
      <c r="CV34" s="312">
        <f t="shared" si="52"/>
        <v>0</v>
      </c>
      <c r="CW34" s="312">
        <f t="shared" si="53"/>
        <v>0</v>
      </c>
      <c r="CX34" s="312">
        <f t="shared" si="54"/>
        <v>0</v>
      </c>
      <c r="CY34" s="312">
        <f t="shared" si="55"/>
        <v>0</v>
      </c>
      <c r="CZ34" s="312">
        <f t="shared" si="56"/>
        <v>0</v>
      </c>
      <c r="DA34" s="312">
        <f t="shared" si="57"/>
        <v>0</v>
      </c>
      <c r="DB34" s="312">
        <f t="shared" si="58"/>
        <v>0</v>
      </c>
      <c r="DC34" s="312">
        <f t="shared" si="59"/>
        <v>0</v>
      </c>
      <c r="DD34" s="312">
        <f t="shared" si="60"/>
        <v>0</v>
      </c>
      <c r="DE34" s="312">
        <f t="shared" si="61"/>
        <v>0</v>
      </c>
      <c r="DF34" s="312">
        <f t="shared" si="62"/>
        <v>0</v>
      </c>
      <c r="DG34" s="312">
        <f t="shared" si="63"/>
        <v>0</v>
      </c>
      <c r="DH34" s="312">
        <v>0</v>
      </c>
      <c r="DI34" s="312">
        <f t="shared" si="64"/>
        <v>0</v>
      </c>
      <c r="DJ34" s="312">
        <v>0</v>
      </c>
      <c r="DK34" s="312">
        <v>0</v>
      </c>
      <c r="DL34" s="312">
        <v>0</v>
      </c>
      <c r="DM34" s="312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44" width="9.8984375" style="307" customWidth="1"/>
    <col min="145" max="16384" width="9" style="309" customWidth="1"/>
  </cols>
  <sheetData>
    <row r="1" spans="1:3" s="175" customFormat="1" ht="17.25">
      <c r="A1" s="249" t="s">
        <v>559</v>
      </c>
      <c r="B1" s="173"/>
      <c r="C1" s="173"/>
    </row>
    <row r="2" spans="1:144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9"/>
      <c r="B3" s="319"/>
      <c r="C3" s="321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9"/>
      <c r="B4" s="319"/>
      <c r="C4" s="321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9"/>
      <c r="B5" s="319"/>
      <c r="C5" s="321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9"/>
      <c r="B6" s="320"/>
      <c r="C6" s="321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SUM(D8:D34)</f>
        <v>300776</v>
      </c>
      <c r="E7" s="274">
        <f t="shared" si="0"/>
        <v>247742</v>
      </c>
      <c r="F7" s="274">
        <f t="shared" si="0"/>
        <v>226823</v>
      </c>
      <c r="G7" s="274">
        <f t="shared" si="0"/>
        <v>0</v>
      </c>
      <c r="H7" s="274">
        <f t="shared" si="0"/>
        <v>225065</v>
      </c>
      <c r="I7" s="274">
        <f t="shared" si="0"/>
        <v>757</v>
      </c>
      <c r="J7" s="274">
        <f t="shared" si="0"/>
        <v>0</v>
      </c>
      <c r="K7" s="274">
        <f t="shared" si="0"/>
        <v>0</v>
      </c>
      <c r="L7" s="274">
        <f t="shared" si="0"/>
        <v>1001</v>
      </c>
      <c r="M7" s="274">
        <f t="shared" si="0"/>
        <v>20919</v>
      </c>
      <c r="N7" s="274">
        <f t="shared" si="0"/>
        <v>0</v>
      </c>
      <c r="O7" s="274">
        <f t="shared" si="0"/>
        <v>20564</v>
      </c>
      <c r="P7" s="274">
        <f t="shared" si="0"/>
        <v>79</v>
      </c>
      <c r="Q7" s="274">
        <f t="shared" si="0"/>
        <v>0</v>
      </c>
      <c r="R7" s="274">
        <f t="shared" si="0"/>
        <v>0</v>
      </c>
      <c r="S7" s="274">
        <f t="shared" si="0"/>
        <v>276</v>
      </c>
      <c r="T7" s="274">
        <f t="shared" si="0"/>
        <v>20648</v>
      </c>
      <c r="U7" s="274">
        <f t="shared" si="0"/>
        <v>16415</v>
      </c>
      <c r="V7" s="274">
        <f t="shared" si="0"/>
        <v>0</v>
      </c>
      <c r="W7" s="274">
        <f t="shared" si="0"/>
        <v>243</v>
      </c>
      <c r="X7" s="274">
        <f t="shared" si="0"/>
        <v>9515</v>
      </c>
      <c r="Y7" s="274">
        <f t="shared" si="0"/>
        <v>4706</v>
      </c>
      <c r="Z7" s="274">
        <f t="shared" si="0"/>
        <v>0</v>
      </c>
      <c r="AA7" s="274">
        <f t="shared" si="0"/>
        <v>1951</v>
      </c>
      <c r="AB7" s="274">
        <f t="shared" si="0"/>
        <v>4233</v>
      </c>
      <c r="AC7" s="274">
        <f t="shared" si="0"/>
        <v>0</v>
      </c>
      <c r="AD7" s="274">
        <f t="shared" si="0"/>
        <v>155</v>
      </c>
      <c r="AE7" s="274">
        <f t="shared" si="0"/>
        <v>1835</v>
      </c>
      <c r="AF7" s="274">
        <f t="shared" si="0"/>
        <v>475</v>
      </c>
      <c r="AG7" s="274">
        <f t="shared" si="0"/>
        <v>0</v>
      </c>
      <c r="AH7" s="274">
        <f t="shared" si="0"/>
        <v>1768</v>
      </c>
      <c r="AI7" s="274">
        <f t="shared" si="0"/>
        <v>655</v>
      </c>
      <c r="AJ7" s="274">
        <f aca="true" t="shared" si="1" ref="AJ7:BO7">SUM(AJ8:AJ34)</f>
        <v>144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144</v>
      </c>
      <c r="AO7" s="274">
        <f t="shared" si="1"/>
        <v>0</v>
      </c>
      <c r="AP7" s="274">
        <f t="shared" si="1"/>
        <v>0</v>
      </c>
      <c r="AQ7" s="274">
        <f t="shared" si="1"/>
        <v>511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53</v>
      </c>
      <c r="AV7" s="274">
        <f t="shared" si="1"/>
        <v>0</v>
      </c>
      <c r="AW7" s="274">
        <f t="shared" si="1"/>
        <v>458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SUM(BP8:BP34)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541</v>
      </c>
      <c r="CC7" s="274">
        <f t="shared" si="2"/>
        <v>429</v>
      </c>
      <c r="CD7" s="274">
        <f t="shared" si="2"/>
        <v>0</v>
      </c>
      <c r="CE7" s="274">
        <f t="shared" si="2"/>
        <v>429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112</v>
      </c>
      <c r="CK7" s="274">
        <f t="shared" si="2"/>
        <v>0</v>
      </c>
      <c r="CL7" s="274">
        <f t="shared" si="2"/>
        <v>112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19295</v>
      </c>
      <c r="CR7" s="274">
        <f t="shared" si="2"/>
        <v>18176</v>
      </c>
      <c r="CS7" s="274">
        <f t="shared" si="2"/>
        <v>0</v>
      </c>
      <c r="CT7" s="274">
        <f t="shared" si="2"/>
        <v>0</v>
      </c>
      <c r="CU7" s="274">
        <f t="shared" si="2"/>
        <v>3083</v>
      </c>
      <c r="CV7" s="274">
        <f aca="true" t="shared" si="3" ref="CV7:EA7">SUM(CV8:CV34)</f>
        <v>14591</v>
      </c>
      <c r="CW7" s="274">
        <f t="shared" si="3"/>
        <v>75</v>
      </c>
      <c r="CX7" s="274">
        <f t="shared" si="3"/>
        <v>427</v>
      </c>
      <c r="CY7" s="274">
        <f t="shared" si="3"/>
        <v>1119</v>
      </c>
      <c r="CZ7" s="274">
        <f t="shared" si="3"/>
        <v>0</v>
      </c>
      <c r="DA7" s="274">
        <f t="shared" si="3"/>
        <v>0</v>
      </c>
      <c r="DB7" s="274">
        <f t="shared" si="3"/>
        <v>360</v>
      </c>
      <c r="DC7" s="274">
        <f t="shared" si="3"/>
        <v>300</v>
      </c>
      <c r="DD7" s="274">
        <f t="shared" si="3"/>
        <v>0</v>
      </c>
      <c r="DE7" s="274">
        <f t="shared" si="3"/>
        <v>459</v>
      </c>
      <c r="DF7" s="274">
        <f t="shared" si="3"/>
        <v>868</v>
      </c>
      <c r="DG7" s="274">
        <f t="shared" si="3"/>
        <v>868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860</v>
      </c>
      <c r="DL7" s="274">
        <f t="shared" si="3"/>
        <v>8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11027</v>
      </c>
      <c r="DV7" s="274">
        <f t="shared" si="3"/>
        <v>9524</v>
      </c>
      <c r="DW7" s="274">
        <f t="shared" si="3"/>
        <v>0</v>
      </c>
      <c r="DX7" s="274">
        <f t="shared" si="3"/>
        <v>1503</v>
      </c>
      <c r="DY7" s="274">
        <f t="shared" si="3"/>
        <v>0</v>
      </c>
      <c r="DZ7" s="274">
        <f t="shared" si="3"/>
        <v>0</v>
      </c>
      <c r="EA7" s="274">
        <f t="shared" si="3"/>
        <v>0</v>
      </c>
      <c r="EB7" s="274">
        <f aca="true" t="shared" si="4" ref="EB7:EN7">SUM(EB8:EB34)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0</v>
      </c>
    </row>
    <row r="8" spans="1:144" s="282" customFormat="1" ht="12" customHeight="1">
      <c r="A8" s="277" t="s">
        <v>563</v>
      </c>
      <c r="B8" s="278" t="s">
        <v>567</v>
      </c>
      <c r="C8" s="277" t="s">
        <v>568</v>
      </c>
      <c r="D8" s="285">
        <f aca="true" t="shared" si="5" ref="D8:D34">SUM(E8,T8,AI8,AX8,BM8,CB8,CQ8,DF8,DU8,DZ8)</f>
        <v>74540</v>
      </c>
      <c r="E8" s="285">
        <f aca="true" t="shared" si="6" ref="E8:E34">SUM(F8,M8)</f>
        <v>60783</v>
      </c>
      <c r="F8" s="285">
        <f aca="true" t="shared" si="7" ref="F8:F34">SUM(G8:L8)</f>
        <v>57328</v>
      </c>
      <c r="G8" s="285">
        <v>0</v>
      </c>
      <c r="H8" s="285">
        <v>57328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34">SUM(N8:S8)</f>
        <v>3455</v>
      </c>
      <c r="N8" s="285">
        <v>0</v>
      </c>
      <c r="O8" s="285">
        <v>3455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34">SUM(U8,AB8)</f>
        <v>11916</v>
      </c>
      <c r="U8" s="285">
        <f aca="true" t="shared" si="10" ref="U8:U34">SUM(V8:AA8)</f>
        <v>9857</v>
      </c>
      <c r="V8" s="285">
        <v>0</v>
      </c>
      <c r="W8" s="285">
        <v>0</v>
      </c>
      <c r="X8" s="285">
        <v>5151</v>
      </c>
      <c r="Y8" s="285">
        <v>4706</v>
      </c>
      <c r="Z8" s="285">
        <v>0</v>
      </c>
      <c r="AA8" s="285">
        <v>0</v>
      </c>
      <c r="AB8" s="285">
        <f aca="true" t="shared" si="11" ref="AB8:AB34">SUM(AC8:AH8)</f>
        <v>2059</v>
      </c>
      <c r="AC8" s="285">
        <v>0</v>
      </c>
      <c r="AD8" s="285">
        <v>0</v>
      </c>
      <c r="AE8" s="285">
        <v>1584</v>
      </c>
      <c r="AF8" s="285">
        <v>475</v>
      </c>
      <c r="AG8" s="285">
        <v>0</v>
      </c>
      <c r="AH8" s="285">
        <v>0</v>
      </c>
      <c r="AI8" s="285">
        <f aca="true" t="shared" si="12" ref="AI8:AI34">SUM(AJ8,AQ8)</f>
        <v>0</v>
      </c>
      <c r="AJ8" s="285">
        <f aca="true" t="shared" si="13" ref="AJ8:AJ34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34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34">SUM(AY8,BF8)</f>
        <v>0</v>
      </c>
      <c r="AY8" s="285">
        <f aca="true" t="shared" si="16" ref="AY8:AY34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34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34">SUM(BN8,BU8)</f>
        <v>0</v>
      </c>
      <c r="BN8" s="285">
        <f aca="true" t="shared" si="19" ref="BN8:BN34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34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34">SUM(CC8,CJ8)</f>
        <v>0</v>
      </c>
      <c r="CC8" s="285">
        <f aca="true" t="shared" si="22" ref="CC8:CC34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34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34">SUM(CR8,CY8)</f>
        <v>0</v>
      </c>
      <c r="CR8" s="285">
        <f aca="true" t="shared" si="25" ref="CR8:CR34">SUM(CS8:CX8)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f aca="true" t="shared" si="26" ref="CY8:CY34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34">SUM(DG8,DN8)</f>
        <v>0</v>
      </c>
      <c r="DG8" s="285">
        <f aca="true" t="shared" si="28" ref="DG8:DG34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34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34">SUM(DV8:DY8)</f>
        <v>1841</v>
      </c>
      <c r="DV8" s="285">
        <v>1841</v>
      </c>
      <c r="DW8" s="285">
        <v>0</v>
      </c>
      <c r="DX8" s="285">
        <v>0</v>
      </c>
      <c r="DY8" s="285">
        <v>0</v>
      </c>
      <c r="DZ8" s="285">
        <f aca="true" t="shared" si="31" ref="DZ8:DZ34">SUM(EA8,EH8)</f>
        <v>0</v>
      </c>
      <c r="EA8" s="285">
        <f aca="true" t="shared" si="32" ref="EA8:EA34">SUM(EB8:EG8)</f>
        <v>0</v>
      </c>
      <c r="EB8" s="285">
        <v>0</v>
      </c>
      <c r="EC8" s="285">
        <v>0</v>
      </c>
      <c r="ED8" s="285">
        <v>0</v>
      </c>
      <c r="EE8" s="285">
        <v>0</v>
      </c>
      <c r="EF8" s="285">
        <v>0</v>
      </c>
      <c r="EG8" s="285">
        <v>0</v>
      </c>
      <c r="EH8" s="285">
        <f aca="true" t="shared" si="33" ref="EH8:EH34">SUM(EI8:EN8)</f>
        <v>0</v>
      </c>
      <c r="EI8" s="285">
        <v>0</v>
      </c>
      <c r="EJ8" s="285">
        <v>0</v>
      </c>
      <c r="EK8" s="285">
        <v>0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563</v>
      </c>
      <c r="B9" s="289" t="s">
        <v>569</v>
      </c>
      <c r="C9" s="277" t="s">
        <v>570</v>
      </c>
      <c r="D9" s="285">
        <f t="shared" si="5"/>
        <v>17747</v>
      </c>
      <c r="E9" s="285">
        <f t="shared" si="6"/>
        <v>16093</v>
      </c>
      <c r="F9" s="285">
        <f t="shared" si="7"/>
        <v>14678</v>
      </c>
      <c r="G9" s="285">
        <v>0</v>
      </c>
      <c r="H9" s="285">
        <v>14659</v>
      </c>
      <c r="I9" s="285">
        <v>0</v>
      </c>
      <c r="J9" s="285">
        <v>0</v>
      </c>
      <c r="K9" s="285">
        <v>0</v>
      </c>
      <c r="L9" s="285">
        <v>19</v>
      </c>
      <c r="M9" s="285">
        <f t="shared" si="8"/>
        <v>1415</v>
      </c>
      <c r="N9" s="285">
        <v>0</v>
      </c>
      <c r="O9" s="285">
        <v>1169</v>
      </c>
      <c r="P9" s="285">
        <v>0</v>
      </c>
      <c r="Q9" s="285">
        <v>0</v>
      </c>
      <c r="R9" s="285">
        <v>0</v>
      </c>
      <c r="S9" s="285">
        <v>246</v>
      </c>
      <c r="T9" s="285">
        <f t="shared" si="9"/>
        <v>0</v>
      </c>
      <c r="U9" s="285">
        <f t="shared" si="10"/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f t="shared" si="11"/>
        <v>0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1249</v>
      </c>
      <c r="CR9" s="285">
        <f t="shared" si="25"/>
        <v>1152</v>
      </c>
      <c r="CS9" s="285">
        <v>0</v>
      </c>
      <c r="CT9" s="285">
        <v>0</v>
      </c>
      <c r="CU9" s="285">
        <v>490</v>
      </c>
      <c r="CV9" s="285">
        <v>653</v>
      </c>
      <c r="CW9" s="285">
        <v>0</v>
      </c>
      <c r="CX9" s="285">
        <v>9</v>
      </c>
      <c r="CY9" s="285">
        <f t="shared" si="26"/>
        <v>97</v>
      </c>
      <c r="CZ9" s="285">
        <v>0</v>
      </c>
      <c r="DA9" s="285">
        <v>0</v>
      </c>
      <c r="DB9" s="285">
        <v>71</v>
      </c>
      <c r="DC9" s="285">
        <v>5</v>
      </c>
      <c r="DD9" s="285">
        <v>0</v>
      </c>
      <c r="DE9" s="285">
        <v>21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405</v>
      </c>
      <c r="DV9" s="285">
        <v>246</v>
      </c>
      <c r="DW9" s="285">
        <v>0</v>
      </c>
      <c r="DX9" s="285">
        <v>159</v>
      </c>
      <c r="DY9" s="285">
        <v>0</v>
      </c>
      <c r="DZ9" s="285">
        <f t="shared" si="31"/>
        <v>0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0</v>
      </c>
      <c r="EI9" s="285">
        <v>0</v>
      </c>
      <c r="EJ9" s="285">
        <v>0</v>
      </c>
      <c r="EK9" s="285">
        <v>0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563</v>
      </c>
      <c r="B10" s="289" t="s">
        <v>571</v>
      </c>
      <c r="C10" s="277" t="s">
        <v>565</v>
      </c>
      <c r="D10" s="285">
        <f t="shared" si="5"/>
        <v>11363</v>
      </c>
      <c r="E10" s="285">
        <f t="shared" si="6"/>
        <v>9213</v>
      </c>
      <c r="F10" s="285">
        <f t="shared" si="7"/>
        <v>6010</v>
      </c>
      <c r="G10" s="285">
        <v>0</v>
      </c>
      <c r="H10" s="285">
        <v>6010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3203</v>
      </c>
      <c r="N10" s="285">
        <v>0</v>
      </c>
      <c r="O10" s="285">
        <v>3203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1061</v>
      </c>
      <c r="U10" s="285">
        <f t="shared" si="10"/>
        <v>537</v>
      </c>
      <c r="V10" s="285">
        <v>0</v>
      </c>
      <c r="W10" s="285">
        <v>0</v>
      </c>
      <c r="X10" s="285">
        <v>374</v>
      </c>
      <c r="Y10" s="285">
        <v>0</v>
      </c>
      <c r="Z10" s="285">
        <v>0</v>
      </c>
      <c r="AA10" s="285">
        <v>163</v>
      </c>
      <c r="AB10" s="285">
        <f t="shared" si="11"/>
        <v>524</v>
      </c>
      <c r="AC10" s="285">
        <v>0</v>
      </c>
      <c r="AD10" s="285">
        <v>0</v>
      </c>
      <c r="AE10" s="285">
        <v>105</v>
      </c>
      <c r="AF10" s="285">
        <v>0</v>
      </c>
      <c r="AG10" s="285">
        <v>0</v>
      </c>
      <c r="AH10" s="285">
        <v>419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204</v>
      </c>
      <c r="CR10" s="285">
        <f t="shared" si="25"/>
        <v>195</v>
      </c>
      <c r="CS10" s="285">
        <v>0</v>
      </c>
      <c r="CT10" s="285">
        <v>0</v>
      </c>
      <c r="CU10" s="285">
        <v>0</v>
      </c>
      <c r="CV10" s="285">
        <v>195</v>
      </c>
      <c r="CW10" s="285">
        <v>0</v>
      </c>
      <c r="CX10" s="285">
        <v>0</v>
      </c>
      <c r="CY10" s="285">
        <f t="shared" si="26"/>
        <v>9</v>
      </c>
      <c r="CZ10" s="285">
        <v>0</v>
      </c>
      <c r="DA10" s="285">
        <v>0</v>
      </c>
      <c r="DB10" s="285">
        <v>0</v>
      </c>
      <c r="DC10" s="285">
        <v>9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885</v>
      </c>
      <c r="DV10" s="285">
        <v>777</v>
      </c>
      <c r="DW10" s="285">
        <v>0</v>
      </c>
      <c r="DX10" s="285">
        <v>108</v>
      </c>
      <c r="DY10" s="285">
        <v>0</v>
      </c>
      <c r="DZ10" s="285">
        <f t="shared" si="31"/>
        <v>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0</v>
      </c>
      <c r="EI10" s="285">
        <v>0</v>
      </c>
      <c r="EJ10" s="285">
        <v>0</v>
      </c>
      <c r="EK10" s="285">
        <v>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563</v>
      </c>
      <c r="B11" s="289" t="s">
        <v>572</v>
      </c>
      <c r="C11" s="277" t="s">
        <v>573</v>
      </c>
      <c r="D11" s="285">
        <f t="shared" si="5"/>
        <v>13378</v>
      </c>
      <c r="E11" s="285">
        <f t="shared" si="6"/>
        <v>10740</v>
      </c>
      <c r="F11" s="285">
        <f t="shared" si="7"/>
        <v>9164</v>
      </c>
      <c r="G11" s="285">
        <v>0</v>
      </c>
      <c r="H11" s="285">
        <v>9164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1576</v>
      </c>
      <c r="N11" s="285">
        <v>0</v>
      </c>
      <c r="O11" s="285">
        <v>1576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0</v>
      </c>
      <c r="U11" s="285">
        <f t="shared" si="10"/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0</v>
      </c>
      <c r="AB11" s="285">
        <f t="shared" si="11"/>
        <v>0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2619</v>
      </c>
      <c r="CR11" s="285">
        <f t="shared" si="25"/>
        <v>2409</v>
      </c>
      <c r="CS11" s="285">
        <v>0</v>
      </c>
      <c r="CT11" s="285">
        <v>0</v>
      </c>
      <c r="CU11" s="285">
        <v>350</v>
      </c>
      <c r="CV11" s="285">
        <v>1975</v>
      </c>
      <c r="CW11" s="285">
        <v>0</v>
      </c>
      <c r="CX11" s="285">
        <v>84</v>
      </c>
      <c r="CY11" s="285">
        <f t="shared" si="26"/>
        <v>210</v>
      </c>
      <c r="CZ11" s="285">
        <v>0</v>
      </c>
      <c r="DA11" s="285">
        <v>0</v>
      </c>
      <c r="DB11" s="285">
        <v>25</v>
      </c>
      <c r="DC11" s="285">
        <v>17</v>
      </c>
      <c r="DD11" s="285">
        <v>0</v>
      </c>
      <c r="DE11" s="285">
        <v>168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19</v>
      </c>
      <c r="DV11" s="285">
        <v>19</v>
      </c>
      <c r="DW11" s="285">
        <v>0</v>
      </c>
      <c r="DX11" s="285">
        <v>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563</v>
      </c>
      <c r="B12" s="278" t="s">
        <v>574</v>
      </c>
      <c r="C12" s="277" t="s">
        <v>575</v>
      </c>
      <c r="D12" s="312">
        <f t="shared" si="5"/>
        <v>9405</v>
      </c>
      <c r="E12" s="312">
        <f t="shared" si="6"/>
        <v>7441</v>
      </c>
      <c r="F12" s="312">
        <f t="shared" si="7"/>
        <v>5961</v>
      </c>
      <c r="G12" s="312">
        <v>0</v>
      </c>
      <c r="H12" s="312">
        <v>5961</v>
      </c>
      <c r="I12" s="312">
        <v>0</v>
      </c>
      <c r="J12" s="312">
        <v>0</v>
      </c>
      <c r="K12" s="312">
        <v>0</v>
      </c>
      <c r="L12" s="312">
        <v>0</v>
      </c>
      <c r="M12" s="312">
        <f t="shared" si="8"/>
        <v>1480</v>
      </c>
      <c r="N12" s="312">
        <v>0</v>
      </c>
      <c r="O12" s="312">
        <v>1480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963</v>
      </c>
      <c r="U12" s="312">
        <f t="shared" si="10"/>
        <v>605</v>
      </c>
      <c r="V12" s="312">
        <v>0</v>
      </c>
      <c r="W12" s="312">
        <v>0</v>
      </c>
      <c r="X12" s="312">
        <v>406</v>
      </c>
      <c r="Y12" s="312">
        <v>0</v>
      </c>
      <c r="Z12" s="312">
        <v>0</v>
      </c>
      <c r="AA12" s="312">
        <v>199</v>
      </c>
      <c r="AB12" s="312">
        <f t="shared" si="11"/>
        <v>358</v>
      </c>
      <c r="AC12" s="312">
        <v>0</v>
      </c>
      <c r="AD12" s="312">
        <v>0</v>
      </c>
      <c r="AE12" s="312">
        <v>46</v>
      </c>
      <c r="AF12" s="312">
        <v>0</v>
      </c>
      <c r="AG12" s="312">
        <v>0</v>
      </c>
      <c r="AH12" s="312">
        <v>312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0</v>
      </c>
      <c r="CC12" s="312">
        <f t="shared" si="22"/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3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f t="shared" si="24"/>
        <v>184</v>
      </c>
      <c r="CR12" s="312">
        <f t="shared" si="25"/>
        <v>178</v>
      </c>
      <c r="CS12" s="312">
        <v>0</v>
      </c>
      <c r="CT12" s="312">
        <v>0</v>
      </c>
      <c r="CU12" s="312">
        <v>0</v>
      </c>
      <c r="CV12" s="312">
        <v>178</v>
      </c>
      <c r="CW12" s="312">
        <v>0</v>
      </c>
      <c r="CX12" s="312">
        <v>0</v>
      </c>
      <c r="CY12" s="312">
        <f t="shared" si="26"/>
        <v>6</v>
      </c>
      <c r="CZ12" s="312">
        <v>0</v>
      </c>
      <c r="DA12" s="312">
        <v>0</v>
      </c>
      <c r="DB12" s="312">
        <v>0</v>
      </c>
      <c r="DC12" s="312">
        <v>6</v>
      </c>
      <c r="DD12" s="312">
        <v>0</v>
      </c>
      <c r="DE12" s="312">
        <v>0</v>
      </c>
      <c r="DF12" s="312">
        <f t="shared" si="27"/>
        <v>0</v>
      </c>
      <c r="DG12" s="312">
        <f t="shared" si="28"/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f t="shared" si="29"/>
        <v>0</v>
      </c>
      <c r="DO12" s="312">
        <v>0</v>
      </c>
      <c r="DP12" s="312">
        <v>0</v>
      </c>
      <c r="DQ12" s="312">
        <v>0</v>
      </c>
      <c r="DR12" s="312">
        <v>0</v>
      </c>
      <c r="DS12" s="312">
        <v>0</v>
      </c>
      <c r="DT12" s="312">
        <v>0</v>
      </c>
      <c r="DU12" s="312">
        <f t="shared" si="30"/>
        <v>817</v>
      </c>
      <c r="DV12" s="312">
        <v>729</v>
      </c>
      <c r="DW12" s="312">
        <v>0</v>
      </c>
      <c r="DX12" s="312">
        <v>88</v>
      </c>
      <c r="DY12" s="312">
        <v>0</v>
      </c>
      <c r="DZ12" s="312">
        <f t="shared" si="31"/>
        <v>0</v>
      </c>
      <c r="EA12" s="312">
        <f t="shared" si="32"/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f t="shared" si="33"/>
        <v>0</v>
      </c>
      <c r="EI12" s="312">
        <v>0</v>
      </c>
      <c r="EJ12" s="312">
        <v>0</v>
      </c>
      <c r="EK12" s="312">
        <v>0</v>
      </c>
      <c r="EL12" s="312">
        <v>0</v>
      </c>
      <c r="EM12" s="312">
        <v>0</v>
      </c>
      <c r="EN12" s="312">
        <v>0</v>
      </c>
    </row>
    <row r="13" spans="1:144" s="282" customFormat="1" ht="12" customHeight="1">
      <c r="A13" s="277" t="s">
        <v>563</v>
      </c>
      <c r="B13" s="278" t="s">
        <v>576</v>
      </c>
      <c r="C13" s="277" t="s">
        <v>577</v>
      </c>
      <c r="D13" s="312">
        <f t="shared" si="5"/>
        <v>10162</v>
      </c>
      <c r="E13" s="312">
        <f t="shared" si="6"/>
        <v>8536</v>
      </c>
      <c r="F13" s="312">
        <f t="shared" si="7"/>
        <v>8254</v>
      </c>
      <c r="G13" s="312">
        <v>0</v>
      </c>
      <c r="H13" s="312">
        <v>8254</v>
      </c>
      <c r="I13" s="312">
        <v>0</v>
      </c>
      <c r="J13" s="312">
        <v>0</v>
      </c>
      <c r="K13" s="312">
        <v>0</v>
      </c>
      <c r="L13" s="312">
        <v>0</v>
      </c>
      <c r="M13" s="312">
        <f t="shared" si="8"/>
        <v>282</v>
      </c>
      <c r="N13" s="312">
        <v>0</v>
      </c>
      <c r="O13" s="312">
        <v>282</v>
      </c>
      <c r="P13" s="312">
        <v>0</v>
      </c>
      <c r="Q13" s="312">
        <v>0</v>
      </c>
      <c r="R13" s="312">
        <v>0</v>
      </c>
      <c r="S13" s="312">
        <v>0</v>
      </c>
      <c r="T13" s="312">
        <f t="shared" si="9"/>
        <v>638</v>
      </c>
      <c r="U13" s="312">
        <f t="shared" si="10"/>
        <v>598</v>
      </c>
      <c r="V13" s="312">
        <v>0</v>
      </c>
      <c r="W13" s="312">
        <v>0</v>
      </c>
      <c r="X13" s="312">
        <v>466</v>
      </c>
      <c r="Y13" s="312">
        <v>0</v>
      </c>
      <c r="Z13" s="312">
        <v>0</v>
      </c>
      <c r="AA13" s="312">
        <v>132</v>
      </c>
      <c r="AB13" s="312">
        <f t="shared" si="11"/>
        <v>40</v>
      </c>
      <c r="AC13" s="312">
        <v>0</v>
      </c>
      <c r="AD13" s="312">
        <v>0</v>
      </c>
      <c r="AE13" s="312">
        <v>40</v>
      </c>
      <c r="AF13" s="312">
        <v>0</v>
      </c>
      <c r="AG13" s="312">
        <v>0</v>
      </c>
      <c r="AH13" s="312">
        <v>0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0</v>
      </c>
      <c r="CC13" s="312">
        <f t="shared" si="22"/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3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f t="shared" si="24"/>
        <v>9</v>
      </c>
      <c r="CR13" s="312">
        <f t="shared" si="25"/>
        <v>9</v>
      </c>
      <c r="CS13" s="312">
        <v>0</v>
      </c>
      <c r="CT13" s="312">
        <v>0</v>
      </c>
      <c r="CU13" s="312">
        <v>0</v>
      </c>
      <c r="CV13" s="312">
        <v>0</v>
      </c>
      <c r="CW13" s="312">
        <v>9</v>
      </c>
      <c r="CX13" s="312">
        <v>0</v>
      </c>
      <c r="CY13" s="312">
        <f t="shared" si="26"/>
        <v>0</v>
      </c>
      <c r="CZ13" s="312">
        <v>0</v>
      </c>
      <c r="DA13" s="312">
        <v>0</v>
      </c>
      <c r="DB13" s="312">
        <v>0</v>
      </c>
      <c r="DC13" s="312">
        <v>0</v>
      </c>
      <c r="DD13" s="312">
        <v>0</v>
      </c>
      <c r="DE13" s="312">
        <v>0</v>
      </c>
      <c r="DF13" s="312">
        <f t="shared" si="27"/>
        <v>0</v>
      </c>
      <c r="DG13" s="312">
        <f t="shared" si="28"/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979</v>
      </c>
      <c r="DV13" s="312">
        <v>979</v>
      </c>
      <c r="DW13" s="312">
        <v>0</v>
      </c>
      <c r="DX13" s="312">
        <v>0</v>
      </c>
      <c r="DY13" s="312">
        <v>0</v>
      </c>
      <c r="DZ13" s="312">
        <f t="shared" si="31"/>
        <v>0</v>
      </c>
      <c r="EA13" s="312">
        <f t="shared" si="32"/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f t="shared" si="33"/>
        <v>0</v>
      </c>
      <c r="EI13" s="312">
        <v>0</v>
      </c>
      <c r="EJ13" s="312">
        <v>0</v>
      </c>
      <c r="EK13" s="312">
        <v>0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563</v>
      </c>
      <c r="B14" s="278" t="s">
        <v>578</v>
      </c>
      <c r="C14" s="277" t="s">
        <v>579</v>
      </c>
      <c r="D14" s="312">
        <f t="shared" si="5"/>
        <v>19509</v>
      </c>
      <c r="E14" s="312">
        <f t="shared" si="6"/>
        <v>18209</v>
      </c>
      <c r="F14" s="312">
        <f t="shared" si="7"/>
        <v>17956</v>
      </c>
      <c r="G14" s="312">
        <v>0</v>
      </c>
      <c r="H14" s="312">
        <v>17810</v>
      </c>
      <c r="I14" s="312">
        <v>0</v>
      </c>
      <c r="J14" s="312">
        <v>0</v>
      </c>
      <c r="K14" s="312">
        <v>0</v>
      </c>
      <c r="L14" s="312">
        <v>146</v>
      </c>
      <c r="M14" s="312">
        <f t="shared" si="8"/>
        <v>253</v>
      </c>
      <c r="N14" s="312">
        <v>0</v>
      </c>
      <c r="O14" s="312">
        <v>253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773</v>
      </c>
      <c r="U14" s="312">
        <f t="shared" si="10"/>
        <v>764</v>
      </c>
      <c r="V14" s="312">
        <v>0</v>
      </c>
      <c r="W14" s="312">
        <v>0</v>
      </c>
      <c r="X14" s="312">
        <v>744</v>
      </c>
      <c r="Y14" s="312">
        <v>0</v>
      </c>
      <c r="Z14" s="312">
        <v>0</v>
      </c>
      <c r="AA14" s="312">
        <v>20</v>
      </c>
      <c r="AB14" s="312">
        <f t="shared" si="11"/>
        <v>9</v>
      </c>
      <c r="AC14" s="312">
        <v>0</v>
      </c>
      <c r="AD14" s="312">
        <v>0</v>
      </c>
      <c r="AE14" s="312">
        <v>9</v>
      </c>
      <c r="AF14" s="312">
        <v>0</v>
      </c>
      <c r="AG14" s="312">
        <v>0</v>
      </c>
      <c r="AH14" s="312">
        <v>0</v>
      </c>
      <c r="AI14" s="312">
        <f t="shared" si="12"/>
        <v>0</v>
      </c>
      <c r="AJ14" s="312">
        <f t="shared" si="13"/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0</v>
      </c>
      <c r="CC14" s="312">
        <f t="shared" si="22"/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0</v>
      </c>
      <c r="CR14" s="312">
        <f t="shared" si="25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f t="shared" si="26"/>
        <v>0</v>
      </c>
      <c r="CZ14" s="312">
        <v>0</v>
      </c>
      <c r="DA14" s="312">
        <v>0</v>
      </c>
      <c r="DB14" s="312">
        <v>0</v>
      </c>
      <c r="DC14" s="312">
        <v>0</v>
      </c>
      <c r="DD14" s="312">
        <v>0</v>
      </c>
      <c r="DE14" s="312">
        <v>0</v>
      </c>
      <c r="DF14" s="312">
        <f t="shared" si="27"/>
        <v>5</v>
      </c>
      <c r="DG14" s="312">
        <f t="shared" si="28"/>
        <v>5</v>
      </c>
      <c r="DH14" s="312">
        <v>0</v>
      </c>
      <c r="DI14" s="312">
        <v>0</v>
      </c>
      <c r="DJ14" s="312">
        <v>0</v>
      </c>
      <c r="DK14" s="312">
        <v>0</v>
      </c>
      <c r="DL14" s="312">
        <v>5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>
        <v>0</v>
      </c>
      <c r="DT14" s="312">
        <v>0</v>
      </c>
      <c r="DU14" s="312">
        <f t="shared" si="30"/>
        <v>522</v>
      </c>
      <c r="DV14" s="312">
        <v>522</v>
      </c>
      <c r="DW14" s="312">
        <v>0</v>
      </c>
      <c r="DX14" s="312">
        <v>0</v>
      </c>
      <c r="DY14" s="312">
        <v>0</v>
      </c>
      <c r="DZ14" s="312">
        <f t="shared" si="31"/>
        <v>0</v>
      </c>
      <c r="EA14" s="312">
        <f t="shared" si="32"/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f t="shared" si="33"/>
        <v>0</v>
      </c>
      <c r="EI14" s="312">
        <v>0</v>
      </c>
      <c r="EJ14" s="312">
        <v>0</v>
      </c>
      <c r="EK14" s="312">
        <v>0</v>
      </c>
      <c r="EL14" s="312">
        <v>0</v>
      </c>
      <c r="EM14" s="312">
        <v>0</v>
      </c>
      <c r="EN14" s="312">
        <v>0</v>
      </c>
    </row>
    <row r="15" spans="1:144" s="282" customFormat="1" ht="12" customHeight="1">
      <c r="A15" s="277" t="s">
        <v>563</v>
      </c>
      <c r="B15" s="278" t="s">
        <v>580</v>
      </c>
      <c r="C15" s="277" t="s">
        <v>581</v>
      </c>
      <c r="D15" s="312">
        <f t="shared" si="5"/>
        <v>13576</v>
      </c>
      <c r="E15" s="312">
        <f t="shared" si="6"/>
        <v>11244</v>
      </c>
      <c r="F15" s="312">
        <f t="shared" si="7"/>
        <v>6954</v>
      </c>
      <c r="G15" s="312">
        <v>0</v>
      </c>
      <c r="H15" s="312">
        <v>6304</v>
      </c>
      <c r="I15" s="312">
        <v>650</v>
      </c>
      <c r="J15" s="312">
        <v>0</v>
      </c>
      <c r="K15" s="312">
        <v>0</v>
      </c>
      <c r="L15" s="312">
        <v>0</v>
      </c>
      <c r="M15" s="312">
        <f t="shared" si="8"/>
        <v>4290</v>
      </c>
      <c r="N15" s="312">
        <v>0</v>
      </c>
      <c r="O15" s="312">
        <v>4211</v>
      </c>
      <c r="P15" s="312">
        <v>79</v>
      </c>
      <c r="Q15" s="312">
        <v>0</v>
      </c>
      <c r="R15" s="312">
        <v>0</v>
      </c>
      <c r="S15" s="312">
        <v>0</v>
      </c>
      <c r="T15" s="312">
        <f t="shared" si="9"/>
        <v>15</v>
      </c>
      <c r="U15" s="312">
        <f t="shared" si="10"/>
        <v>15</v>
      </c>
      <c r="V15" s="312">
        <v>0</v>
      </c>
      <c r="W15" s="312">
        <v>0</v>
      </c>
      <c r="X15" s="312">
        <v>0</v>
      </c>
      <c r="Y15" s="312">
        <v>0</v>
      </c>
      <c r="Z15" s="312">
        <v>0</v>
      </c>
      <c r="AA15" s="312">
        <v>15</v>
      </c>
      <c r="AB15" s="312">
        <f t="shared" si="11"/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f t="shared" si="12"/>
        <v>0</v>
      </c>
      <c r="AJ15" s="312">
        <f t="shared" si="13"/>
        <v>0</v>
      </c>
      <c r="AK15" s="312">
        <v>0</v>
      </c>
      <c r="AL15" s="312">
        <v>0</v>
      </c>
      <c r="AM15" s="312">
        <v>0</v>
      </c>
      <c r="AN15" s="312">
        <v>0</v>
      </c>
      <c r="AO15" s="312">
        <v>0</v>
      </c>
      <c r="AP15" s="312">
        <v>0</v>
      </c>
      <c r="AQ15" s="312">
        <f t="shared" si="14"/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0</v>
      </c>
      <c r="CC15" s="312">
        <f t="shared" si="22"/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2317</v>
      </c>
      <c r="CR15" s="312">
        <f t="shared" si="25"/>
        <v>2317</v>
      </c>
      <c r="CS15" s="312">
        <v>0</v>
      </c>
      <c r="CT15" s="312">
        <v>0</v>
      </c>
      <c r="CU15" s="312">
        <v>0</v>
      </c>
      <c r="CV15" s="312">
        <v>2298</v>
      </c>
      <c r="CW15" s="312">
        <v>19</v>
      </c>
      <c r="CX15" s="312">
        <v>0</v>
      </c>
      <c r="CY15" s="312">
        <f t="shared" si="26"/>
        <v>0</v>
      </c>
      <c r="CZ15" s="312">
        <v>0</v>
      </c>
      <c r="DA15" s="312">
        <v>0</v>
      </c>
      <c r="DB15" s="312">
        <v>0</v>
      </c>
      <c r="DC15" s="312">
        <v>0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0</v>
      </c>
      <c r="DV15" s="312">
        <v>0</v>
      </c>
      <c r="DW15" s="312">
        <v>0</v>
      </c>
      <c r="DX15" s="312">
        <v>0</v>
      </c>
      <c r="DY15" s="312">
        <v>0</v>
      </c>
      <c r="DZ15" s="312">
        <f t="shared" si="31"/>
        <v>0</v>
      </c>
      <c r="EA15" s="312">
        <f t="shared" si="32"/>
        <v>0</v>
      </c>
      <c r="EB15" s="312">
        <v>0</v>
      </c>
      <c r="EC15" s="312">
        <v>0</v>
      </c>
      <c r="ED15" s="312">
        <v>0</v>
      </c>
      <c r="EE15" s="312">
        <v>0</v>
      </c>
      <c r="EF15" s="312">
        <v>0</v>
      </c>
      <c r="EG15" s="312">
        <v>0</v>
      </c>
      <c r="EH15" s="312">
        <f t="shared" si="33"/>
        <v>0</v>
      </c>
      <c r="EI15" s="312">
        <v>0</v>
      </c>
      <c r="EJ15" s="312">
        <v>0</v>
      </c>
      <c r="EK15" s="312">
        <v>0</v>
      </c>
      <c r="EL15" s="312">
        <v>0</v>
      </c>
      <c r="EM15" s="312">
        <v>0</v>
      </c>
      <c r="EN15" s="312">
        <v>0</v>
      </c>
    </row>
    <row r="16" spans="1:144" s="282" customFormat="1" ht="12" customHeight="1">
      <c r="A16" s="277" t="s">
        <v>563</v>
      </c>
      <c r="B16" s="278" t="s">
        <v>566</v>
      </c>
      <c r="C16" s="277" t="s">
        <v>582</v>
      </c>
      <c r="D16" s="312">
        <f t="shared" si="5"/>
        <v>23236</v>
      </c>
      <c r="E16" s="312">
        <f t="shared" si="6"/>
        <v>19818</v>
      </c>
      <c r="F16" s="312">
        <f t="shared" si="7"/>
        <v>19731</v>
      </c>
      <c r="G16" s="312">
        <v>0</v>
      </c>
      <c r="H16" s="312">
        <v>19537</v>
      </c>
      <c r="I16" s="312">
        <v>0</v>
      </c>
      <c r="J16" s="312">
        <v>0</v>
      </c>
      <c r="K16" s="312">
        <v>0</v>
      </c>
      <c r="L16" s="312">
        <v>194</v>
      </c>
      <c r="M16" s="312">
        <f t="shared" si="8"/>
        <v>87</v>
      </c>
      <c r="N16" s="312">
        <v>0</v>
      </c>
      <c r="O16" s="312">
        <v>87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1211</v>
      </c>
      <c r="U16" s="312">
        <f t="shared" si="10"/>
        <v>1208</v>
      </c>
      <c r="V16" s="312">
        <v>0</v>
      </c>
      <c r="W16" s="312">
        <v>0</v>
      </c>
      <c r="X16" s="312">
        <v>1110</v>
      </c>
      <c r="Y16" s="312">
        <v>0</v>
      </c>
      <c r="Z16" s="312">
        <v>0</v>
      </c>
      <c r="AA16" s="312">
        <v>98</v>
      </c>
      <c r="AB16" s="312">
        <f t="shared" si="11"/>
        <v>3</v>
      </c>
      <c r="AC16" s="312">
        <v>0</v>
      </c>
      <c r="AD16" s="312">
        <v>0</v>
      </c>
      <c r="AE16" s="312">
        <v>3</v>
      </c>
      <c r="AF16" s="312">
        <v>0</v>
      </c>
      <c r="AG16" s="312">
        <v>0</v>
      </c>
      <c r="AH16" s="312">
        <v>0</v>
      </c>
      <c r="AI16" s="312">
        <f t="shared" si="12"/>
        <v>0</v>
      </c>
      <c r="AJ16" s="312">
        <f t="shared" si="13"/>
        <v>0</v>
      </c>
      <c r="AK16" s="312">
        <v>0</v>
      </c>
      <c r="AL16" s="312">
        <v>0</v>
      </c>
      <c r="AM16" s="312">
        <v>0</v>
      </c>
      <c r="AN16" s="312">
        <v>0</v>
      </c>
      <c r="AO16" s="312">
        <v>0</v>
      </c>
      <c r="AP16" s="312">
        <v>0</v>
      </c>
      <c r="AQ16" s="312">
        <f t="shared" si="14"/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0</v>
      </c>
      <c r="CC16" s="312">
        <f t="shared" si="22"/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3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f t="shared" si="24"/>
        <v>20</v>
      </c>
      <c r="CR16" s="312">
        <f t="shared" si="25"/>
        <v>20</v>
      </c>
      <c r="CS16" s="312">
        <v>0</v>
      </c>
      <c r="CT16" s="312">
        <v>0</v>
      </c>
      <c r="CU16" s="312">
        <v>0</v>
      </c>
      <c r="CV16" s="312">
        <v>0</v>
      </c>
      <c r="CW16" s="312">
        <v>20</v>
      </c>
      <c r="CX16" s="312">
        <v>0</v>
      </c>
      <c r="CY16" s="312">
        <f t="shared" si="26"/>
        <v>0</v>
      </c>
      <c r="CZ16" s="312">
        <v>0</v>
      </c>
      <c r="DA16" s="312">
        <v>0</v>
      </c>
      <c r="DB16" s="312">
        <v>0</v>
      </c>
      <c r="DC16" s="312">
        <v>0</v>
      </c>
      <c r="DD16" s="312">
        <v>0</v>
      </c>
      <c r="DE16" s="312">
        <v>0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2187</v>
      </c>
      <c r="DV16" s="312">
        <v>1236</v>
      </c>
      <c r="DW16" s="312">
        <v>0</v>
      </c>
      <c r="DX16" s="312">
        <v>951</v>
      </c>
      <c r="DY16" s="312">
        <v>0</v>
      </c>
      <c r="DZ16" s="312">
        <f t="shared" si="31"/>
        <v>0</v>
      </c>
      <c r="EA16" s="312">
        <f t="shared" si="32"/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f t="shared" si="33"/>
        <v>0</v>
      </c>
      <c r="EI16" s="312">
        <v>0</v>
      </c>
      <c r="EJ16" s="312">
        <v>0</v>
      </c>
      <c r="EK16" s="312">
        <v>0</v>
      </c>
      <c r="EL16" s="312">
        <v>0</v>
      </c>
      <c r="EM16" s="312">
        <v>0</v>
      </c>
      <c r="EN16" s="312">
        <v>0</v>
      </c>
    </row>
    <row r="17" spans="1:144" s="282" customFormat="1" ht="12" customHeight="1">
      <c r="A17" s="277" t="s">
        <v>563</v>
      </c>
      <c r="B17" s="278" t="s">
        <v>583</v>
      </c>
      <c r="C17" s="277" t="s">
        <v>584</v>
      </c>
      <c r="D17" s="312">
        <f t="shared" si="5"/>
        <v>24712</v>
      </c>
      <c r="E17" s="312">
        <f t="shared" si="6"/>
        <v>17598</v>
      </c>
      <c r="F17" s="312">
        <f t="shared" si="7"/>
        <v>17160</v>
      </c>
      <c r="G17" s="312">
        <v>0</v>
      </c>
      <c r="H17" s="312">
        <v>16523</v>
      </c>
      <c r="I17" s="312">
        <v>0</v>
      </c>
      <c r="J17" s="312">
        <v>0</v>
      </c>
      <c r="K17" s="312">
        <v>0</v>
      </c>
      <c r="L17" s="312">
        <v>637</v>
      </c>
      <c r="M17" s="312">
        <f t="shared" si="8"/>
        <v>438</v>
      </c>
      <c r="N17" s="312">
        <v>0</v>
      </c>
      <c r="O17" s="312">
        <v>438</v>
      </c>
      <c r="P17" s="312">
        <v>0</v>
      </c>
      <c r="Q17" s="312">
        <v>0</v>
      </c>
      <c r="R17" s="312">
        <v>0</v>
      </c>
      <c r="S17" s="312">
        <v>0</v>
      </c>
      <c r="T17" s="312">
        <f t="shared" si="9"/>
        <v>983</v>
      </c>
      <c r="U17" s="312">
        <f t="shared" si="10"/>
        <v>704</v>
      </c>
      <c r="V17" s="312">
        <v>0</v>
      </c>
      <c r="W17" s="312">
        <v>104</v>
      </c>
      <c r="X17" s="312">
        <v>0</v>
      </c>
      <c r="Y17" s="312">
        <v>0</v>
      </c>
      <c r="Z17" s="312">
        <v>0</v>
      </c>
      <c r="AA17" s="312">
        <v>600</v>
      </c>
      <c r="AB17" s="312">
        <f t="shared" si="11"/>
        <v>279</v>
      </c>
      <c r="AC17" s="312">
        <v>0</v>
      </c>
      <c r="AD17" s="312">
        <v>155</v>
      </c>
      <c r="AE17" s="312">
        <v>0</v>
      </c>
      <c r="AF17" s="312">
        <v>0</v>
      </c>
      <c r="AG17" s="312">
        <v>0</v>
      </c>
      <c r="AH17" s="312">
        <v>124</v>
      </c>
      <c r="AI17" s="312">
        <f t="shared" si="12"/>
        <v>458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458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458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0</v>
      </c>
      <c r="CC17" s="312">
        <f t="shared" si="22"/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3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f t="shared" si="24"/>
        <v>5509</v>
      </c>
      <c r="CR17" s="312">
        <f t="shared" si="25"/>
        <v>5509</v>
      </c>
      <c r="CS17" s="312">
        <v>0</v>
      </c>
      <c r="CT17" s="312">
        <v>0</v>
      </c>
      <c r="CU17" s="312">
        <v>0</v>
      </c>
      <c r="CV17" s="312">
        <v>5306</v>
      </c>
      <c r="CW17" s="312">
        <v>27</v>
      </c>
      <c r="CX17" s="312">
        <v>176</v>
      </c>
      <c r="CY17" s="312">
        <f t="shared" si="26"/>
        <v>0</v>
      </c>
      <c r="CZ17" s="312">
        <v>0</v>
      </c>
      <c r="DA17" s="312">
        <v>0</v>
      </c>
      <c r="DB17" s="312">
        <v>0</v>
      </c>
      <c r="DC17" s="312">
        <v>0</v>
      </c>
      <c r="DD17" s="312">
        <v>0</v>
      </c>
      <c r="DE17" s="312">
        <v>0</v>
      </c>
      <c r="DF17" s="312">
        <f t="shared" si="27"/>
        <v>0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0</v>
      </c>
      <c r="DO17" s="312">
        <v>0</v>
      </c>
      <c r="DP17" s="312">
        <v>0</v>
      </c>
      <c r="DQ17" s="312">
        <v>0</v>
      </c>
      <c r="DR17" s="312">
        <v>0</v>
      </c>
      <c r="DS17" s="312">
        <v>0</v>
      </c>
      <c r="DT17" s="312">
        <v>0</v>
      </c>
      <c r="DU17" s="312">
        <f t="shared" si="30"/>
        <v>164</v>
      </c>
      <c r="DV17" s="312">
        <v>113</v>
      </c>
      <c r="DW17" s="312">
        <v>0</v>
      </c>
      <c r="DX17" s="312">
        <v>51</v>
      </c>
      <c r="DY17" s="312">
        <v>0</v>
      </c>
      <c r="DZ17" s="312">
        <f t="shared" si="31"/>
        <v>0</v>
      </c>
      <c r="EA17" s="312">
        <f t="shared" si="32"/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f t="shared" si="33"/>
        <v>0</v>
      </c>
      <c r="EI17" s="312">
        <v>0</v>
      </c>
      <c r="EJ17" s="312">
        <v>0</v>
      </c>
      <c r="EK17" s="312">
        <v>0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563</v>
      </c>
      <c r="B18" s="278" t="s">
        <v>585</v>
      </c>
      <c r="C18" s="277" t="s">
        <v>586</v>
      </c>
      <c r="D18" s="312">
        <f t="shared" si="5"/>
        <v>10237</v>
      </c>
      <c r="E18" s="312">
        <f t="shared" si="6"/>
        <v>8538</v>
      </c>
      <c r="F18" s="312">
        <f t="shared" si="7"/>
        <v>7785</v>
      </c>
      <c r="G18" s="312">
        <v>0</v>
      </c>
      <c r="H18" s="312">
        <v>7785</v>
      </c>
      <c r="I18" s="312">
        <v>0</v>
      </c>
      <c r="J18" s="312">
        <v>0</v>
      </c>
      <c r="K18" s="312">
        <v>0</v>
      </c>
      <c r="L18" s="312">
        <v>0</v>
      </c>
      <c r="M18" s="312">
        <f t="shared" si="8"/>
        <v>753</v>
      </c>
      <c r="N18" s="312">
        <v>0</v>
      </c>
      <c r="O18" s="312">
        <v>753</v>
      </c>
      <c r="P18" s="312">
        <v>0</v>
      </c>
      <c r="Q18" s="312">
        <v>0</v>
      </c>
      <c r="R18" s="312">
        <v>0</v>
      </c>
      <c r="S18" s="312">
        <v>0</v>
      </c>
      <c r="T18" s="312">
        <f t="shared" si="9"/>
        <v>0</v>
      </c>
      <c r="U18" s="312">
        <f t="shared" si="10"/>
        <v>0</v>
      </c>
      <c r="V18" s="312">
        <v>0</v>
      </c>
      <c r="W18" s="312">
        <v>0</v>
      </c>
      <c r="X18" s="312">
        <v>0</v>
      </c>
      <c r="Y18" s="312">
        <v>0</v>
      </c>
      <c r="Z18" s="312">
        <v>0</v>
      </c>
      <c r="AA18" s="312">
        <v>0</v>
      </c>
      <c r="AB18" s="312">
        <f t="shared" si="11"/>
        <v>0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f t="shared" si="12"/>
        <v>2</v>
      </c>
      <c r="AJ18" s="312">
        <f t="shared" si="13"/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f t="shared" si="14"/>
        <v>2</v>
      </c>
      <c r="AR18" s="312">
        <v>0</v>
      </c>
      <c r="AS18" s="312">
        <v>0</v>
      </c>
      <c r="AT18" s="312">
        <v>0</v>
      </c>
      <c r="AU18" s="312">
        <v>2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0</v>
      </c>
      <c r="CC18" s="312">
        <f t="shared" si="22"/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1697</v>
      </c>
      <c r="CR18" s="312">
        <f t="shared" si="25"/>
        <v>1322</v>
      </c>
      <c r="CS18" s="312">
        <v>0</v>
      </c>
      <c r="CT18" s="312">
        <v>0</v>
      </c>
      <c r="CU18" s="312">
        <v>525</v>
      </c>
      <c r="CV18" s="312">
        <v>770</v>
      </c>
      <c r="CW18" s="312">
        <v>0</v>
      </c>
      <c r="CX18" s="312">
        <v>27</v>
      </c>
      <c r="CY18" s="312">
        <f t="shared" si="26"/>
        <v>375</v>
      </c>
      <c r="CZ18" s="312">
        <v>0</v>
      </c>
      <c r="DA18" s="312">
        <v>0</v>
      </c>
      <c r="DB18" s="312">
        <v>32</v>
      </c>
      <c r="DC18" s="312">
        <v>77</v>
      </c>
      <c r="DD18" s="312">
        <v>0</v>
      </c>
      <c r="DE18" s="312">
        <v>266</v>
      </c>
      <c r="DF18" s="312">
        <f t="shared" si="27"/>
        <v>0</v>
      </c>
      <c r="DG18" s="312">
        <f t="shared" si="28"/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0</v>
      </c>
      <c r="DV18" s="312">
        <v>0</v>
      </c>
      <c r="DW18" s="312">
        <v>0</v>
      </c>
      <c r="DX18" s="312">
        <v>0</v>
      </c>
      <c r="DY18" s="312">
        <v>0</v>
      </c>
      <c r="DZ18" s="312">
        <f t="shared" si="31"/>
        <v>0</v>
      </c>
      <c r="EA18" s="312">
        <f t="shared" si="32"/>
        <v>0</v>
      </c>
      <c r="EB18" s="312">
        <v>0</v>
      </c>
      <c r="EC18" s="312">
        <v>0</v>
      </c>
      <c r="ED18" s="312">
        <v>0</v>
      </c>
      <c r="EE18" s="312">
        <v>0</v>
      </c>
      <c r="EF18" s="312">
        <v>0</v>
      </c>
      <c r="EG18" s="312">
        <v>0</v>
      </c>
      <c r="EH18" s="312">
        <f t="shared" si="33"/>
        <v>0</v>
      </c>
      <c r="EI18" s="312">
        <v>0</v>
      </c>
      <c r="EJ18" s="312">
        <v>0</v>
      </c>
      <c r="EK18" s="312">
        <v>0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563</v>
      </c>
      <c r="B19" s="278" t="s">
        <v>587</v>
      </c>
      <c r="C19" s="277" t="s">
        <v>588</v>
      </c>
      <c r="D19" s="312">
        <f t="shared" si="5"/>
        <v>10600</v>
      </c>
      <c r="E19" s="312">
        <f t="shared" si="6"/>
        <v>8049</v>
      </c>
      <c r="F19" s="312">
        <f t="shared" si="7"/>
        <v>8049</v>
      </c>
      <c r="G19" s="312">
        <v>0</v>
      </c>
      <c r="H19" s="312">
        <v>8049</v>
      </c>
      <c r="I19" s="312">
        <v>0</v>
      </c>
      <c r="J19" s="312">
        <v>0</v>
      </c>
      <c r="K19" s="312">
        <v>0</v>
      </c>
      <c r="L19" s="312">
        <v>0</v>
      </c>
      <c r="M19" s="312">
        <f t="shared" si="8"/>
        <v>0</v>
      </c>
      <c r="N19" s="312">
        <v>0</v>
      </c>
      <c r="O19" s="312">
        <v>0</v>
      </c>
      <c r="P19" s="312">
        <v>0</v>
      </c>
      <c r="Q19" s="312">
        <v>0</v>
      </c>
      <c r="R19" s="312">
        <v>0</v>
      </c>
      <c r="S19" s="312">
        <v>0</v>
      </c>
      <c r="T19" s="312">
        <f t="shared" si="9"/>
        <v>699</v>
      </c>
      <c r="U19" s="312">
        <f t="shared" si="10"/>
        <v>563</v>
      </c>
      <c r="V19" s="312">
        <v>0</v>
      </c>
      <c r="W19" s="312">
        <v>139</v>
      </c>
      <c r="X19" s="312">
        <v>424</v>
      </c>
      <c r="Y19" s="312">
        <v>0</v>
      </c>
      <c r="Z19" s="312">
        <v>0</v>
      </c>
      <c r="AA19" s="312">
        <v>0</v>
      </c>
      <c r="AB19" s="312">
        <f t="shared" si="11"/>
        <v>136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136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0</v>
      </c>
      <c r="CC19" s="312">
        <f t="shared" si="22"/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3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f t="shared" si="24"/>
        <v>0</v>
      </c>
      <c r="CR19" s="312">
        <f t="shared" si="25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f t="shared" si="26"/>
        <v>0</v>
      </c>
      <c r="CZ19" s="312">
        <v>0</v>
      </c>
      <c r="DA19" s="312">
        <v>0</v>
      </c>
      <c r="DB19" s="312">
        <v>0</v>
      </c>
      <c r="DC19" s="312">
        <v>0</v>
      </c>
      <c r="DD19" s="312">
        <v>0</v>
      </c>
      <c r="DE19" s="312">
        <v>0</v>
      </c>
      <c r="DF19" s="312">
        <f t="shared" si="27"/>
        <v>0</v>
      </c>
      <c r="DG19" s="312">
        <f t="shared" si="28"/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f t="shared" si="29"/>
        <v>0</v>
      </c>
      <c r="DO19" s="312">
        <v>0</v>
      </c>
      <c r="DP19" s="312">
        <v>0</v>
      </c>
      <c r="DQ19" s="312">
        <v>0</v>
      </c>
      <c r="DR19" s="312">
        <v>0</v>
      </c>
      <c r="DS19" s="312">
        <v>0</v>
      </c>
      <c r="DT19" s="312">
        <v>0</v>
      </c>
      <c r="DU19" s="312">
        <f t="shared" si="30"/>
        <v>1852</v>
      </c>
      <c r="DV19" s="312">
        <v>1852</v>
      </c>
      <c r="DW19" s="312">
        <v>0</v>
      </c>
      <c r="DX19" s="312">
        <v>0</v>
      </c>
      <c r="DY19" s="312">
        <v>0</v>
      </c>
      <c r="DZ19" s="312">
        <f t="shared" si="31"/>
        <v>0</v>
      </c>
      <c r="EA19" s="312">
        <f t="shared" si="32"/>
        <v>0</v>
      </c>
      <c r="EB19" s="312">
        <v>0</v>
      </c>
      <c r="EC19" s="312">
        <v>0</v>
      </c>
      <c r="ED19" s="312">
        <v>0</v>
      </c>
      <c r="EE19" s="312">
        <v>0</v>
      </c>
      <c r="EF19" s="312">
        <v>0</v>
      </c>
      <c r="EG19" s="312">
        <v>0</v>
      </c>
      <c r="EH19" s="312">
        <f t="shared" si="33"/>
        <v>0</v>
      </c>
      <c r="EI19" s="312">
        <v>0</v>
      </c>
      <c r="EJ19" s="312">
        <v>0</v>
      </c>
      <c r="EK19" s="312">
        <v>0</v>
      </c>
      <c r="EL19" s="312">
        <v>0</v>
      </c>
      <c r="EM19" s="312">
        <v>0</v>
      </c>
      <c r="EN19" s="312">
        <v>0</v>
      </c>
    </row>
    <row r="20" spans="1:144" s="282" customFormat="1" ht="12" customHeight="1">
      <c r="A20" s="277" t="s">
        <v>563</v>
      </c>
      <c r="B20" s="278" t="s">
        <v>589</v>
      </c>
      <c r="C20" s="277" t="s">
        <v>590</v>
      </c>
      <c r="D20" s="312">
        <f t="shared" si="5"/>
        <v>11731</v>
      </c>
      <c r="E20" s="312">
        <f t="shared" si="6"/>
        <v>9390</v>
      </c>
      <c r="F20" s="312">
        <f t="shared" si="7"/>
        <v>9304</v>
      </c>
      <c r="G20" s="312">
        <v>0</v>
      </c>
      <c r="H20" s="312">
        <v>9304</v>
      </c>
      <c r="I20" s="312">
        <v>0</v>
      </c>
      <c r="J20" s="312">
        <v>0</v>
      </c>
      <c r="K20" s="312">
        <v>0</v>
      </c>
      <c r="L20" s="312">
        <v>0</v>
      </c>
      <c r="M20" s="312">
        <f t="shared" si="8"/>
        <v>86</v>
      </c>
      <c r="N20" s="312">
        <v>0</v>
      </c>
      <c r="O20" s="312">
        <v>86</v>
      </c>
      <c r="P20" s="312">
        <v>0</v>
      </c>
      <c r="Q20" s="312">
        <v>0</v>
      </c>
      <c r="R20" s="312">
        <v>0</v>
      </c>
      <c r="S20" s="312">
        <v>0</v>
      </c>
      <c r="T20" s="312">
        <f t="shared" si="9"/>
        <v>922</v>
      </c>
      <c r="U20" s="312">
        <f t="shared" si="10"/>
        <v>763</v>
      </c>
      <c r="V20" s="312">
        <v>0</v>
      </c>
      <c r="W20" s="312"/>
      <c r="X20" s="312">
        <v>409</v>
      </c>
      <c r="Y20" s="312">
        <v>0</v>
      </c>
      <c r="Z20" s="312">
        <v>0</v>
      </c>
      <c r="AA20" s="312">
        <v>354</v>
      </c>
      <c r="AB20" s="312">
        <f t="shared" si="11"/>
        <v>159</v>
      </c>
      <c r="AC20" s="312">
        <v>0</v>
      </c>
      <c r="AD20" s="312"/>
      <c r="AE20" s="312">
        <v>3</v>
      </c>
      <c r="AF20" s="312">
        <v>0</v>
      </c>
      <c r="AG20" s="312">
        <v>0</v>
      </c>
      <c r="AH20" s="312">
        <v>156</v>
      </c>
      <c r="AI20" s="312">
        <f t="shared" si="12"/>
        <v>0</v>
      </c>
      <c r="AJ20" s="312">
        <f t="shared" si="13"/>
        <v>0</v>
      </c>
      <c r="AK20" s="312">
        <v>0</v>
      </c>
      <c r="AL20" s="312">
        <v>0</v>
      </c>
      <c r="AM20" s="312"/>
      <c r="AN20" s="312">
        <v>0</v>
      </c>
      <c r="AO20" s="312">
        <v>0</v>
      </c>
      <c r="AP20" s="312"/>
      <c r="AQ20" s="312">
        <f t="shared" si="14"/>
        <v>0</v>
      </c>
      <c r="AR20" s="312">
        <v>0</v>
      </c>
      <c r="AS20" s="312">
        <v>0</v>
      </c>
      <c r="AT20" s="312"/>
      <c r="AU20" s="312">
        <v>0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0</v>
      </c>
      <c r="CC20" s="312">
        <f t="shared" si="22"/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f t="shared" si="24"/>
        <v>1419</v>
      </c>
      <c r="CR20" s="312">
        <f t="shared" si="25"/>
        <v>1417</v>
      </c>
      <c r="CS20" s="312">
        <v>0</v>
      </c>
      <c r="CT20" s="312">
        <v>0</v>
      </c>
      <c r="CU20" s="312">
        <v>0</v>
      </c>
      <c r="CV20" s="312">
        <v>1417</v>
      </c>
      <c r="CW20" s="312">
        <v>0</v>
      </c>
      <c r="CX20" s="312">
        <v>0</v>
      </c>
      <c r="CY20" s="312">
        <f t="shared" si="26"/>
        <v>2</v>
      </c>
      <c r="CZ20" s="312">
        <v>0</v>
      </c>
      <c r="DA20" s="312">
        <v>0</v>
      </c>
      <c r="DB20" s="312">
        <v>0</v>
      </c>
      <c r="DC20" s="312">
        <v>2</v>
      </c>
      <c r="DD20" s="312">
        <v>0</v>
      </c>
      <c r="DE20" s="312">
        <v>0</v>
      </c>
      <c r="DF20" s="312">
        <f t="shared" si="27"/>
        <v>0</v>
      </c>
      <c r="DG20" s="312">
        <f t="shared" si="28"/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f t="shared" si="29"/>
        <v>0</v>
      </c>
      <c r="DO20" s="312">
        <v>0</v>
      </c>
      <c r="DP20" s="312">
        <v>0</v>
      </c>
      <c r="DQ20" s="312">
        <v>0</v>
      </c>
      <c r="DR20" s="312">
        <v>0</v>
      </c>
      <c r="DS20" s="312">
        <v>0</v>
      </c>
      <c r="DT20" s="312">
        <v>0</v>
      </c>
      <c r="DU20" s="312">
        <f t="shared" si="30"/>
        <v>0</v>
      </c>
      <c r="DV20" s="312">
        <v>0</v>
      </c>
      <c r="DW20" s="312">
        <v>0</v>
      </c>
      <c r="DX20" s="312">
        <v>0</v>
      </c>
      <c r="DY20" s="312">
        <v>0</v>
      </c>
      <c r="DZ20" s="312">
        <f t="shared" si="31"/>
        <v>0</v>
      </c>
      <c r="EA20" s="312">
        <f t="shared" si="32"/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f t="shared" si="33"/>
        <v>0</v>
      </c>
      <c r="EI20" s="312">
        <v>0</v>
      </c>
      <c r="EJ20" s="312">
        <v>0</v>
      </c>
      <c r="EK20" s="312">
        <v>0</v>
      </c>
      <c r="EL20" s="312">
        <v>0</v>
      </c>
      <c r="EM20" s="312">
        <v>0</v>
      </c>
      <c r="EN20" s="312">
        <v>0</v>
      </c>
    </row>
    <row r="21" spans="1:144" s="282" customFormat="1" ht="12" customHeight="1">
      <c r="A21" s="277" t="s">
        <v>563</v>
      </c>
      <c r="B21" s="278" t="s">
        <v>591</v>
      </c>
      <c r="C21" s="277" t="s">
        <v>592</v>
      </c>
      <c r="D21" s="312">
        <f t="shared" si="5"/>
        <v>5584</v>
      </c>
      <c r="E21" s="312">
        <f t="shared" si="6"/>
        <v>4383</v>
      </c>
      <c r="F21" s="312">
        <f t="shared" si="7"/>
        <v>4090</v>
      </c>
      <c r="G21" s="312">
        <v>0</v>
      </c>
      <c r="H21" s="312">
        <v>4090</v>
      </c>
      <c r="I21" s="312">
        <v>0</v>
      </c>
      <c r="J21" s="312">
        <v>0</v>
      </c>
      <c r="K21" s="312">
        <v>0</v>
      </c>
      <c r="L21" s="312">
        <v>0</v>
      </c>
      <c r="M21" s="312">
        <f t="shared" si="8"/>
        <v>293</v>
      </c>
      <c r="N21" s="312">
        <v>0</v>
      </c>
      <c r="O21" s="312">
        <v>293</v>
      </c>
      <c r="P21" s="312">
        <v>0</v>
      </c>
      <c r="Q21" s="312">
        <v>0</v>
      </c>
      <c r="R21" s="312">
        <v>0</v>
      </c>
      <c r="S21" s="312">
        <v>0</v>
      </c>
      <c r="T21" s="312">
        <f t="shared" si="9"/>
        <v>197</v>
      </c>
      <c r="U21" s="312">
        <f t="shared" si="10"/>
        <v>197</v>
      </c>
      <c r="V21" s="312">
        <v>0</v>
      </c>
      <c r="W21" s="312">
        <v>0</v>
      </c>
      <c r="X21" s="312">
        <v>153</v>
      </c>
      <c r="Y21" s="312">
        <v>0</v>
      </c>
      <c r="Z21" s="312">
        <v>0</v>
      </c>
      <c r="AA21" s="312">
        <v>44</v>
      </c>
      <c r="AB21" s="312">
        <f t="shared" si="11"/>
        <v>0</v>
      </c>
      <c r="AC21" s="312"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0</v>
      </c>
      <c r="AI21" s="312">
        <f t="shared" si="12"/>
        <v>11</v>
      </c>
      <c r="AJ21" s="312">
        <f t="shared" si="13"/>
        <v>11</v>
      </c>
      <c r="AK21" s="312">
        <v>0</v>
      </c>
      <c r="AL21" s="312">
        <v>0</v>
      </c>
      <c r="AM21" s="312">
        <v>0</v>
      </c>
      <c r="AN21" s="312">
        <v>11</v>
      </c>
      <c r="AO21" s="312">
        <v>0</v>
      </c>
      <c r="AP21" s="312">
        <v>0</v>
      </c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0</v>
      </c>
      <c r="CC21" s="312">
        <f t="shared" si="22"/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3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126</v>
      </c>
      <c r="CR21" s="312">
        <f t="shared" si="25"/>
        <v>126</v>
      </c>
      <c r="CS21" s="312">
        <v>0</v>
      </c>
      <c r="CT21" s="312">
        <v>0</v>
      </c>
      <c r="CU21" s="312">
        <v>119</v>
      </c>
      <c r="CV21" s="312">
        <v>0</v>
      </c>
      <c r="CW21" s="312">
        <v>0</v>
      </c>
      <c r="CX21" s="312">
        <v>7</v>
      </c>
      <c r="CY21" s="312">
        <f t="shared" si="26"/>
        <v>0</v>
      </c>
      <c r="CZ21" s="312">
        <v>0</v>
      </c>
      <c r="DA21" s="312">
        <v>0</v>
      </c>
      <c r="DB21" s="312">
        <v>0</v>
      </c>
      <c r="DC21" s="312">
        <v>0</v>
      </c>
      <c r="DD21" s="312">
        <v>0</v>
      </c>
      <c r="DE21" s="312">
        <v>0</v>
      </c>
      <c r="DF21" s="312">
        <f t="shared" si="27"/>
        <v>860</v>
      </c>
      <c r="DG21" s="312">
        <f t="shared" si="28"/>
        <v>860</v>
      </c>
      <c r="DH21" s="312">
        <v>0</v>
      </c>
      <c r="DI21" s="312">
        <v>0</v>
      </c>
      <c r="DJ21" s="312">
        <v>0</v>
      </c>
      <c r="DK21" s="312">
        <v>860</v>
      </c>
      <c r="DL21" s="312">
        <v>0</v>
      </c>
      <c r="DM21" s="312"/>
      <c r="DN21" s="312">
        <f t="shared" si="29"/>
        <v>0</v>
      </c>
      <c r="DO21" s="312">
        <v>0</v>
      </c>
      <c r="DP21" s="312">
        <v>0</v>
      </c>
      <c r="DQ21" s="312">
        <v>0</v>
      </c>
      <c r="DR21" s="312">
        <v>0</v>
      </c>
      <c r="DS21" s="312">
        <v>0</v>
      </c>
      <c r="DT21" s="312">
        <v>0</v>
      </c>
      <c r="DU21" s="312">
        <f t="shared" si="30"/>
        <v>7</v>
      </c>
      <c r="DV21" s="312">
        <v>7</v>
      </c>
      <c r="DW21" s="312">
        <v>0</v>
      </c>
      <c r="DX21" s="312">
        <v>0</v>
      </c>
      <c r="DY21" s="312">
        <v>0</v>
      </c>
      <c r="DZ21" s="312">
        <f t="shared" si="31"/>
        <v>0</v>
      </c>
      <c r="EA21" s="312">
        <f t="shared" si="32"/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f t="shared" si="33"/>
        <v>0</v>
      </c>
      <c r="EI21" s="312">
        <v>0</v>
      </c>
      <c r="EJ21" s="312">
        <v>0</v>
      </c>
      <c r="EK21" s="312">
        <v>0</v>
      </c>
      <c r="EL21" s="312">
        <v>0</v>
      </c>
      <c r="EM21" s="312">
        <v>0</v>
      </c>
      <c r="EN21" s="312">
        <v>0</v>
      </c>
    </row>
    <row r="22" spans="1:144" s="282" customFormat="1" ht="12" customHeight="1">
      <c r="A22" s="277" t="s">
        <v>563</v>
      </c>
      <c r="B22" s="278" t="s">
        <v>593</v>
      </c>
      <c r="C22" s="277" t="s">
        <v>594</v>
      </c>
      <c r="D22" s="312">
        <f t="shared" si="5"/>
        <v>356</v>
      </c>
      <c r="E22" s="312">
        <f t="shared" si="6"/>
        <v>260</v>
      </c>
      <c r="F22" s="312">
        <f t="shared" si="7"/>
        <v>161</v>
      </c>
      <c r="G22" s="312">
        <v>0</v>
      </c>
      <c r="H22" s="312">
        <v>161</v>
      </c>
      <c r="I22" s="312">
        <v>0</v>
      </c>
      <c r="J22" s="312">
        <v>0</v>
      </c>
      <c r="K22" s="312">
        <v>0</v>
      </c>
      <c r="L22" s="312">
        <v>0</v>
      </c>
      <c r="M22" s="312">
        <f t="shared" si="8"/>
        <v>99</v>
      </c>
      <c r="N22" s="312">
        <v>0</v>
      </c>
      <c r="O22" s="312">
        <v>99</v>
      </c>
      <c r="P22" s="312">
        <v>0</v>
      </c>
      <c r="Q22" s="312">
        <v>0</v>
      </c>
      <c r="R22" s="312">
        <v>0</v>
      </c>
      <c r="S22" s="312">
        <v>0</v>
      </c>
      <c r="T22" s="312">
        <f t="shared" si="9"/>
        <v>0</v>
      </c>
      <c r="U22" s="312">
        <f t="shared" si="10"/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v>0</v>
      </c>
      <c r="AA22" s="312">
        <v>0</v>
      </c>
      <c r="AB22" s="312">
        <f t="shared" si="11"/>
        <v>0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f t="shared" si="12"/>
        <v>15</v>
      </c>
      <c r="AJ22" s="312">
        <f t="shared" si="13"/>
        <v>15</v>
      </c>
      <c r="AK22" s="312">
        <v>0</v>
      </c>
      <c r="AL22" s="312">
        <v>0</v>
      </c>
      <c r="AM22" s="312">
        <v>0</v>
      </c>
      <c r="AN22" s="312">
        <v>15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0</v>
      </c>
      <c r="BN22" s="312">
        <f t="shared" si="19"/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0</v>
      </c>
      <c r="CC22" s="312">
        <f t="shared" si="22"/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3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81</v>
      </c>
      <c r="CR22" s="312">
        <f t="shared" si="25"/>
        <v>81</v>
      </c>
      <c r="CS22" s="312">
        <v>0</v>
      </c>
      <c r="CT22" s="312">
        <v>0</v>
      </c>
      <c r="CU22" s="312">
        <v>22</v>
      </c>
      <c r="CV22" s="312">
        <v>59</v>
      </c>
      <c r="CW22" s="312">
        <v>0</v>
      </c>
      <c r="CX22" s="312">
        <v>0</v>
      </c>
      <c r="CY22" s="312">
        <f t="shared" si="26"/>
        <v>0</v>
      </c>
      <c r="CZ22" s="312">
        <v>0</v>
      </c>
      <c r="DA22" s="312">
        <v>0</v>
      </c>
      <c r="DB22" s="312">
        <v>0</v>
      </c>
      <c r="DC22" s="312">
        <v>0</v>
      </c>
      <c r="DD22" s="312">
        <v>0</v>
      </c>
      <c r="DE22" s="312">
        <v>0</v>
      </c>
      <c r="DF22" s="312">
        <f t="shared" si="27"/>
        <v>0</v>
      </c>
      <c r="DG22" s="312">
        <f t="shared" si="28"/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f t="shared" si="29"/>
        <v>0</v>
      </c>
      <c r="DO22" s="312">
        <v>0</v>
      </c>
      <c r="DP22" s="312">
        <v>0</v>
      </c>
      <c r="DQ22" s="312">
        <v>0</v>
      </c>
      <c r="DR22" s="312">
        <v>0</v>
      </c>
      <c r="DS22" s="312">
        <v>0</v>
      </c>
      <c r="DT22" s="312">
        <v>0</v>
      </c>
      <c r="DU22" s="312">
        <f t="shared" si="30"/>
        <v>0</v>
      </c>
      <c r="DV22" s="312">
        <v>0</v>
      </c>
      <c r="DW22" s="312">
        <v>0</v>
      </c>
      <c r="DX22" s="312">
        <v>0</v>
      </c>
      <c r="DY22" s="312">
        <v>0</v>
      </c>
      <c r="DZ22" s="312">
        <f t="shared" si="31"/>
        <v>0</v>
      </c>
      <c r="EA22" s="312">
        <f t="shared" si="32"/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f t="shared" si="33"/>
        <v>0</v>
      </c>
      <c r="EI22" s="312">
        <v>0</v>
      </c>
      <c r="EJ22" s="312">
        <v>0</v>
      </c>
      <c r="EK22" s="312">
        <v>0</v>
      </c>
      <c r="EL22" s="312">
        <v>0</v>
      </c>
      <c r="EM22" s="312">
        <v>0</v>
      </c>
      <c r="EN22" s="312">
        <v>0</v>
      </c>
    </row>
    <row r="23" spans="1:144" s="282" customFormat="1" ht="12" customHeight="1">
      <c r="A23" s="277" t="s">
        <v>563</v>
      </c>
      <c r="B23" s="278" t="s">
        <v>595</v>
      </c>
      <c r="C23" s="277" t="s">
        <v>596</v>
      </c>
      <c r="D23" s="312">
        <f t="shared" si="5"/>
        <v>4545</v>
      </c>
      <c r="E23" s="312">
        <f t="shared" si="6"/>
        <v>3683</v>
      </c>
      <c r="F23" s="312">
        <f t="shared" si="7"/>
        <v>2293</v>
      </c>
      <c r="G23" s="312">
        <v>0</v>
      </c>
      <c r="H23" s="312">
        <v>2293</v>
      </c>
      <c r="I23" s="312">
        <v>0</v>
      </c>
      <c r="J23" s="312">
        <v>0</v>
      </c>
      <c r="K23" s="312">
        <v>0</v>
      </c>
      <c r="L23" s="312">
        <v>0</v>
      </c>
      <c r="M23" s="312">
        <f t="shared" si="8"/>
        <v>1390</v>
      </c>
      <c r="N23" s="312">
        <v>0</v>
      </c>
      <c r="O23" s="312">
        <v>1390</v>
      </c>
      <c r="P23" s="312">
        <v>0</v>
      </c>
      <c r="Q23" s="312">
        <v>0</v>
      </c>
      <c r="R23" s="312">
        <v>0</v>
      </c>
      <c r="S23" s="312">
        <v>0</v>
      </c>
      <c r="T23" s="312">
        <f t="shared" si="9"/>
        <v>0</v>
      </c>
      <c r="U23" s="312">
        <f t="shared" si="10"/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v>0</v>
      </c>
      <c r="AA23" s="312">
        <v>0</v>
      </c>
      <c r="AB23" s="312">
        <f t="shared" si="11"/>
        <v>0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f t="shared" si="12"/>
        <v>117</v>
      </c>
      <c r="AJ23" s="312">
        <f t="shared" si="13"/>
        <v>66</v>
      </c>
      <c r="AK23" s="312">
        <v>0</v>
      </c>
      <c r="AL23" s="312">
        <v>0</v>
      </c>
      <c r="AM23" s="312">
        <v>0</v>
      </c>
      <c r="AN23" s="312">
        <v>66</v>
      </c>
      <c r="AO23" s="312">
        <v>0</v>
      </c>
      <c r="AP23" s="312">
        <v>0</v>
      </c>
      <c r="AQ23" s="312">
        <f t="shared" si="14"/>
        <v>51</v>
      </c>
      <c r="AR23" s="312">
        <v>0</v>
      </c>
      <c r="AS23" s="312">
        <v>0</v>
      </c>
      <c r="AT23" s="312">
        <v>0</v>
      </c>
      <c r="AU23" s="312">
        <v>51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0</v>
      </c>
      <c r="CC23" s="312">
        <f t="shared" si="22"/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3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f t="shared" si="24"/>
        <v>745</v>
      </c>
      <c r="CR23" s="312">
        <f t="shared" si="25"/>
        <v>745</v>
      </c>
      <c r="CS23" s="312">
        <v>0</v>
      </c>
      <c r="CT23" s="312">
        <v>0</v>
      </c>
      <c r="CU23" s="312">
        <v>212</v>
      </c>
      <c r="CV23" s="312">
        <v>533</v>
      </c>
      <c r="CW23" s="312">
        <v>0</v>
      </c>
      <c r="CX23" s="312">
        <v>0</v>
      </c>
      <c r="CY23" s="312">
        <f t="shared" si="26"/>
        <v>0</v>
      </c>
      <c r="CZ23" s="312">
        <v>0</v>
      </c>
      <c r="DA23" s="312">
        <v>0</v>
      </c>
      <c r="DB23" s="312">
        <v>0</v>
      </c>
      <c r="DC23" s="312">
        <v>0</v>
      </c>
      <c r="DD23" s="312">
        <v>0</v>
      </c>
      <c r="DE23" s="312">
        <v>0</v>
      </c>
      <c r="DF23" s="312">
        <f t="shared" si="27"/>
        <v>0</v>
      </c>
      <c r="DG23" s="312">
        <f t="shared" si="28"/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f t="shared" si="29"/>
        <v>0</v>
      </c>
      <c r="DO23" s="312">
        <v>0</v>
      </c>
      <c r="DP23" s="312">
        <v>0</v>
      </c>
      <c r="DQ23" s="312">
        <v>0</v>
      </c>
      <c r="DR23" s="312">
        <v>0</v>
      </c>
      <c r="DS23" s="312">
        <v>0</v>
      </c>
      <c r="DT23" s="312">
        <v>0</v>
      </c>
      <c r="DU23" s="312">
        <f t="shared" si="30"/>
        <v>0</v>
      </c>
      <c r="DV23" s="312">
        <v>0</v>
      </c>
      <c r="DW23" s="312">
        <v>0</v>
      </c>
      <c r="DX23" s="312">
        <v>0</v>
      </c>
      <c r="DY23" s="312">
        <v>0</v>
      </c>
      <c r="DZ23" s="312">
        <f t="shared" si="31"/>
        <v>0</v>
      </c>
      <c r="EA23" s="312">
        <f t="shared" si="32"/>
        <v>0</v>
      </c>
      <c r="EB23" s="312">
        <v>0</v>
      </c>
      <c r="EC23" s="312">
        <v>0</v>
      </c>
      <c r="ED23" s="312">
        <v>0</v>
      </c>
      <c r="EE23" s="312">
        <v>0</v>
      </c>
      <c r="EF23" s="312">
        <v>0</v>
      </c>
      <c r="EG23" s="312">
        <v>0</v>
      </c>
      <c r="EH23" s="312">
        <f t="shared" si="33"/>
        <v>0</v>
      </c>
      <c r="EI23" s="312">
        <v>0</v>
      </c>
      <c r="EJ23" s="312">
        <v>0</v>
      </c>
      <c r="EK23" s="312">
        <v>0</v>
      </c>
      <c r="EL23" s="312">
        <v>0</v>
      </c>
      <c r="EM23" s="312">
        <v>0</v>
      </c>
      <c r="EN23" s="312">
        <v>0</v>
      </c>
    </row>
    <row r="24" spans="1:144" s="282" customFormat="1" ht="12" customHeight="1">
      <c r="A24" s="277" t="s">
        <v>563</v>
      </c>
      <c r="B24" s="278" t="s">
        <v>597</v>
      </c>
      <c r="C24" s="277" t="s">
        <v>555</v>
      </c>
      <c r="D24" s="312">
        <f t="shared" si="5"/>
        <v>1753</v>
      </c>
      <c r="E24" s="312">
        <f t="shared" si="6"/>
        <v>894</v>
      </c>
      <c r="F24" s="312">
        <f t="shared" si="7"/>
        <v>856</v>
      </c>
      <c r="G24" s="312">
        <v>0</v>
      </c>
      <c r="H24" s="312">
        <v>749</v>
      </c>
      <c r="I24" s="312">
        <v>107</v>
      </c>
      <c r="J24" s="312">
        <v>0</v>
      </c>
      <c r="K24" s="312">
        <v>0</v>
      </c>
      <c r="L24" s="312">
        <v>0</v>
      </c>
      <c r="M24" s="312">
        <f t="shared" si="8"/>
        <v>38</v>
      </c>
      <c r="N24" s="312">
        <v>0</v>
      </c>
      <c r="O24" s="312">
        <v>35</v>
      </c>
      <c r="P24" s="312">
        <v>0</v>
      </c>
      <c r="Q24" s="312">
        <v>0</v>
      </c>
      <c r="R24" s="312">
        <v>0</v>
      </c>
      <c r="S24" s="312">
        <v>3</v>
      </c>
      <c r="T24" s="312">
        <f t="shared" si="9"/>
        <v>0</v>
      </c>
      <c r="U24" s="312">
        <f t="shared" si="10"/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v>0</v>
      </c>
      <c r="AA24" s="312">
        <v>0</v>
      </c>
      <c r="AB24" s="312">
        <f t="shared" si="11"/>
        <v>0</v>
      </c>
      <c r="AC24" s="312"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f t="shared" si="12"/>
        <v>0</v>
      </c>
      <c r="AJ24" s="312">
        <f t="shared" si="13"/>
        <v>0</v>
      </c>
      <c r="AK24" s="312">
        <v>0</v>
      </c>
      <c r="AL24" s="312">
        <v>0</v>
      </c>
      <c r="AM24" s="312">
        <v>0</v>
      </c>
      <c r="AN24" s="312">
        <v>0</v>
      </c>
      <c r="AO24" s="312">
        <v>0</v>
      </c>
      <c r="AP24" s="312">
        <v>0</v>
      </c>
      <c r="AQ24" s="312">
        <f t="shared" si="14"/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541</v>
      </c>
      <c r="CC24" s="312">
        <f t="shared" si="22"/>
        <v>429</v>
      </c>
      <c r="CD24" s="312">
        <v>0</v>
      </c>
      <c r="CE24" s="312">
        <v>429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112</v>
      </c>
      <c r="CK24" s="312">
        <v>0</v>
      </c>
      <c r="CL24" s="312">
        <v>112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224</v>
      </c>
      <c r="CR24" s="312">
        <f t="shared" si="25"/>
        <v>201</v>
      </c>
      <c r="CS24" s="312">
        <v>0</v>
      </c>
      <c r="CT24" s="312">
        <v>0</v>
      </c>
      <c r="CU24" s="312">
        <v>65</v>
      </c>
      <c r="CV24" s="312">
        <v>136</v>
      </c>
      <c r="CW24" s="312">
        <v>0</v>
      </c>
      <c r="CX24" s="312">
        <v>0</v>
      </c>
      <c r="CY24" s="312">
        <f t="shared" si="26"/>
        <v>23</v>
      </c>
      <c r="CZ24" s="312">
        <v>0</v>
      </c>
      <c r="DA24" s="312">
        <v>0</v>
      </c>
      <c r="DB24" s="312">
        <v>21</v>
      </c>
      <c r="DC24" s="312">
        <v>0</v>
      </c>
      <c r="DD24" s="312">
        <v>0</v>
      </c>
      <c r="DE24" s="312">
        <v>2</v>
      </c>
      <c r="DF24" s="312">
        <f t="shared" si="27"/>
        <v>3</v>
      </c>
      <c r="DG24" s="312">
        <f t="shared" si="28"/>
        <v>3</v>
      </c>
      <c r="DH24" s="312">
        <v>0</v>
      </c>
      <c r="DI24" s="312">
        <v>0</v>
      </c>
      <c r="DJ24" s="312">
        <v>0</v>
      </c>
      <c r="DK24" s="312">
        <v>0</v>
      </c>
      <c r="DL24" s="312">
        <v>3</v>
      </c>
      <c r="DM24" s="312">
        <v>0</v>
      </c>
      <c r="DN24" s="312">
        <f t="shared" si="29"/>
        <v>0</v>
      </c>
      <c r="DO24" s="312">
        <v>0</v>
      </c>
      <c r="DP24" s="312">
        <v>0</v>
      </c>
      <c r="DQ24" s="312">
        <v>0</v>
      </c>
      <c r="DR24" s="312">
        <v>0</v>
      </c>
      <c r="DS24" s="312">
        <v>0</v>
      </c>
      <c r="DT24" s="312">
        <v>0</v>
      </c>
      <c r="DU24" s="312">
        <f t="shared" si="30"/>
        <v>91</v>
      </c>
      <c r="DV24" s="312">
        <v>91</v>
      </c>
      <c r="DW24" s="312">
        <v>0</v>
      </c>
      <c r="DX24" s="312">
        <v>0</v>
      </c>
      <c r="DY24" s="312">
        <v>0</v>
      </c>
      <c r="DZ24" s="312">
        <f t="shared" si="31"/>
        <v>0</v>
      </c>
      <c r="EA24" s="312">
        <f t="shared" si="32"/>
        <v>0</v>
      </c>
      <c r="EB24" s="312">
        <v>0</v>
      </c>
      <c r="EC24" s="312">
        <v>0</v>
      </c>
      <c r="ED24" s="312">
        <v>0</v>
      </c>
      <c r="EE24" s="312">
        <v>0</v>
      </c>
      <c r="EF24" s="312">
        <v>0</v>
      </c>
      <c r="EG24" s="312">
        <v>0</v>
      </c>
      <c r="EH24" s="312">
        <f t="shared" si="33"/>
        <v>0</v>
      </c>
      <c r="EI24" s="312">
        <v>0</v>
      </c>
      <c r="EJ24" s="312">
        <v>0</v>
      </c>
      <c r="EK24" s="312">
        <v>0</v>
      </c>
      <c r="EL24" s="312">
        <v>0</v>
      </c>
      <c r="EM24" s="312">
        <v>0</v>
      </c>
      <c r="EN24" s="312">
        <v>0</v>
      </c>
    </row>
    <row r="25" spans="1:144" s="282" customFormat="1" ht="12" customHeight="1">
      <c r="A25" s="277" t="s">
        <v>563</v>
      </c>
      <c r="B25" s="278" t="s">
        <v>598</v>
      </c>
      <c r="C25" s="277" t="s">
        <v>599</v>
      </c>
      <c r="D25" s="312">
        <f t="shared" si="5"/>
        <v>5177</v>
      </c>
      <c r="E25" s="312">
        <f t="shared" si="6"/>
        <v>4437</v>
      </c>
      <c r="F25" s="312">
        <f t="shared" si="7"/>
        <v>4322</v>
      </c>
      <c r="G25" s="312">
        <v>0</v>
      </c>
      <c r="H25" s="312">
        <v>4322</v>
      </c>
      <c r="I25" s="312">
        <v>0</v>
      </c>
      <c r="J25" s="312">
        <v>0</v>
      </c>
      <c r="K25" s="312">
        <v>0</v>
      </c>
      <c r="L25" s="312">
        <v>0</v>
      </c>
      <c r="M25" s="312">
        <f t="shared" si="8"/>
        <v>115</v>
      </c>
      <c r="N25" s="312">
        <v>0</v>
      </c>
      <c r="O25" s="312">
        <v>115</v>
      </c>
      <c r="P25" s="312">
        <v>0</v>
      </c>
      <c r="Q25" s="312">
        <v>0</v>
      </c>
      <c r="R25" s="312">
        <v>0</v>
      </c>
      <c r="S25" s="312">
        <v>0</v>
      </c>
      <c r="T25" s="312">
        <f t="shared" si="9"/>
        <v>70</v>
      </c>
      <c r="U25" s="312">
        <f t="shared" si="10"/>
        <v>58</v>
      </c>
      <c r="V25" s="312">
        <v>0</v>
      </c>
      <c r="W25" s="312">
        <v>0</v>
      </c>
      <c r="X25" s="312">
        <v>58</v>
      </c>
      <c r="Y25" s="312">
        <v>0</v>
      </c>
      <c r="Z25" s="312">
        <v>0</v>
      </c>
      <c r="AA25" s="312">
        <v>0</v>
      </c>
      <c r="AB25" s="312">
        <f t="shared" si="11"/>
        <v>12</v>
      </c>
      <c r="AC25" s="312">
        <v>0</v>
      </c>
      <c r="AD25" s="312">
        <v>0</v>
      </c>
      <c r="AE25" s="312">
        <v>12</v>
      </c>
      <c r="AF25" s="312">
        <v>0</v>
      </c>
      <c r="AG25" s="312">
        <v>0</v>
      </c>
      <c r="AH25" s="312">
        <v>0</v>
      </c>
      <c r="AI25" s="312">
        <f t="shared" si="12"/>
        <v>0</v>
      </c>
      <c r="AJ25" s="312">
        <f t="shared" si="13"/>
        <v>0</v>
      </c>
      <c r="AK25" s="312">
        <v>0</v>
      </c>
      <c r="AL25" s="312">
        <v>0</v>
      </c>
      <c r="AM25" s="312">
        <v>0</v>
      </c>
      <c r="AN25" s="312">
        <v>0</v>
      </c>
      <c r="AO25" s="312">
        <v>0</v>
      </c>
      <c r="AP25" s="312">
        <v>0</v>
      </c>
      <c r="AQ25" s="312">
        <f t="shared" si="14"/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v>0</v>
      </c>
      <c r="AW25" s="312">
        <v>0</v>
      </c>
      <c r="AX25" s="312">
        <f t="shared" si="15"/>
        <v>0</v>
      </c>
      <c r="AY25" s="312">
        <f t="shared" si="16"/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>
        <v>0</v>
      </c>
      <c r="BF25" s="312">
        <f t="shared" si="17"/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v>0</v>
      </c>
      <c r="BM25" s="312">
        <f t="shared" si="18"/>
        <v>0</v>
      </c>
      <c r="BN25" s="312">
        <f t="shared" si="19"/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f t="shared" si="20"/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1"/>
        <v>0</v>
      </c>
      <c r="CC25" s="312">
        <f t="shared" si="22"/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23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f t="shared" si="24"/>
        <v>670</v>
      </c>
      <c r="CR25" s="312">
        <f t="shared" si="25"/>
        <v>670</v>
      </c>
      <c r="CS25" s="312">
        <v>0</v>
      </c>
      <c r="CT25" s="312">
        <v>0</v>
      </c>
      <c r="CU25" s="312">
        <v>0</v>
      </c>
      <c r="CV25" s="312">
        <v>670</v>
      </c>
      <c r="CW25" s="312">
        <v>0</v>
      </c>
      <c r="CX25" s="312">
        <v>0</v>
      </c>
      <c r="CY25" s="312">
        <f t="shared" si="26"/>
        <v>0</v>
      </c>
      <c r="CZ25" s="312">
        <v>0</v>
      </c>
      <c r="DA25" s="312">
        <v>0</v>
      </c>
      <c r="DB25" s="312">
        <v>0</v>
      </c>
      <c r="DC25" s="312">
        <v>0</v>
      </c>
      <c r="DD25" s="312">
        <v>0</v>
      </c>
      <c r="DE25" s="312">
        <v>0</v>
      </c>
      <c r="DF25" s="312">
        <f t="shared" si="27"/>
        <v>0</v>
      </c>
      <c r="DG25" s="312">
        <f t="shared" si="28"/>
        <v>0</v>
      </c>
      <c r="DH25" s="312">
        <v>0</v>
      </c>
      <c r="DI25" s="312">
        <v>0</v>
      </c>
      <c r="DJ25" s="312">
        <v>0</v>
      </c>
      <c r="DK25" s="312">
        <v>0</v>
      </c>
      <c r="DL25" s="312">
        <v>0</v>
      </c>
      <c r="DM25" s="312">
        <v>0</v>
      </c>
      <c r="DN25" s="312">
        <f t="shared" si="29"/>
        <v>0</v>
      </c>
      <c r="DO25" s="312">
        <v>0</v>
      </c>
      <c r="DP25" s="312">
        <v>0</v>
      </c>
      <c r="DQ25" s="312">
        <v>0</v>
      </c>
      <c r="DR25" s="312">
        <v>0</v>
      </c>
      <c r="DS25" s="312">
        <v>0</v>
      </c>
      <c r="DT25" s="312">
        <v>0</v>
      </c>
      <c r="DU25" s="312">
        <f t="shared" si="30"/>
        <v>0</v>
      </c>
      <c r="DV25" s="312">
        <v>0</v>
      </c>
      <c r="DW25" s="312">
        <v>0</v>
      </c>
      <c r="DX25" s="312">
        <v>0</v>
      </c>
      <c r="DY25" s="312">
        <v>0</v>
      </c>
      <c r="DZ25" s="312">
        <f t="shared" si="31"/>
        <v>0</v>
      </c>
      <c r="EA25" s="312">
        <f t="shared" si="32"/>
        <v>0</v>
      </c>
      <c r="EB25" s="312">
        <v>0</v>
      </c>
      <c r="EC25" s="312">
        <v>0</v>
      </c>
      <c r="ED25" s="312">
        <v>0</v>
      </c>
      <c r="EE25" s="312">
        <v>0</v>
      </c>
      <c r="EF25" s="312">
        <v>0</v>
      </c>
      <c r="EG25" s="312">
        <v>0</v>
      </c>
      <c r="EH25" s="312">
        <f t="shared" si="33"/>
        <v>0</v>
      </c>
      <c r="EI25" s="312">
        <v>0</v>
      </c>
      <c r="EJ25" s="312">
        <v>0</v>
      </c>
      <c r="EK25" s="312">
        <v>0</v>
      </c>
      <c r="EL25" s="312">
        <v>0</v>
      </c>
      <c r="EM25" s="312">
        <v>0</v>
      </c>
      <c r="EN25" s="312">
        <v>0</v>
      </c>
    </row>
    <row r="26" spans="1:144" s="282" customFormat="1" ht="12" customHeight="1">
      <c r="A26" s="277" t="s">
        <v>563</v>
      </c>
      <c r="B26" s="278" t="s">
        <v>600</v>
      </c>
      <c r="C26" s="277" t="s">
        <v>601</v>
      </c>
      <c r="D26" s="312">
        <f t="shared" si="5"/>
        <v>9102</v>
      </c>
      <c r="E26" s="312">
        <f t="shared" si="6"/>
        <v>7625</v>
      </c>
      <c r="F26" s="312">
        <f t="shared" si="7"/>
        <v>7588</v>
      </c>
      <c r="G26" s="312">
        <v>0</v>
      </c>
      <c r="H26" s="312">
        <v>7588</v>
      </c>
      <c r="I26" s="312">
        <v>0</v>
      </c>
      <c r="J26" s="312">
        <v>0</v>
      </c>
      <c r="K26" s="312">
        <v>0</v>
      </c>
      <c r="L26" s="312">
        <v>0</v>
      </c>
      <c r="M26" s="312">
        <f t="shared" si="8"/>
        <v>37</v>
      </c>
      <c r="N26" s="312">
        <v>0</v>
      </c>
      <c r="O26" s="312">
        <v>37</v>
      </c>
      <c r="P26" s="312">
        <v>0</v>
      </c>
      <c r="Q26" s="312">
        <v>0</v>
      </c>
      <c r="R26" s="312">
        <v>0</v>
      </c>
      <c r="S26" s="312">
        <v>0</v>
      </c>
      <c r="T26" s="312">
        <f t="shared" si="9"/>
        <v>253</v>
      </c>
      <c r="U26" s="312">
        <f t="shared" si="10"/>
        <v>220</v>
      </c>
      <c r="V26" s="312">
        <v>0</v>
      </c>
      <c r="W26" s="312">
        <v>0</v>
      </c>
      <c r="X26" s="312">
        <v>220</v>
      </c>
      <c r="Y26" s="312">
        <v>0</v>
      </c>
      <c r="Z26" s="312">
        <v>0</v>
      </c>
      <c r="AA26" s="312">
        <v>0</v>
      </c>
      <c r="AB26" s="312">
        <f t="shared" si="11"/>
        <v>33</v>
      </c>
      <c r="AC26" s="312">
        <v>0</v>
      </c>
      <c r="AD26" s="312">
        <v>0</v>
      </c>
      <c r="AE26" s="312">
        <v>33</v>
      </c>
      <c r="AF26" s="312">
        <v>0</v>
      </c>
      <c r="AG26" s="312">
        <v>0</v>
      </c>
      <c r="AH26" s="312">
        <v>0</v>
      </c>
      <c r="AI26" s="312">
        <f t="shared" si="12"/>
        <v>0</v>
      </c>
      <c r="AJ26" s="312">
        <f t="shared" si="13"/>
        <v>0</v>
      </c>
      <c r="AK26" s="312"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f t="shared" si="14"/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v>0</v>
      </c>
      <c r="AW26" s="312">
        <v>0</v>
      </c>
      <c r="AX26" s="312">
        <f t="shared" si="15"/>
        <v>0</v>
      </c>
      <c r="AY26" s="312">
        <f t="shared" si="16"/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>
        <v>0</v>
      </c>
      <c r="BF26" s="312">
        <f t="shared" si="17"/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v>0</v>
      </c>
      <c r="BM26" s="312">
        <f t="shared" si="18"/>
        <v>0</v>
      </c>
      <c r="BN26" s="312">
        <f t="shared" si="19"/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f t="shared" si="20"/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1"/>
        <v>0</v>
      </c>
      <c r="CC26" s="312">
        <f t="shared" si="22"/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3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f t="shared" si="24"/>
        <v>118</v>
      </c>
      <c r="CR26" s="312">
        <f t="shared" si="25"/>
        <v>118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118</v>
      </c>
      <c r="CY26" s="312">
        <f t="shared" si="26"/>
        <v>0</v>
      </c>
      <c r="CZ26" s="312">
        <v>0</v>
      </c>
      <c r="DA26" s="312">
        <v>0</v>
      </c>
      <c r="DB26" s="312">
        <v>0</v>
      </c>
      <c r="DC26" s="312">
        <v>0</v>
      </c>
      <c r="DD26" s="312">
        <v>0</v>
      </c>
      <c r="DE26" s="312">
        <v>0</v>
      </c>
      <c r="DF26" s="312">
        <f t="shared" si="27"/>
        <v>0</v>
      </c>
      <c r="DG26" s="312">
        <f t="shared" si="28"/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f t="shared" si="29"/>
        <v>0</v>
      </c>
      <c r="DO26" s="312">
        <v>0</v>
      </c>
      <c r="DP26" s="312">
        <v>0</v>
      </c>
      <c r="DQ26" s="312">
        <v>0</v>
      </c>
      <c r="DR26" s="312">
        <v>0</v>
      </c>
      <c r="DS26" s="312">
        <v>0</v>
      </c>
      <c r="DT26" s="312">
        <v>0</v>
      </c>
      <c r="DU26" s="312">
        <f t="shared" si="30"/>
        <v>1106</v>
      </c>
      <c r="DV26" s="312">
        <v>1106</v>
      </c>
      <c r="DW26" s="312">
        <v>0</v>
      </c>
      <c r="DX26" s="312">
        <v>0</v>
      </c>
      <c r="DY26" s="312">
        <v>0</v>
      </c>
      <c r="DZ26" s="312">
        <f t="shared" si="31"/>
        <v>0</v>
      </c>
      <c r="EA26" s="312">
        <f t="shared" si="32"/>
        <v>0</v>
      </c>
      <c r="EB26" s="312">
        <v>0</v>
      </c>
      <c r="EC26" s="312">
        <v>0</v>
      </c>
      <c r="ED26" s="312">
        <v>0</v>
      </c>
      <c r="EE26" s="312">
        <v>0</v>
      </c>
      <c r="EF26" s="312">
        <v>0</v>
      </c>
      <c r="EG26" s="312">
        <v>0</v>
      </c>
      <c r="EH26" s="312">
        <f t="shared" si="33"/>
        <v>0</v>
      </c>
      <c r="EI26" s="312">
        <v>0</v>
      </c>
      <c r="EJ26" s="312">
        <v>0</v>
      </c>
      <c r="EK26" s="312">
        <v>0</v>
      </c>
      <c r="EL26" s="312">
        <v>0</v>
      </c>
      <c r="EM26" s="312">
        <v>0</v>
      </c>
      <c r="EN26" s="312">
        <v>0</v>
      </c>
    </row>
    <row r="27" spans="1:144" s="282" customFormat="1" ht="12" customHeight="1">
      <c r="A27" s="277" t="s">
        <v>563</v>
      </c>
      <c r="B27" s="278" t="s">
        <v>602</v>
      </c>
      <c r="C27" s="277" t="s">
        <v>603</v>
      </c>
      <c r="D27" s="312">
        <f t="shared" si="5"/>
        <v>336</v>
      </c>
      <c r="E27" s="312">
        <f t="shared" si="6"/>
        <v>208</v>
      </c>
      <c r="F27" s="312">
        <f t="shared" si="7"/>
        <v>208</v>
      </c>
      <c r="G27" s="312">
        <v>0</v>
      </c>
      <c r="H27" s="312">
        <v>208</v>
      </c>
      <c r="I27" s="312">
        <v>0</v>
      </c>
      <c r="J27" s="312">
        <v>0</v>
      </c>
      <c r="K27" s="312">
        <v>0</v>
      </c>
      <c r="L27" s="312">
        <v>0</v>
      </c>
      <c r="M27" s="312">
        <f t="shared" si="8"/>
        <v>0</v>
      </c>
      <c r="N27" s="312">
        <v>0</v>
      </c>
      <c r="O27" s="312">
        <v>0</v>
      </c>
      <c r="P27" s="312">
        <v>0</v>
      </c>
      <c r="Q27" s="312">
        <v>0</v>
      </c>
      <c r="R27" s="312">
        <v>0</v>
      </c>
      <c r="S27" s="312">
        <v>0</v>
      </c>
      <c r="T27" s="312">
        <f t="shared" si="9"/>
        <v>29</v>
      </c>
      <c r="U27" s="312">
        <f t="shared" si="10"/>
        <v>29</v>
      </c>
      <c r="V27" s="312">
        <v>0</v>
      </c>
      <c r="W27" s="312">
        <v>0</v>
      </c>
      <c r="X27" s="312">
        <v>0</v>
      </c>
      <c r="Y27" s="312">
        <v>0</v>
      </c>
      <c r="Z27" s="312">
        <v>0</v>
      </c>
      <c r="AA27" s="312">
        <v>29</v>
      </c>
      <c r="AB27" s="312">
        <f t="shared" si="11"/>
        <v>0</v>
      </c>
      <c r="AC27" s="312">
        <v>0</v>
      </c>
      <c r="AD27" s="312">
        <v>0</v>
      </c>
      <c r="AE27" s="312">
        <v>0</v>
      </c>
      <c r="AF27" s="312">
        <v>0</v>
      </c>
      <c r="AG27" s="312">
        <v>0</v>
      </c>
      <c r="AH27" s="312">
        <v>0</v>
      </c>
      <c r="AI27" s="312">
        <f t="shared" si="12"/>
        <v>0</v>
      </c>
      <c r="AJ27" s="312">
        <f t="shared" si="13"/>
        <v>0</v>
      </c>
      <c r="AK27" s="312">
        <v>0</v>
      </c>
      <c r="AL27" s="312">
        <v>0</v>
      </c>
      <c r="AM27" s="312">
        <v>0</v>
      </c>
      <c r="AN27" s="312">
        <v>0</v>
      </c>
      <c r="AO27" s="312">
        <v>0</v>
      </c>
      <c r="AP27" s="312">
        <v>0</v>
      </c>
      <c r="AQ27" s="312">
        <f t="shared" si="14"/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v>0</v>
      </c>
      <c r="AW27" s="312">
        <v>0</v>
      </c>
      <c r="AX27" s="312">
        <f t="shared" si="15"/>
        <v>0</v>
      </c>
      <c r="AY27" s="312">
        <f t="shared" si="16"/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>
        <v>0</v>
      </c>
      <c r="BF27" s="312">
        <f t="shared" si="17"/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v>0</v>
      </c>
      <c r="BM27" s="312">
        <f t="shared" si="18"/>
        <v>0</v>
      </c>
      <c r="BN27" s="312">
        <f t="shared" si="19"/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f t="shared" si="20"/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1"/>
        <v>0</v>
      </c>
      <c r="CC27" s="312">
        <f t="shared" si="22"/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23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f t="shared" si="24"/>
        <v>99</v>
      </c>
      <c r="CR27" s="312">
        <f t="shared" si="25"/>
        <v>99</v>
      </c>
      <c r="CS27" s="312">
        <v>0</v>
      </c>
      <c r="CT27" s="312">
        <v>0</v>
      </c>
      <c r="CU27" s="312">
        <v>26</v>
      </c>
      <c r="CV27" s="312">
        <v>73</v>
      </c>
      <c r="CW27" s="312">
        <v>0</v>
      </c>
      <c r="CX27" s="312">
        <v>0</v>
      </c>
      <c r="CY27" s="312">
        <f t="shared" si="26"/>
        <v>0</v>
      </c>
      <c r="CZ27" s="312">
        <v>0</v>
      </c>
      <c r="DA27" s="312">
        <v>0</v>
      </c>
      <c r="DB27" s="312">
        <v>0</v>
      </c>
      <c r="DC27" s="312">
        <v>0</v>
      </c>
      <c r="DD27" s="312">
        <v>0</v>
      </c>
      <c r="DE27" s="312">
        <v>0</v>
      </c>
      <c r="DF27" s="312">
        <f t="shared" si="27"/>
        <v>0</v>
      </c>
      <c r="DG27" s="312">
        <f t="shared" si="28"/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f t="shared" si="29"/>
        <v>0</v>
      </c>
      <c r="DO27" s="312">
        <v>0</v>
      </c>
      <c r="DP27" s="312">
        <v>0</v>
      </c>
      <c r="DQ27" s="312">
        <v>0</v>
      </c>
      <c r="DR27" s="312">
        <v>0</v>
      </c>
      <c r="DS27" s="312">
        <v>0</v>
      </c>
      <c r="DT27" s="312">
        <v>0</v>
      </c>
      <c r="DU27" s="312">
        <f t="shared" si="30"/>
        <v>0</v>
      </c>
      <c r="DV27" s="312">
        <v>0</v>
      </c>
      <c r="DW27" s="312">
        <v>0</v>
      </c>
      <c r="DX27" s="312">
        <v>0</v>
      </c>
      <c r="DY27" s="312">
        <v>0</v>
      </c>
      <c r="DZ27" s="312">
        <f t="shared" si="31"/>
        <v>0</v>
      </c>
      <c r="EA27" s="312">
        <f t="shared" si="32"/>
        <v>0</v>
      </c>
      <c r="EB27" s="312">
        <v>0</v>
      </c>
      <c r="EC27" s="312">
        <v>0</v>
      </c>
      <c r="ED27" s="312">
        <v>0</v>
      </c>
      <c r="EE27" s="312">
        <v>0</v>
      </c>
      <c r="EF27" s="312">
        <v>0</v>
      </c>
      <c r="EG27" s="312">
        <v>0</v>
      </c>
      <c r="EH27" s="312">
        <f t="shared" si="33"/>
        <v>0</v>
      </c>
      <c r="EI27" s="312">
        <v>0</v>
      </c>
      <c r="EJ27" s="312">
        <v>0</v>
      </c>
      <c r="EK27" s="312">
        <v>0</v>
      </c>
      <c r="EL27" s="312">
        <v>0</v>
      </c>
      <c r="EM27" s="312">
        <v>0</v>
      </c>
      <c r="EN27" s="312">
        <v>0</v>
      </c>
    </row>
    <row r="28" spans="1:144" s="282" customFormat="1" ht="12" customHeight="1">
      <c r="A28" s="277" t="s">
        <v>563</v>
      </c>
      <c r="B28" s="278" t="s">
        <v>604</v>
      </c>
      <c r="C28" s="277" t="s">
        <v>605</v>
      </c>
      <c r="D28" s="312">
        <f t="shared" si="5"/>
        <v>1474</v>
      </c>
      <c r="E28" s="312">
        <f t="shared" si="6"/>
        <v>1364</v>
      </c>
      <c r="F28" s="312">
        <f t="shared" si="7"/>
        <v>1325</v>
      </c>
      <c r="G28" s="312">
        <v>0</v>
      </c>
      <c r="H28" s="312">
        <v>1320</v>
      </c>
      <c r="I28" s="312">
        <v>0</v>
      </c>
      <c r="J28" s="312">
        <v>0</v>
      </c>
      <c r="K28" s="312">
        <v>0</v>
      </c>
      <c r="L28" s="312">
        <v>5</v>
      </c>
      <c r="M28" s="312">
        <f t="shared" si="8"/>
        <v>39</v>
      </c>
      <c r="N28" s="312">
        <v>0</v>
      </c>
      <c r="O28" s="312">
        <v>34</v>
      </c>
      <c r="P28" s="312">
        <v>0</v>
      </c>
      <c r="Q28" s="312">
        <v>0</v>
      </c>
      <c r="R28" s="312">
        <v>0</v>
      </c>
      <c r="S28" s="312">
        <v>5</v>
      </c>
      <c r="T28" s="312">
        <f t="shared" si="9"/>
        <v>0</v>
      </c>
      <c r="U28" s="312">
        <f t="shared" si="10"/>
        <v>0</v>
      </c>
      <c r="V28" s="312">
        <v>0</v>
      </c>
      <c r="W28" s="312">
        <v>0</v>
      </c>
      <c r="X28" s="312">
        <v>0</v>
      </c>
      <c r="Y28" s="312">
        <v>0</v>
      </c>
      <c r="Z28" s="312">
        <v>0</v>
      </c>
      <c r="AA28" s="312">
        <v>0</v>
      </c>
      <c r="AB28" s="312">
        <f t="shared" si="11"/>
        <v>0</v>
      </c>
      <c r="AC28" s="312">
        <v>0</v>
      </c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f t="shared" si="12"/>
        <v>0</v>
      </c>
      <c r="AJ28" s="312">
        <f t="shared" si="13"/>
        <v>0</v>
      </c>
      <c r="AK28" s="312">
        <v>0</v>
      </c>
      <c r="AL28" s="312">
        <v>0</v>
      </c>
      <c r="AM28" s="312">
        <v>0</v>
      </c>
      <c r="AN28" s="312">
        <v>0</v>
      </c>
      <c r="AO28" s="312">
        <v>0</v>
      </c>
      <c r="AP28" s="312">
        <v>0</v>
      </c>
      <c r="AQ28" s="312">
        <f t="shared" si="14"/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v>0</v>
      </c>
      <c r="AW28" s="312">
        <v>0</v>
      </c>
      <c r="AX28" s="312">
        <f t="shared" si="15"/>
        <v>0</v>
      </c>
      <c r="AY28" s="312">
        <f t="shared" si="16"/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v>0</v>
      </c>
      <c r="BE28" s="312">
        <v>0</v>
      </c>
      <c r="BF28" s="312">
        <f t="shared" si="17"/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v>0</v>
      </c>
      <c r="BM28" s="312">
        <f t="shared" si="18"/>
        <v>0</v>
      </c>
      <c r="BN28" s="312">
        <f t="shared" si="19"/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v>0</v>
      </c>
      <c r="BU28" s="312">
        <f t="shared" si="20"/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21"/>
        <v>0</v>
      </c>
      <c r="CC28" s="312">
        <f t="shared" si="22"/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23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f t="shared" si="24"/>
        <v>97</v>
      </c>
      <c r="CR28" s="312">
        <f t="shared" si="25"/>
        <v>95</v>
      </c>
      <c r="CS28" s="312">
        <v>0</v>
      </c>
      <c r="CT28" s="312">
        <v>0</v>
      </c>
      <c r="CU28" s="312">
        <v>51</v>
      </c>
      <c r="CV28" s="312">
        <v>38</v>
      </c>
      <c r="CW28" s="312">
        <v>0</v>
      </c>
      <c r="CX28" s="312">
        <v>6</v>
      </c>
      <c r="CY28" s="312">
        <f t="shared" si="26"/>
        <v>2</v>
      </c>
      <c r="CZ28" s="312">
        <v>0</v>
      </c>
      <c r="DA28" s="312">
        <v>0</v>
      </c>
      <c r="DB28" s="312">
        <v>1</v>
      </c>
      <c r="DC28" s="312">
        <v>0</v>
      </c>
      <c r="DD28" s="312">
        <v>0</v>
      </c>
      <c r="DE28" s="312">
        <v>1</v>
      </c>
      <c r="DF28" s="312">
        <f t="shared" si="27"/>
        <v>0</v>
      </c>
      <c r="DG28" s="312">
        <f t="shared" si="28"/>
        <v>0</v>
      </c>
      <c r="DH28" s="312">
        <v>0</v>
      </c>
      <c r="DI28" s="312">
        <v>0</v>
      </c>
      <c r="DJ28" s="312">
        <v>0</v>
      </c>
      <c r="DK28" s="312">
        <v>0</v>
      </c>
      <c r="DL28" s="312">
        <v>0</v>
      </c>
      <c r="DM28" s="312">
        <v>0</v>
      </c>
      <c r="DN28" s="312">
        <f t="shared" si="29"/>
        <v>0</v>
      </c>
      <c r="DO28" s="312">
        <v>0</v>
      </c>
      <c r="DP28" s="312">
        <v>0</v>
      </c>
      <c r="DQ28" s="312">
        <v>0</v>
      </c>
      <c r="DR28" s="312">
        <v>0</v>
      </c>
      <c r="DS28" s="312">
        <v>0</v>
      </c>
      <c r="DT28" s="312">
        <v>0</v>
      </c>
      <c r="DU28" s="312">
        <f t="shared" si="30"/>
        <v>13</v>
      </c>
      <c r="DV28" s="312">
        <v>0</v>
      </c>
      <c r="DW28" s="312">
        <v>0</v>
      </c>
      <c r="DX28" s="312">
        <v>13</v>
      </c>
      <c r="DY28" s="312">
        <v>0</v>
      </c>
      <c r="DZ28" s="312">
        <f t="shared" si="31"/>
        <v>0</v>
      </c>
      <c r="EA28" s="312">
        <f t="shared" si="32"/>
        <v>0</v>
      </c>
      <c r="EB28" s="312">
        <v>0</v>
      </c>
      <c r="EC28" s="312">
        <v>0</v>
      </c>
      <c r="ED28" s="312">
        <v>0</v>
      </c>
      <c r="EE28" s="312">
        <v>0</v>
      </c>
      <c r="EF28" s="312">
        <v>0</v>
      </c>
      <c r="EG28" s="312">
        <v>0</v>
      </c>
      <c r="EH28" s="312">
        <f t="shared" si="33"/>
        <v>0</v>
      </c>
      <c r="EI28" s="312">
        <v>0</v>
      </c>
      <c r="EJ28" s="312">
        <v>0</v>
      </c>
      <c r="EK28" s="312">
        <v>0</v>
      </c>
      <c r="EL28" s="312">
        <v>0</v>
      </c>
      <c r="EM28" s="312">
        <v>0</v>
      </c>
      <c r="EN28" s="312">
        <v>0</v>
      </c>
    </row>
    <row r="29" spans="1:144" s="282" customFormat="1" ht="12" customHeight="1">
      <c r="A29" s="277" t="s">
        <v>563</v>
      </c>
      <c r="B29" s="278" t="s">
        <v>606</v>
      </c>
      <c r="C29" s="277" t="s">
        <v>607</v>
      </c>
      <c r="D29" s="312">
        <f t="shared" si="5"/>
        <v>3495</v>
      </c>
      <c r="E29" s="312">
        <f t="shared" si="6"/>
        <v>3251</v>
      </c>
      <c r="F29" s="312">
        <f t="shared" si="7"/>
        <v>3116</v>
      </c>
      <c r="G29" s="312">
        <v>0</v>
      </c>
      <c r="H29" s="312">
        <v>3116</v>
      </c>
      <c r="I29" s="312">
        <v>0</v>
      </c>
      <c r="J29" s="312">
        <v>0</v>
      </c>
      <c r="K29" s="312">
        <v>0</v>
      </c>
      <c r="L29" s="312">
        <v>0</v>
      </c>
      <c r="M29" s="312">
        <f t="shared" si="8"/>
        <v>135</v>
      </c>
      <c r="N29" s="312">
        <v>0</v>
      </c>
      <c r="O29" s="312">
        <v>128</v>
      </c>
      <c r="P29" s="312">
        <v>0</v>
      </c>
      <c r="Q29" s="312">
        <v>0</v>
      </c>
      <c r="R29" s="312">
        <v>0</v>
      </c>
      <c r="S29" s="312">
        <v>7</v>
      </c>
      <c r="T29" s="312">
        <f t="shared" si="9"/>
        <v>0</v>
      </c>
      <c r="U29" s="312">
        <f t="shared" si="10"/>
        <v>0</v>
      </c>
      <c r="V29" s="312">
        <v>0</v>
      </c>
      <c r="W29" s="312">
        <v>0</v>
      </c>
      <c r="X29" s="312">
        <v>0</v>
      </c>
      <c r="Y29" s="312">
        <v>0</v>
      </c>
      <c r="Z29" s="312">
        <v>0</v>
      </c>
      <c r="AA29" s="312">
        <v>0</v>
      </c>
      <c r="AB29" s="312">
        <f t="shared" si="11"/>
        <v>0</v>
      </c>
      <c r="AC29" s="312">
        <v>0</v>
      </c>
      <c r="AD29" s="312">
        <v>0</v>
      </c>
      <c r="AE29" s="312">
        <v>0</v>
      </c>
      <c r="AF29" s="312">
        <v>0</v>
      </c>
      <c r="AG29" s="312">
        <v>0</v>
      </c>
      <c r="AH29" s="312">
        <v>0</v>
      </c>
      <c r="AI29" s="312">
        <f t="shared" si="12"/>
        <v>0</v>
      </c>
      <c r="AJ29" s="312">
        <f t="shared" si="13"/>
        <v>0</v>
      </c>
      <c r="AK29" s="312">
        <v>0</v>
      </c>
      <c r="AL29" s="312">
        <v>0</v>
      </c>
      <c r="AM29" s="312">
        <v>0</v>
      </c>
      <c r="AN29" s="312">
        <v>0</v>
      </c>
      <c r="AO29" s="312">
        <v>0</v>
      </c>
      <c r="AP29" s="312">
        <v>0</v>
      </c>
      <c r="AQ29" s="312">
        <f t="shared" si="14"/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v>0</v>
      </c>
      <c r="AW29" s="312">
        <v>0</v>
      </c>
      <c r="AX29" s="312">
        <f t="shared" si="15"/>
        <v>0</v>
      </c>
      <c r="AY29" s="312">
        <f t="shared" si="16"/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v>0</v>
      </c>
      <c r="BE29" s="312">
        <v>0</v>
      </c>
      <c r="BF29" s="312">
        <f t="shared" si="17"/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v>0</v>
      </c>
      <c r="BM29" s="312">
        <f t="shared" si="18"/>
        <v>0</v>
      </c>
      <c r="BN29" s="312">
        <f t="shared" si="19"/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f t="shared" si="20"/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21"/>
        <v>0</v>
      </c>
      <c r="CC29" s="312">
        <f t="shared" si="22"/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23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f t="shared" si="24"/>
        <v>213</v>
      </c>
      <c r="CR29" s="312">
        <f t="shared" si="25"/>
        <v>204</v>
      </c>
      <c r="CS29" s="312">
        <v>0</v>
      </c>
      <c r="CT29" s="312">
        <v>0</v>
      </c>
      <c r="CU29" s="312">
        <v>101</v>
      </c>
      <c r="CV29" s="312">
        <v>103</v>
      </c>
      <c r="CW29" s="312">
        <v>0</v>
      </c>
      <c r="CX29" s="312">
        <v>0</v>
      </c>
      <c r="CY29" s="312">
        <f t="shared" si="26"/>
        <v>9</v>
      </c>
      <c r="CZ29" s="312">
        <v>0</v>
      </c>
      <c r="DA29" s="312">
        <v>0</v>
      </c>
      <c r="DB29" s="312">
        <v>8</v>
      </c>
      <c r="DC29" s="312">
        <v>0</v>
      </c>
      <c r="DD29" s="312">
        <v>0</v>
      </c>
      <c r="DE29" s="312">
        <v>1</v>
      </c>
      <c r="DF29" s="312">
        <f t="shared" si="27"/>
        <v>0</v>
      </c>
      <c r="DG29" s="312">
        <f t="shared" si="28"/>
        <v>0</v>
      </c>
      <c r="DH29" s="312">
        <v>0</v>
      </c>
      <c r="DI29" s="312">
        <v>0</v>
      </c>
      <c r="DJ29" s="312">
        <v>0</v>
      </c>
      <c r="DK29" s="312">
        <v>0</v>
      </c>
      <c r="DL29" s="312">
        <v>0</v>
      </c>
      <c r="DM29" s="312">
        <v>0</v>
      </c>
      <c r="DN29" s="312">
        <f t="shared" si="29"/>
        <v>0</v>
      </c>
      <c r="DO29" s="312">
        <v>0</v>
      </c>
      <c r="DP29" s="312">
        <v>0</v>
      </c>
      <c r="DQ29" s="312">
        <v>0</v>
      </c>
      <c r="DR29" s="312">
        <v>0</v>
      </c>
      <c r="DS29" s="312">
        <v>0</v>
      </c>
      <c r="DT29" s="312">
        <v>0</v>
      </c>
      <c r="DU29" s="312">
        <f t="shared" si="30"/>
        <v>31</v>
      </c>
      <c r="DV29" s="312">
        <v>0</v>
      </c>
      <c r="DW29" s="312">
        <v>0</v>
      </c>
      <c r="DX29" s="312">
        <v>31</v>
      </c>
      <c r="DY29" s="312">
        <v>0</v>
      </c>
      <c r="DZ29" s="312">
        <f t="shared" si="31"/>
        <v>0</v>
      </c>
      <c r="EA29" s="312">
        <f t="shared" si="32"/>
        <v>0</v>
      </c>
      <c r="EB29" s="312">
        <v>0</v>
      </c>
      <c r="EC29" s="312">
        <v>0</v>
      </c>
      <c r="ED29" s="312">
        <v>0</v>
      </c>
      <c r="EE29" s="312">
        <v>0</v>
      </c>
      <c r="EF29" s="312">
        <v>0</v>
      </c>
      <c r="EG29" s="312">
        <v>0</v>
      </c>
      <c r="EH29" s="312">
        <f t="shared" si="33"/>
        <v>0</v>
      </c>
      <c r="EI29" s="312">
        <v>0</v>
      </c>
      <c r="EJ29" s="312">
        <v>0</v>
      </c>
      <c r="EK29" s="312">
        <v>0</v>
      </c>
      <c r="EL29" s="312">
        <v>0</v>
      </c>
      <c r="EM29" s="312">
        <v>0</v>
      </c>
      <c r="EN29" s="312">
        <v>0</v>
      </c>
    </row>
    <row r="30" spans="1:144" s="282" customFormat="1" ht="12" customHeight="1">
      <c r="A30" s="277" t="s">
        <v>563</v>
      </c>
      <c r="B30" s="278" t="s">
        <v>608</v>
      </c>
      <c r="C30" s="277" t="s">
        <v>609</v>
      </c>
      <c r="D30" s="312">
        <f t="shared" si="5"/>
        <v>4588</v>
      </c>
      <c r="E30" s="312">
        <f t="shared" si="6"/>
        <v>4143</v>
      </c>
      <c r="F30" s="312">
        <f t="shared" si="7"/>
        <v>2765</v>
      </c>
      <c r="G30" s="312">
        <v>0</v>
      </c>
      <c r="H30" s="312">
        <v>2765</v>
      </c>
      <c r="I30" s="312">
        <v>0</v>
      </c>
      <c r="J30" s="312">
        <v>0</v>
      </c>
      <c r="K30" s="312">
        <v>0</v>
      </c>
      <c r="L30" s="312">
        <v>0</v>
      </c>
      <c r="M30" s="312">
        <f t="shared" si="8"/>
        <v>1378</v>
      </c>
      <c r="N30" s="312">
        <v>0</v>
      </c>
      <c r="O30" s="312">
        <v>1363</v>
      </c>
      <c r="P30" s="312">
        <v>0</v>
      </c>
      <c r="Q30" s="312">
        <v>0</v>
      </c>
      <c r="R30" s="312">
        <v>0</v>
      </c>
      <c r="S30" s="312">
        <v>15</v>
      </c>
      <c r="T30" s="312">
        <f t="shared" si="9"/>
        <v>0</v>
      </c>
      <c r="U30" s="312">
        <f t="shared" si="10"/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v>0</v>
      </c>
      <c r="AA30" s="312">
        <v>0</v>
      </c>
      <c r="AB30" s="312">
        <f t="shared" si="11"/>
        <v>0</v>
      </c>
      <c r="AC30" s="312">
        <v>0</v>
      </c>
      <c r="AD30" s="312">
        <v>0</v>
      </c>
      <c r="AE30" s="312">
        <v>0</v>
      </c>
      <c r="AF30" s="312">
        <v>0</v>
      </c>
      <c r="AG30" s="312">
        <v>0</v>
      </c>
      <c r="AH30" s="312">
        <v>0</v>
      </c>
      <c r="AI30" s="312">
        <f t="shared" si="12"/>
        <v>0</v>
      </c>
      <c r="AJ30" s="312">
        <f t="shared" si="13"/>
        <v>0</v>
      </c>
      <c r="AK30" s="312">
        <v>0</v>
      </c>
      <c r="AL30" s="312">
        <v>0</v>
      </c>
      <c r="AM30" s="312">
        <v>0</v>
      </c>
      <c r="AN30" s="312">
        <v>0</v>
      </c>
      <c r="AO30" s="312">
        <v>0</v>
      </c>
      <c r="AP30" s="312">
        <v>0</v>
      </c>
      <c r="AQ30" s="312">
        <f t="shared" si="14"/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v>0</v>
      </c>
      <c r="AW30" s="312">
        <v>0</v>
      </c>
      <c r="AX30" s="312">
        <f t="shared" si="15"/>
        <v>0</v>
      </c>
      <c r="AY30" s="312">
        <f t="shared" si="16"/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v>0</v>
      </c>
      <c r="BE30" s="312">
        <v>0</v>
      </c>
      <c r="BF30" s="312">
        <f t="shared" si="17"/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v>0</v>
      </c>
      <c r="BM30" s="312">
        <f t="shared" si="18"/>
        <v>0</v>
      </c>
      <c r="BN30" s="312">
        <f t="shared" si="19"/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f t="shared" si="20"/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21"/>
        <v>0</v>
      </c>
      <c r="CC30" s="312">
        <f t="shared" si="22"/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23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f t="shared" si="24"/>
        <v>439</v>
      </c>
      <c r="CR30" s="312">
        <f t="shared" si="25"/>
        <v>313</v>
      </c>
      <c r="CS30" s="312">
        <v>0</v>
      </c>
      <c r="CT30" s="312">
        <v>0</v>
      </c>
      <c r="CU30" s="312">
        <v>313</v>
      </c>
      <c r="CV30" s="312">
        <v>0</v>
      </c>
      <c r="CW30" s="312">
        <v>0</v>
      </c>
      <c r="CX30" s="312">
        <v>0</v>
      </c>
      <c r="CY30" s="312">
        <f t="shared" si="26"/>
        <v>126</v>
      </c>
      <c r="CZ30" s="312">
        <v>0</v>
      </c>
      <c r="DA30" s="312">
        <v>0</v>
      </c>
      <c r="DB30" s="312">
        <v>126</v>
      </c>
      <c r="DC30" s="312">
        <v>0</v>
      </c>
      <c r="DD30" s="312">
        <v>0</v>
      </c>
      <c r="DE30" s="312">
        <v>0</v>
      </c>
      <c r="DF30" s="312">
        <f t="shared" si="27"/>
        <v>0</v>
      </c>
      <c r="DG30" s="312">
        <f t="shared" si="28"/>
        <v>0</v>
      </c>
      <c r="DH30" s="312">
        <v>0</v>
      </c>
      <c r="DI30" s="312">
        <v>0</v>
      </c>
      <c r="DJ30" s="312">
        <v>0</v>
      </c>
      <c r="DK30" s="312">
        <v>0</v>
      </c>
      <c r="DL30" s="312">
        <v>0</v>
      </c>
      <c r="DM30" s="312">
        <v>0</v>
      </c>
      <c r="DN30" s="312">
        <f t="shared" si="29"/>
        <v>0</v>
      </c>
      <c r="DO30" s="312">
        <v>0</v>
      </c>
      <c r="DP30" s="312">
        <v>0</v>
      </c>
      <c r="DQ30" s="312">
        <v>0</v>
      </c>
      <c r="DR30" s="312">
        <v>0</v>
      </c>
      <c r="DS30" s="312">
        <v>0</v>
      </c>
      <c r="DT30" s="312">
        <v>0</v>
      </c>
      <c r="DU30" s="312">
        <f t="shared" si="30"/>
        <v>6</v>
      </c>
      <c r="DV30" s="312">
        <v>6</v>
      </c>
      <c r="DW30" s="312">
        <v>0</v>
      </c>
      <c r="DX30" s="312">
        <v>0</v>
      </c>
      <c r="DY30" s="312">
        <v>0</v>
      </c>
      <c r="DZ30" s="312">
        <f t="shared" si="31"/>
        <v>0</v>
      </c>
      <c r="EA30" s="312">
        <f t="shared" si="32"/>
        <v>0</v>
      </c>
      <c r="EB30" s="312">
        <v>0</v>
      </c>
      <c r="EC30" s="312">
        <v>0</v>
      </c>
      <c r="ED30" s="312">
        <v>0</v>
      </c>
      <c r="EE30" s="312">
        <v>0</v>
      </c>
      <c r="EF30" s="312">
        <v>0</v>
      </c>
      <c r="EG30" s="312">
        <v>0</v>
      </c>
      <c r="EH30" s="312">
        <f t="shared" si="33"/>
        <v>0</v>
      </c>
      <c r="EI30" s="312">
        <v>0</v>
      </c>
      <c r="EJ30" s="312">
        <v>0</v>
      </c>
      <c r="EK30" s="312">
        <v>0</v>
      </c>
      <c r="EL30" s="312">
        <v>0</v>
      </c>
      <c r="EM30" s="312">
        <v>0</v>
      </c>
      <c r="EN30" s="312">
        <v>0</v>
      </c>
    </row>
    <row r="31" spans="1:144" s="282" customFormat="1" ht="12" customHeight="1">
      <c r="A31" s="277" t="s">
        <v>563</v>
      </c>
      <c r="B31" s="278" t="s">
        <v>610</v>
      </c>
      <c r="C31" s="277" t="s">
        <v>611</v>
      </c>
      <c r="D31" s="312">
        <f t="shared" si="5"/>
        <v>1043</v>
      </c>
      <c r="E31" s="312">
        <f t="shared" si="6"/>
        <v>721</v>
      </c>
      <c r="F31" s="312">
        <f t="shared" si="7"/>
        <v>721</v>
      </c>
      <c r="G31" s="312">
        <v>0</v>
      </c>
      <c r="H31" s="312">
        <v>721</v>
      </c>
      <c r="I31" s="312">
        <v>0</v>
      </c>
      <c r="J31" s="312">
        <v>0</v>
      </c>
      <c r="K31" s="312">
        <v>0</v>
      </c>
      <c r="L31" s="312">
        <v>0</v>
      </c>
      <c r="M31" s="312">
        <f t="shared" si="8"/>
        <v>0</v>
      </c>
      <c r="N31" s="312">
        <v>0</v>
      </c>
      <c r="O31" s="312">
        <v>0</v>
      </c>
      <c r="P31" s="312">
        <v>0</v>
      </c>
      <c r="Q31" s="312">
        <v>0</v>
      </c>
      <c r="R31" s="312">
        <v>0</v>
      </c>
      <c r="S31" s="312">
        <v>0</v>
      </c>
      <c r="T31" s="312">
        <f t="shared" si="9"/>
        <v>104</v>
      </c>
      <c r="U31" s="312">
        <f t="shared" si="10"/>
        <v>104</v>
      </c>
      <c r="V31" s="312">
        <v>0</v>
      </c>
      <c r="W31" s="312">
        <v>0</v>
      </c>
      <c r="X31" s="312">
        <v>0</v>
      </c>
      <c r="Y31" s="312">
        <v>0</v>
      </c>
      <c r="Z31" s="312">
        <v>0</v>
      </c>
      <c r="AA31" s="312">
        <v>104</v>
      </c>
      <c r="AB31" s="312">
        <f t="shared" si="11"/>
        <v>0</v>
      </c>
      <c r="AC31" s="312">
        <v>0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f t="shared" si="12"/>
        <v>0</v>
      </c>
      <c r="AJ31" s="312">
        <f t="shared" si="13"/>
        <v>0</v>
      </c>
      <c r="AK31" s="312">
        <v>0</v>
      </c>
      <c r="AL31" s="312">
        <v>0</v>
      </c>
      <c r="AM31" s="312">
        <v>0</v>
      </c>
      <c r="AN31" s="312">
        <v>0</v>
      </c>
      <c r="AO31" s="312">
        <v>0</v>
      </c>
      <c r="AP31" s="312">
        <v>0</v>
      </c>
      <c r="AQ31" s="312">
        <f t="shared" si="14"/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v>0</v>
      </c>
      <c r="AW31" s="312">
        <v>0</v>
      </c>
      <c r="AX31" s="312">
        <f t="shared" si="15"/>
        <v>0</v>
      </c>
      <c r="AY31" s="312">
        <f t="shared" si="16"/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v>0</v>
      </c>
      <c r="BE31" s="312">
        <v>0</v>
      </c>
      <c r="BF31" s="312">
        <f t="shared" si="17"/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v>0</v>
      </c>
      <c r="BM31" s="312">
        <f t="shared" si="18"/>
        <v>0</v>
      </c>
      <c r="BN31" s="312">
        <f t="shared" si="19"/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v>0</v>
      </c>
      <c r="BU31" s="312">
        <f t="shared" si="20"/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21"/>
        <v>0</v>
      </c>
      <c r="CC31" s="312">
        <f t="shared" si="22"/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23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f t="shared" si="24"/>
        <v>218</v>
      </c>
      <c r="CR31" s="312">
        <f t="shared" si="25"/>
        <v>218</v>
      </c>
      <c r="CS31" s="312">
        <v>0</v>
      </c>
      <c r="CT31" s="312">
        <v>0</v>
      </c>
      <c r="CU31" s="312">
        <v>103</v>
      </c>
      <c r="CV31" s="312">
        <v>115</v>
      </c>
      <c r="CW31" s="312">
        <v>0</v>
      </c>
      <c r="CX31" s="312">
        <v>0</v>
      </c>
      <c r="CY31" s="312">
        <f t="shared" si="26"/>
        <v>0</v>
      </c>
      <c r="CZ31" s="312">
        <v>0</v>
      </c>
      <c r="DA31" s="312">
        <v>0</v>
      </c>
      <c r="DB31" s="312">
        <v>0</v>
      </c>
      <c r="DC31" s="312">
        <v>0</v>
      </c>
      <c r="DD31" s="312">
        <v>0</v>
      </c>
      <c r="DE31" s="312">
        <v>0</v>
      </c>
      <c r="DF31" s="312">
        <f t="shared" si="27"/>
        <v>0</v>
      </c>
      <c r="DG31" s="312">
        <f t="shared" si="28"/>
        <v>0</v>
      </c>
      <c r="DH31" s="312">
        <v>0</v>
      </c>
      <c r="DI31" s="312">
        <v>0</v>
      </c>
      <c r="DJ31" s="312">
        <v>0</v>
      </c>
      <c r="DK31" s="312">
        <v>0</v>
      </c>
      <c r="DL31" s="312">
        <v>0</v>
      </c>
      <c r="DM31" s="312">
        <v>0</v>
      </c>
      <c r="DN31" s="312">
        <f t="shared" si="29"/>
        <v>0</v>
      </c>
      <c r="DO31" s="312">
        <v>0</v>
      </c>
      <c r="DP31" s="312">
        <v>0</v>
      </c>
      <c r="DQ31" s="312">
        <v>0</v>
      </c>
      <c r="DR31" s="312">
        <v>0</v>
      </c>
      <c r="DS31" s="312">
        <v>0</v>
      </c>
      <c r="DT31" s="312">
        <v>0</v>
      </c>
      <c r="DU31" s="312">
        <f t="shared" si="30"/>
        <v>0</v>
      </c>
      <c r="DV31" s="312">
        <v>0</v>
      </c>
      <c r="DW31" s="312">
        <v>0</v>
      </c>
      <c r="DX31" s="312">
        <v>0</v>
      </c>
      <c r="DY31" s="312">
        <v>0</v>
      </c>
      <c r="DZ31" s="312">
        <f t="shared" si="31"/>
        <v>0</v>
      </c>
      <c r="EA31" s="312">
        <f t="shared" si="32"/>
        <v>0</v>
      </c>
      <c r="EB31" s="312">
        <v>0</v>
      </c>
      <c r="EC31" s="312">
        <v>0</v>
      </c>
      <c r="ED31" s="312">
        <v>0</v>
      </c>
      <c r="EE31" s="312">
        <v>0</v>
      </c>
      <c r="EF31" s="312">
        <v>0</v>
      </c>
      <c r="EG31" s="312">
        <v>0</v>
      </c>
      <c r="EH31" s="312">
        <f t="shared" si="33"/>
        <v>0</v>
      </c>
      <c r="EI31" s="312">
        <v>0</v>
      </c>
      <c r="EJ31" s="312">
        <v>0</v>
      </c>
      <c r="EK31" s="312">
        <v>0</v>
      </c>
      <c r="EL31" s="312">
        <v>0</v>
      </c>
      <c r="EM31" s="312">
        <v>0</v>
      </c>
      <c r="EN31" s="312">
        <v>0</v>
      </c>
    </row>
    <row r="32" spans="1:144" s="282" customFormat="1" ht="12" customHeight="1">
      <c r="A32" s="277" t="s">
        <v>563</v>
      </c>
      <c r="B32" s="278" t="s">
        <v>612</v>
      </c>
      <c r="C32" s="277" t="s">
        <v>613</v>
      </c>
      <c r="D32" s="312">
        <f t="shared" si="5"/>
        <v>12594</v>
      </c>
      <c r="E32" s="312">
        <f t="shared" si="6"/>
        <v>10815</v>
      </c>
      <c r="F32" s="312">
        <f t="shared" si="7"/>
        <v>10738</v>
      </c>
      <c r="G32" s="312">
        <v>0</v>
      </c>
      <c r="H32" s="312">
        <v>10738</v>
      </c>
      <c r="I32" s="312">
        <v>0</v>
      </c>
      <c r="J32" s="312">
        <v>0</v>
      </c>
      <c r="K32" s="312">
        <v>0</v>
      </c>
      <c r="L32" s="312">
        <v>0</v>
      </c>
      <c r="M32" s="312">
        <f t="shared" si="8"/>
        <v>77</v>
      </c>
      <c r="N32" s="312">
        <v>0</v>
      </c>
      <c r="O32" s="312">
        <v>77</v>
      </c>
      <c r="P32" s="312">
        <v>0</v>
      </c>
      <c r="Q32" s="312">
        <v>0</v>
      </c>
      <c r="R32" s="312">
        <v>0</v>
      </c>
      <c r="S32" s="312">
        <v>0</v>
      </c>
      <c r="T32" s="312">
        <f t="shared" si="9"/>
        <v>711</v>
      </c>
      <c r="U32" s="312">
        <f t="shared" si="10"/>
        <v>90</v>
      </c>
      <c r="V32" s="312">
        <v>0</v>
      </c>
      <c r="W32" s="312">
        <v>0</v>
      </c>
      <c r="X32" s="312">
        <v>0</v>
      </c>
      <c r="Y32" s="312">
        <v>0</v>
      </c>
      <c r="Z32" s="312">
        <v>0</v>
      </c>
      <c r="AA32" s="312">
        <v>90</v>
      </c>
      <c r="AB32" s="312">
        <f t="shared" si="11"/>
        <v>621</v>
      </c>
      <c r="AC32" s="312">
        <v>0</v>
      </c>
      <c r="AD32" s="312">
        <v>0</v>
      </c>
      <c r="AE32" s="312">
        <v>0</v>
      </c>
      <c r="AF32" s="312">
        <v>0</v>
      </c>
      <c r="AG32" s="312">
        <v>0</v>
      </c>
      <c r="AH32" s="312">
        <v>621</v>
      </c>
      <c r="AI32" s="312">
        <f t="shared" si="12"/>
        <v>0</v>
      </c>
      <c r="AJ32" s="312">
        <f t="shared" si="13"/>
        <v>0</v>
      </c>
      <c r="AK32" s="312">
        <v>0</v>
      </c>
      <c r="AL32" s="312">
        <v>0</v>
      </c>
      <c r="AM32" s="312">
        <v>0</v>
      </c>
      <c r="AN32" s="312">
        <v>0</v>
      </c>
      <c r="AO32" s="312">
        <v>0</v>
      </c>
      <c r="AP32" s="312">
        <v>0</v>
      </c>
      <c r="AQ32" s="312">
        <f t="shared" si="14"/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v>0</v>
      </c>
      <c r="AW32" s="312">
        <v>0</v>
      </c>
      <c r="AX32" s="312">
        <f t="shared" si="15"/>
        <v>0</v>
      </c>
      <c r="AY32" s="312">
        <f t="shared" si="16"/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v>0</v>
      </c>
      <c r="BE32" s="312">
        <v>0</v>
      </c>
      <c r="BF32" s="312">
        <f t="shared" si="17"/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v>0</v>
      </c>
      <c r="BM32" s="312">
        <f t="shared" si="18"/>
        <v>0</v>
      </c>
      <c r="BN32" s="312">
        <f t="shared" si="19"/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v>0</v>
      </c>
      <c r="BU32" s="312">
        <f t="shared" si="20"/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21"/>
        <v>0</v>
      </c>
      <c r="CC32" s="312">
        <f t="shared" si="22"/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23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f t="shared" si="24"/>
        <v>966</v>
      </c>
      <c r="CR32" s="312">
        <f t="shared" si="25"/>
        <v>706</v>
      </c>
      <c r="CS32" s="312">
        <v>0</v>
      </c>
      <c r="CT32" s="312">
        <v>0</v>
      </c>
      <c r="CU32" s="312">
        <v>706</v>
      </c>
      <c r="CV32" s="312">
        <v>0</v>
      </c>
      <c r="CW32" s="312">
        <v>0</v>
      </c>
      <c r="CX32" s="312">
        <v>0</v>
      </c>
      <c r="CY32" s="312">
        <f t="shared" si="26"/>
        <v>260</v>
      </c>
      <c r="CZ32" s="312">
        <v>0</v>
      </c>
      <c r="DA32" s="312">
        <v>0</v>
      </c>
      <c r="DB32" s="312">
        <v>76</v>
      </c>
      <c r="DC32" s="312">
        <v>184</v>
      </c>
      <c r="DD32" s="312">
        <v>0</v>
      </c>
      <c r="DE32" s="312">
        <v>0</v>
      </c>
      <c r="DF32" s="312">
        <f t="shared" si="27"/>
        <v>0</v>
      </c>
      <c r="DG32" s="312">
        <f t="shared" si="28"/>
        <v>0</v>
      </c>
      <c r="DH32" s="312">
        <v>0</v>
      </c>
      <c r="DI32" s="312">
        <v>0</v>
      </c>
      <c r="DJ32" s="312">
        <v>0</v>
      </c>
      <c r="DK32" s="312">
        <v>0</v>
      </c>
      <c r="DL32" s="312">
        <v>0</v>
      </c>
      <c r="DM32" s="312">
        <v>0</v>
      </c>
      <c r="DN32" s="312">
        <f t="shared" si="29"/>
        <v>0</v>
      </c>
      <c r="DO32" s="312">
        <v>0</v>
      </c>
      <c r="DP32" s="312">
        <v>0</v>
      </c>
      <c r="DQ32" s="312">
        <v>0</v>
      </c>
      <c r="DR32" s="312">
        <v>0</v>
      </c>
      <c r="DS32" s="312">
        <v>0</v>
      </c>
      <c r="DT32" s="312">
        <v>0</v>
      </c>
      <c r="DU32" s="312">
        <f t="shared" si="30"/>
        <v>102</v>
      </c>
      <c r="DV32" s="312">
        <v>0</v>
      </c>
      <c r="DW32" s="312">
        <v>0</v>
      </c>
      <c r="DX32" s="312">
        <v>102</v>
      </c>
      <c r="DY32" s="312">
        <v>0</v>
      </c>
      <c r="DZ32" s="312">
        <f t="shared" si="31"/>
        <v>0</v>
      </c>
      <c r="EA32" s="312">
        <f t="shared" si="32"/>
        <v>0</v>
      </c>
      <c r="EB32" s="312">
        <v>0</v>
      </c>
      <c r="EC32" s="312">
        <v>0</v>
      </c>
      <c r="ED32" s="312">
        <v>0</v>
      </c>
      <c r="EE32" s="312">
        <v>0</v>
      </c>
      <c r="EF32" s="312">
        <v>0</v>
      </c>
      <c r="EG32" s="312">
        <v>0</v>
      </c>
      <c r="EH32" s="312">
        <f t="shared" si="33"/>
        <v>0</v>
      </c>
      <c r="EI32" s="312">
        <v>0</v>
      </c>
      <c r="EJ32" s="312">
        <v>0</v>
      </c>
      <c r="EK32" s="312">
        <v>0</v>
      </c>
      <c r="EL32" s="312">
        <v>0</v>
      </c>
      <c r="EM32" s="312">
        <v>0</v>
      </c>
      <c r="EN32" s="312">
        <v>0</v>
      </c>
    </row>
    <row r="33" spans="1:144" s="282" customFormat="1" ht="12" customHeight="1">
      <c r="A33" s="277" t="s">
        <v>563</v>
      </c>
      <c r="B33" s="278" t="s">
        <v>614</v>
      </c>
      <c r="C33" s="277" t="s">
        <v>615</v>
      </c>
      <c r="D33" s="312">
        <f t="shared" si="5"/>
        <v>237</v>
      </c>
      <c r="E33" s="312">
        <f t="shared" si="6"/>
        <v>128</v>
      </c>
      <c r="F33" s="312">
        <f t="shared" si="7"/>
        <v>128</v>
      </c>
      <c r="G33" s="312">
        <v>0</v>
      </c>
      <c r="H33" s="312">
        <v>128</v>
      </c>
      <c r="I33" s="312">
        <v>0</v>
      </c>
      <c r="J33" s="312">
        <v>0</v>
      </c>
      <c r="K33" s="312">
        <v>0</v>
      </c>
      <c r="L33" s="312">
        <v>0</v>
      </c>
      <c r="M33" s="312">
        <f t="shared" si="8"/>
        <v>0</v>
      </c>
      <c r="N33" s="312">
        <v>0</v>
      </c>
      <c r="O33" s="312">
        <v>0</v>
      </c>
      <c r="P33" s="312">
        <v>0</v>
      </c>
      <c r="Q33" s="312">
        <v>0</v>
      </c>
      <c r="R33" s="312">
        <v>0</v>
      </c>
      <c r="S33" s="312">
        <v>0</v>
      </c>
      <c r="T33" s="312">
        <f t="shared" si="9"/>
        <v>25</v>
      </c>
      <c r="U33" s="312">
        <f t="shared" si="10"/>
        <v>25</v>
      </c>
      <c r="V33" s="312">
        <v>0</v>
      </c>
      <c r="W33" s="312">
        <v>0</v>
      </c>
      <c r="X33" s="312">
        <v>0</v>
      </c>
      <c r="Y33" s="312">
        <v>0</v>
      </c>
      <c r="Z33" s="312">
        <v>0</v>
      </c>
      <c r="AA33" s="312">
        <v>25</v>
      </c>
      <c r="AB33" s="312">
        <f t="shared" si="11"/>
        <v>0</v>
      </c>
      <c r="AC33" s="312">
        <v>0</v>
      </c>
      <c r="AD33" s="312">
        <v>0</v>
      </c>
      <c r="AE33" s="312">
        <v>0</v>
      </c>
      <c r="AF33" s="312">
        <v>0</v>
      </c>
      <c r="AG33" s="312">
        <v>0</v>
      </c>
      <c r="AH33" s="312">
        <v>0</v>
      </c>
      <c r="AI33" s="312">
        <f t="shared" si="12"/>
        <v>52</v>
      </c>
      <c r="AJ33" s="312">
        <f t="shared" si="13"/>
        <v>52</v>
      </c>
      <c r="AK33" s="312">
        <v>0</v>
      </c>
      <c r="AL33" s="312">
        <v>0</v>
      </c>
      <c r="AM33" s="312">
        <v>0</v>
      </c>
      <c r="AN33" s="312">
        <v>52</v>
      </c>
      <c r="AO33" s="312">
        <v>0</v>
      </c>
      <c r="AP33" s="312">
        <v>0</v>
      </c>
      <c r="AQ33" s="312">
        <f t="shared" si="14"/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v>0</v>
      </c>
      <c r="AW33" s="312">
        <v>0</v>
      </c>
      <c r="AX33" s="312">
        <f t="shared" si="15"/>
        <v>0</v>
      </c>
      <c r="AY33" s="312">
        <f t="shared" si="16"/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v>0</v>
      </c>
      <c r="BE33" s="312">
        <v>0</v>
      </c>
      <c r="BF33" s="312">
        <f t="shared" si="17"/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v>0</v>
      </c>
      <c r="BM33" s="312">
        <f t="shared" si="18"/>
        <v>0</v>
      </c>
      <c r="BN33" s="312">
        <f t="shared" si="19"/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v>0</v>
      </c>
      <c r="BU33" s="312">
        <f t="shared" si="20"/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21"/>
        <v>0</v>
      </c>
      <c r="CC33" s="312">
        <f t="shared" si="22"/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23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f t="shared" si="24"/>
        <v>32</v>
      </c>
      <c r="CR33" s="312">
        <f t="shared" si="25"/>
        <v>32</v>
      </c>
      <c r="CS33" s="312">
        <v>0</v>
      </c>
      <c r="CT33" s="312">
        <v>0</v>
      </c>
      <c r="CU33" s="312">
        <v>0</v>
      </c>
      <c r="CV33" s="312">
        <v>32</v>
      </c>
      <c r="CW33" s="312">
        <v>0</v>
      </c>
      <c r="CX33" s="312">
        <v>0</v>
      </c>
      <c r="CY33" s="312">
        <f t="shared" si="26"/>
        <v>0</v>
      </c>
      <c r="CZ33" s="312">
        <v>0</v>
      </c>
      <c r="DA33" s="312">
        <v>0</v>
      </c>
      <c r="DB33" s="312">
        <v>0</v>
      </c>
      <c r="DC33" s="312">
        <v>0</v>
      </c>
      <c r="DD33" s="312">
        <v>0</v>
      </c>
      <c r="DE33" s="312">
        <v>0</v>
      </c>
      <c r="DF33" s="312">
        <f t="shared" si="27"/>
        <v>0</v>
      </c>
      <c r="DG33" s="312">
        <f t="shared" si="28"/>
        <v>0</v>
      </c>
      <c r="DH33" s="312">
        <v>0</v>
      </c>
      <c r="DI33" s="312">
        <v>0</v>
      </c>
      <c r="DJ33" s="312">
        <v>0</v>
      </c>
      <c r="DK33" s="312">
        <v>0</v>
      </c>
      <c r="DL33" s="312">
        <v>0</v>
      </c>
      <c r="DM33" s="312">
        <v>0</v>
      </c>
      <c r="DN33" s="312">
        <f t="shared" si="29"/>
        <v>0</v>
      </c>
      <c r="DO33" s="312">
        <v>0</v>
      </c>
      <c r="DP33" s="312">
        <v>0</v>
      </c>
      <c r="DQ33" s="312">
        <v>0</v>
      </c>
      <c r="DR33" s="312">
        <v>0</v>
      </c>
      <c r="DS33" s="312">
        <v>0</v>
      </c>
      <c r="DT33" s="312">
        <v>0</v>
      </c>
      <c r="DU33" s="312">
        <f t="shared" si="30"/>
        <v>0</v>
      </c>
      <c r="DV33" s="312">
        <v>0</v>
      </c>
      <c r="DW33" s="312">
        <v>0</v>
      </c>
      <c r="DX33" s="312">
        <v>0</v>
      </c>
      <c r="DY33" s="312">
        <v>0</v>
      </c>
      <c r="DZ33" s="312">
        <f t="shared" si="31"/>
        <v>0</v>
      </c>
      <c r="EA33" s="312">
        <f t="shared" si="32"/>
        <v>0</v>
      </c>
      <c r="EB33" s="312">
        <v>0</v>
      </c>
      <c r="EC33" s="312">
        <v>0</v>
      </c>
      <c r="ED33" s="312">
        <v>0</v>
      </c>
      <c r="EE33" s="312">
        <v>0</v>
      </c>
      <c r="EF33" s="312">
        <v>0</v>
      </c>
      <c r="EG33" s="312">
        <v>0</v>
      </c>
      <c r="EH33" s="312">
        <f t="shared" si="33"/>
        <v>0</v>
      </c>
      <c r="EI33" s="312">
        <v>0</v>
      </c>
      <c r="EJ33" s="312">
        <v>0</v>
      </c>
      <c r="EK33" s="312">
        <v>0</v>
      </c>
      <c r="EL33" s="312">
        <v>0</v>
      </c>
      <c r="EM33" s="312">
        <v>0</v>
      </c>
      <c r="EN33" s="312">
        <v>0</v>
      </c>
    </row>
    <row r="34" spans="1:144" s="282" customFormat="1" ht="12" customHeight="1">
      <c r="A34" s="277" t="s">
        <v>563</v>
      </c>
      <c r="B34" s="278" t="s">
        <v>616</v>
      </c>
      <c r="C34" s="277" t="s">
        <v>617</v>
      </c>
      <c r="D34" s="312">
        <f t="shared" si="5"/>
        <v>296</v>
      </c>
      <c r="E34" s="312">
        <f t="shared" si="6"/>
        <v>178</v>
      </c>
      <c r="F34" s="312">
        <f t="shared" si="7"/>
        <v>178</v>
      </c>
      <c r="G34" s="312">
        <v>0</v>
      </c>
      <c r="H34" s="312">
        <v>178</v>
      </c>
      <c r="I34" s="312">
        <v>0</v>
      </c>
      <c r="J34" s="312">
        <v>0</v>
      </c>
      <c r="K34" s="312">
        <v>0</v>
      </c>
      <c r="L34" s="312">
        <v>0</v>
      </c>
      <c r="M34" s="312">
        <f t="shared" si="8"/>
        <v>0</v>
      </c>
      <c r="N34" s="312">
        <v>0</v>
      </c>
      <c r="O34" s="312">
        <v>0</v>
      </c>
      <c r="P34" s="312">
        <v>0</v>
      </c>
      <c r="Q34" s="312">
        <v>0</v>
      </c>
      <c r="R34" s="312">
        <v>0</v>
      </c>
      <c r="S34" s="312">
        <v>0</v>
      </c>
      <c r="T34" s="312">
        <f t="shared" si="9"/>
        <v>78</v>
      </c>
      <c r="U34" s="312">
        <f t="shared" si="10"/>
        <v>78</v>
      </c>
      <c r="V34" s="312">
        <v>0</v>
      </c>
      <c r="W34" s="312">
        <v>0</v>
      </c>
      <c r="X34" s="312">
        <v>0</v>
      </c>
      <c r="Y34" s="312">
        <v>0</v>
      </c>
      <c r="Z34" s="312">
        <v>0</v>
      </c>
      <c r="AA34" s="312">
        <v>78</v>
      </c>
      <c r="AB34" s="312">
        <f t="shared" si="11"/>
        <v>0</v>
      </c>
      <c r="AC34" s="312">
        <v>0</v>
      </c>
      <c r="AD34" s="312">
        <v>0</v>
      </c>
      <c r="AE34" s="312">
        <v>0</v>
      </c>
      <c r="AF34" s="312">
        <v>0</v>
      </c>
      <c r="AG34" s="312">
        <v>0</v>
      </c>
      <c r="AH34" s="312">
        <v>0</v>
      </c>
      <c r="AI34" s="312">
        <f t="shared" si="12"/>
        <v>0</v>
      </c>
      <c r="AJ34" s="312">
        <f t="shared" si="13"/>
        <v>0</v>
      </c>
      <c r="AK34" s="312">
        <v>0</v>
      </c>
      <c r="AL34" s="312">
        <v>0</v>
      </c>
      <c r="AM34" s="312">
        <v>0</v>
      </c>
      <c r="AN34" s="312">
        <v>0</v>
      </c>
      <c r="AO34" s="312">
        <v>0</v>
      </c>
      <c r="AP34" s="312">
        <v>0</v>
      </c>
      <c r="AQ34" s="312">
        <f t="shared" si="14"/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v>0</v>
      </c>
      <c r="AW34" s="312">
        <v>0</v>
      </c>
      <c r="AX34" s="312">
        <f t="shared" si="15"/>
        <v>0</v>
      </c>
      <c r="AY34" s="312">
        <f t="shared" si="16"/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v>0</v>
      </c>
      <c r="BE34" s="312">
        <v>0</v>
      </c>
      <c r="BF34" s="312">
        <f t="shared" si="17"/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v>0</v>
      </c>
      <c r="BM34" s="312">
        <f t="shared" si="18"/>
        <v>0</v>
      </c>
      <c r="BN34" s="312">
        <f t="shared" si="19"/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v>0</v>
      </c>
      <c r="BU34" s="312">
        <f t="shared" si="20"/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21"/>
        <v>0</v>
      </c>
      <c r="CC34" s="312">
        <f t="shared" si="22"/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23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f t="shared" si="24"/>
        <v>40</v>
      </c>
      <c r="CR34" s="312">
        <f t="shared" si="25"/>
        <v>40</v>
      </c>
      <c r="CS34" s="312">
        <v>0</v>
      </c>
      <c r="CT34" s="312">
        <v>0</v>
      </c>
      <c r="CU34" s="312">
        <v>0</v>
      </c>
      <c r="CV34" s="312">
        <v>40</v>
      </c>
      <c r="CW34" s="312">
        <v>0</v>
      </c>
      <c r="CX34" s="312">
        <v>0</v>
      </c>
      <c r="CY34" s="312">
        <f t="shared" si="26"/>
        <v>0</v>
      </c>
      <c r="CZ34" s="312">
        <v>0</v>
      </c>
      <c r="DA34" s="312">
        <v>0</v>
      </c>
      <c r="DB34" s="312">
        <v>0</v>
      </c>
      <c r="DC34" s="312">
        <v>0</v>
      </c>
      <c r="DD34" s="312">
        <v>0</v>
      </c>
      <c r="DE34" s="312">
        <v>0</v>
      </c>
      <c r="DF34" s="312">
        <f t="shared" si="27"/>
        <v>0</v>
      </c>
      <c r="DG34" s="312">
        <f t="shared" si="28"/>
        <v>0</v>
      </c>
      <c r="DH34" s="312">
        <v>0</v>
      </c>
      <c r="DI34" s="312">
        <v>0</v>
      </c>
      <c r="DJ34" s="312">
        <v>0</v>
      </c>
      <c r="DK34" s="312">
        <v>0</v>
      </c>
      <c r="DL34" s="312">
        <v>0</v>
      </c>
      <c r="DM34" s="312">
        <v>0</v>
      </c>
      <c r="DN34" s="312">
        <f t="shared" si="29"/>
        <v>0</v>
      </c>
      <c r="DO34" s="312">
        <v>0</v>
      </c>
      <c r="DP34" s="312">
        <v>0</v>
      </c>
      <c r="DQ34" s="312">
        <v>0</v>
      </c>
      <c r="DR34" s="312">
        <v>0</v>
      </c>
      <c r="DS34" s="312">
        <v>0</v>
      </c>
      <c r="DT34" s="312">
        <v>0</v>
      </c>
      <c r="DU34" s="312">
        <f t="shared" si="30"/>
        <v>0</v>
      </c>
      <c r="DV34" s="312">
        <v>0</v>
      </c>
      <c r="DW34" s="312">
        <v>0</v>
      </c>
      <c r="DX34" s="312">
        <v>0</v>
      </c>
      <c r="DY34" s="312">
        <v>0</v>
      </c>
      <c r="DZ34" s="312">
        <f t="shared" si="31"/>
        <v>0</v>
      </c>
      <c r="EA34" s="312">
        <f t="shared" si="32"/>
        <v>0</v>
      </c>
      <c r="EB34" s="312">
        <v>0</v>
      </c>
      <c r="EC34" s="312">
        <v>0</v>
      </c>
      <c r="ED34" s="312">
        <v>0</v>
      </c>
      <c r="EE34" s="312">
        <v>0</v>
      </c>
      <c r="EF34" s="312">
        <v>0</v>
      </c>
      <c r="EG34" s="312">
        <v>0</v>
      </c>
      <c r="EH34" s="312">
        <f t="shared" si="33"/>
        <v>0</v>
      </c>
      <c r="EI34" s="312">
        <v>0</v>
      </c>
      <c r="EJ34" s="312">
        <v>0</v>
      </c>
      <c r="EK34" s="312">
        <v>0</v>
      </c>
      <c r="EL34" s="312">
        <v>0</v>
      </c>
      <c r="EM34" s="312">
        <v>0</v>
      </c>
      <c r="EN34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36" width="10.59765625" style="307" customWidth="1"/>
    <col min="37" max="16384" width="9" style="309" customWidth="1"/>
  </cols>
  <sheetData>
    <row r="1" spans="1:36" s="175" customFormat="1" ht="17.25">
      <c r="A1" s="249" t="s">
        <v>556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8" t="s">
        <v>367</v>
      </c>
      <c r="B2" s="318" t="s">
        <v>368</v>
      </c>
      <c r="C2" s="318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9"/>
      <c r="B3" s="319"/>
      <c r="C3" s="321"/>
      <c r="D3" s="342" t="s">
        <v>373</v>
      </c>
      <c r="E3" s="318" t="s">
        <v>374</v>
      </c>
      <c r="F3" s="343" t="s">
        <v>375</v>
      </c>
      <c r="G3" s="347"/>
      <c r="H3" s="347"/>
      <c r="I3" s="347"/>
      <c r="J3" s="347"/>
      <c r="K3" s="347"/>
      <c r="L3" s="347"/>
      <c r="M3" s="348"/>
      <c r="N3" s="318" t="s">
        <v>376</v>
      </c>
      <c r="O3" s="318" t="s">
        <v>377</v>
      </c>
      <c r="P3" s="342" t="s">
        <v>373</v>
      </c>
      <c r="Q3" s="318" t="s">
        <v>374</v>
      </c>
      <c r="R3" s="349" t="s">
        <v>378</v>
      </c>
      <c r="S3" s="350"/>
      <c r="T3" s="350"/>
      <c r="U3" s="350"/>
      <c r="V3" s="350"/>
      <c r="W3" s="350"/>
      <c r="X3" s="350"/>
      <c r="Y3" s="351"/>
      <c r="Z3" s="342" t="s">
        <v>373</v>
      </c>
      <c r="AA3" s="318" t="s">
        <v>379</v>
      </c>
      <c r="AB3" s="318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5" t="s">
        <v>542</v>
      </c>
      <c r="AL3" s="353" t="s">
        <v>543</v>
      </c>
      <c r="AM3" s="353" t="s">
        <v>544</v>
      </c>
      <c r="AN3" s="353" t="s">
        <v>545</v>
      </c>
      <c r="AO3" s="353" t="s">
        <v>546</v>
      </c>
      <c r="AP3" s="353" t="s">
        <v>547</v>
      </c>
      <c r="AQ3" s="353" t="s">
        <v>548</v>
      </c>
      <c r="AR3" s="353" t="s">
        <v>549</v>
      </c>
      <c r="AS3" s="353" t="s">
        <v>550</v>
      </c>
    </row>
    <row r="4" spans="1:45" s="174" customFormat="1" ht="25.5" customHeight="1">
      <c r="A4" s="319"/>
      <c r="B4" s="319"/>
      <c r="C4" s="321"/>
      <c r="D4" s="342"/>
      <c r="E4" s="321"/>
      <c r="F4" s="342" t="s">
        <v>373</v>
      </c>
      <c r="G4" s="318" t="s">
        <v>382</v>
      </c>
      <c r="H4" s="318" t="s">
        <v>383</v>
      </c>
      <c r="I4" s="318" t="s">
        <v>384</v>
      </c>
      <c r="J4" s="318" t="s">
        <v>385</v>
      </c>
      <c r="K4" s="318" t="s">
        <v>386</v>
      </c>
      <c r="L4" s="318" t="s">
        <v>387</v>
      </c>
      <c r="M4" s="318" t="s">
        <v>388</v>
      </c>
      <c r="N4" s="321"/>
      <c r="O4" s="352"/>
      <c r="P4" s="342"/>
      <c r="Q4" s="321"/>
      <c r="R4" s="319" t="s">
        <v>373</v>
      </c>
      <c r="S4" s="318" t="s">
        <v>382</v>
      </c>
      <c r="T4" s="318" t="s">
        <v>383</v>
      </c>
      <c r="U4" s="318" t="s">
        <v>384</v>
      </c>
      <c r="V4" s="318" t="s">
        <v>385</v>
      </c>
      <c r="W4" s="318" t="s">
        <v>386</v>
      </c>
      <c r="X4" s="318" t="s">
        <v>387</v>
      </c>
      <c r="Y4" s="318" t="s">
        <v>388</v>
      </c>
      <c r="Z4" s="342"/>
      <c r="AA4" s="321"/>
      <c r="AB4" s="321"/>
      <c r="AC4" s="342" t="s">
        <v>373</v>
      </c>
      <c r="AD4" s="318" t="s">
        <v>382</v>
      </c>
      <c r="AE4" s="318" t="s">
        <v>383</v>
      </c>
      <c r="AF4" s="318" t="s">
        <v>384</v>
      </c>
      <c r="AG4" s="318" t="s">
        <v>385</v>
      </c>
      <c r="AH4" s="318" t="s">
        <v>386</v>
      </c>
      <c r="AI4" s="318" t="s">
        <v>387</v>
      </c>
      <c r="AJ4" s="318" t="s">
        <v>388</v>
      </c>
      <c r="AK4" s="355"/>
      <c r="AL4" s="354"/>
      <c r="AM4" s="354"/>
      <c r="AN4" s="354"/>
      <c r="AO4" s="354"/>
      <c r="AP4" s="354"/>
      <c r="AQ4" s="354"/>
      <c r="AR4" s="354"/>
      <c r="AS4" s="354"/>
    </row>
    <row r="5" spans="1:45" s="174" customFormat="1" ht="25.5" customHeight="1">
      <c r="A5" s="319"/>
      <c r="B5" s="319"/>
      <c r="C5" s="321"/>
      <c r="D5" s="342"/>
      <c r="E5" s="321"/>
      <c r="F5" s="342"/>
      <c r="G5" s="321"/>
      <c r="H5" s="319"/>
      <c r="I5" s="319"/>
      <c r="J5" s="319"/>
      <c r="K5" s="319"/>
      <c r="L5" s="319"/>
      <c r="M5" s="321"/>
      <c r="N5" s="319"/>
      <c r="O5" s="352"/>
      <c r="P5" s="342"/>
      <c r="Q5" s="319"/>
      <c r="R5" s="321"/>
      <c r="S5" s="321"/>
      <c r="T5" s="319"/>
      <c r="U5" s="319"/>
      <c r="V5" s="319"/>
      <c r="W5" s="319"/>
      <c r="X5" s="319"/>
      <c r="Y5" s="321"/>
      <c r="Z5" s="342"/>
      <c r="AA5" s="319"/>
      <c r="AB5" s="319"/>
      <c r="AC5" s="342"/>
      <c r="AD5" s="321"/>
      <c r="AE5" s="319"/>
      <c r="AF5" s="319"/>
      <c r="AG5" s="319"/>
      <c r="AH5" s="319"/>
      <c r="AI5" s="319"/>
      <c r="AJ5" s="321"/>
      <c r="AK5" s="355"/>
      <c r="AL5" s="354"/>
      <c r="AM5" s="354"/>
      <c r="AN5" s="354"/>
      <c r="AO5" s="354"/>
      <c r="AP5" s="354"/>
      <c r="AQ5" s="354"/>
      <c r="AR5" s="354"/>
      <c r="AS5" s="354"/>
    </row>
    <row r="6" spans="1:45" s="180" customFormat="1" ht="11.25">
      <c r="A6" s="319"/>
      <c r="B6" s="320"/>
      <c r="C6" s="321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S7">SUM(D8:D34)</f>
        <v>300659</v>
      </c>
      <c r="E7" s="274">
        <f t="shared" si="0"/>
        <v>248494</v>
      </c>
      <c r="F7" s="274">
        <f t="shared" si="0"/>
        <v>41133</v>
      </c>
      <c r="G7" s="274">
        <f t="shared" si="0"/>
        <v>20401</v>
      </c>
      <c r="H7" s="274">
        <f t="shared" si="0"/>
        <v>656</v>
      </c>
      <c r="I7" s="274">
        <f t="shared" si="0"/>
        <v>0</v>
      </c>
      <c r="J7" s="274">
        <f t="shared" si="0"/>
        <v>0</v>
      </c>
      <c r="K7" s="274">
        <f t="shared" si="0"/>
        <v>541</v>
      </c>
      <c r="L7" s="274">
        <f t="shared" si="0"/>
        <v>19530</v>
      </c>
      <c r="M7" s="274">
        <f t="shared" si="0"/>
        <v>5</v>
      </c>
      <c r="N7" s="274">
        <f t="shared" si="0"/>
        <v>0</v>
      </c>
      <c r="O7" s="274">
        <f t="shared" si="0"/>
        <v>11032</v>
      </c>
      <c r="P7" s="274">
        <f t="shared" si="0"/>
        <v>254473</v>
      </c>
      <c r="Q7" s="274">
        <f t="shared" si="0"/>
        <v>248494</v>
      </c>
      <c r="R7" s="274">
        <f t="shared" si="0"/>
        <v>5979</v>
      </c>
      <c r="S7" s="274">
        <f t="shared" si="0"/>
        <v>5445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534</v>
      </c>
      <c r="Y7" s="274">
        <f t="shared" si="0"/>
        <v>0</v>
      </c>
      <c r="Z7" s="274">
        <f t="shared" si="0"/>
        <v>30542</v>
      </c>
      <c r="AA7" s="274">
        <f t="shared" si="0"/>
        <v>0</v>
      </c>
      <c r="AB7" s="274">
        <f t="shared" si="0"/>
        <v>24899</v>
      </c>
      <c r="AC7" s="274">
        <f t="shared" si="0"/>
        <v>5643</v>
      </c>
      <c r="AD7" s="274">
        <f t="shared" si="0"/>
        <v>5353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285</v>
      </c>
      <c r="AJ7" s="274">
        <f t="shared" si="0"/>
        <v>5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563</v>
      </c>
      <c r="B8" s="278" t="s">
        <v>567</v>
      </c>
      <c r="C8" s="277" t="s">
        <v>568</v>
      </c>
      <c r="D8" s="285">
        <f aca="true" t="shared" si="1" ref="D8:D34">SUM(E8,F8,N8,O8)</f>
        <v>74548</v>
      </c>
      <c r="E8" s="285">
        <f aca="true" t="shared" si="2" ref="E8:E34">+Q8</f>
        <v>60782</v>
      </c>
      <c r="F8" s="285">
        <f aca="true" t="shared" si="3" ref="F8:F34">SUM(G8:M8)</f>
        <v>11916</v>
      </c>
      <c r="G8" s="285">
        <v>11916</v>
      </c>
      <c r="H8" s="285">
        <v>0</v>
      </c>
      <c r="I8" s="285">
        <v>0</v>
      </c>
      <c r="J8" s="285">
        <v>0</v>
      </c>
      <c r="K8" s="285">
        <v>0</v>
      </c>
      <c r="L8" s="285">
        <v>0</v>
      </c>
      <c r="M8" s="285">
        <v>0</v>
      </c>
      <c r="N8" s="285">
        <f aca="true" t="shared" si="4" ref="N8:N34">+AA8</f>
        <v>0</v>
      </c>
      <c r="O8" s="285">
        <f>+'資源化量内訳'!Y8</f>
        <v>1850</v>
      </c>
      <c r="P8" s="285">
        <f aca="true" t="shared" si="5" ref="P8:P34">+SUM(Q8,R8)</f>
        <v>64995</v>
      </c>
      <c r="Q8" s="285">
        <v>60782</v>
      </c>
      <c r="R8" s="285">
        <f aca="true" t="shared" si="6" ref="R8:R34">+SUM(S8,T8,U8,V8,W8,X8,Y8)</f>
        <v>4213</v>
      </c>
      <c r="S8" s="285">
        <v>4213</v>
      </c>
      <c r="T8" s="285">
        <v>0</v>
      </c>
      <c r="U8" s="285">
        <v>0</v>
      </c>
      <c r="V8" s="285">
        <v>0</v>
      </c>
      <c r="W8" s="285">
        <v>0</v>
      </c>
      <c r="X8" s="285">
        <v>0</v>
      </c>
      <c r="Y8" s="285">
        <v>0</v>
      </c>
      <c r="Z8" s="285">
        <f aca="true" t="shared" si="7" ref="Z8:Z34">SUM(AA8:AC8)</f>
        <v>9684</v>
      </c>
      <c r="AA8" s="285">
        <v>0</v>
      </c>
      <c r="AB8" s="285">
        <v>7458</v>
      </c>
      <c r="AC8" s="285">
        <f aca="true" t="shared" si="8" ref="AC8:AC34">SUM(AD8:AJ8)</f>
        <v>2226</v>
      </c>
      <c r="AD8" s="285">
        <v>2226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2">
        <f aca="true" t="shared" si="9" ref="AK8:AK34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563</v>
      </c>
      <c r="B9" s="289" t="s">
        <v>569</v>
      </c>
      <c r="C9" s="277" t="s">
        <v>570</v>
      </c>
      <c r="D9" s="285">
        <f t="shared" si="1"/>
        <v>17747</v>
      </c>
      <c r="E9" s="285">
        <f t="shared" si="2"/>
        <v>16093</v>
      </c>
      <c r="F9" s="285">
        <f t="shared" si="3"/>
        <v>1249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1249</v>
      </c>
      <c r="M9" s="285">
        <v>0</v>
      </c>
      <c r="N9" s="285">
        <f t="shared" si="4"/>
        <v>0</v>
      </c>
      <c r="O9" s="285">
        <f>+'資源化量内訳'!Y9</f>
        <v>405</v>
      </c>
      <c r="P9" s="285">
        <f t="shared" si="5"/>
        <v>16347</v>
      </c>
      <c r="Q9" s="285">
        <v>16093</v>
      </c>
      <c r="R9" s="285">
        <f t="shared" si="6"/>
        <v>254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254</v>
      </c>
      <c r="Y9" s="285">
        <v>0</v>
      </c>
      <c r="Z9" s="285">
        <f t="shared" si="7"/>
        <v>1493</v>
      </c>
      <c r="AA9" s="285">
        <v>0</v>
      </c>
      <c r="AB9" s="285">
        <v>1389</v>
      </c>
      <c r="AC9" s="285">
        <f t="shared" si="8"/>
        <v>104</v>
      </c>
      <c r="AD9" s="285">
        <v>0</v>
      </c>
      <c r="AE9" s="285">
        <v>0</v>
      </c>
      <c r="AF9" s="285">
        <v>0</v>
      </c>
      <c r="AG9" s="285">
        <v>0</v>
      </c>
      <c r="AH9" s="285">
        <v>0</v>
      </c>
      <c r="AI9" s="285">
        <v>104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563</v>
      </c>
      <c r="B10" s="289" t="s">
        <v>571</v>
      </c>
      <c r="C10" s="277" t="s">
        <v>565</v>
      </c>
      <c r="D10" s="285">
        <f t="shared" si="1"/>
        <v>11362</v>
      </c>
      <c r="E10" s="285">
        <f t="shared" si="2"/>
        <v>9213</v>
      </c>
      <c r="F10" s="285">
        <f t="shared" si="3"/>
        <v>1265</v>
      </c>
      <c r="G10" s="285">
        <v>1061</v>
      </c>
      <c r="H10" s="285">
        <v>0</v>
      </c>
      <c r="I10" s="285">
        <v>0</v>
      </c>
      <c r="J10" s="285">
        <v>0</v>
      </c>
      <c r="K10" s="285">
        <v>0</v>
      </c>
      <c r="L10" s="285">
        <v>204</v>
      </c>
      <c r="M10" s="285">
        <v>0</v>
      </c>
      <c r="N10" s="285">
        <f t="shared" si="4"/>
        <v>0</v>
      </c>
      <c r="O10" s="285">
        <f>+'資源化量内訳'!Y10</f>
        <v>884</v>
      </c>
      <c r="P10" s="285">
        <f t="shared" si="5"/>
        <v>9390</v>
      </c>
      <c r="Q10" s="285">
        <v>9213</v>
      </c>
      <c r="R10" s="285">
        <f t="shared" si="6"/>
        <v>177</v>
      </c>
      <c r="S10" s="285">
        <v>138</v>
      </c>
      <c r="T10" s="285">
        <v>0</v>
      </c>
      <c r="U10" s="285">
        <v>0</v>
      </c>
      <c r="V10" s="285">
        <v>0</v>
      </c>
      <c r="W10" s="285">
        <v>0</v>
      </c>
      <c r="X10" s="285">
        <v>39</v>
      </c>
      <c r="Y10" s="285">
        <v>0</v>
      </c>
      <c r="Z10" s="285">
        <f t="shared" si="7"/>
        <v>1347</v>
      </c>
      <c r="AA10" s="285">
        <v>0</v>
      </c>
      <c r="AB10" s="285">
        <v>959</v>
      </c>
      <c r="AC10" s="285">
        <f t="shared" si="8"/>
        <v>388</v>
      </c>
      <c r="AD10" s="285">
        <v>388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563</v>
      </c>
      <c r="B11" s="289" t="s">
        <v>572</v>
      </c>
      <c r="C11" s="277" t="s">
        <v>573</v>
      </c>
      <c r="D11" s="285">
        <f t="shared" si="1"/>
        <v>13357</v>
      </c>
      <c r="E11" s="285">
        <f t="shared" si="2"/>
        <v>10740</v>
      </c>
      <c r="F11" s="285">
        <f t="shared" si="3"/>
        <v>2598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2598</v>
      </c>
      <c r="M11" s="285">
        <v>0</v>
      </c>
      <c r="N11" s="285">
        <f t="shared" si="4"/>
        <v>0</v>
      </c>
      <c r="O11" s="285">
        <f>+'資源化量内訳'!Y11</f>
        <v>19</v>
      </c>
      <c r="P11" s="285">
        <f t="shared" si="5"/>
        <v>10740</v>
      </c>
      <c r="Q11" s="285">
        <v>10740</v>
      </c>
      <c r="R11" s="285">
        <f t="shared" si="6"/>
        <v>0</v>
      </c>
      <c r="S11" s="285">
        <v>0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f t="shared" si="7"/>
        <v>1048</v>
      </c>
      <c r="AA11" s="285">
        <v>0</v>
      </c>
      <c r="AB11" s="285">
        <v>1048</v>
      </c>
      <c r="AC11" s="285">
        <f t="shared" si="8"/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563</v>
      </c>
      <c r="B12" s="278" t="s">
        <v>574</v>
      </c>
      <c r="C12" s="277" t="s">
        <v>575</v>
      </c>
      <c r="D12" s="312">
        <f t="shared" si="1"/>
        <v>9648</v>
      </c>
      <c r="E12" s="312">
        <f t="shared" si="2"/>
        <v>7623</v>
      </c>
      <c r="F12" s="312">
        <f t="shared" si="3"/>
        <v>1208</v>
      </c>
      <c r="G12" s="312">
        <v>961</v>
      </c>
      <c r="H12" s="312">
        <v>0</v>
      </c>
      <c r="I12" s="312">
        <v>0</v>
      </c>
      <c r="J12" s="312">
        <v>0</v>
      </c>
      <c r="K12" s="312">
        <v>0</v>
      </c>
      <c r="L12" s="312">
        <v>247</v>
      </c>
      <c r="M12" s="312">
        <v>0</v>
      </c>
      <c r="N12" s="312">
        <f t="shared" si="4"/>
        <v>0</v>
      </c>
      <c r="O12" s="312">
        <f>+'資源化量内訳'!Y12</f>
        <v>817</v>
      </c>
      <c r="P12" s="312">
        <f t="shared" si="5"/>
        <v>7842</v>
      </c>
      <c r="Q12" s="312">
        <v>7623</v>
      </c>
      <c r="R12" s="312">
        <f t="shared" si="6"/>
        <v>219</v>
      </c>
      <c r="S12" s="312">
        <v>125</v>
      </c>
      <c r="T12" s="312">
        <v>0</v>
      </c>
      <c r="U12" s="312">
        <v>0</v>
      </c>
      <c r="V12" s="312">
        <v>0</v>
      </c>
      <c r="W12" s="312">
        <v>0</v>
      </c>
      <c r="X12" s="312">
        <v>94</v>
      </c>
      <c r="Y12" s="312">
        <v>0</v>
      </c>
      <c r="Z12" s="312">
        <f t="shared" si="7"/>
        <v>1125</v>
      </c>
      <c r="AA12" s="312">
        <v>0</v>
      </c>
      <c r="AB12" s="312">
        <v>774</v>
      </c>
      <c r="AC12" s="312">
        <f t="shared" si="8"/>
        <v>351</v>
      </c>
      <c r="AD12" s="312">
        <v>351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563</v>
      </c>
      <c r="B13" s="278" t="s">
        <v>576</v>
      </c>
      <c r="C13" s="277" t="s">
        <v>577</v>
      </c>
      <c r="D13" s="312">
        <f t="shared" si="1"/>
        <v>9628</v>
      </c>
      <c r="E13" s="312">
        <f t="shared" si="2"/>
        <v>8002</v>
      </c>
      <c r="F13" s="312">
        <f t="shared" si="3"/>
        <v>647</v>
      </c>
      <c r="G13" s="312">
        <v>638</v>
      </c>
      <c r="H13" s="312">
        <v>0</v>
      </c>
      <c r="I13" s="312">
        <v>0</v>
      </c>
      <c r="J13" s="312">
        <v>0</v>
      </c>
      <c r="K13" s="312">
        <v>0</v>
      </c>
      <c r="L13" s="312">
        <v>9</v>
      </c>
      <c r="M13" s="312">
        <v>0</v>
      </c>
      <c r="N13" s="312">
        <f t="shared" si="4"/>
        <v>0</v>
      </c>
      <c r="O13" s="312">
        <f>+'資源化量内訳'!Y13</f>
        <v>979</v>
      </c>
      <c r="P13" s="312">
        <f t="shared" si="5"/>
        <v>8002</v>
      </c>
      <c r="Q13" s="312">
        <v>8002</v>
      </c>
      <c r="R13" s="312">
        <f t="shared" si="6"/>
        <v>0</v>
      </c>
      <c r="S13" s="312">
        <v>0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f t="shared" si="7"/>
        <v>639</v>
      </c>
      <c r="AA13" s="312">
        <v>0</v>
      </c>
      <c r="AB13" s="312">
        <v>306</v>
      </c>
      <c r="AC13" s="312">
        <f t="shared" si="8"/>
        <v>333</v>
      </c>
      <c r="AD13" s="312">
        <v>333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563</v>
      </c>
      <c r="B14" s="278" t="s">
        <v>578</v>
      </c>
      <c r="C14" s="277" t="s">
        <v>579</v>
      </c>
      <c r="D14" s="312">
        <f t="shared" si="1"/>
        <v>19363</v>
      </c>
      <c r="E14" s="312">
        <f t="shared" si="2"/>
        <v>18062</v>
      </c>
      <c r="F14" s="312">
        <f t="shared" si="3"/>
        <v>778</v>
      </c>
      <c r="G14" s="312">
        <v>773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2">
        <v>5</v>
      </c>
      <c r="N14" s="312">
        <f t="shared" si="4"/>
        <v>0</v>
      </c>
      <c r="O14" s="312">
        <f>+'資源化量内訳'!Y14</f>
        <v>523</v>
      </c>
      <c r="P14" s="312">
        <f t="shared" si="5"/>
        <v>18101</v>
      </c>
      <c r="Q14" s="312">
        <v>18062</v>
      </c>
      <c r="R14" s="312">
        <f t="shared" si="6"/>
        <v>39</v>
      </c>
      <c r="S14" s="312">
        <v>39</v>
      </c>
      <c r="T14" s="312">
        <v>0</v>
      </c>
      <c r="U14" s="312">
        <v>0</v>
      </c>
      <c r="V14" s="312">
        <v>0</v>
      </c>
      <c r="W14" s="312">
        <v>0</v>
      </c>
      <c r="X14" s="312">
        <v>0</v>
      </c>
      <c r="Y14" s="312">
        <v>0</v>
      </c>
      <c r="Z14" s="312">
        <f t="shared" si="7"/>
        <v>2507</v>
      </c>
      <c r="AA14" s="312">
        <v>0</v>
      </c>
      <c r="AB14" s="312">
        <v>2015</v>
      </c>
      <c r="AC14" s="312">
        <f t="shared" si="8"/>
        <v>492</v>
      </c>
      <c r="AD14" s="312">
        <v>487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>
        <v>5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563</v>
      </c>
      <c r="B15" s="278" t="s">
        <v>580</v>
      </c>
      <c r="C15" s="277" t="s">
        <v>581</v>
      </c>
      <c r="D15" s="312">
        <f t="shared" si="1"/>
        <v>13576</v>
      </c>
      <c r="E15" s="312">
        <f t="shared" si="2"/>
        <v>11244</v>
      </c>
      <c r="F15" s="312">
        <f t="shared" si="3"/>
        <v>2332</v>
      </c>
      <c r="G15" s="312">
        <v>15</v>
      </c>
      <c r="H15" s="312">
        <v>0</v>
      </c>
      <c r="I15" s="312">
        <v>0</v>
      </c>
      <c r="J15" s="312">
        <v>0</v>
      </c>
      <c r="K15" s="312">
        <v>0</v>
      </c>
      <c r="L15" s="312">
        <v>2317</v>
      </c>
      <c r="M15" s="312">
        <v>0</v>
      </c>
      <c r="N15" s="312">
        <f t="shared" si="4"/>
        <v>0</v>
      </c>
      <c r="O15" s="312">
        <f>+'資源化量内訳'!Y15</f>
        <v>0</v>
      </c>
      <c r="P15" s="312">
        <f t="shared" si="5"/>
        <v>11244</v>
      </c>
      <c r="Q15" s="312">
        <v>11244</v>
      </c>
      <c r="R15" s="312">
        <f t="shared" si="6"/>
        <v>0</v>
      </c>
      <c r="S15" s="312">
        <v>0</v>
      </c>
      <c r="T15" s="312">
        <v>0</v>
      </c>
      <c r="U15" s="312">
        <v>0</v>
      </c>
      <c r="V15" s="312">
        <v>0</v>
      </c>
      <c r="W15" s="312">
        <v>0</v>
      </c>
      <c r="X15" s="312">
        <v>0</v>
      </c>
      <c r="Y15" s="312">
        <v>0</v>
      </c>
      <c r="Z15" s="312">
        <f t="shared" si="7"/>
        <v>383</v>
      </c>
      <c r="AA15" s="312">
        <v>0</v>
      </c>
      <c r="AB15" s="312">
        <v>383</v>
      </c>
      <c r="AC15" s="312">
        <f t="shared" si="8"/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563</v>
      </c>
      <c r="B16" s="278" t="s">
        <v>566</v>
      </c>
      <c r="C16" s="277" t="s">
        <v>582</v>
      </c>
      <c r="D16" s="312">
        <f t="shared" si="1"/>
        <v>23236</v>
      </c>
      <c r="E16" s="312">
        <f t="shared" si="2"/>
        <v>19818</v>
      </c>
      <c r="F16" s="312">
        <f t="shared" si="3"/>
        <v>1231</v>
      </c>
      <c r="G16" s="312">
        <v>1211</v>
      </c>
      <c r="H16" s="312">
        <v>0</v>
      </c>
      <c r="I16" s="312">
        <v>0</v>
      </c>
      <c r="J16" s="312">
        <v>0</v>
      </c>
      <c r="K16" s="312">
        <v>0</v>
      </c>
      <c r="L16" s="312">
        <v>20</v>
      </c>
      <c r="M16" s="312">
        <v>0</v>
      </c>
      <c r="N16" s="312">
        <f t="shared" si="4"/>
        <v>0</v>
      </c>
      <c r="O16" s="312">
        <f>+'資源化量内訳'!Y16</f>
        <v>2187</v>
      </c>
      <c r="P16" s="312">
        <f t="shared" si="5"/>
        <v>20171</v>
      </c>
      <c r="Q16" s="312">
        <v>19818</v>
      </c>
      <c r="R16" s="312">
        <f t="shared" si="6"/>
        <v>353</v>
      </c>
      <c r="S16" s="312">
        <v>353</v>
      </c>
      <c r="T16" s="312">
        <v>0</v>
      </c>
      <c r="U16" s="312">
        <v>0</v>
      </c>
      <c r="V16" s="312">
        <v>0</v>
      </c>
      <c r="W16" s="312">
        <v>0</v>
      </c>
      <c r="X16" s="312">
        <v>0</v>
      </c>
      <c r="Y16" s="312">
        <v>0</v>
      </c>
      <c r="Z16" s="312">
        <f t="shared" si="7"/>
        <v>2001</v>
      </c>
      <c r="AA16" s="312">
        <v>0</v>
      </c>
      <c r="AB16" s="312">
        <v>1566</v>
      </c>
      <c r="AC16" s="312">
        <f t="shared" si="8"/>
        <v>435</v>
      </c>
      <c r="AD16" s="312">
        <v>435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563</v>
      </c>
      <c r="B17" s="278" t="s">
        <v>583</v>
      </c>
      <c r="C17" s="277" t="s">
        <v>584</v>
      </c>
      <c r="D17" s="312">
        <f t="shared" si="1"/>
        <v>24712</v>
      </c>
      <c r="E17" s="312">
        <f t="shared" si="2"/>
        <v>17598</v>
      </c>
      <c r="F17" s="312">
        <f t="shared" si="3"/>
        <v>6950</v>
      </c>
      <c r="G17" s="312">
        <v>983</v>
      </c>
      <c r="H17" s="312">
        <v>458</v>
      </c>
      <c r="I17" s="312">
        <v>0</v>
      </c>
      <c r="J17" s="312">
        <v>0</v>
      </c>
      <c r="K17" s="312">
        <v>0</v>
      </c>
      <c r="L17" s="312">
        <v>5509</v>
      </c>
      <c r="M17" s="312">
        <v>0</v>
      </c>
      <c r="N17" s="312">
        <f t="shared" si="4"/>
        <v>0</v>
      </c>
      <c r="O17" s="312">
        <f>+'資源化量内訳'!Y17</f>
        <v>164</v>
      </c>
      <c r="P17" s="312">
        <f t="shared" si="5"/>
        <v>17928</v>
      </c>
      <c r="Q17" s="312">
        <v>17598</v>
      </c>
      <c r="R17" s="312">
        <f t="shared" si="6"/>
        <v>330</v>
      </c>
      <c r="S17" s="312">
        <v>330</v>
      </c>
      <c r="T17" s="312">
        <v>0</v>
      </c>
      <c r="U17" s="312"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f t="shared" si="7"/>
        <v>2436</v>
      </c>
      <c r="AA17" s="312">
        <v>0</v>
      </c>
      <c r="AB17" s="312">
        <v>2098</v>
      </c>
      <c r="AC17" s="312">
        <f t="shared" si="8"/>
        <v>338</v>
      </c>
      <c r="AD17" s="312">
        <v>338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563</v>
      </c>
      <c r="B18" s="278" t="s">
        <v>585</v>
      </c>
      <c r="C18" s="277" t="s">
        <v>586</v>
      </c>
      <c r="D18" s="312">
        <f t="shared" si="1"/>
        <v>9835</v>
      </c>
      <c r="E18" s="312">
        <f t="shared" si="2"/>
        <v>8538</v>
      </c>
      <c r="F18" s="312">
        <f t="shared" si="3"/>
        <v>1297</v>
      </c>
      <c r="G18" s="312">
        <v>0</v>
      </c>
      <c r="H18" s="312">
        <v>2</v>
      </c>
      <c r="I18" s="312">
        <v>0</v>
      </c>
      <c r="J18" s="312">
        <v>0</v>
      </c>
      <c r="K18" s="312">
        <v>0</v>
      </c>
      <c r="L18" s="312">
        <v>1295</v>
      </c>
      <c r="M18" s="312">
        <v>0</v>
      </c>
      <c r="N18" s="312">
        <f t="shared" si="4"/>
        <v>0</v>
      </c>
      <c r="O18" s="312">
        <f>+'資源化量内訳'!Y18</f>
        <v>0</v>
      </c>
      <c r="P18" s="312">
        <f t="shared" si="5"/>
        <v>8538</v>
      </c>
      <c r="Q18" s="312">
        <v>8538</v>
      </c>
      <c r="R18" s="312">
        <f t="shared" si="6"/>
        <v>0</v>
      </c>
      <c r="S18" s="312">
        <v>0</v>
      </c>
      <c r="T18" s="312">
        <v>0</v>
      </c>
      <c r="U18" s="312">
        <v>0</v>
      </c>
      <c r="V18" s="312">
        <v>0</v>
      </c>
      <c r="W18" s="312">
        <v>0</v>
      </c>
      <c r="X18" s="312">
        <v>0</v>
      </c>
      <c r="Y18" s="312">
        <v>0</v>
      </c>
      <c r="Z18" s="312">
        <f t="shared" si="7"/>
        <v>1299</v>
      </c>
      <c r="AA18" s="312">
        <v>0</v>
      </c>
      <c r="AB18" s="312">
        <v>1299</v>
      </c>
      <c r="AC18" s="312">
        <f t="shared" si="8"/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563</v>
      </c>
      <c r="B19" s="278" t="s">
        <v>587</v>
      </c>
      <c r="C19" s="277" t="s">
        <v>588</v>
      </c>
      <c r="D19" s="312">
        <f t="shared" si="1"/>
        <v>10461</v>
      </c>
      <c r="E19" s="312">
        <f t="shared" si="2"/>
        <v>8049</v>
      </c>
      <c r="F19" s="312">
        <f t="shared" si="3"/>
        <v>560</v>
      </c>
      <c r="G19" s="312">
        <v>560</v>
      </c>
      <c r="H19" s="312">
        <v>0</v>
      </c>
      <c r="I19" s="312">
        <v>0</v>
      </c>
      <c r="J19" s="312">
        <v>0</v>
      </c>
      <c r="K19" s="312">
        <v>0</v>
      </c>
      <c r="L19" s="312">
        <v>0</v>
      </c>
      <c r="M19" s="312">
        <v>0</v>
      </c>
      <c r="N19" s="312">
        <f t="shared" si="4"/>
        <v>0</v>
      </c>
      <c r="O19" s="312">
        <f>+'資源化量内訳'!Y19</f>
        <v>1852</v>
      </c>
      <c r="P19" s="312">
        <f t="shared" si="5"/>
        <v>8188</v>
      </c>
      <c r="Q19" s="312">
        <v>8049</v>
      </c>
      <c r="R19" s="312">
        <f t="shared" si="6"/>
        <v>139</v>
      </c>
      <c r="S19" s="312">
        <v>139</v>
      </c>
      <c r="T19" s="312">
        <v>0</v>
      </c>
      <c r="U19" s="312">
        <v>0</v>
      </c>
      <c r="V19" s="312">
        <v>0</v>
      </c>
      <c r="W19" s="312">
        <v>0</v>
      </c>
      <c r="X19" s="312">
        <v>0</v>
      </c>
      <c r="Y19" s="312">
        <v>0</v>
      </c>
      <c r="Z19" s="312">
        <f t="shared" si="7"/>
        <v>872</v>
      </c>
      <c r="AA19" s="312">
        <v>0</v>
      </c>
      <c r="AB19" s="312">
        <v>867</v>
      </c>
      <c r="AC19" s="312">
        <f t="shared" si="8"/>
        <v>5</v>
      </c>
      <c r="AD19" s="312">
        <v>5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563</v>
      </c>
      <c r="B20" s="278" t="s">
        <v>589</v>
      </c>
      <c r="C20" s="277" t="s">
        <v>590</v>
      </c>
      <c r="D20" s="312">
        <f t="shared" si="1"/>
        <v>11722</v>
      </c>
      <c r="E20" s="312">
        <f t="shared" si="2"/>
        <v>9547</v>
      </c>
      <c r="F20" s="312">
        <f t="shared" si="3"/>
        <v>2175</v>
      </c>
      <c r="G20" s="312">
        <v>763</v>
      </c>
      <c r="H20" s="312">
        <v>0</v>
      </c>
      <c r="I20" s="312">
        <v>0</v>
      </c>
      <c r="J20" s="312">
        <v>0</v>
      </c>
      <c r="K20" s="312">
        <v>0</v>
      </c>
      <c r="L20" s="312">
        <v>1412</v>
      </c>
      <c r="M20" s="312">
        <v>0</v>
      </c>
      <c r="N20" s="312">
        <f t="shared" si="4"/>
        <v>0</v>
      </c>
      <c r="O20" s="312">
        <f>+'資源化量内訳'!Y20</f>
        <v>0</v>
      </c>
      <c r="P20" s="312">
        <f t="shared" si="5"/>
        <v>9566</v>
      </c>
      <c r="Q20" s="312">
        <v>9547</v>
      </c>
      <c r="R20" s="312">
        <f t="shared" si="6"/>
        <v>19</v>
      </c>
      <c r="S20" s="312">
        <v>19</v>
      </c>
      <c r="T20" s="312">
        <v>0</v>
      </c>
      <c r="U20" s="312"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f t="shared" si="7"/>
        <v>1357</v>
      </c>
      <c r="AA20" s="312">
        <v>0</v>
      </c>
      <c r="AB20" s="312">
        <v>1075</v>
      </c>
      <c r="AC20" s="312">
        <f t="shared" si="8"/>
        <v>282</v>
      </c>
      <c r="AD20" s="312">
        <v>282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563</v>
      </c>
      <c r="B21" s="278" t="s">
        <v>591</v>
      </c>
      <c r="C21" s="277" t="s">
        <v>592</v>
      </c>
      <c r="D21" s="312">
        <f t="shared" si="1"/>
        <v>6476</v>
      </c>
      <c r="E21" s="312">
        <f t="shared" si="2"/>
        <v>5512</v>
      </c>
      <c r="F21" s="312">
        <f t="shared" si="3"/>
        <v>957</v>
      </c>
      <c r="G21" s="312">
        <v>250</v>
      </c>
      <c r="H21" s="312">
        <v>12</v>
      </c>
      <c r="I21" s="312">
        <v>0</v>
      </c>
      <c r="J21" s="312">
        <v>0</v>
      </c>
      <c r="K21" s="312">
        <v>0</v>
      </c>
      <c r="L21" s="312">
        <v>695</v>
      </c>
      <c r="M21" s="312">
        <v>0</v>
      </c>
      <c r="N21" s="312">
        <f t="shared" si="4"/>
        <v>0</v>
      </c>
      <c r="O21" s="312">
        <f>+'資源化量内訳'!Y21</f>
        <v>7</v>
      </c>
      <c r="P21" s="312">
        <f t="shared" si="5"/>
        <v>5512</v>
      </c>
      <c r="Q21" s="312">
        <v>5512</v>
      </c>
      <c r="R21" s="312">
        <f t="shared" si="6"/>
        <v>0</v>
      </c>
      <c r="S21" s="312">
        <v>0</v>
      </c>
      <c r="T21" s="312">
        <v>0</v>
      </c>
      <c r="U21" s="312">
        <v>0</v>
      </c>
      <c r="V21" s="312">
        <v>0</v>
      </c>
      <c r="W21" s="312">
        <v>0</v>
      </c>
      <c r="X21" s="312">
        <v>0</v>
      </c>
      <c r="Y21" s="312">
        <v>0</v>
      </c>
      <c r="Z21" s="312">
        <f t="shared" si="7"/>
        <v>630</v>
      </c>
      <c r="AA21" s="312">
        <v>0</v>
      </c>
      <c r="AB21" s="312">
        <v>420</v>
      </c>
      <c r="AC21" s="312">
        <f t="shared" si="8"/>
        <v>210</v>
      </c>
      <c r="AD21" s="312">
        <v>210</v>
      </c>
      <c r="AE21" s="312">
        <v>0</v>
      </c>
      <c r="AF21" s="312">
        <v>0</v>
      </c>
      <c r="AG21" s="312">
        <v>0</v>
      </c>
      <c r="AH21" s="312">
        <v>0</v>
      </c>
      <c r="AI21" s="312">
        <v>0</v>
      </c>
      <c r="AJ21" s="312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563</v>
      </c>
      <c r="B22" s="278" t="s">
        <v>593</v>
      </c>
      <c r="C22" s="277" t="s">
        <v>594</v>
      </c>
      <c r="D22" s="312">
        <f t="shared" si="1"/>
        <v>356</v>
      </c>
      <c r="E22" s="312">
        <f t="shared" si="2"/>
        <v>260</v>
      </c>
      <c r="F22" s="312">
        <f t="shared" si="3"/>
        <v>96</v>
      </c>
      <c r="G22" s="312">
        <v>0</v>
      </c>
      <c r="H22" s="312">
        <v>15</v>
      </c>
      <c r="I22" s="312">
        <v>0</v>
      </c>
      <c r="J22" s="312">
        <v>0</v>
      </c>
      <c r="K22" s="312">
        <v>0</v>
      </c>
      <c r="L22" s="312">
        <v>81</v>
      </c>
      <c r="M22" s="312">
        <v>0</v>
      </c>
      <c r="N22" s="312">
        <f t="shared" si="4"/>
        <v>0</v>
      </c>
      <c r="O22" s="312">
        <f>+'資源化量内訳'!Y22</f>
        <v>0</v>
      </c>
      <c r="P22" s="312">
        <f t="shared" si="5"/>
        <v>260</v>
      </c>
      <c r="Q22" s="312">
        <v>260</v>
      </c>
      <c r="R22" s="312">
        <f t="shared" si="6"/>
        <v>0</v>
      </c>
      <c r="S22" s="312">
        <v>0</v>
      </c>
      <c r="T22" s="312">
        <v>0</v>
      </c>
      <c r="U22" s="312">
        <v>0</v>
      </c>
      <c r="V22" s="312">
        <v>0</v>
      </c>
      <c r="W22" s="312">
        <v>0</v>
      </c>
      <c r="X22" s="312">
        <v>0</v>
      </c>
      <c r="Y22" s="312">
        <v>0</v>
      </c>
      <c r="Z22" s="312">
        <f t="shared" si="7"/>
        <v>0</v>
      </c>
      <c r="AA22" s="312">
        <v>0</v>
      </c>
      <c r="AB22" s="312">
        <v>0</v>
      </c>
      <c r="AC22" s="312">
        <f t="shared" si="8"/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563</v>
      </c>
      <c r="B23" s="278" t="s">
        <v>595</v>
      </c>
      <c r="C23" s="277" t="s">
        <v>596</v>
      </c>
      <c r="D23" s="312">
        <f t="shared" si="1"/>
        <v>4545</v>
      </c>
      <c r="E23" s="312">
        <f t="shared" si="2"/>
        <v>3683</v>
      </c>
      <c r="F23" s="312">
        <f t="shared" si="3"/>
        <v>862</v>
      </c>
      <c r="G23" s="312">
        <v>0</v>
      </c>
      <c r="H23" s="312">
        <v>117</v>
      </c>
      <c r="I23" s="312">
        <v>0</v>
      </c>
      <c r="J23" s="312">
        <v>0</v>
      </c>
      <c r="K23" s="312">
        <v>0</v>
      </c>
      <c r="L23" s="312">
        <v>745</v>
      </c>
      <c r="M23" s="312">
        <v>0</v>
      </c>
      <c r="N23" s="312">
        <f t="shared" si="4"/>
        <v>0</v>
      </c>
      <c r="O23" s="312">
        <f>+'資源化量内訳'!Y23</f>
        <v>0</v>
      </c>
      <c r="P23" s="312">
        <f t="shared" si="5"/>
        <v>3683</v>
      </c>
      <c r="Q23" s="312">
        <v>3683</v>
      </c>
      <c r="R23" s="312">
        <f t="shared" si="6"/>
        <v>0</v>
      </c>
      <c r="S23" s="312">
        <v>0</v>
      </c>
      <c r="T23" s="312">
        <v>0</v>
      </c>
      <c r="U23" s="312"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f t="shared" si="7"/>
        <v>0</v>
      </c>
      <c r="AA23" s="312">
        <v>0</v>
      </c>
      <c r="AB23" s="312">
        <v>0</v>
      </c>
      <c r="AC23" s="312">
        <f t="shared" si="8"/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0</v>
      </c>
      <c r="AJ23" s="312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563</v>
      </c>
      <c r="B24" s="278" t="s">
        <v>597</v>
      </c>
      <c r="C24" s="277" t="s">
        <v>555</v>
      </c>
      <c r="D24" s="312">
        <f t="shared" si="1"/>
        <v>1750</v>
      </c>
      <c r="E24" s="312">
        <f t="shared" si="2"/>
        <v>894</v>
      </c>
      <c r="F24" s="312">
        <f t="shared" si="3"/>
        <v>765</v>
      </c>
      <c r="G24" s="312">
        <v>0</v>
      </c>
      <c r="H24" s="312">
        <v>0</v>
      </c>
      <c r="I24" s="312">
        <v>0</v>
      </c>
      <c r="J24" s="312">
        <v>0</v>
      </c>
      <c r="K24" s="312">
        <v>541</v>
      </c>
      <c r="L24" s="312">
        <v>224</v>
      </c>
      <c r="M24" s="312">
        <v>0</v>
      </c>
      <c r="N24" s="312">
        <f t="shared" si="4"/>
        <v>0</v>
      </c>
      <c r="O24" s="312">
        <f>+'資源化量内訳'!Y24</f>
        <v>91</v>
      </c>
      <c r="P24" s="312">
        <f t="shared" si="5"/>
        <v>894</v>
      </c>
      <c r="Q24" s="312">
        <v>894</v>
      </c>
      <c r="R24" s="312">
        <f t="shared" si="6"/>
        <v>0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f t="shared" si="7"/>
        <v>0</v>
      </c>
      <c r="AA24" s="312">
        <v>0</v>
      </c>
      <c r="AB24" s="312">
        <v>0</v>
      </c>
      <c r="AC24" s="312">
        <f t="shared" si="8"/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563</v>
      </c>
      <c r="B25" s="278" t="s">
        <v>598</v>
      </c>
      <c r="C25" s="277" t="s">
        <v>599</v>
      </c>
      <c r="D25" s="312">
        <f t="shared" si="1"/>
        <v>5177</v>
      </c>
      <c r="E25" s="312">
        <f t="shared" si="2"/>
        <v>4437</v>
      </c>
      <c r="F25" s="312">
        <f t="shared" si="3"/>
        <v>740</v>
      </c>
      <c r="G25" s="312">
        <v>70</v>
      </c>
      <c r="H25" s="312">
        <v>0</v>
      </c>
      <c r="I25" s="312">
        <v>0</v>
      </c>
      <c r="J25" s="312">
        <v>0</v>
      </c>
      <c r="K25" s="312">
        <v>0</v>
      </c>
      <c r="L25" s="312">
        <v>670</v>
      </c>
      <c r="M25" s="312">
        <v>0</v>
      </c>
      <c r="N25" s="312">
        <f t="shared" si="4"/>
        <v>0</v>
      </c>
      <c r="O25" s="312">
        <f>+'資源化量内訳'!Y25</f>
        <v>0</v>
      </c>
      <c r="P25" s="312">
        <f t="shared" si="5"/>
        <v>4440</v>
      </c>
      <c r="Q25" s="312">
        <v>4437</v>
      </c>
      <c r="R25" s="312">
        <f t="shared" si="6"/>
        <v>3</v>
      </c>
      <c r="S25" s="312">
        <v>3</v>
      </c>
      <c r="T25" s="312">
        <v>0</v>
      </c>
      <c r="U25" s="312">
        <v>0</v>
      </c>
      <c r="V25" s="312">
        <v>0</v>
      </c>
      <c r="W25" s="312">
        <v>0</v>
      </c>
      <c r="X25" s="312">
        <v>0</v>
      </c>
      <c r="Y25" s="312">
        <v>0</v>
      </c>
      <c r="Z25" s="312">
        <f t="shared" si="7"/>
        <v>539</v>
      </c>
      <c r="AA25" s="312">
        <v>0</v>
      </c>
      <c r="AB25" s="312">
        <v>495</v>
      </c>
      <c r="AC25" s="312">
        <f t="shared" si="8"/>
        <v>44</v>
      </c>
      <c r="AD25" s="312">
        <v>44</v>
      </c>
      <c r="AE25" s="312">
        <v>0</v>
      </c>
      <c r="AF25" s="312">
        <v>0</v>
      </c>
      <c r="AG25" s="312">
        <v>0</v>
      </c>
      <c r="AH25" s="312">
        <v>0</v>
      </c>
      <c r="AI25" s="312">
        <v>0</v>
      </c>
      <c r="AJ25" s="312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563</v>
      </c>
      <c r="B26" s="278" t="s">
        <v>600</v>
      </c>
      <c r="C26" s="277" t="s">
        <v>601</v>
      </c>
      <c r="D26" s="312">
        <f t="shared" si="1"/>
        <v>9098</v>
      </c>
      <c r="E26" s="312">
        <f t="shared" si="2"/>
        <v>7625</v>
      </c>
      <c r="F26" s="312">
        <f t="shared" si="3"/>
        <v>371</v>
      </c>
      <c r="G26" s="312">
        <v>253</v>
      </c>
      <c r="H26" s="312">
        <v>0</v>
      </c>
      <c r="I26" s="312">
        <v>0</v>
      </c>
      <c r="J26" s="312">
        <v>0</v>
      </c>
      <c r="K26" s="312">
        <v>0</v>
      </c>
      <c r="L26" s="312">
        <v>118</v>
      </c>
      <c r="M26" s="312">
        <v>0</v>
      </c>
      <c r="N26" s="312">
        <f t="shared" si="4"/>
        <v>0</v>
      </c>
      <c r="O26" s="312">
        <f>+'資源化量内訳'!Y26</f>
        <v>1102</v>
      </c>
      <c r="P26" s="312">
        <f t="shared" si="5"/>
        <v>7638</v>
      </c>
      <c r="Q26" s="312">
        <v>7625</v>
      </c>
      <c r="R26" s="312">
        <f t="shared" si="6"/>
        <v>13</v>
      </c>
      <c r="S26" s="312">
        <v>13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f t="shared" si="7"/>
        <v>1009</v>
      </c>
      <c r="AA26" s="312">
        <v>0</v>
      </c>
      <c r="AB26" s="312">
        <v>850</v>
      </c>
      <c r="AC26" s="312">
        <f t="shared" si="8"/>
        <v>159</v>
      </c>
      <c r="AD26" s="312">
        <v>159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563</v>
      </c>
      <c r="B27" s="278" t="s">
        <v>602</v>
      </c>
      <c r="C27" s="277" t="s">
        <v>603</v>
      </c>
      <c r="D27" s="312">
        <f t="shared" si="1"/>
        <v>336</v>
      </c>
      <c r="E27" s="312">
        <f t="shared" si="2"/>
        <v>208</v>
      </c>
      <c r="F27" s="312">
        <f t="shared" si="3"/>
        <v>128</v>
      </c>
      <c r="G27" s="312">
        <v>29</v>
      </c>
      <c r="H27" s="312">
        <v>0</v>
      </c>
      <c r="I27" s="312">
        <v>0</v>
      </c>
      <c r="J27" s="312">
        <v>0</v>
      </c>
      <c r="K27" s="312">
        <v>0</v>
      </c>
      <c r="L27" s="312">
        <v>99</v>
      </c>
      <c r="M27" s="312">
        <v>0</v>
      </c>
      <c r="N27" s="312">
        <f t="shared" si="4"/>
        <v>0</v>
      </c>
      <c r="O27" s="312">
        <f>+'資源化量内訳'!Y27</f>
        <v>0</v>
      </c>
      <c r="P27" s="312">
        <f t="shared" si="5"/>
        <v>236</v>
      </c>
      <c r="Q27" s="312">
        <v>208</v>
      </c>
      <c r="R27" s="312">
        <f t="shared" si="6"/>
        <v>28</v>
      </c>
      <c r="S27" s="312">
        <v>7</v>
      </c>
      <c r="T27" s="312">
        <v>0</v>
      </c>
      <c r="U27" s="312">
        <v>0</v>
      </c>
      <c r="V27" s="312">
        <v>0</v>
      </c>
      <c r="W27" s="312">
        <v>0</v>
      </c>
      <c r="X27" s="312">
        <v>21</v>
      </c>
      <c r="Y27" s="312">
        <v>0</v>
      </c>
      <c r="Z27" s="312">
        <f t="shared" si="7"/>
        <v>21</v>
      </c>
      <c r="AA27" s="312">
        <v>0</v>
      </c>
      <c r="AB27" s="312">
        <v>1</v>
      </c>
      <c r="AC27" s="312">
        <f t="shared" si="8"/>
        <v>20</v>
      </c>
      <c r="AD27" s="312">
        <v>14</v>
      </c>
      <c r="AE27" s="312">
        <v>0</v>
      </c>
      <c r="AF27" s="312">
        <v>0</v>
      </c>
      <c r="AG27" s="312">
        <v>0</v>
      </c>
      <c r="AH27" s="312">
        <v>0</v>
      </c>
      <c r="AI27" s="312">
        <v>6</v>
      </c>
      <c r="AJ27" s="312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563</v>
      </c>
      <c r="B28" s="278" t="s">
        <v>604</v>
      </c>
      <c r="C28" s="277" t="s">
        <v>605</v>
      </c>
      <c r="D28" s="312">
        <f t="shared" si="1"/>
        <v>1461</v>
      </c>
      <c r="E28" s="312">
        <f t="shared" si="2"/>
        <v>1351</v>
      </c>
      <c r="F28" s="312">
        <f t="shared" si="3"/>
        <v>97</v>
      </c>
      <c r="G28" s="312">
        <v>0</v>
      </c>
      <c r="H28" s="312">
        <v>0</v>
      </c>
      <c r="I28" s="312">
        <v>0</v>
      </c>
      <c r="J28" s="312">
        <v>0</v>
      </c>
      <c r="K28" s="312">
        <v>0</v>
      </c>
      <c r="L28" s="312">
        <v>97</v>
      </c>
      <c r="M28" s="312">
        <v>0</v>
      </c>
      <c r="N28" s="312">
        <f t="shared" si="4"/>
        <v>0</v>
      </c>
      <c r="O28" s="312">
        <f>+'資源化量内訳'!Y28</f>
        <v>13</v>
      </c>
      <c r="P28" s="312">
        <f t="shared" si="5"/>
        <v>1372</v>
      </c>
      <c r="Q28" s="312">
        <v>1351</v>
      </c>
      <c r="R28" s="312">
        <f t="shared" si="6"/>
        <v>21</v>
      </c>
      <c r="S28" s="312">
        <v>0</v>
      </c>
      <c r="T28" s="312">
        <v>0</v>
      </c>
      <c r="U28" s="312">
        <v>0</v>
      </c>
      <c r="V28" s="312">
        <v>0</v>
      </c>
      <c r="W28" s="312">
        <v>0</v>
      </c>
      <c r="X28" s="312">
        <v>21</v>
      </c>
      <c r="Y28" s="312">
        <v>0</v>
      </c>
      <c r="Z28" s="312">
        <f t="shared" si="7"/>
        <v>125</v>
      </c>
      <c r="AA28" s="312">
        <v>0</v>
      </c>
      <c r="AB28" s="312">
        <v>117</v>
      </c>
      <c r="AC28" s="312">
        <f t="shared" si="8"/>
        <v>8</v>
      </c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v>8</v>
      </c>
      <c r="AJ28" s="312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563</v>
      </c>
      <c r="B29" s="278" t="s">
        <v>606</v>
      </c>
      <c r="C29" s="277" t="s">
        <v>607</v>
      </c>
      <c r="D29" s="312">
        <f t="shared" si="1"/>
        <v>3495</v>
      </c>
      <c r="E29" s="312">
        <f t="shared" si="2"/>
        <v>3251</v>
      </c>
      <c r="F29" s="312">
        <f t="shared" si="3"/>
        <v>213</v>
      </c>
      <c r="G29" s="312">
        <v>0</v>
      </c>
      <c r="H29" s="312">
        <v>0</v>
      </c>
      <c r="I29" s="312">
        <v>0</v>
      </c>
      <c r="J29" s="312">
        <v>0</v>
      </c>
      <c r="K29" s="312">
        <v>0</v>
      </c>
      <c r="L29" s="312">
        <v>213</v>
      </c>
      <c r="M29" s="312">
        <v>0</v>
      </c>
      <c r="N29" s="312">
        <f t="shared" si="4"/>
        <v>0</v>
      </c>
      <c r="O29" s="312">
        <f>+'資源化量内訳'!Y29</f>
        <v>31</v>
      </c>
      <c r="P29" s="312">
        <f t="shared" si="5"/>
        <v>3319</v>
      </c>
      <c r="Q29" s="312">
        <v>3251</v>
      </c>
      <c r="R29" s="312">
        <f t="shared" si="6"/>
        <v>68</v>
      </c>
      <c r="S29" s="312">
        <v>0</v>
      </c>
      <c r="T29" s="312">
        <v>0</v>
      </c>
      <c r="U29" s="312">
        <v>0</v>
      </c>
      <c r="V29" s="312">
        <v>0</v>
      </c>
      <c r="W29" s="312">
        <v>0</v>
      </c>
      <c r="X29" s="312">
        <v>68</v>
      </c>
      <c r="Y29" s="312">
        <v>0</v>
      </c>
      <c r="Z29" s="312">
        <f t="shared" si="7"/>
        <v>297</v>
      </c>
      <c r="AA29" s="312">
        <v>0</v>
      </c>
      <c r="AB29" s="312">
        <v>285</v>
      </c>
      <c r="AC29" s="312">
        <f t="shared" si="8"/>
        <v>12</v>
      </c>
      <c r="AD29" s="312">
        <v>0</v>
      </c>
      <c r="AE29" s="312">
        <v>0</v>
      </c>
      <c r="AF29" s="312">
        <v>0</v>
      </c>
      <c r="AG29" s="312">
        <v>0</v>
      </c>
      <c r="AH29" s="312">
        <v>0</v>
      </c>
      <c r="AI29" s="312">
        <v>12</v>
      </c>
      <c r="AJ29" s="312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563</v>
      </c>
      <c r="B30" s="278" t="s">
        <v>608</v>
      </c>
      <c r="C30" s="277" t="s">
        <v>609</v>
      </c>
      <c r="D30" s="312">
        <f t="shared" si="1"/>
        <v>4588</v>
      </c>
      <c r="E30" s="312">
        <f t="shared" si="2"/>
        <v>4143</v>
      </c>
      <c r="F30" s="312">
        <f t="shared" si="3"/>
        <v>439</v>
      </c>
      <c r="G30" s="312">
        <v>0</v>
      </c>
      <c r="H30" s="312">
        <v>0</v>
      </c>
      <c r="I30" s="312">
        <v>0</v>
      </c>
      <c r="J30" s="312">
        <v>0</v>
      </c>
      <c r="K30" s="312">
        <v>0</v>
      </c>
      <c r="L30" s="312">
        <v>439</v>
      </c>
      <c r="M30" s="312">
        <v>0</v>
      </c>
      <c r="N30" s="312">
        <f t="shared" si="4"/>
        <v>0</v>
      </c>
      <c r="O30" s="312">
        <f>+'資源化量内訳'!Y30</f>
        <v>6</v>
      </c>
      <c r="P30" s="312">
        <f t="shared" si="5"/>
        <v>4180</v>
      </c>
      <c r="Q30" s="312">
        <v>4143</v>
      </c>
      <c r="R30" s="312">
        <f t="shared" si="6"/>
        <v>37</v>
      </c>
      <c r="S30" s="312">
        <v>0</v>
      </c>
      <c r="T30" s="312">
        <v>0</v>
      </c>
      <c r="U30" s="312">
        <v>0</v>
      </c>
      <c r="V30" s="312">
        <v>0</v>
      </c>
      <c r="W30" s="312">
        <v>0</v>
      </c>
      <c r="X30" s="312">
        <v>37</v>
      </c>
      <c r="Y30" s="312">
        <v>0</v>
      </c>
      <c r="Z30" s="312">
        <f t="shared" si="7"/>
        <v>558</v>
      </c>
      <c r="AA30" s="312">
        <v>0</v>
      </c>
      <c r="AB30" s="312">
        <v>472</v>
      </c>
      <c r="AC30" s="312">
        <f t="shared" si="8"/>
        <v>86</v>
      </c>
      <c r="AD30" s="312">
        <v>0</v>
      </c>
      <c r="AE30" s="312">
        <v>0</v>
      </c>
      <c r="AF30" s="312">
        <v>0</v>
      </c>
      <c r="AG30" s="312">
        <v>0</v>
      </c>
      <c r="AH30" s="312">
        <v>0</v>
      </c>
      <c r="AI30" s="312">
        <v>86</v>
      </c>
      <c r="AJ30" s="312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563</v>
      </c>
      <c r="B31" s="278" t="s">
        <v>610</v>
      </c>
      <c r="C31" s="277" t="s">
        <v>611</v>
      </c>
      <c r="D31" s="312">
        <f t="shared" si="1"/>
        <v>1043</v>
      </c>
      <c r="E31" s="312">
        <f t="shared" si="2"/>
        <v>721</v>
      </c>
      <c r="F31" s="312">
        <f t="shared" si="3"/>
        <v>322</v>
      </c>
      <c r="G31" s="312">
        <v>104</v>
      </c>
      <c r="H31" s="312">
        <v>0</v>
      </c>
      <c r="I31" s="312">
        <v>0</v>
      </c>
      <c r="J31" s="312">
        <v>0</v>
      </c>
      <c r="K31" s="312">
        <v>0</v>
      </c>
      <c r="L31" s="312">
        <v>218</v>
      </c>
      <c r="M31" s="312">
        <v>0</v>
      </c>
      <c r="N31" s="312">
        <f t="shared" si="4"/>
        <v>0</v>
      </c>
      <c r="O31" s="312">
        <f>+'資源化量内訳'!Y31</f>
        <v>0</v>
      </c>
      <c r="P31" s="312">
        <f t="shared" si="5"/>
        <v>787</v>
      </c>
      <c r="Q31" s="312">
        <v>721</v>
      </c>
      <c r="R31" s="312">
        <f t="shared" si="6"/>
        <v>66</v>
      </c>
      <c r="S31" s="312">
        <v>66</v>
      </c>
      <c r="T31" s="312">
        <v>0</v>
      </c>
      <c r="U31" s="312">
        <v>0</v>
      </c>
      <c r="V31" s="312">
        <v>0</v>
      </c>
      <c r="W31" s="312">
        <v>0</v>
      </c>
      <c r="X31" s="312">
        <v>0</v>
      </c>
      <c r="Y31" s="312">
        <v>0</v>
      </c>
      <c r="Z31" s="312">
        <f t="shared" si="7"/>
        <v>99</v>
      </c>
      <c r="AA31" s="312">
        <v>0</v>
      </c>
      <c r="AB31" s="312">
        <v>30</v>
      </c>
      <c r="AC31" s="312">
        <f t="shared" si="8"/>
        <v>69</v>
      </c>
      <c r="AD31" s="312">
        <v>0</v>
      </c>
      <c r="AE31" s="312">
        <v>0</v>
      </c>
      <c r="AF31" s="312">
        <v>0</v>
      </c>
      <c r="AG31" s="312">
        <v>0</v>
      </c>
      <c r="AH31" s="312">
        <v>0</v>
      </c>
      <c r="AI31" s="312">
        <v>69</v>
      </c>
      <c r="AJ31" s="312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563</v>
      </c>
      <c r="B32" s="278" t="s">
        <v>612</v>
      </c>
      <c r="C32" s="277" t="s">
        <v>613</v>
      </c>
      <c r="D32" s="312">
        <f t="shared" si="1"/>
        <v>12573</v>
      </c>
      <c r="E32" s="312">
        <f t="shared" si="2"/>
        <v>10794</v>
      </c>
      <c r="F32" s="312">
        <f t="shared" si="3"/>
        <v>1677</v>
      </c>
      <c r="G32" s="312">
        <v>711</v>
      </c>
      <c r="H32" s="312">
        <v>0</v>
      </c>
      <c r="I32" s="312">
        <v>0</v>
      </c>
      <c r="J32" s="312">
        <v>0</v>
      </c>
      <c r="K32" s="312">
        <v>0</v>
      </c>
      <c r="L32" s="312">
        <v>966</v>
      </c>
      <c r="M32" s="312">
        <v>0</v>
      </c>
      <c r="N32" s="312">
        <f t="shared" si="4"/>
        <v>0</v>
      </c>
      <c r="O32" s="312">
        <f>+'資源化量内訳'!Y32</f>
        <v>102</v>
      </c>
      <c r="P32" s="312">
        <f t="shared" si="5"/>
        <v>10794</v>
      </c>
      <c r="Q32" s="312">
        <v>10794</v>
      </c>
      <c r="R32" s="312">
        <f t="shared" si="6"/>
        <v>0</v>
      </c>
      <c r="S32" s="312">
        <v>0</v>
      </c>
      <c r="T32" s="312">
        <v>0</v>
      </c>
      <c r="U32" s="312">
        <v>0</v>
      </c>
      <c r="V32" s="312">
        <v>0</v>
      </c>
      <c r="W32" s="312">
        <v>0</v>
      </c>
      <c r="X32" s="312">
        <v>0</v>
      </c>
      <c r="Y32" s="312">
        <v>0</v>
      </c>
      <c r="Z32" s="312">
        <f t="shared" si="7"/>
        <v>947</v>
      </c>
      <c r="AA32" s="312">
        <v>0</v>
      </c>
      <c r="AB32" s="312">
        <v>947</v>
      </c>
      <c r="AC32" s="312">
        <f t="shared" si="8"/>
        <v>0</v>
      </c>
      <c r="AD32" s="312">
        <v>0</v>
      </c>
      <c r="AE32" s="312">
        <v>0</v>
      </c>
      <c r="AF32" s="312">
        <v>0</v>
      </c>
      <c r="AG32" s="312">
        <v>0</v>
      </c>
      <c r="AH32" s="312">
        <v>0</v>
      </c>
      <c r="AI32" s="312">
        <v>0</v>
      </c>
      <c r="AJ32" s="312">
        <v>0</v>
      </c>
      <c r="AK32" s="277">
        <f t="shared" si="9"/>
        <v>0</v>
      </c>
      <c r="AL32" s="277">
        <v>0</v>
      </c>
      <c r="AM32" s="277">
        <v>0</v>
      </c>
      <c r="AN32" s="277">
        <v>0</v>
      </c>
      <c r="AO32" s="277">
        <v>0</v>
      </c>
      <c r="AP32" s="277">
        <v>0</v>
      </c>
      <c r="AQ32" s="277">
        <v>0</v>
      </c>
      <c r="AR32" s="277">
        <v>0</v>
      </c>
      <c r="AS32" s="277">
        <v>0</v>
      </c>
    </row>
    <row r="33" spans="1:45" s="282" customFormat="1" ht="12" customHeight="1">
      <c r="A33" s="277" t="s">
        <v>563</v>
      </c>
      <c r="B33" s="278" t="s">
        <v>614</v>
      </c>
      <c r="C33" s="277" t="s">
        <v>615</v>
      </c>
      <c r="D33" s="312">
        <f t="shared" si="1"/>
        <v>237</v>
      </c>
      <c r="E33" s="312">
        <f t="shared" si="2"/>
        <v>128</v>
      </c>
      <c r="F33" s="312">
        <f t="shared" si="3"/>
        <v>109</v>
      </c>
      <c r="G33" s="312">
        <v>25</v>
      </c>
      <c r="H33" s="312">
        <v>52</v>
      </c>
      <c r="I33" s="312">
        <v>0</v>
      </c>
      <c r="J33" s="312">
        <v>0</v>
      </c>
      <c r="K33" s="312">
        <v>0</v>
      </c>
      <c r="L33" s="312">
        <v>32</v>
      </c>
      <c r="M33" s="312">
        <v>0</v>
      </c>
      <c r="N33" s="312">
        <f t="shared" si="4"/>
        <v>0</v>
      </c>
      <c r="O33" s="312">
        <f>+'資源化量内訳'!Y33</f>
        <v>0</v>
      </c>
      <c r="P33" s="312">
        <f t="shared" si="5"/>
        <v>128</v>
      </c>
      <c r="Q33" s="312">
        <v>128</v>
      </c>
      <c r="R33" s="312">
        <f t="shared" si="6"/>
        <v>0</v>
      </c>
      <c r="S33" s="312">
        <v>0</v>
      </c>
      <c r="T33" s="312">
        <v>0</v>
      </c>
      <c r="U33" s="312">
        <v>0</v>
      </c>
      <c r="V33" s="312">
        <v>0</v>
      </c>
      <c r="W33" s="312">
        <v>0</v>
      </c>
      <c r="X33" s="312">
        <v>0</v>
      </c>
      <c r="Y33" s="312">
        <v>0</v>
      </c>
      <c r="Z33" s="312">
        <f t="shared" si="7"/>
        <v>44</v>
      </c>
      <c r="AA33" s="312">
        <v>0</v>
      </c>
      <c r="AB33" s="312">
        <v>19</v>
      </c>
      <c r="AC33" s="312">
        <f t="shared" si="8"/>
        <v>25</v>
      </c>
      <c r="AD33" s="312">
        <v>25</v>
      </c>
      <c r="AE33" s="312">
        <v>0</v>
      </c>
      <c r="AF33" s="312">
        <v>0</v>
      </c>
      <c r="AG33" s="312">
        <v>0</v>
      </c>
      <c r="AH33" s="312">
        <v>0</v>
      </c>
      <c r="AI33" s="312">
        <v>0</v>
      </c>
      <c r="AJ33" s="312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563</v>
      </c>
      <c r="B34" s="278" t="s">
        <v>616</v>
      </c>
      <c r="C34" s="277" t="s">
        <v>617</v>
      </c>
      <c r="D34" s="312">
        <f t="shared" si="1"/>
        <v>329</v>
      </c>
      <c r="E34" s="312">
        <f t="shared" si="2"/>
        <v>178</v>
      </c>
      <c r="F34" s="312">
        <f t="shared" si="3"/>
        <v>151</v>
      </c>
      <c r="G34" s="312">
        <v>78</v>
      </c>
      <c r="H34" s="312">
        <v>0</v>
      </c>
      <c r="I34" s="312">
        <v>0</v>
      </c>
      <c r="J34" s="312">
        <v>0</v>
      </c>
      <c r="K34" s="312">
        <v>0</v>
      </c>
      <c r="L34" s="312">
        <v>73</v>
      </c>
      <c r="M34" s="312">
        <v>0</v>
      </c>
      <c r="N34" s="312">
        <f t="shared" si="4"/>
        <v>0</v>
      </c>
      <c r="O34" s="312">
        <f>+'資源化量内訳'!Y34</f>
        <v>0</v>
      </c>
      <c r="P34" s="312">
        <f t="shared" si="5"/>
        <v>178</v>
      </c>
      <c r="Q34" s="312">
        <v>178</v>
      </c>
      <c r="R34" s="312">
        <f t="shared" si="6"/>
        <v>0</v>
      </c>
      <c r="S34" s="312">
        <v>0</v>
      </c>
      <c r="T34" s="312">
        <v>0</v>
      </c>
      <c r="U34" s="312">
        <v>0</v>
      </c>
      <c r="V34" s="312">
        <v>0</v>
      </c>
      <c r="W34" s="312">
        <v>0</v>
      </c>
      <c r="X34" s="312">
        <v>0</v>
      </c>
      <c r="Y34" s="312">
        <v>0</v>
      </c>
      <c r="Z34" s="312">
        <f t="shared" si="7"/>
        <v>82</v>
      </c>
      <c r="AA34" s="312">
        <v>0</v>
      </c>
      <c r="AB34" s="312">
        <v>26</v>
      </c>
      <c r="AC34" s="312">
        <f t="shared" si="8"/>
        <v>56</v>
      </c>
      <c r="AD34" s="312">
        <v>56</v>
      </c>
      <c r="AE34" s="312">
        <v>0</v>
      </c>
      <c r="AF34" s="312">
        <v>0</v>
      </c>
      <c r="AG34" s="312">
        <v>0</v>
      </c>
      <c r="AH34" s="312">
        <v>0</v>
      </c>
      <c r="AI34" s="312">
        <v>0</v>
      </c>
      <c r="AJ34" s="312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87" width="10.59765625" style="307" customWidth="1"/>
    <col min="88" max="88" width="9" style="313" customWidth="1"/>
    <col min="89" max="16384" width="9" style="309" customWidth="1"/>
  </cols>
  <sheetData>
    <row r="1" spans="1:88" s="175" customFormat="1" ht="17.25">
      <c r="A1" s="249" t="s">
        <v>560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8" t="s">
        <v>367</v>
      </c>
      <c r="B2" s="318" t="s">
        <v>368</v>
      </c>
      <c r="C2" s="318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19"/>
      <c r="B3" s="319"/>
      <c r="C3" s="321"/>
      <c r="D3" s="325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5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5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5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19"/>
      <c r="B4" s="319"/>
      <c r="C4" s="321"/>
      <c r="D4" s="325"/>
      <c r="E4" s="326"/>
      <c r="F4" s="326"/>
      <c r="G4" s="326"/>
      <c r="H4" s="326"/>
      <c r="I4" s="326"/>
      <c r="J4" s="326"/>
      <c r="K4" s="326"/>
      <c r="L4" s="326"/>
      <c r="M4" s="317"/>
      <c r="N4" s="326"/>
      <c r="O4" s="326"/>
      <c r="P4" s="326"/>
      <c r="Q4" s="326"/>
      <c r="R4" s="326"/>
      <c r="S4" s="326"/>
      <c r="T4" s="326"/>
      <c r="U4" s="326"/>
      <c r="V4" s="317"/>
      <c r="W4" s="317"/>
      <c r="X4" s="317"/>
      <c r="Y4" s="325"/>
      <c r="Z4" s="326"/>
      <c r="AA4" s="326"/>
      <c r="AB4" s="326"/>
      <c r="AC4" s="326"/>
      <c r="AD4" s="326"/>
      <c r="AE4" s="326"/>
      <c r="AF4" s="326"/>
      <c r="AG4" s="326"/>
      <c r="AH4" s="317"/>
      <c r="AI4" s="326"/>
      <c r="AJ4" s="326"/>
      <c r="AK4" s="326"/>
      <c r="AL4" s="326"/>
      <c r="AM4" s="326"/>
      <c r="AN4" s="326"/>
      <c r="AO4" s="326"/>
      <c r="AP4" s="326"/>
      <c r="AQ4" s="317"/>
      <c r="AR4" s="317"/>
      <c r="AS4" s="317"/>
      <c r="AT4" s="325"/>
      <c r="AU4" s="326"/>
      <c r="AV4" s="326"/>
      <c r="AW4" s="326"/>
      <c r="AX4" s="326"/>
      <c r="AY4" s="326"/>
      <c r="AZ4" s="326"/>
      <c r="BA4" s="326"/>
      <c r="BB4" s="326"/>
      <c r="BC4" s="317"/>
      <c r="BD4" s="326"/>
      <c r="BE4" s="326"/>
      <c r="BF4" s="326"/>
      <c r="BG4" s="326"/>
      <c r="BH4" s="326"/>
      <c r="BI4" s="326"/>
      <c r="BJ4" s="326"/>
      <c r="BK4" s="326"/>
      <c r="BL4" s="317"/>
      <c r="BM4" s="317"/>
      <c r="BN4" s="317"/>
      <c r="BO4" s="325"/>
      <c r="BP4" s="326"/>
      <c r="BQ4" s="326"/>
      <c r="BR4" s="326"/>
      <c r="BS4" s="326"/>
      <c r="BT4" s="326"/>
      <c r="BU4" s="326"/>
      <c r="BV4" s="326"/>
      <c r="BW4" s="326"/>
      <c r="BX4" s="317"/>
      <c r="BY4" s="326"/>
      <c r="BZ4" s="326"/>
      <c r="CA4" s="326"/>
      <c r="CB4" s="326"/>
      <c r="CC4" s="326"/>
      <c r="CD4" s="326"/>
      <c r="CE4" s="326"/>
      <c r="CF4" s="326"/>
      <c r="CG4" s="317"/>
      <c r="CH4" s="317"/>
      <c r="CI4" s="317"/>
      <c r="CJ4" s="317"/>
    </row>
    <row r="5" spans="1:88" s="176" customFormat="1" ht="25.5" customHeight="1">
      <c r="A5" s="319"/>
      <c r="B5" s="319"/>
      <c r="C5" s="321"/>
      <c r="D5" s="325"/>
      <c r="E5" s="326"/>
      <c r="F5" s="326"/>
      <c r="G5" s="326"/>
      <c r="H5" s="326"/>
      <c r="I5" s="326"/>
      <c r="J5" s="326"/>
      <c r="K5" s="326"/>
      <c r="L5" s="326"/>
      <c r="M5" s="317"/>
      <c r="N5" s="326"/>
      <c r="O5" s="326"/>
      <c r="P5" s="326"/>
      <c r="Q5" s="326"/>
      <c r="R5" s="326"/>
      <c r="S5" s="326"/>
      <c r="T5" s="326"/>
      <c r="U5" s="326"/>
      <c r="V5" s="317"/>
      <c r="W5" s="317"/>
      <c r="X5" s="317"/>
      <c r="Y5" s="325"/>
      <c r="Z5" s="326"/>
      <c r="AA5" s="326"/>
      <c r="AB5" s="326"/>
      <c r="AC5" s="326"/>
      <c r="AD5" s="326"/>
      <c r="AE5" s="326"/>
      <c r="AF5" s="326"/>
      <c r="AG5" s="326"/>
      <c r="AH5" s="317"/>
      <c r="AI5" s="326"/>
      <c r="AJ5" s="326"/>
      <c r="AK5" s="326"/>
      <c r="AL5" s="326"/>
      <c r="AM5" s="326"/>
      <c r="AN5" s="326"/>
      <c r="AO5" s="326"/>
      <c r="AP5" s="326"/>
      <c r="AQ5" s="317"/>
      <c r="AR5" s="317"/>
      <c r="AS5" s="317"/>
      <c r="AT5" s="325"/>
      <c r="AU5" s="326"/>
      <c r="AV5" s="326"/>
      <c r="AW5" s="326"/>
      <c r="AX5" s="326"/>
      <c r="AY5" s="326"/>
      <c r="AZ5" s="326"/>
      <c r="BA5" s="326"/>
      <c r="BB5" s="326"/>
      <c r="BC5" s="317"/>
      <c r="BD5" s="326"/>
      <c r="BE5" s="326"/>
      <c r="BF5" s="326"/>
      <c r="BG5" s="326"/>
      <c r="BH5" s="326"/>
      <c r="BI5" s="326"/>
      <c r="BJ5" s="326"/>
      <c r="BK5" s="326"/>
      <c r="BL5" s="317"/>
      <c r="BM5" s="317"/>
      <c r="BN5" s="317"/>
      <c r="BO5" s="325"/>
      <c r="BP5" s="326"/>
      <c r="BQ5" s="326"/>
      <c r="BR5" s="326"/>
      <c r="BS5" s="326"/>
      <c r="BT5" s="326"/>
      <c r="BU5" s="326"/>
      <c r="BV5" s="326"/>
      <c r="BW5" s="326"/>
      <c r="BX5" s="317"/>
      <c r="BY5" s="326"/>
      <c r="BZ5" s="326"/>
      <c r="CA5" s="326"/>
      <c r="CB5" s="326"/>
      <c r="CC5" s="326"/>
      <c r="CD5" s="326"/>
      <c r="CE5" s="326"/>
      <c r="CF5" s="326"/>
      <c r="CG5" s="317"/>
      <c r="CH5" s="317"/>
      <c r="CI5" s="317"/>
      <c r="CJ5" s="317"/>
    </row>
    <row r="6" spans="1:88" s="178" customFormat="1" ht="13.5">
      <c r="A6" s="320"/>
      <c r="B6" s="320"/>
      <c r="C6" s="346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SUM(D8:D34)</f>
        <v>54214</v>
      </c>
      <c r="E7" s="274">
        <f t="shared" si="0"/>
        <v>31722</v>
      </c>
      <c r="F7" s="274">
        <f t="shared" si="0"/>
        <v>110</v>
      </c>
      <c r="G7" s="274">
        <f t="shared" si="0"/>
        <v>1193</v>
      </c>
      <c r="H7" s="274">
        <f t="shared" si="0"/>
        <v>7634</v>
      </c>
      <c r="I7" s="274">
        <f t="shared" si="0"/>
        <v>5441</v>
      </c>
      <c r="J7" s="274">
        <f t="shared" si="0"/>
        <v>1435</v>
      </c>
      <c r="K7" s="274">
        <f t="shared" si="0"/>
        <v>92</v>
      </c>
      <c r="L7" s="274">
        <f t="shared" si="0"/>
        <v>1045</v>
      </c>
      <c r="M7" s="274">
        <f t="shared" si="0"/>
        <v>17</v>
      </c>
      <c r="N7" s="274">
        <f t="shared" si="0"/>
        <v>384</v>
      </c>
      <c r="O7" s="274">
        <f t="shared" si="0"/>
        <v>663</v>
      </c>
      <c r="P7" s="274">
        <f t="shared" si="0"/>
        <v>0</v>
      </c>
      <c r="Q7" s="274">
        <f t="shared" si="0"/>
        <v>2410</v>
      </c>
      <c r="R7" s="274">
        <f t="shared" si="0"/>
        <v>292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17</v>
      </c>
      <c r="X7" s="274">
        <f t="shared" si="0"/>
        <v>1759</v>
      </c>
      <c r="Y7" s="274">
        <f t="shared" si="0"/>
        <v>11032</v>
      </c>
      <c r="Z7" s="274">
        <f t="shared" si="0"/>
        <v>7736</v>
      </c>
      <c r="AA7" s="274">
        <f t="shared" si="0"/>
        <v>31</v>
      </c>
      <c r="AB7" s="274">
        <f t="shared" si="0"/>
        <v>403</v>
      </c>
      <c r="AC7" s="274">
        <f t="shared" si="0"/>
        <v>283</v>
      </c>
      <c r="AD7" s="274">
        <f t="shared" si="0"/>
        <v>805</v>
      </c>
      <c r="AE7" s="274">
        <f t="shared" si="0"/>
        <v>296</v>
      </c>
      <c r="AF7" s="274">
        <f t="shared" si="0"/>
        <v>9</v>
      </c>
      <c r="AG7" s="274">
        <f t="shared" si="0"/>
        <v>345</v>
      </c>
      <c r="AH7" s="274">
        <f t="shared" si="0"/>
        <v>0</v>
      </c>
      <c r="AI7" s="274">
        <f t="shared" si="0"/>
        <v>147</v>
      </c>
      <c r="AJ7" s="274">
        <f aca="true" t="shared" si="1" ref="AJ7:BO7">SUM(AJ8:AJ34)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12</v>
      </c>
      <c r="AS7" s="274">
        <f t="shared" si="1"/>
        <v>965</v>
      </c>
      <c r="AT7" s="274">
        <f t="shared" si="1"/>
        <v>29766</v>
      </c>
      <c r="AU7" s="274">
        <f t="shared" si="1"/>
        <v>13139</v>
      </c>
      <c r="AV7" s="274">
        <f t="shared" si="1"/>
        <v>58</v>
      </c>
      <c r="AW7" s="274">
        <f t="shared" si="1"/>
        <v>575</v>
      </c>
      <c r="AX7" s="274">
        <f t="shared" si="1"/>
        <v>6607</v>
      </c>
      <c r="AY7" s="274">
        <f t="shared" si="1"/>
        <v>3581</v>
      </c>
      <c r="AZ7" s="274">
        <f t="shared" si="1"/>
        <v>818</v>
      </c>
      <c r="BA7" s="274">
        <f t="shared" si="1"/>
        <v>76</v>
      </c>
      <c r="BB7" s="274">
        <f t="shared" si="1"/>
        <v>662</v>
      </c>
      <c r="BC7" s="274">
        <f t="shared" si="1"/>
        <v>17</v>
      </c>
      <c r="BD7" s="274">
        <f t="shared" si="1"/>
        <v>70</v>
      </c>
      <c r="BE7" s="274">
        <f t="shared" si="1"/>
        <v>663</v>
      </c>
      <c r="BF7" s="274">
        <f t="shared" si="1"/>
        <v>0</v>
      </c>
      <c r="BG7" s="274">
        <f t="shared" si="1"/>
        <v>2410</v>
      </c>
      <c r="BH7" s="274">
        <f t="shared" si="1"/>
        <v>292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4</v>
      </c>
      <c r="BN7" s="274">
        <f t="shared" si="1"/>
        <v>794</v>
      </c>
      <c r="BO7" s="274">
        <f t="shared" si="1"/>
        <v>13416</v>
      </c>
      <c r="BP7" s="274">
        <f aca="true" t="shared" si="2" ref="BP7:CI7">SUM(BP8:BP34)</f>
        <v>10847</v>
      </c>
      <c r="BQ7" s="274">
        <f t="shared" si="2"/>
        <v>21</v>
      </c>
      <c r="BR7" s="274">
        <f t="shared" si="2"/>
        <v>215</v>
      </c>
      <c r="BS7" s="274">
        <f t="shared" si="2"/>
        <v>744</v>
      </c>
      <c r="BT7" s="274">
        <f t="shared" si="2"/>
        <v>1055</v>
      </c>
      <c r="BU7" s="274">
        <f t="shared" si="2"/>
        <v>321</v>
      </c>
      <c r="BV7" s="274">
        <f t="shared" si="2"/>
        <v>7</v>
      </c>
      <c r="BW7" s="274">
        <f t="shared" si="2"/>
        <v>38</v>
      </c>
      <c r="BX7" s="274">
        <f t="shared" si="2"/>
        <v>0</v>
      </c>
      <c r="BY7" s="274">
        <f t="shared" si="2"/>
        <v>167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1</v>
      </c>
      <c r="CI7" s="274">
        <f t="shared" si="2"/>
        <v>0</v>
      </c>
      <c r="CJ7" s="287">
        <f>+COUNTIF(CJ8:CJ34,"有る")</f>
        <v>1</v>
      </c>
    </row>
    <row r="8" spans="1:88" s="282" customFormat="1" ht="12" customHeight="1">
      <c r="A8" s="277" t="s">
        <v>563</v>
      </c>
      <c r="B8" s="278" t="s">
        <v>567</v>
      </c>
      <c r="C8" s="277" t="s">
        <v>568</v>
      </c>
      <c r="D8" s="279">
        <f aca="true" t="shared" si="3" ref="D8:S23">SUM(Y8,AT8,BO8)</f>
        <v>14618</v>
      </c>
      <c r="E8" s="279">
        <f t="shared" si="3"/>
        <v>10224</v>
      </c>
      <c r="F8" s="279">
        <f t="shared" si="3"/>
        <v>8</v>
      </c>
      <c r="G8" s="279">
        <f t="shared" si="3"/>
        <v>26</v>
      </c>
      <c r="H8" s="279">
        <f t="shared" si="3"/>
        <v>2199</v>
      </c>
      <c r="I8" s="279">
        <f t="shared" si="3"/>
        <v>1655</v>
      </c>
      <c r="J8" s="279">
        <f t="shared" si="3"/>
        <v>323</v>
      </c>
      <c r="K8" s="279">
        <f t="shared" si="3"/>
        <v>5</v>
      </c>
      <c r="L8" s="279">
        <f t="shared" si="3"/>
        <v>0</v>
      </c>
      <c r="M8" s="279">
        <f t="shared" si="3"/>
        <v>0</v>
      </c>
      <c r="N8" s="279">
        <f t="shared" si="3"/>
        <v>169</v>
      </c>
      <c r="O8" s="279">
        <f t="shared" si="3"/>
        <v>0</v>
      </c>
      <c r="P8" s="279">
        <f t="shared" si="3"/>
        <v>0</v>
      </c>
      <c r="Q8" s="279">
        <f t="shared" si="3"/>
        <v>0</v>
      </c>
      <c r="R8" s="279">
        <f t="shared" si="3"/>
        <v>0</v>
      </c>
      <c r="S8" s="279">
        <f t="shared" si="3"/>
        <v>0</v>
      </c>
      <c r="T8" s="279">
        <f aca="true" t="shared" si="4" ref="T8:T34">SUM(AO8,BJ8,CE8)</f>
        <v>0</v>
      </c>
      <c r="U8" s="279">
        <f aca="true" t="shared" si="5" ref="U8:U34">SUM(AP8,BK8,CF8)</f>
        <v>0</v>
      </c>
      <c r="V8" s="279">
        <f aca="true" t="shared" si="6" ref="V8:V34">SUM(AQ8,BL8,CG8)</f>
        <v>0</v>
      </c>
      <c r="W8" s="279">
        <f aca="true" t="shared" si="7" ref="W8:W34">SUM(AR8,BM8,CH8)</f>
        <v>9</v>
      </c>
      <c r="X8" s="279">
        <f aca="true" t="shared" si="8" ref="X8:X34">SUM(AS8,BN8,CI8)</f>
        <v>0</v>
      </c>
      <c r="Y8" s="279">
        <f aca="true" t="shared" si="9" ref="Y8:Y34">SUM(Z8:AS8)</f>
        <v>1850</v>
      </c>
      <c r="Z8" s="279">
        <v>1841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9</v>
      </c>
      <c r="AS8" s="279">
        <v>0</v>
      </c>
      <c r="AT8" s="279">
        <f>'施設資源化量内訳'!D8</f>
        <v>5524</v>
      </c>
      <c r="AU8" s="279">
        <f>'施設資源化量内訳'!E8</f>
        <v>2899</v>
      </c>
      <c r="AV8" s="279">
        <f>'施設資源化量内訳'!F8</f>
        <v>8</v>
      </c>
      <c r="AW8" s="279">
        <f>'施設資源化量内訳'!G8</f>
        <v>11</v>
      </c>
      <c r="AX8" s="279">
        <f>'施設資源化量内訳'!H8</f>
        <v>1683</v>
      </c>
      <c r="AY8" s="279">
        <f>'施設資源化量内訳'!I8</f>
        <v>824</v>
      </c>
      <c r="AZ8" s="279">
        <f>'施設資源化量内訳'!J8</f>
        <v>92</v>
      </c>
      <c r="BA8" s="279">
        <f>'施設資源化量内訳'!K8</f>
        <v>0</v>
      </c>
      <c r="BB8" s="279">
        <f>'施設資源化量内訳'!L8</f>
        <v>0</v>
      </c>
      <c r="BC8" s="279">
        <f>'施設資源化量内訳'!M8</f>
        <v>0</v>
      </c>
      <c r="BD8" s="279">
        <f>'施設資源化量内訳'!N8</f>
        <v>7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0</v>
      </c>
      <c r="BO8" s="279">
        <f aca="true" t="shared" si="10" ref="BO8:BO34">SUM(BP8:CI8)</f>
        <v>7244</v>
      </c>
      <c r="BP8" s="279">
        <v>5484</v>
      </c>
      <c r="BQ8" s="279">
        <v>0</v>
      </c>
      <c r="BR8" s="279">
        <v>15</v>
      </c>
      <c r="BS8" s="279">
        <v>516</v>
      </c>
      <c r="BT8" s="279">
        <v>831</v>
      </c>
      <c r="BU8" s="279">
        <v>231</v>
      </c>
      <c r="BV8" s="279">
        <v>5</v>
      </c>
      <c r="BW8" s="279">
        <v>0</v>
      </c>
      <c r="BX8" s="279">
        <v>0</v>
      </c>
      <c r="BY8" s="279">
        <v>162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563</v>
      </c>
      <c r="B9" s="289" t="s">
        <v>569</v>
      </c>
      <c r="C9" s="277" t="s">
        <v>570</v>
      </c>
      <c r="D9" s="279">
        <f t="shared" si="3"/>
        <v>1703</v>
      </c>
      <c r="E9" s="279">
        <f t="shared" si="3"/>
        <v>776</v>
      </c>
      <c r="F9" s="279">
        <f t="shared" si="3"/>
        <v>7</v>
      </c>
      <c r="G9" s="279">
        <f t="shared" si="3"/>
        <v>4</v>
      </c>
      <c r="H9" s="279">
        <f t="shared" si="3"/>
        <v>441</v>
      </c>
      <c r="I9" s="279">
        <f t="shared" si="3"/>
        <v>443</v>
      </c>
      <c r="J9" s="279">
        <f t="shared" si="3"/>
        <v>22</v>
      </c>
      <c r="K9" s="279">
        <f t="shared" si="3"/>
        <v>1</v>
      </c>
      <c r="L9" s="279">
        <f t="shared" si="3"/>
        <v>8</v>
      </c>
      <c r="M9" s="279">
        <f t="shared" si="3"/>
        <v>0</v>
      </c>
      <c r="N9" s="279">
        <f t="shared" si="3"/>
        <v>0</v>
      </c>
      <c r="O9" s="279">
        <f t="shared" si="3"/>
        <v>0</v>
      </c>
      <c r="P9" s="279">
        <f t="shared" si="3"/>
        <v>0</v>
      </c>
      <c r="Q9" s="279">
        <f t="shared" si="3"/>
        <v>0</v>
      </c>
      <c r="R9" s="279">
        <f t="shared" si="3"/>
        <v>0</v>
      </c>
      <c r="S9" s="279">
        <f t="shared" si="3"/>
        <v>0</v>
      </c>
      <c r="T9" s="279">
        <f t="shared" si="4"/>
        <v>0</v>
      </c>
      <c r="U9" s="279">
        <f t="shared" si="5"/>
        <v>0</v>
      </c>
      <c r="V9" s="279">
        <f t="shared" si="6"/>
        <v>0</v>
      </c>
      <c r="W9" s="279">
        <f t="shared" si="7"/>
        <v>1</v>
      </c>
      <c r="X9" s="279">
        <f t="shared" si="8"/>
        <v>0</v>
      </c>
      <c r="Y9" s="279">
        <f t="shared" si="9"/>
        <v>405</v>
      </c>
      <c r="Z9" s="279">
        <v>405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891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441</v>
      </c>
      <c r="AY9" s="279">
        <f>'施設資源化量内訳'!I9</f>
        <v>443</v>
      </c>
      <c r="AZ9" s="279">
        <f>'施設資源化量内訳'!J9</f>
        <v>0</v>
      </c>
      <c r="BA9" s="279">
        <f>'施設資源化量内訳'!K9</f>
        <v>0</v>
      </c>
      <c r="BB9" s="279">
        <f>'施設資源化量内訳'!L9</f>
        <v>7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10"/>
        <v>407</v>
      </c>
      <c r="BP9" s="279">
        <v>371</v>
      </c>
      <c r="BQ9" s="279">
        <v>7</v>
      </c>
      <c r="BR9" s="279">
        <v>4</v>
      </c>
      <c r="BS9" s="279">
        <v>0</v>
      </c>
      <c r="BT9" s="279">
        <v>0</v>
      </c>
      <c r="BU9" s="279">
        <v>22</v>
      </c>
      <c r="BV9" s="279">
        <v>1</v>
      </c>
      <c r="BW9" s="279">
        <v>1</v>
      </c>
      <c r="BX9" s="279">
        <v>0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1</v>
      </c>
      <c r="CI9" s="279">
        <v>0</v>
      </c>
      <c r="CJ9" s="288" t="s">
        <v>554</v>
      </c>
    </row>
    <row r="10" spans="1:88" s="282" customFormat="1" ht="12" customHeight="1">
      <c r="A10" s="277" t="s">
        <v>563</v>
      </c>
      <c r="B10" s="289" t="s">
        <v>571</v>
      </c>
      <c r="C10" s="277" t="s">
        <v>565</v>
      </c>
      <c r="D10" s="279">
        <f t="shared" si="3"/>
        <v>1287</v>
      </c>
      <c r="E10" s="279">
        <f t="shared" si="3"/>
        <v>884</v>
      </c>
      <c r="F10" s="279">
        <f t="shared" si="3"/>
        <v>5</v>
      </c>
      <c r="G10" s="279">
        <f t="shared" si="3"/>
        <v>0</v>
      </c>
      <c r="H10" s="279">
        <f t="shared" si="3"/>
        <v>303</v>
      </c>
      <c r="I10" s="279">
        <f t="shared" si="3"/>
        <v>51</v>
      </c>
      <c r="J10" s="279">
        <f t="shared" si="3"/>
        <v>43</v>
      </c>
      <c r="K10" s="279">
        <f t="shared" si="3"/>
        <v>1</v>
      </c>
      <c r="L10" s="279">
        <f t="shared" si="3"/>
        <v>0</v>
      </c>
      <c r="M10" s="279">
        <f t="shared" si="3"/>
        <v>0</v>
      </c>
      <c r="N10" s="279">
        <f t="shared" si="3"/>
        <v>0</v>
      </c>
      <c r="O10" s="279">
        <f t="shared" si="3"/>
        <v>0</v>
      </c>
      <c r="P10" s="279">
        <f t="shared" si="3"/>
        <v>0</v>
      </c>
      <c r="Q10" s="279">
        <f t="shared" si="3"/>
        <v>0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0</v>
      </c>
      <c r="X10" s="279">
        <f t="shared" si="8"/>
        <v>0</v>
      </c>
      <c r="Y10" s="279">
        <f t="shared" si="9"/>
        <v>884</v>
      </c>
      <c r="Z10" s="279">
        <v>884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0</v>
      </c>
      <c r="AT10" s="279">
        <f>'施設資源化量内訳'!D10</f>
        <v>403</v>
      </c>
      <c r="AU10" s="279">
        <f>'施設資源化量内訳'!E10</f>
        <v>0</v>
      </c>
      <c r="AV10" s="279">
        <f>'施設資源化量内訳'!F10</f>
        <v>5</v>
      </c>
      <c r="AW10" s="279">
        <f>'施設資源化量内訳'!G10</f>
        <v>0</v>
      </c>
      <c r="AX10" s="279">
        <f>'施設資源化量内訳'!H10</f>
        <v>303</v>
      </c>
      <c r="AY10" s="279">
        <f>'施設資源化量内訳'!I10</f>
        <v>51</v>
      </c>
      <c r="AZ10" s="279">
        <f>'施設資源化量内訳'!J10</f>
        <v>43</v>
      </c>
      <c r="BA10" s="279">
        <f>'施設資源化量内訳'!K10</f>
        <v>1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10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554</v>
      </c>
    </row>
    <row r="11" spans="1:88" s="282" customFormat="1" ht="12" customHeight="1">
      <c r="A11" s="277" t="s">
        <v>563</v>
      </c>
      <c r="B11" s="289" t="s">
        <v>572</v>
      </c>
      <c r="C11" s="277" t="s">
        <v>573</v>
      </c>
      <c r="D11" s="279">
        <f t="shared" si="3"/>
        <v>2903</v>
      </c>
      <c r="E11" s="279">
        <f t="shared" si="3"/>
        <v>1628</v>
      </c>
      <c r="F11" s="279">
        <f t="shared" si="3"/>
        <v>11</v>
      </c>
      <c r="G11" s="279">
        <f t="shared" si="3"/>
        <v>208</v>
      </c>
      <c r="H11" s="279">
        <f t="shared" si="3"/>
        <v>473</v>
      </c>
      <c r="I11" s="279">
        <f t="shared" si="3"/>
        <v>413</v>
      </c>
      <c r="J11" s="279">
        <f t="shared" si="3"/>
        <v>66</v>
      </c>
      <c r="K11" s="279">
        <f t="shared" si="3"/>
        <v>0</v>
      </c>
      <c r="L11" s="279">
        <f t="shared" si="3"/>
        <v>91</v>
      </c>
      <c r="M11" s="279">
        <f t="shared" si="3"/>
        <v>0</v>
      </c>
      <c r="N11" s="279">
        <f t="shared" si="3"/>
        <v>13</v>
      </c>
      <c r="O11" s="279">
        <f t="shared" si="3"/>
        <v>0</v>
      </c>
      <c r="P11" s="279">
        <f t="shared" si="3"/>
        <v>0</v>
      </c>
      <c r="Q11" s="279">
        <f t="shared" si="3"/>
        <v>0</v>
      </c>
      <c r="R11" s="279">
        <f t="shared" si="3"/>
        <v>0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0</v>
      </c>
      <c r="X11" s="279">
        <f t="shared" si="8"/>
        <v>0</v>
      </c>
      <c r="Y11" s="279">
        <f t="shared" si="9"/>
        <v>19</v>
      </c>
      <c r="Z11" s="279">
        <v>0</v>
      </c>
      <c r="AA11" s="279">
        <v>0</v>
      </c>
      <c r="AB11" s="279">
        <v>0</v>
      </c>
      <c r="AC11" s="279">
        <v>0</v>
      </c>
      <c r="AD11" s="279">
        <v>19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2598</v>
      </c>
      <c r="AU11" s="279">
        <f>'施設資源化量内訳'!E11</f>
        <v>1411</v>
      </c>
      <c r="AV11" s="279">
        <f>'施設資源化量内訳'!F11</f>
        <v>9</v>
      </c>
      <c r="AW11" s="279">
        <f>'施設資源化量内訳'!G11</f>
        <v>141</v>
      </c>
      <c r="AX11" s="279">
        <f>'施設資源化量内訳'!H11</f>
        <v>473</v>
      </c>
      <c r="AY11" s="279">
        <f>'施設資源化量内訳'!I11</f>
        <v>394</v>
      </c>
      <c r="AZ11" s="279">
        <f>'施設資源化量内訳'!J11</f>
        <v>66</v>
      </c>
      <c r="BA11" s="279">
        <f>'施設資源化量内訳'!K11</f>
        <v>0</v>
      </c>
      <c r="BB11" s="279">
        <f>'施設資源化量内訳'!L11</f>
        <v>91</v>
      </c>
      <c r="BC11" s="279">
        <f>'施設資源化量内訳'!M11</f>
        <v>0</v>
      </c>
      <c r="BD11" s="279">
        <f>'施設資源化量内訳'!N11</f>
        <v>13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0</v>
      </c>
      <c r="BO11" s="279">
        <f t="shared" si="10"/>
        <v>286</v>
      </c>
      <c r="BP11" s="279">
        <v>217</v>
      </c>
      <c r="BQ11" s="279">
        <v>2</v>
      </c>
      <c r="BR11" s="279">
        <v>67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554</v>
      </c>
    </row>
    <row r="12" spans="1:88" s="282" customFormat="1" ht="12" customHeight="1">
      <c r="A12" s="277" t="s">
        <v>563</v>
      </c>
      <c r="B12" s="278" t="s">
        <v>574</v>
      </c>
      <c r="C12" s="277" t="s">
        <v>575</v>
      </c>
      <c r="D12" s="310">
        <f t="shared" si="3"/>
        <v>1185</v>
      </c>
      <c r="E12" s="310">
        <f t="shared" si="3"/>
        <v>817</v>
      </c>
      <c r="F12" s="310">
        <f t="shared" si="3"/>
        <v>5</v>
      </c>
      <c r="G12" s="310">
        <f t="shared" si="3"/>
        <v>0</v>
      </c>
      <c r="H12" s="310">
        <f t="shared" si="3"/>
        <v>275</v>
      </c>
      <c r="I12" s="310">
        <f t="shared" si="3"/>
        <v>48</v>
      </c>
      <c r="J12" s="310">
        <f t="shared" si="3"/>
        <v>39</v>
      </c>
      <c r="K12" s="310">
        <f t="shared" si="3"/>
        <v>1</v>
      </c>
      <c r="L12" s="310">
        <f t="shared" si="3"/>
        <v>0</v>
      </c>
      <c r="M12" s="310">
        <f t="shared" si="3"/>
        <v>0</v>
      </c>
      <c r="N12" s="310">
        <f t="shared" si="3"/>
        <v>0</v>
      </c>
      <c r="O12" s="310">
        <f t="shared" si="3"/>
        <v>0</v>
      </c>
      <c r="P12" s="310">
        <f t="shared" si="3"/>
        <v>0</v>
      </c>
      <c r="Q12" s="310">
        <f t="shared" si="3"/>
        <v>0</v>
      </c>
      <c r="R12" s="310">
        <f t="shared" si="3"/>
        <v>0</v>
      </c>
      <c r="S12" s="310">
        <f t="shared" si="3"/>
        <v>0</v>
      </c>
      <c r="T12" s="310">
        <f t="shared" si="4"/>
        <v>0</v>
      </c>
      <c r="U12" s="310">
        <f t="shared" si="5"/>
        <v>0</v>
      </c>
      <c r="V12" s="310">
        <f t="shared" si="6"/>
        <v>0</v>
      </c>
      <c r="W12" s="310">
        <f t="shared" si="7"/>
        <v>0</v>
      </c>
      <c r="X12" s="310">
        <f t="shared" si="8"/>
        <v>0</v>
      </c>
      <c r="Y12" s="310">
        <f t="shared" si="9"/>
        <v>817</v>
      </c>
      <c r="Z12" s="310">
        <v>817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552</v>
      </c>
      <c r="AK12" s="310" t="s">
        <v>552</v>
      </c>
      <c r="AL12" s="310" t="s">
        <v>552</v>
      </c>
      <c r="AM12" s="310" t="s">
        <v>552</v>
      </c>
      <c r="AN12" s="310" t="s">
        <v>552</v>
      </c>
      <c r="AO12" s="310" t="s">
        <v>552</v>
      </c>
      <c r="AP12" s="310" t="s">
        <v>552</v>
      </c>
      <c r="AQ12" s="310" t="s">
        <v>552</v>
      </c>
      <c r="AR12" s="310">
        <v>0</v>
      </c>
      <c r="AS12" s="310">
        <v>0</v>
      </c>
      <c r="AT12" s="310">
        <f>'施設資源化量内訳'!D12</f>
        <v>368</v>
      </c>
      <c r="AU12" s="310">
        <f>'施設資源化量内訳'!E12</f>
        <v>0</v>
      </c>
      <c r="AV12" s="310">
        <f>'施設資源化量内訳'!F12</f>
        <v>5</v>
      </c>
      <c r="AW12" s="310">
        <f>'施設資源化量内訳'!G12</f>
        <v>0</v>
      </c>
      <c r="AX12" s="310">
        <f>'施設資源化量内訳'!H12</f>
        <v>275</v>
      </c>
      <c r="AY12" s="310">
        <f>'施設資源化量内訳'!I12</f>
        <v>48</v>
      </c>
      <c r="AZ12" s="310">
        <f>'施設資源化量内訳'!J12</f>
        <v>39</v>
      </c>
      <c r="BA12" s="310">
        <f>'施設資源化量内訳'!K12</f>
        <v>1</v>
      </c>
      <c r="BB12" s="310">
        <f>'施設資源化量内訳'!L12</f>
        <v>0</v>
      </c>
      <c r="BC12" s="310">
        <f>'施設資源化量内訳'!M12</f>
        <v>0</v>
      </c>
      <c r="BD12" s="310">
        <f>'施設資源化量内訳'!N12</f>
        <v>0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0</v>
      </c>
      <c r="BH12" s="310">
        <f>'施設資源化量内訳'!R12</f>
        <v>0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0</v>
      </c>
      <c r="BM12" s="310">
        <f>'施設資源化量内訳'!W12</f>
        <v>0</v>
      </c>
      <c r="BN12" s="310">
        <f>'施設資源化量内訳'!X12</f>
        <v>0</v>
      </c>
      <c r="BO12" s="310">
        <f t="shared" si="10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 t="s">
        <v>552</v>
      </c>
      <c r="CA12" s="310" t="s">
        <v>552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>
        <v>0</v>
      </c>
      <c r="CI12" s="310">
        <v>0</v>
      </c>
      <c r="CJ12" s="314" t="s">
        <v>554</v>
      </c>
    </row>
    <row r="13" spans="1:88" s="282" customFormat="1" ht="12" customHeight="1">
      <c r="A13" s="277" t="s">
        <v>563</v>
      </c>
      <c r="B13" s="278" t="s">
        <v>576</v>
      </c>
      <c r="C13" s="277" t="s">
        <v>577</v>
      </c>
      <c r="D13" s="310">
        <f t="shared" si="3"/>
        <v>1854</v>
      </c>
      <c r="E13" s="310">
        <f t="shared" si="3"/>
        <v>879</v>
      </c>
      <c r="F13" s="310">
        <f t="shared" si="3"/>
        <v>3</v>
      </c>
      <c r="G13" s="310">
        <f t="shared" si="3"/>
        <v>0</v>
      </c>
      <c r="H13" s="310">
        <f t="shared" si="3"/>
        <v>296</v>
      </c>
      <c r="I13" s="310">
        <f t="shared" si="3"/>
        <v>58</v>
      </c>
      <c r="J13" s="310">
        <f t="shared" si="3"/>
        <v>20</v>
      </c>
      <c r="K13" s="310">
        <f t="shared" si="3"/>
        <v>2</v>
      </c>
      <c r="L13" s="310">
        <f t="shared" si="3"/>
        <v>0</v>
      </c>
      <c r="M13" s="310">
        <f t="shared" si="3"/>
        <v>0</v>
      </c>
      <c r="N13" s="310">
        <f t="shared" si="3"/>
        <v>0</v>
      </c>
      <c r="O13" s="310">
        <f t="shared" si="3"/>
        <v>0</v>
      </c>
      <c r="P13" s="310">
        <f t="shared" si="3"/>
        <v>0</v>
      </c>
      <c r="Q13" s="310">
        <f t="shared" si="3"/>
        <v>587</v>
      </c>
      <c r="R13" s="310">
        <f t="shared" si="3"/>
        <v>0</v>
      </c>
      <c r="S13" s="310">
        <f t="shared" si="3"/>
        <v>0</v>
      </c>
      <c r="T13" s="310">
        <f t="shared" si="4"/>
        <v>0</v>
      </c>
      <c r="U13" s="310">
        <f t="shared" si="5"/>
        <v>0</v>
      </c>
      <c r="V13" s="310">
        <f t="shared" si="6"/>
        <v>0</v>
      </c>
      <c r="W13" s="310">
        <f t="shared" si="7"/>
        <v>0</v>
      </c>
      <c r="X13" s="310">
        <f t="shared" si="8"/>
        <v>9</v>
      </c>
      <c r="Y13" s="310">
        <f t="shared" si="9"/>
        <v>979</v>
      </c>
      <c r="Z13" s="310">
        <v>879</v>
      </c>
      <c r="AA13" s="310">
        <v>3</v>
      </c>
      <c r="AB13" s="310">
        <v>0</v>
      </c>
      <c r="AC13" s="310">
        <v>17</v>
      </c>
      <c r="AD13" s="310">
        <v>58</v>
      </c>
      <c r="AE13" s="310">
        <v>20</v>
      </c>
      <c r="AF13" s="310">
        <v>2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 t="s">
        <v>552</v>
      </c>
      <c r="AM13" s="310" t="s">
        <v>552</v>
      </c>
      <c r="AN13" s="310" t="s">
        <v>552</v>
      </c>
      <c r="AO13" s="310" t="s">
        <v>552</v>
      </c>
      <c r="AP13" s="310" t="s">
        <v>552</v>
      </c>
      <c r="AQ13" s="310" t="s">
        <v>552</v>
      </c>
      <c r="AR13" s="310">
        <v>0</v>
      </c>
      <c r="AS13" s="310">
        <v>0</v>
      </c>
      <c r="AT13" s="310">
        <f>'施設資源化量内訳'!D13</f>
        <v>875</v>
      </c>
      <c r="AU13" s="310">
        <f>'施設資源化量内訳'!E13</f>
        <v>0</v>
      </c>
      <c r="AV13" s="310">
        <f>'施設資源化量内訳'!F13</f>
        <v>0</v>
      </c>
      <c r="AW13" s="310">
        <f>'施設資源化量内訳'!G13</f>
        <v>0</v>
      </c>
      <c r="AX13" s="310">
        <f>'施設資源化量内訳'!H13</f>
        <v>279</v>
      </c>
      <c r="AY13" s="310">
        <f>'施設資源化量内訳'!I13</f>
        <v>0</v>
      </c>
      <c r="AZ13" s="310">
        <f>'施設資源化量内訳'!J13</f>
        <v>0</v>
      </c>
      <c r="BA13" s="310">
        <f>'施設資源化量内訳'!K13</f>
        <v>0</v>
      </c>
      <c r="BB13" s="310">
        <f>'施設資源化量内訳'!L13</f>
        <v>0</v>
      </c>
      <c r="BC13" s="310">
        <f>'施設資源化量内訳'!M13</f>
        <v>0</v>
      </c>
      <c r="BD13" s="310">
        <f>'施設資源化量内訳'!N13</f>
        <v>0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587</v>
      </c>
      <c r="BH13" s="310">
        <f>'施設資源化量内訳'!R13</f>
        <v>0</v>
      </c>
      <c r="BI13" s="310">
        <f>'施設資源化量内訳'!S13</f>
        <v>0</v>
      </c>
      <c r="BJ13" s="310">
        <f>'施設資源化量内訳'!T13</f>
        <v>0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0</v>
      </c>
      <c r="BN13" s="310">
        <f>'施設資源化量内訳'!X13</f>
        <v>9</v>
      </c>
      <c r="BO13" s="310">
        <f t="shared" si="10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 t="s">
        <v>552</v>
      </c>
      <c r="CA13" s="310" t="s">
        <v>552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>
        <v>0</v>
      </c>
      <c r="CI13" s="310">
        <v>0</v>
      </c>
      <c r="CJ13" s="314" t="s">
        <v>554</v>
      </c>
    </row>
    <row r="14" spans="1:88" s="282" customFormat="1" ht="12" customHeight="1">
      <c r="A14" s="277" t="s">
        <v>563</v>
      </c>
      <c r="B14" s="278" t="s">
        <v>578</v>
      </c>
      <c r="C14" s="277" t="s">
        <v>579</v>
      </c>
      <c r="D14" s="310">
        <f t="shared" si="3"/>
        <v>2546</v>
      </c>
      <c r="E14" s="310">
        <f t="shared" si="3"/>
        <v>1771</v>
      </c>
      <c r="F14" s="310">
        <f t="shared" si="3"/>
        <v>5</v>
      </c>
      <c r="G14" s="310">
        <f t="shared" si="3"/>
        <v>24</v>
      </c>
      <c r="H14" s="310">
        <f t="shared" si="3"/>
        <v>344</v>
      </c>
      <c r="I14" s="310">
        <f t="shared" si="3"/>
        <v>237</v>
      </c>
      <c r="J14" s="310">
        <f t="shared" si="3"/>
        <v>63</v>
      </c>
      <c r="K14" s="310">
        <f t="shared" si="3"/>
        <v>1</v>
      </c>
      <c r="L14" s="310">
        <f t="shared" si="3"/>
        <v>86</v>
      </c>
      <c r="M14" s="310">
        <f t="shared" si="3"/>
        <v>0</v>
      </c>
      <c r="N14" s="310">
        <f t="shared" si="3"/>
        <v>0</v>
      </c>
      <c r="O14" s="310">
        <f t="shared" si="3"/>
        <v>0</v>
      </c>
      <c r="P14" s="310">
        <f t="shared" si="3"/>
        <v>0</v>
      </c>
      <c r="Q14" s="310">
        <f t="shared" si="3"/>
        <v>0</v>
      </c>
      <c r="R14" s="310">
        <f t="shared" si="3"/>
        <v>0</v>
      </c>
      <c r="S14" s="310">
        <f t="shared" si="3"/>
        <v>0</v>
      </c>
      <c r="T14" s="310">
        <f t="shared" si="4"/>
        <v>0</v>
      </c>
      <c r="U14" s="310">
        <f t="shared" si="5"/>
        <v>0</v>
      </c>
      <c r="V14" s="310">
        <f t="shared" si="6"/>
        <v>0</v>
      </c>
      <c r="W14" s="310">
        <f t="shared" si="7"/>
        <v>1</v>
      </c>
      <c r="X14" s="310">
        <f t="shared" si="8"/>
        <v>14</v>
      </c>
      <c r="Y14" s="310">
        <f t="shared" si="9"/>
        <v>523</v>
      </c>
      <c r="Z14" s="310">
        <v>0</v>
      </c>
      <c r="AA14" s="310">
        <v>0</v>
      </c>
      <c r="AB14" s="310">
        <v>24</v>
      </c>
      <c r="AC14" s="310">
        <v>97</v>
      </c>
      <c r="AD14" s="310">
        <v>237</v>
      </c>
      <c r="AE14" s="310">
        <v>63</v>
      </c>
      <c r="AF14" s="310">
        <v>1</v>
      </c>
      <c r="AG14" s="310">
        <v>86</v>
      </c>
      <c r="AH14" s="310">
        <v>0</v>
      </c>
      <c r="AI14" s="310">
        <v>0</v>
      </c>
      <c r="AJ14" s="310" t="s">
        <v>552</v>
      </c>
      <c r="AK14" s="310" t="s">
        <v>552</v>
      </c>
      <c r="AL14" s="310" t="s">
        <v>552</v>
      </c>
      <c r="AM14" s="310" t="s">
        <v>552</v>
      </c>
      <c r="AN14" s="310" t="s">
        <v>552</v>
      </c>
      <c r="AO14" s="310" t="s">
        <v>552</v>
      </c>
      <c r="AP14" s="310" t="s">
        <v>552</v>
      </c>
      <c r="AQ14" s="310" t="s">
        <v>552</v>
      </c>
      <c r="AR14" s="310">
        <v>1</v>
      </c>
      <c r="AS14" s="310">
        <v>14</v>
      </c>
      <c r="AT14" s="310">
        <f>'施設資源化量内訳'!D14</f>
        <v>247</v>
      </c>
      <c r="AU14" s="310">
        <f>'施設資源化量内訳'!E14</f>
        <v>0</v>
      </c>
      <c r="AV14" s="310">
        <f>'施設資源化量内訳'!F14</f>
        <v>0</v>
      </c>
      <c r="AW14" s="310">
        <f>'施設資源化量内訳'!G14</f>
        <v>0</v>
      </c>
      <c r="AX14" s="310">
        <f>'施設資源化量内訳'!H14</f>
        <v>247</v>
      </c>
      <c r="AY14" s="310">
        <f>'施設資源化量内訳'!I14</f>
        <v>0</v>
      </c>
      <c r="AZ14" s="310">
        <f>'施設資源化量内訳'!J14</f>
        <v>0</v>
      </c>
      <c r="BA14" s="310">
        <f>'施設資源化量内訳'!K14</f>
        <v>0</v>
      </c>
      <c r="BB14" s="310">
        <f>'施設資源化量内訳'!L14</f>
        <v>0</v>
      </c>
      <c r="BC14" s="310">
        <f>'施設資源化量内訳'!M14</f>
        <v>0</v>
      </c>
      <c r="BD14" s="310">
        <f>'施設資源化量内訳'!N14</f>
        <v>0</v>
      </c>
      <c r="BE14" s="310">
        <f>'施設資源化量内訳'!O14</f>
        <v>0</v>
      </c>
      <c r="BF14" s="310">
        <f>'施設資源化量内訳'!P14</f>
        <v>0</v>
      </c>
      <c r="BG14" s="310">
        <f>'施設資源化量内訳'!Q14</f>
        <v>0</v>
      </c>
      <c r="BH14" s="310">
        <f>'施設資源化量内訳'!R14</f>
        <v>0</v>
      </c>
      <c r="BI14" s="310">
        <f>'施設資源化量内訳'!S14</f>
        <v>0</v>
      </c>
      <c r="BJ14" s="310">
        <f>'施設資源化量内訳'!T14</f>
        <v>0</v>
      </c>
      <c r="BK14" s="310">
        <f>'施設資源化量内訳'!U14</f>
        <v>0</v>
      </c>
      <c r="BL14" s="310">
        <f>'施設資源化量内訳'!V14</f>
        <v>0</v>
      </c>
      <c r="BM14" s="310">
        <f>'施設資源化量内訳'!W14</f>
        <v>0</v>
      </c>
      <c r="BN14" s="310">
        <f>'施設資源化量内訳'!X14</f>
        <v>0</v>
      </c>
      <c r="BO14" s="310">
        <f t="shared" si="10"/>
        <v>1776</v>
      </c>
      <c r="BP14" s="310">
        <v>1771</v>
      </c>
      <c r="BQ14" s="310">
        <v>5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 t="s">
        <v>552</v>
      </c>
      <c r="CA14" s="310" t="s">
        <v>552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>
        <v>0</v>
      </c>
      <c r="CI14" s="310">
        <v>0</v>
      </c>
      <c r="CJ14" s="314" t="s">
        <v>554</v>
      </c>
    </row>
    <row r="15" spans="1:88" s="282" customFormat="1" ht="12" customHeight="1">
      <c r="A15" s="277" t="s">
        <v>563</v>
      </c>
      <c r="B15" s="278" t="s">
        <v>580</v>
      </c>
      <c r="C15" s="277" t="s">
        <v>581</v>
      </c>
      <c r="D15" s="310">
        <f t="shared" si="3"/>
        <v>3444</v>
      </c>
      <c r="E15" s="310">
        <f t="shared" si="3"/>
        <v>1894</v>
      </c>
      <c r="F15" s="310">
        <f t="shared" si="3"/>
        <v>6</v>
      </c>
      <c r="G15" s="310">
        <f t="shared" si="3"/>
        <v>0</v>
      </c>
      <c r="H15" s="310">
        <f t="shared" si="3"/>
        <v>433</v>
      </c>
      <c r="I15" s="310">
        <f t="shared" si="3"/>
        <v>202</v>
      </c>
      <c r="J15" s="310">
        <f t="shared" si="3"/>
        <v>50</v>
      </c>
      <c r="K15" s="310">
        <f t="shared" si="3"/>
        <v>9</v>
      </c>
      <c r="L15" s="310">
        <f t="shared" si="3"/>
        <v>69</v>
      </c>
      <c r="M15" s="310">
        <f t="shared" si="3"/>
        <v>0</v>
      </c>
      <c r="N15" s="310">
        <f t="shared" si="3"/>
        <v>4</v>
      </c>
      <c r="O15" s="310">
        <f t="shared" si="3"/>
        <v>0</v>
      </c>
      <c r="P15" s="310">
        <f t="shared" si="3"/>
        <v>0</v>
      </c>
      <c r="Q15" s="310">
        <f t="shared" si="3"/>
        <v>735</v>
      </c>
      <c r="R15" s="310">
        <f t="shared" si="3"/>
        <v>0</v>
      </c>
      <c r="S15" s="310">
        <f t="shared" si="3"/>
        <v>0</v>
      </c>
      <c r="T15" s="310">
        <f t="shared" si="4"/>
        <v>0</v>
      </c>
      <c r="U15" s="310">
        <f t="shared" si="5"/>
        <v>0</v>
      </c>
      <c r="V15" s="310">
        <f t="shared" si="6"/>
        <v>0</v>
      </c>
      <c r="W15" s="310">
        <f t="shared" si="7"/>
        <v>0</v>
      </c>
      <c r="X15" s="310">
        <f t="shared" si="8"/>
        <v>42</v>
      </c>
      <c r="Y15" s="310">
        <f t="shared" si="9"/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 t="s">
        <v>552</v>
      </c>
      <c r="AM15" s="310" t="s">
        <v>552</v>
      </c>
      <c r="AN15" s="310" t="s">
        <v>552</v>
      </c>
      <c r="AO15" s="310" t="s">
        <v>552</v>
      </c>
      <c r="AP15" s="310" t="s">
        <v>552</v>
      </c>
      <c r="AQ15" s="310" t="s">
        <v>552</v>
      </c>
      <c r="AR15" s="310">
        <v>0</v>
      </c>
      <c r="AS15" s="310">
        <v>0</v>
      </c>
      <c r="AT15" s="310">
        <f>'施設資源化量内訳'!D15</f>
        <v>3444</v>
      </c>
      <c r="AU15" s="310">
        <f>'施設資源化量内訳'!E15</f>
        <v>1894</v>
      </c>
      <c r="AV15" s="310">
        <f>'施設資源化量内訳'!F15</f>
        <v>6</v>
      </c>
      <c r="AW15" s="310">
        <f>'施設資源化量内訳'!G15</f>
        <v>0</v>
      </c>
      <c r="AX15" s="310">
        <f>'施設資源化量内訳'!H15</f>
        <v>433</v>
      </c>
      <c r="AY15" s="310">
        <f>'施設資源化量内訳'!I15</f>
        <v>202</v>
      </c>
      <c r="AZ15" s="310">
        <f>'施設資源化量内訳'!J15</f>
        <v>50</v>
      </c>
      <c r="BA15" s="310">
        <f>'施設資源化量内訳'!K15</f>
        <v>9</v>
      </c>
      <c r="BB15" s="310">
        <f>'施設資源化量内訳'!L15</f>
        <v>69</v>
      </c>
      <c r="BC15" s="310">
        <f>'施設資源化量内訳'!M15</f>
        <v>0</v>
      </c>
      <c r="BD15" s="310">
        <f>'施設資源化量内訳'!N15</f>
        <v>4</v>
      </c>
      <c r="BE15" s="310">
        <f>'施設資源化量内訳'!O15</f>
        <v>0</v>
      </c>
      <c r="BF15" s="310">
        <f>'施設資源化量内訳'!P15</f>
        <v>0</v>
      </c>
      <c r="BG15" s="310">
        <f>'施設資源化量内訳'!Q15</f>
        <v>735</v>
      </c>
      <c r="BH15" s="310">
        <f>'施設資源化量内訳'!R15</f>
        <v>0</v>
      </c>
      <c r="BI15" s="310">
        <f>'施設資源化量内訳'!S15</f>
        <v>0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0</v>
      </c>
      <c r="BN15" s="310">
        <f>'施設資源化量内訳'!X15</f>
        <v>42</v>
      </c>
      <c r="BO15" s="310">
        <f t="shared" si="10"/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 t="s">
        <v>552</v>
      </c>
      <c r="CA15" s="310" t="s">
        <v>552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>
        <v>0</v>
      </c>
      <c r="CI15" s="310">
        <v>0</v>
      </c>
      <c r="CJ15" s="314" t="s">
        <v>554</v>
      </c>
    </row>
    <row r="16" spans="1:88" s="282" customFormat="1" ht="12" customHeight="1">
      <c r="A16" s="277" t="s">
        <v>563</v>
      </c>
      <c r="B16" s="278" t="s">
        <v>566</v>
      </c>
      <c r="C16" s="277" t="s">
        <v>582</v>
      </c>
      <c r="D16" s="310">
        <f t="shared" si="3"/>
        <v>5291</v>
      </c>
      <c r="E16" s="310">
        <f t="shared" si="3"/>
        <v>2544</v>
      </c>
      <c r="F16" s="310">
        <f t="shared" si="3"/>
        <v>16</v>
      </c>
      <c r="G16" s="310">
        <f t="shared" si="3"/>
        <v>47</v>
      </c>
      <c r="H16" s="310">
        <f t="shared" si="3"/>
        <v>503</v>
      </c>
      <c r="I16" s="310">
        <f t="shared" si="3"/>
        <v>241</v>
      </c>
      <c r="J16" s="310">
        <f t="shared" si="3"/>
        <v>179</v>
      </c>
      <c r="K16" s="310">
        <f t="shared" si="3"/>
        <v>5</v>
      </c>
      <c r="L16" s="310">
        <f t="shared" si="3"/>
        <v>119</v>
      </c>
      <c r="M16" s="310">
        <f t="shared" si="3"/>
        <v>0</v>
      </c>
      <c r="N16" s="310">
        <f t="shared" si="3"/>
        <v>0</v>
      </c>
      <c r="O16" s="310">
        <f t="shared" si="3"/>
        <v>0</v>
      </c>
      <c r="P16" s="310">
        <f t="shared" si="3"/>
        <v>0</v>
      </c>
      <c r="Q16" s="310">
        <f t="shared" si="3"/>
        <v>608</v>
      </c>
      <c r="R16" s="310">
        <f t="shared" si="3"/>
        <v>0</v>
      </c>
      <c r="S16" s="310">
        <f t="shared" si="3"/>
        <v>0</v>
      </c>
      <c r="T16" s="310">
        <f t="shared" si="4"/>
        <v>0</v>
      </c>
      <c r="U16" s="310">
        <f t="shared" si="5"/>
        <v>0</v>
      </c>
      <c r="V16" s="310">
        <f t="shared" si="6"/>
        <v>0</v>
      </c>
      <c r="W16" s="310">
        <f t="shared" si="7"/>
        <v>1</v>
      </c>
      <c r="X16" s="310">
        <f t="shared" si="8"/>
        <v>1028</v>
      </c>
      <c r="Y16" s="310">
        <f t="shared" si="9"/>
        <v>2187</v>
      </c>
      <c r="Z16" s="310">
        <v>867</v>
      </c>
      <c r="AA16" s="310">
        <v>12</v>
      </c>
      <c r="AB16" s="310">
        <v>24</v>
      </c>
      <c r="AC16" s="310">
        <v>45</v>
      </c>
      <c r="AD16" s="310">
        <v>132</v>
      </c>
      <c r="AE16" s="310">
        <v>93</v>
      </c>
      <c r="AF16" s="310">
        <v>3</v>
      </c>
      <c r="AG16" s="310">
        <v>59</v>
      </c>
      <c r="AH16" s="310">
        <v>0</v>
      </c>
      <c r="AI16" s="310">
        <v>0</v>
      </c>
      <c r="AJ16" s="310" t="s">
        <v>552</v>
      </c>
      <c r="AK16" s="310" t="s">
        <v>552</v>
      </c>
      <c r="AL16" s="310" t="s">
        <v>552</v>
      </c>
      <c r="AM16" s="310" t="s">
        <v>552</v>
      </c>
      <c r="AN16" s="310" t="s">
        <v>552</v>
      </c>
      <c r="AO16" s="310" t="s">
        <v>552</v>
      </c>
      <c r="AP16" s="310" t="s">
        <v>552</v>
      </c>
      <c r="AQ16" s="310" t="s">
        <v>552</v>
      </c>
      <c r="AR16" s="310">
        <v>1</v>
      </c>
      <c r="AS16" s="310">
        <v>951</v>
      </c>
      <c r="AT16" s="310">
        <f>'施設資源化量内訳'!D16</f>
        <v>1215</v>
      </c>
      <c r="AU16" s="310">
        <f>'施設資源化量内訳'!E16</f>
        <v>0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396</v>
      </c>
      <c r="AY16" s="310">
        <f>'施設資源化量内訳'!I16</f>
        <v>33</v>
      </c>
      <c r="AZ16" s="310">
        <f>'施設資源化量内訳'!J16</f>
        <v>61</v>
      </c>
      <c r="BA16" s="310">
        <f>'施設資源化量内訳'!K16</f>
        <v>1</v>
      </c>
      <c r="BB16" s="310">
        <f>'施設資源化量内訳'!L16</f>
        <v>39</v>
      </c>
      <c r="BC16" s="310">
        <f>'施設資源化量内訳'!M16</f>
        <v>0</v>
      </c>
      <c r="BD16" s="310">
        <f>'施設資源化量内訳'!N16</f>
        <v>0</v>
      </c>
      <c r="BE16" s="310">
        <f>'施設資源化量内訳'!O16</f>
        <v>0</v>
      </c>
      <c r="BF16" s="310">
        <f>'施設資源化量内訳'!P16</f>
        <v>0</v>
      </c>
      <c r="BG16" s="310">
        <f>'施設資源化量内訳'!Q16</f>
        <v>608</v>
      </c>
      <c r="BH16" s="310">
        <f>'施設資源化量内訳'!R16</f>
        <v>0</v>
      </c>
      <c r="BI16" s="310">
        <f>'施設資源化量内訳'!S16</f>
        <v>0</v>
      </c>
      <c r="BJ16" s="310">
        <f>'施設資源化量内訳'!T16</f>
        <v>0</v>
      </c>
      <c r="BK16" s="310">
        <f>'施設資源化量内訳'!U16</f>
        <v>0</v>
      </c>
      <c r="BL16" s="310">
        <f>'施設資源化量内訳'!V16</f>
        <v>0</v>
      </c>
      <c r="BM16" s="310">
        <f>'施設資源化量内訳'!W16</f>
        <v>0</v>
      </c>
      <c r="BN16" s="310">
        <f>'施設資源化量内訳'!X16</f>
        <v>77</v>
      </c>
      <c r="BO16" s="310">
        <f t="shared" si="10"/>
        <v>1889</v>
      </c>
      <c r="BP16" s="310">
        <v>1677</v>
      </c>
      <c r="BQ16" s="310">
        <v>4</v>
      </c>
      <c r="BR16" s="310">
        <v>23</v>
      </c>
      <c r="BS16" s="310">
        <v>62</v>
      </c>
      <c r="BT16" s="310">
        <v>76</v>
      </c>
      <c r="BU16" s="310">
        <v>25</v>
      </c>
      <c r="BV16" s="310">
        <v>1</v>
      </c>
      <c r="BW16" s="310">
        <v>21</v>
      </c>
      <c r="BX16" s="310">
        <v>0</v>
      </c>
      <c r="BY16" s="310">
        <v>0</v>
      </c>
      <c r="BZ16" s="310" t="s">
        <v>552</v>
      </c>
      <c r="CA16" s="310" t="s">
        <v>552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>
        <v>0</v>
      </c>
      <c r="CI16" s="310">
        <v>0</v>
      </c>
      <c r="CJ16" s="314" t="s">
        <v>554</v>
      </c>
    </row>
    <row r="17" spans="1:88" s="282" customFormat="1" ht="12" customHeight="1">
      <c r="A17" s="277" t="s">
        <v>563</v>
      </c>
      <c r="B17" s="278" t="s">
        <v>583</v>
      </c>
      <c r="C17" s="277" t="s">
        <v>584</v>
      </c>
      <c r="D17" s="310">
        <f t="shared" si="3"/>
        <v>6247</v>
      </c>
      <c r="E17" s="310">
        <f t="shared" si="3"/>
        <v>3684</v>
      </c>
      <c r="F17" s="310">
        <f t="shared" si="3"/>
        <v>11</v>
      </c>
      <c r="G17" s="310">
        <f t="shared" si="3"/>
        <v>49</v>
      </c>
      <c r="H17" s="310">
        <f t="shared" si="3"/>
        <v>556</v>
      </c>
      <c r="I17" s="310">
        <f t="shared" si="3"/>
        <v>776</v>
      </c>
      <c r="J17" s="310">
        <f t="shared" si="3"/>
        <v>283</v>
      </c>
      <c r="K17" s="310">
        <f t="shared" si="3"/>
        <v>1</v>
      </c>
      <c r="L17" s="310">
        <f t="shared" si="3"/>
        <v>266</v>
      </c>
      <c r="M17" s="310">
        <f t="shared" si="3"/>
        <v>0</v>
      </c>
      <c r="N17" s="310">
        <f t="shared" si="3"/>
        <v>108</v>
      </c>
      <c r="O17" s="310">
        <f t="shared" si="3"/>
        <v>458</v>
      </c>
      <c r="P17" s="310">
        <f t="shared" si="3"/>
        <v>0</v>
      </c>
      <c r="Q17" s="310">
        <f t="shared" si="3"/>
        <v>0</v>
      </c>
      <c r="R17" s="310">
        <f t="shared" si="3"/>
        <v>0</v>
      </c>
      <c r="S17" s="310">
        <f t="shared" si="3"/>
        <v>0</v>
      </c>
      <c r="T17" s="310">
        <f t="shared" si="4"/>
        <v>0</v>
      </c>
      <c r="U17" s="310">
        <f t="shared" si="5"/>
        <v>0</v>
      </c>
      <c r="V17" s="310">
        <f t="shared" si="6"/>
        <v>0</v>
      </c>
      <c r="W17" s="310">
        <f t="shared" si="7"/>
        <v>0</v>
      </c>
      <c r="X17" s="310">
        <f t="shared" si="8"/>
        <v>55</v>
      </c>
      <c r="Y17" s="310">
        <f t="shared" si="9"/>
        <v>164</v>
      </c>
      <c r="Z17" s="310">
        <v>0</v>
      </c>
      <c r="AA17" s="310">
        <v>1</v>
      </c>
      <c r="AB17" s="310">
        <v>0</v>
      </c>
      <c r="AC17" s="310">
        <v>24</v>
      </c>
      <c r="AD17" s="310">
        <v>31</v>
      </c>
      <c r="AE17" s="310">
        <v>3</v>
      </c>
      <c r="AF17" s="310">
        <v>1</v>
      </c>
      <c r="AG17" s="310">
        <v>0</v>
      </c>
      <c r="AH17" s="310">
        <v>0</v>
      </c>
      <c r="AI17" s="310">
        <v>104</v>
      </c>
      <c r="AJ17" s="310" t="s">
        <v>552</v>
      </c>
      <c r="AK17" s="310" t="s">
        <v>552</v>
      </c>
      <c r="AL17" s="310" t="s">
        <v>552</v>
      </c>
      <c r="AM17" s="310" t="s">
        <v>552</v>
      </c>
      <c r="AN17" s="310" t="s">
        <v>552</v>
      </c>
      <c r="AO17" s="310" t="s">
        <v>552</v>
      </c>
      <c r="AP17" s="310" t="s">
        <v>552</v>
      </c>
      <c r="AQ17" s="310" t="s">
        <v>552</v>
      </c>
      <c r="AR17" s="310">
        <v>0</v>
      </c>
      <c r="AS17" s="310">
        <v>0</v>
      </c>
      <c r="AT17" s="310">
        <f>'施設資源化量内訳'!D17</f>
        <v>6083</v>
      </c>
      <c r="AU17" s="310">
        <f>'施設資源化量内訳'!E17</f>
        <v>3684</v>
      </c>
      <c r="AV17" s="310">
        <f>'施設資源化量内訳'!F17</f>
        <v>10</v>
      </c>
      <c r="AW17" s="310">
        <f>'施設資源化量内訳'!G17</f>
        <v>49</v>
      </c>
      <c r="AX17" s="310">
        <f>'施設資源化量内訳'!H17</f>
        <v>532</v>
      </c>
      <c r="AY17" s="310">
        <f>'施設資源化量内訳'!I17</f>
        <v>745</v>
      </c>
      <c r="AZ17" s="310">
        <f>'施設資源化量内訳'!J17</f>
        <v>280</v>
      </c>
      <c r="BA17" s="310">
        <f>'施設資源化量内訳'!K17</f>
        <v>0</v>
      </c>
      <c r="BB17" s="310">
        <f>'施設資源化量内訳'!L17</f>
        <v>266</v>
      </c>
      <c r="BC17" s="310">
        <f>'施設資源化量内訳'!M17</f>
        <v>0</v>
      </c>
      <c r="BD17" s="310">
        <f>'施設資源化量内訳'!N17</f>
        <v>4</v>
      </c>
      <c r="BE17" s="310">
        <f>'施設資源化量内訳'!O17</f>
        <v>458</v>
      </c>
      <c r="BF17" s="310">
        <f>'施設資源化量内訳'!P17</f>
        <v>0</v>
      </c>
      <c r="BG17" s="310">
        <f>'施設資源化量内訳'!Q17</f>
        <v>0</v>
      </c>
      <c r="BH17" s="310">
        <f>'施設資源化量内訳'!R17</f>
        <v>0</v>
      </c>
      <c r="BI17" s="310">
        <f>'施設資源化量内訳'!S17</f>
        <v>0</v>
      </c>
      <c r="BJ17" s="310">
        <f>'施設資源化量内訳'!T17</f>
        <v>0</v>
      </c>
      <c r="BK17" s="310">
        <f>'施設資源化量内訳'!U17</f>
        <v>0</v>
      </c>
      <c r="BL17" s="310">
        <f>'施設資源化量内訳'!V17</f>
        <v>0</v>
      </c>
      <c r="BM17" s="310">
        <f>'施設資源化量内訳'!W17</f>
        <v>0</v>
      </c>
      <c r="BN17" s="310">
        <f>'施設資源化量内訳'!X17</f>
        <v>55</v>
      </c>
      <c r="BO17" s="310">
        <f t="shared" si="10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 t="s">
        <v>552</v>
      </c>
      <c r="CA17" s="310" t="s">
        <v>552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>
        <v>0</v>
      </c>
      <c r="CI17" s="310">
        <v>0</v>
      </c>
      <c r="CJ17" s="314" t="s">
        <v>554</v>
      </c>
    </row>
    <row r="18" spans="1:88" s="282" customFormat="1" ht="12" customHeight="1">
      <c r="A18" s="277" t="s">
        <v>563</v>
      </c>
      <c r="B18" s="278" t="s">
        <v>585</v>
      </c>
      <c r="C18" s="277" t="s">
        <v>586</v>
      </c>
      <c r="D18" s="310">
        <f t="shared" si="3"/>
        <v>1431</v>
      </c>
      <c r="E18" s="310">
        <f t="shared" si="3"/>
        <v>1048</v>
      </c>
      <c r="F18" s="310">
        <f t="shared" si="3"/>
        <v>1</v>
      </c>
      <c r="G18" s="310">
        <f t="shared" si="3"/>
        <v>0</v>
      </c>
      <c r="H18" s="310">
        <f t="shared" si="3"/>
        <v>152</v>
      </c>
      <c r="I18" s="310">
        <f t="shared" si="3"/>
        <v>200</v>
      </c>
      <c r="J18" s="310">
        <f t="shared" si="3"/>
        <v>28</v>
      </c>
      <c r="K18" s="310">
        <f t="shared" si="3"/>
        <v>0</v>
      </c>
      <c r="L18" s="310">
        <f t="shared" si="3"/>
        <v>0</v>
      </c>
      <c r="M18" s="310">
        <f t="shared" si="3"/>
        <v>0</v>
      </c>
      <c r="N18" s="310">
        <f t="shared" si="3"/>
        <v>0</v>
      </c>
      <c r="O18" s="310">
        <f t="shared" si="3"/>
        <v>2</v>
      </c>
      <c r="P18" s="310">
        <f t="shared" si="3"/>
        <v>0</v>
      </c>
      <c r="Q18" s="310">
        <f t="shared" si="3"/>
        <v>0</v>
      </c>
      <c r="R18" s="310">
        <f t="shared" si="3"/>
        <v>0</v>
      </c>
      <c r="S18" s="310">
        <f t="shared" si="3"/>
        <v>0</v>
      </c>
      <c r="T18" s="310">
        <f t="shared" si="4"/>
        <v>0</v>
      </c>
      <c r="U18" s="310">
        <f t="shared" si="5"/>
        <v>0</v>
      </c>
      <c r="V18" s="310">
        <f t="shared" si="6"/>
        <v>0</v>
      </c>
      <c r="W18" s="310">
        <f t="shared" si="7"/>
        <v>0</v>
      </c>
      <c r="X18" s="310">
        <f t="shared" si="8"/>
        <v>0</v>
      </c>
      <c r="Y18" s="310">
        <f t="shared" si="9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 t="s">
        <v>552</v>
      </c>
      <c r="AM18" s="310" t="s">
        <v>552</v>
      </c>
      <c r="AN18" s="310" t="s">
        <v>552</v>
      </c>
      <c r="AO18" s="310" t="s">
        <v>552</v>
      </c>
      <c r="AP18" s="310" t="s">
        <v>552</v>
      </c>
      <c r="AQ18" s="310" t="s">
        <v>552</v>
      </c>
      <c r="AR18" s="310">
        <v>0</v>
      </c>
      <c r="AS18" s="310">
        <v>0</v>
      </c>
      <c r="AT18" s="310">
        <f>'施設資源化量内訳'!D18</f>
        <v>1297</v>
      </c>
      <c r="AU18" s="310">
        <f>'施設資源化量内訳'!E18</f>
        <v>922</v>
      </c>
      <c r="AV18" s="310">
        <f>'施設資源化量内訳'!F18</f>
        <v>1</v>
      </c>
      <c r="AW18" s="310">
        <f>'施設資源化量内訳'!G18</f>
        <v>0</v>
      </c>
      <c r="AX18" s="310">
        <f>'施設資源化量内訳'!H18</f>
        <v>152</v>
      </c>
      <c r="AY18" s="310">
        <f>'施設資源化量内訳'!I18</f>
        <v>197</v>
      </c>
      <c r="AZ18" s="310">
        <f>'施設資源化量内訳'!J18</f>
        <v>23</v>
      </c>
      <c r="BA18" s="310">
        <f>'施設資源化量内訳'!K18</f>
        <v>0</v>
      </c>
      <c r="BB18" s="310">
        <f>'施設資源化量内訳'!L18</f>
        <v>0</v>
      </c>
      <c r="BC18" s="310">
        <f>'施設資源化量内訳'!M18</f>
        <v>0</v>
      </c>
      <c r="BD18" s="310">
        <f>'施設資源化量内訳'!N18</f>
        <v>0</v>
      </c>
      <c r="BE18" s="310">
        <f>'施設資源化量内訳'!O18</f>
        <v>2</v>
      </c>
      <c r="BF18" s="310">
        <f>'施設資源化量内訳'!P18</f>
        <v>0</v>
      </c>
      <c r="BG18" s="310">
        <f>'施設資源化量内訳'!Q18</f>
        <v>0</v>
      </c>
      <c r="BH18" s="310">
        <f>'施設資源化量内訳'!R18</f>
        <v>0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0</v>
      </c>
      <c r="BM18" s="310">
        <f>'施設資源化量内訳'!W18</f>
        <v>0</v>
      </c>
      <c r="BN18" s="310">
        <f>'施設資源化量内訳'!X18</f>
        <v>0</v>
      </c>
      <c r="BO18" s="310">
        <f t="shared" si="10"/>
        <v>134</v>
      </c>
      <c r="BP18" s="310">
        <v>126</v>
      </c>
      <c r="BQ18" s="310">
        <v>0</v>
      </c>
      <c r="BR18" s="310">
        <v>0</v>
      </c>
      <c r="BS18" s="310">
        <v>0</v>
      </c>
      <c r="BT18" s="310">
        <v>3</v>
      </c>
      <c r="BU18" s="310">
        <v>5</v>
      </c>
      <c r="BV18" s="310">
        <v>0</v>
      </c>
      <c r="BW18" s="310">
        <v>0</v>
      </c>
      <c r="BX18" s="310">
        <v>0</v>
      </c>
      <c r="BY18" s="310">
        <v>0</v>
      </c>
      <c r="BZ18" s="310" t="s">
        <v>552</v>
      </c>
      <c r="CA18" s="310" t="s">
        <v>552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>
        <v>0</v>
      </c>
      <c r="CI18" s="310">
        <v>0</v>
      </c>
      <c r="CJ18" s="314" t="s">
        <v>554</v>
      </c>
    </row>
    <row r="19" spans="1:88" s="282" customFormat="1" ht="12" customHeight="1">
      <c r="A19" s="277" t="s">
        <v>563</v>
      </c>
      <c r="B19" s="278" t="s">
        <v>587</v>
      </c>
      <c r="C19" s="277" t="s">
        <v>588</v>
      </c>
      <c r="D19" s="310">
        <f t="shared" si="3"/>
        <v>2268</v>
      </c>
      <c r="E19" s="310">
        <f t="shared" si="3"/>
        <v>1322</v>
      </c>
      <c r="F19" s="310">
        <f t="shared" si="3"/>
        <v>11</v>
      </c>
      <c r="G19" s="310">
        <f t="shared" si="3"/>
        <v>417</v>
      </c>
      <c r="H19" s="310">
        <f t="shared" si="3"/>
        <v>70</v>
      </c>
      <c r="I19" s="310">
        <f t="shared" si="3"/>
        <v>190</v>
      </c>
      <c r="J19" s="310">
        <f t="shared" si="3"/>
        <v>73</v>
      </c>
      <c r="K19" s="310">
        <f t="shared" si="3"/>
        <v>1</v>
      </c>
      <c r="L19" s="310">
        <f t="shared" si="3"/>
        <v>141</v>
      </c>
      <c r="M19" s="310">
        <f t="shared" si="3"/>
        <v>0</v>
      </c>
      <c r="N19" s="310">
        <f t="shared" si="3"/>
        <v>43</v>
      </c>
      <c r="O19" s="310">
        <f t="shared" si="3"/>
        <v>0</v>
      </c>
      <c r="P19" s="310">
        <f t="shared" si="3"/>
        <v>0</v>
      </c>
      <c r="Q19" s="310">
        <f t="shared" si="3"/>
        <v>0</v>
      </c>
      <c r="R19" s="310">
        <f t="shared" si="3"/>
        <v>0</v>
      </c>
      <c r="S19" s="310">
        <f t="shared" si="3"/>
        <v>0</v>
      </c>
      <c r="T19" s="310">
        <f t="shared" si="4"/>
        <v>0</v>
      </c>
      <c r="U19" s="310">
        <f t="shared" si="5"/>
        <v>0</v>
      </c>
      <c r="V19" s="310">
        <f t="shared" si="6"/>
        <v>0</v>
      </c>
      <c r="W19" s="310">
        <f t="shared" si="7"/>
        <v>0</v>
      </c>
      <c r="X19" s="310">
        <f t="shared" si="8"/>
        <v>0</v>
      </c>
      <c r="Y19" s="310">
        <f t="shared" si="9"/>
        <v>1852</v>
      </c>
      <c r="Z19" s="310">
        <v>978</v>
      </c>
      <c r="AA19" s="310">
        <v>10</v>
      </c>
      <c r="AB19" s="310">
        <v>346</v>
      </c>
      <c r="AC19" s="310">
        <v>70</v>
      </c>
      <c r="AD19" s="310">
        <v>190</v>
      </c>
      <c r="AE19" s="310">
        <v>73</v>
      </c>
      <c r="AF19" s="310">
        <v>1</v>
      </c>
      <c r="AG19" s="310">
        <v>141</v>
      </c>
      <c r="AH19" s="310">
        <v>0</v>
      </c>
      <c r="AI19" s="310">
        <v>43</v>
      </c>
      <c r="AJ19" s="310" t="s">
        <v>552</v>
      </c>
      <c r="AK19" s="310" t="s">
        <v>552</v>
      </c>
      <c r="AL19" s="310" t="s">
        <v>552</v>
      </c>
      <c r="AM19" s="310" t="s">
        <v>552</v>
      </c>
      <c r="AN19" s="310" t="s">
        <v>552</v>
      </c>
      <c r="AO19" s="310" t="s">
        <v>552</v>
      </c>
      <c r="AP19" s="310" t="s">
        <v>552</v>
      </c>
      <c r="AQ19" s="310" t="s">
        <v>552</v>
      </c>
      <c r="AR19" s="310">
        <v>0</v>
      </c>
      <c r="AS19" s="310">
        <v>0</v>
      </c>
      <c r="AT19" s="310">
        <f>'施設資源化量内訳'!D19</f>
        <v>0</v>
      </c>
      <c r="AU19" s="310">
        <f>'施設資源化量内訳'!E19</f>
        <v>0</v>
      </c>
      <c r="AV19" s="310">
        <f>'施設資源化量内訳'!F19</f>
        <v>0</v>
      </c>
      <c r="AW19" s="310">
        <f>'施設資源化量内訳'!G19</f>
        <v>0</v>
      </c>
      <c r="AX19" s="310">
        <f>'施設資源化量内訳'!H19</f>
        <v>0</v>
      </c>
      <c r="AY19" s="310">
        <f>'施設資源化量内訳'!I19</f>
        <v>0</v>
      </c>
      <c r="AZ19" s="310">
        <f>'施設資源化量内訳'!J19</f>
        <v>0</v>
      </c>
      <c r="BA19" s="310">
        <f>'施設資源化量内訳'!K19</f>
        <v>0</v>
      </c>
      <c r="BB19" s="310">
        <f>'施設資源化量内訳'!L19</f>
        <v>0</v>
      </c>
      <c r="BC19" s="310">
        <f>'施設資源化量内訳'!M19</f>
        <v>0</v>
      </c>
      <c r="BD19" s="310">
        <f>'施設資源化量内訳'!N19</f>
        <v>0</v>
      </c>
      <c r="BE19" s="310">
        <f>'施設資源化量内訳'!O19</f>
        <v>0</v>
      </c>
      <c r="BF19" s="310">
        <f>'施設資源化量内訳'!P19</f>
        <v>0</v>
      </c>
      <c r="BG19" s="310">
        <f>'施設資源化量内訳'!Q19</f>
        <v>0</v>
      </c>
      <c r="BH19" s="310">
        <f>'施設資源化量内訳'!R19</f>
        <v>0</v>
      </c>
      <c r="BI19" s="310">
        <f>'施設資源化量内訳'!S19</f>
        <v>0</v>
      </c>
      <c r="BJ19" s="310">
        <f>'施設資源化量内訳'!T19</f>
        <v>0</v>
      </c>
      <c r="BK19" s="310">
        <f>'施設資源化量内訳'!U19</f>
        <v>0</v>
      </c>
      <c r="BL19" s="310">
        <f>'施設資源化量内訳'!V19</f>
        <v>0</v>
      </c>
      <c r="BM19" s="310">
        <f>'施設資源化量内訳'!W19</f>
        <v>0</v>
      </c>
      <c r="BN19" s="310">
        <f>'施設資源化量内訳'!X19</f>
        <v>0</v>
      </c>
      <c r="BO19" s="310">
        <f t="shared" si="10"/>
        <v>416</v>
      </c>
      <c r="BP19" s="310">
        <v>344</v>
      </c>
      <c r="BQ19" s="310">
        <v>1</v>
      </c>
      <c r="BR19" s="310">
        <v>71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 t="s">
        <v>552</v>
      </c>
      <c r="CA19" s="310" t="s">
        <v>552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>
        <v>0</v>
      </c>
      <c r="CI19" s="310">
        <v>0</v>
      </c>
      <c r="CJ19" s="314" t="s">
        <v>554</v>
      </c>
    </row>
    <row r="20" spans="1:88" s="282" customFormat="1" ht="12" customHeight="1">
      <c r="A20" s="277" t="s">
        <v>563</v>
      </c>
      <c r="B20" s="278" t="s">
        <v>589</v>
      </c>
      <c r="C20" s="277" t="s">
        <v>590</v>
      </c>
      <c r="D20" s="310">
        <f t="shared" si="3"/>
        <v>1498</v>
      </c>
      <c r="E20" s="310">
        <f t="shared" si="3"/>
        <v>1030</v>
      </c>
      <c r="F20" s="310">
        <f t="shared" si="3"/>
        <v>7</v>
      </c>
      <c r="G20" s="310">
        <f t="shared" si="3"/>
        <v>69</v>
      </c>
      <c r="H20" s="310">
        <f t="shared" si="3"/>
        <v>175</v>
      </c>
      <c r="I20" s="310">
        <f t="shared" si="3"/>
        <v>105</v>
      </c>
      <c r="J20" s="310">
        <f t="shared" si="3"/>
        <v>51</v>
      </c>
      <c r="K20" s="310">
        <f t="shared" si="3"/>
        <v>0</v>
      </c>
      <c r="L20" s="310">
        <f t="shared" si="3"/>
        <v>59</v>
      </c>
      <c r="M20" s="310">
        <f t="shared" si="3"/>
        <v>0</v>
      </c>
      <c r="N20" s="310">
        <f t="shared" si="3"/>
        <v>0</v>
      </c>
      <c r="O20" s="310">
        <f t="shared" si="3"/>
        <v>0</v>
      </c>
      <c r="P20" s="310">
        <f t="shared" si="3"/>
        <v>0</v>
      </c>
      <c r="Q20" s="310">
        <f t="shared" si="3"/>
        <v>0</v>
      </c>
      <c r="R20" s="310">
        <f t="shared" si="3"/>
        <v>0</v>
      </c>
      <c r="S20" s="310">
        <f t="shared" si="3"/>
        <v>0</v>
      </c>
      <c r="T20" s="310">
        <f t="shared" si="4"/>
        <v>0</v>
      </c>
      <c r="U20" s="310">
        <f t="shared" si="5"/>
        <v>0</v>
      </c>
      <c r="V20" s="310">
        <f t="shared" si="6"/>
        <v>0</v>
      </c>
      <c r="W20" s="310">
        <f t="shared" si="7"/>
        <v>2</v>
      </c>
      <c r="X20" s="310">
        <f t="shared" si="8"/>
        <v>0</v>
      </c>
      <c r="Y20" s="310">
        <f t="shared" si="9"/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552</v>
      </c>
      <c r="AK20" s="310" t="s">
        <v>552</v>
      </c>
      <c r="AL20" s="310" t="s">
        <v>552</v>
      </c>
      <c r="AM20" s="310" t="s">
        <v>552</v>
      </c>
      <c r="AN20" s="310" t="s">
        <v>552</v>
      </c>
      <c r="AO20" s="310" t="s">
        <v>552</v>
      </c>
      <c r="AP20" s="310" t="s">
        <v>552</v>
      </c>
      <c r="AQ20" s="310" t="s">
        <v>552</v>
      </c>
      <c r="AR20" s="310">
        <v>0</v>
      </c>
      <c r="AS20" s="310">
        <v>0</v>
      </c>
      <c r="AT20" s="310">
        <f>'施設資源化量内訳'!D20</f>
        <v>1131</v>
      </c>
      <c r="AU20" s="310">
        <f>'施設資源化量内訳'!E20</f>
        <v>764</v>
      </c>
      <c r="AV20" s="310">
        <f>'施設資源化量内訳'!F20</f>
        <v>6</v>
      </c>
      <c r="AW20" s="310">
        <f>'施設資源化量内訳'!G20</f>
        <v>47</v>
      </c>
      <c r="AX20" s="310">
        <f>'施設資源化量内訳'!H20</f>
        <v>158</v>
      </c>
      <c r="AY20" s="310">
        <f>'施設資源化量内訳'!I20</f>
        <v>73</v>
      </c>
      <c r="AZ20" s="310">
        <f>'施設資源化量内訳'!J20</f>
        <v>38</v>
      </c>
      <c r="BA20" s="310">
        <f>'施設資源化量内訳'!K20</f>
        <v>0</v>
      </c>
      <c r="BB20" s="310">
        <f>'施設資源化量内訳'!L20</f>
        <v>43</v>
      </c>
      <c r="BC20" s="310">
        <f>'施設資源化量内訳'!M20</f>
        <v>0</v>
      </c>
      <c r="BD20" s="310">
        <f>'施設資源化量内訳'!N20</f>
        <v>0</v>
      </c>
      <c r="BE20" s="310">
        <f>'施設資源化量内訳'!O20</f>
        <v>0</v>
      </c>
      <c r="BF20" s="310">
        <f>'施設資源化量内訳'!P20</f>
        <v>0</v>
      </c>
      <c r="BG20" s="310">
        <f>'施設資源化量内訳'!Q20</f>
        <v>0</v>
      </c>
      <c r="BH20" s="310">
        <f>'施設資源化量内訳'!R20</f>
        <v>0</v>
      </c>
      <c r="BI20" s="310">
        <f>'施設資源化量内訳'!S20</f>
        <v>0</v>
      </c>
      <c r="BJ20" s="310">
        <f>'施設資源化量内訳'!T20</f>
        <v>0</v>
      </c>
      <c r="BK20" s="310">
        <f>'施設資源化量内訳'!U20</f>
        <v>0</v>
      </c>
      <c r="BL20" s="310">
        <f>'施設資源化量内訳'!V20</f>
        <v>0</v>
      </c>
      <c r="BM20" s="310">
        <f>'施設資源化量内訳'!W20</f>
        <v>2</v>
      </c>
      <c r="BN20" s="310">
        <f>'施設資源化量内訳'!X20</f>
        <v>0</v>
      </c>
      <c r="BO20" s="310">
        <f t="shared" si="10"/>
        <v>367</v>
      </c>
      <c r="BP20" s="310">
        <v>266</v>
      </c>
      <c r="BQ20" s="310">
        <v>1</v>
      </c>
      <c r="BR20" s="310">
        <v>22</v>
      </c>
      <c r="BS20" s="310">
        <v>17</v>
      </c>
      <c r="BT20" s="310">
        <v>32</v>
      </c>
      <c r="BU20" s="310">
        <v>13</v>
      </c>
      <c r="BV20" s="310">
        <v>0</v>
      </c>
      <c r="BW20" s="310">
        <v>16</v>
      </c>
      <c r="BX20" s="310">
        <v>0</v>
      </c>
      <c r="BY20" s="310">
        <v>0</v>
      </c>
      <c r="BZ20" s="310" t="s">
        <v>552</v>
      </c>
      <c r="CA20" s="310" t="s">
        <v>552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>
        <v>0</v>
      </c>
      <c r="CI20" s="310">
        <v>0</v>
      </c>
      <c r="CJ20" s="314" t="s">
        <v>554</v>
      </c>
    </row>
    <row r="21" spans="1:88" s="282" customFormat="1" ht="12" customHeight="1">
      <c r="A21" s="277" t="s">
        <v>563</v>
      </c>
      <c r="B21" s="278" t="s">
        <v>591</v>
      </c>
      <c r="C21" s="277" t="s">
        <v>592</v>
      </c>
      <c r="D21" s="310">
        <f t="shared" si="3"/>
        <v>777</v>
      </c>
      <c r="E21" s="310">
        <f t="shared" si="3"/>
        <v>520</v>
      </c>
      <c r="F21" s="310">
        <f t="shared" si="3"/>
        <v>2</v>
      </c>
      <c r="G21" s="310">
        <f t="shared" si="3"/>
        <v>26</v>
      </c>
      <c r="H21" s="310">
        <f t="shared" si="3"/>
        <v>13</v>
      </c>
      <c r="I21" s="310">
        <f t="shared" si="3"/>
        <v>46</v>
      </c>
      <c r="J21" s="310">
        <f t="shared" si="3"/>
        <v>37</v>
      </c>
      <c r="K21" s="310">
        <f t="shared" si="3"/>
        <v>1</v>
      </c>
      <c r="L21" s="310">
        <f t="shared" si="3"/>
        <v>16</v>
      </c>
      <c r="M21" s="310">
        <f t="shared" si="3"/>
        <v>16</v>
      </c>
      <c r="N21" s="310">
        <f t="shared" si="3"/>
        <v>1</v>
      </c>
      <c r="O21" s="310">
        <f t="shared" si="3"/>
        <v>11</v>
      </c>
      <c r="P21" s="310">
        <f t="shared" si="3"/>
        <v>0</v>
      </c>
      <c r="Q21" s="310">
        <f t="shared" si="3"/>
        <v>0</v>
      </c>
      <c r="R21" s="310">
        <f t="shared" si="3"/>
        <v>0</v>
      </c>
      <c r="S21" s="310">
        <f t="shared" si="3"/>
        <v>0</v>
      </c>
      <c r="T21" s="310">
        <f t="shared" si="4"/>
        <v>0</v>
      </c>
      <c r="U21" s="310">
        <f t="shared" si="5"/>
        <v>0</v>
      </c>
      <c r="V21" s="310">
        <f t="shared" si="6"/>
        <v>0</v>
      </c>
      <c r="W21" s="310">
        <f t="shared" si="7"/>
        <v>0</v>
      </c>
      <c r="X21" s="310">
        <f t="shared" si="8"/>
        <v>88</v>
      </c>
      <c r="Y21" s="310">
        <f t="shared" si="9"/>
        <v>7</v>
      </c>
      <c r="Z21" s="310">
        <v>0</v>
      </c>
      <c r="AA21" s="310">
        <v>0</v>
      </c>
      <c r="AB21" s="310">
        <v>0</v>
      </c>
      <c r="AC21" s="310">
        <v>0</v>
      </c>
      <c r="AD21" s="310">
        <v>7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 t="s">
        <v>552</v>
      </c>
      <c r="AM21" s="310" t="s">
        <v>552</v>
      </c>
      <c r="AN21" s="310" t="s">
        <v>552</v>
      </c>
      <c r="AO21" s="310" t="s">
        <v>552</v>
      </c>
      <c r="AP21" s="310" t="s">
        <v>552</v>
      </c>
      <c r="AQ21" s="310" t="s">
        <v>552</v>
      </c>
      <c r="AR21" s="310">
        <v>0</v>
      </c>
      <c r="AS21" s="310">
        <v>0</v>
      </c>
      <c r="AT21" s="310">
        <f>'施設資源化量内訳'!D21</f>
        <v>770</v>
      </c>
      <c r="AU21" s="310">
        <f>'施設資源化量内訳'!E21</f>
        <v>520</v>
      </c>
      <c r="AV21" s="310">
        <f>'施設資源化量内訳'!F21</f>
        <v>2</v>
      </c>
      <c r="AW21" s="310">
        <f>'施設資源化量内訳'!G21</f>
        <v>26</v>
      </c>
      <c r="AX21" s="310">
        <f>'施設資源化量内訳'!H21</f>
        <v>13</v>
      </c>
      <c r="AY21" s="310">
        <f>'施設資源化量内訳'!I21</f>
        <v>39</v>
      </c>
      <c r="AZ21" s="310">
        <f>'施設資源化量内訳'!J21</f>
        <v>37</v>
      </c>
      <c r="BA21" s="310">
        <f>'施設資源化量内訳'!K21</f>
        <v>1</v>
      </c>
      <c r="BB21" s="310">
        <f>'施設資源化量内訳'!L21</f>
        <v>16</v>
      </c>
      <c r="BC21" s="310">
        <f>'施設資源化量内訳'!M21</f>
        <v>16</v>
      </c>
      <c r="BD21" s="310">
        <f>'施設資源化量内訳'!N21</f>
        <v>1</v>
      </c>
      <c r="BE21" s="310">
        <f>'施設資源化量内訳'!O21</f>
        <v>11</v>
      </c>
      <c r="BF21" s="310">
        <f>'施設資源化量内訳'!P21</f>
        <v>0</v>
      </c>
      <c r="BG21" s="310">
        <f>'施設資源化量内訳'!Q21</f>
        <v>0</v>
      </c>
      <c r="BH21" s="310">
        <f>'施設資源化量内訳'!R21</f>
        <v>0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0</v>
      </c>
      <c r="BM21" s="310">
        <f>'施設資源化量内訳'!W21</f>
        <v>0</v>
      </c>
      <c r="BN21" s="310">
        <f>'施設資源化量内訳'!X21</f>
        <v>88</v>
      </c>
      <c r="BO21" s="310">
        <f t="shared" si="10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 t="s">
        <v>552</v>
      </c>
      <c r="CA21" s="310" t="s">
        <v>552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>
        <v>0</v>
      </c>
      <c r="CI21" s="310">
        <v>0</v>
      </c>
      <c r="CJ21" s="314" t="s">
        <v>554</v>
      </c>
    </row>
    <row r="22" spans="1:88" s="282" customFormat="1" ht="12" customHeight="1">
      <c r="A22" s="277" t="s">
        <v>563</v>
      </c>
      <c r="B22" s="278" t="s">
        <v>593</v>
      </c>
      <c r="C22" s="277" t="s">
        <v>594</v>
      </c>
      <c r="D22" s="310">
        <f t="shared" si="3"/>
        <v>131</v>
      </c>
      <c r="E22" s="310">
        <f t="shared" si="3"/>
        <v>40</v>
      </c>
      <c r="F22" s="310">
        <f t="shared" si="3"/>
        <v>0</v>
      </c>
      <c r="G22" s="310">
        <f t="shared" si="3"/>
        <v>10</v>
      </c>
      <c r="H22" s="310">
        <f t="shared" si="3"/>
        <v>6</v>
      </c>
      <c r="I22" s="310">
        <f t="shared" si="3"/>
        <v>16</v>
      </c>
      <c r="J22" s="310">
        <f t="shared" si="3"/>
        <v>3</v>
      </c>
      <c r="K22" s="310">
        <f t="shared" si="3"/>
        <v>0</v>
      </c>
      <c r="L22" s="310">
        <f t="shared" si="3"/>
        <v>6</v>
      </c>
      <c r="M22" s="310">
        <f t="shared" si="3"/>
        <v>0</v>
      </c>
      <c r="N22" s="310">
        <f t="shared" si="3"/>
        <v>0</v>
      </c>
      <c r="O22" s="310">
        <f t="shared" si="3"/>
        <v>15</v>
      </c>
      <c r="P22" s="310">
        <f t="shared" si="3"/>
        <v>0</v>
      </c>
      <c r="Q22" s="310">
        <f t="shared" si="3"/>
        <v>0</v>
      </c>
      <c r="R22" s="310">
        <f t="shared" si="3"/>
        <v>0</v>
      </c>
      <c r="S22" s="310">
        <f t="shared" si="3"/>
        <v>0</v>
      </c>
      <c r="T22" s="310">
        <f t="shared" si="4"/>
        <v>0</v>
      </c>
      <c r="U22" s="310">
        <f t="shared" si="5"/>
        <v>0</v>
      </c>
      <c r="V22" s="310">
        <f t="shared" si="6"/>
        <v>0</v>
      </c>
      <c r="W22" s="310">
        <f t="shared" si="7"/>
        <v>0</v>
      </c>
      <c r="X22" s="310">
        <f t="shared" si="8"/>
        <v>35</v>
      </c>
      <c r="Y22" s="310">
        <f t="shared" si="9"/>
        <v>0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 t="s">
        <v>552</v>
      </c>
      <c r="AM22" s="310" t="s">
        <v>552</v>
      </c>
      <c r="AN22" s="310" t="s">
        <v>552</v>
      </c>
      <c r="AO22" s="310" t="s">
        <v>552</v>
      </c>
      <c r="AP22" s="310" t="s">
        <v>552</v>
      </c>
      <c r="AQ22" s="310" t="s">
        <v>552</v>
      </c>
      <c r="AR22" s="310">
        <v>0</v>
      </c>
      <c r="AS22" s="310">
        <v>0</v>
      </c>
      <c r="AT22" s="310">
        <f>'施設資源化量内訳'!D22</f>
        <v>131</v>
      </c>
      <c r="AU22" s="310">
        <f>'施設資源化量内訳'!E22</f>
        <v>40</v>
      </c>
      <c r="AV22" s="310">
        <f>'施設資源化量内訳'!F22</f>
        <v>0</v>
      </c>
      <c r="AW22" s="310">
        <f>'施設資源化量内訳'!G22</f>
        <v>10</v>
      </c>
      <c r="AX22" s="310">
        <f>'施設資源化量内訳'!H22</f>
        <v>6</v>
      </c>
      <c r="AY22" s="310">
        <f>'施設資源化量内訳'!I22</f>
        <v>16</v>
      </c>
      <c r="AZ22" s="310">
        <f>'施設資源化量内訳'!J22</f>
        <v>3</v>
      </c>
      <c r="BA22" s="310">
        <f>'施設資源化量内訳'!K22</f>
        <v>0</v>
      </c>
      <c r="BB22" s="310">
        <f>'施設資源化量内訳'!L22</f>
        <v>6</v>
      </c>
      <c r="BC22" s="310">
        <f>'施設資源化量内訳'!M22</f>
        <v>0</v>
      </c>
      <c r="BD22" s="310">
        <f>'施設資源化量内訳'!N22</f>
        <v>0</v>
      </c>
      <c r="BE22" s="310">
        <f>'施設資源化量内訳'!O22</f>
        <v>15</v>
      </c>
      <c r="BF22" s="310">
        <f>'施設資源化量内訳'!P22</f>
        <v>0</v>
      </c>
      <c r="BG22" s="310">
        <f>'施設資源化量内訳'!Q22</f>
        <v>0</v>
      </c>
      <c r="BH22" s="310">
        <f>'施設資源化量内訳'!R22</f>
        <v>0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0</v>
      </c>
      <c r="BM22" s="310">
        <f>'施設資源化量内訳'!W22</f>
        <v>0</v>
      </c>
      <c r="BN22" s="310">
        <f>'施設資源化量内訳'!X22</f>
        <v>35</v>
      </c>
      <c r="BO22" s="310">
        <f t="shared" si="10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 t="s">
        <v>552</v>
      </c>
      <c r="CA22" s="310" t="s">
        <v>552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>
        <v>0</v>
      </c>
      <c r="CI22" s="310">
        <v>0</v>
      </c>
      <c r="CJ22" s="314" t="s">
        <v>554</v>
      </c>
    </row>
    <row r="23" spans="1:88" s="282" customFormat="1" ht="12" customHeight="1">
      <c r="A23" s="277" t="s">
        <v>563</v>
      </c>
      <c r="B23" s="278" t="s">
        <v>595</v>
      </c>
      <c r="C23" s="277" t="s">
        <v>596</v>
      </c>
      <c r="D23" s="310">
        <f t="shared" si="3"/>
        <v>1344</v>
      </c>
      <c r="E23" s="310">
        <f t="shared" si="3"/>
        <v>297</v>
      </c>
      <c r="F23" s="310">
        <f t="shared" si="3"/>
        <v>0</v>
      </c>
      <c r="G23" s="310">
        <f t="shared" si="3"/>
        <v>136</v>
      </c>
      <c r="H23" s="310">
        <f t="shared" si="3"/>
        <v>55</v>
      </c>
      <c r="I23" s="310">
        <f t="shared" si="3"/>
        <v>157</v>
      </c>
      <c r="J23" s="310">
        <f t="shared" si="3"/>
        <v>25</v>
      </c>
      <c r="K23" s="310">
        <f t="shared" si="3"/>
        <v>0</v>
      </c>
      <c r="L23" s="310">
        <f t="shared" si="3"/>
        <v>75</v>
      </c>
      <c r="M23" s="310">
        <f t="shared" si="3"/>
        <v>0</v>
      </c>
      <c r="N23" s="310">
        <f t="shared" si="3"/>
        <v>0</v>
      </c>
      <c r="O23" s="310">
        <f t="shared" si="3"/>
        <v>117</v>
      </c>
      <c r="P23" s="310">
        <f t="shared" si="3"/>
        <v>0</v>
      </c>
      <c r="Q23" s="310">
        <f t="shared" si="3"/>
        <v>0</v>
      </c>
      <c r="R23" s="310">
        <f t="shared" si="3"/>
        <v>0</v>
      </c>
      <c r="S23" s="310">
        <f aca="true" t="shared" si="11" ref="S23:S34">SUM(AN23,BI23,CD23)</f>
        <v>0</v>
      </c>
      <c r="T23" s="310">
        <f t="shared" si="4"/>
        <v>0</v>
      </c>
      <c r="U23" s="310">
        <f t="shared" si="5"/>
        <v>0</v>
      </c>
      <c r="V23" s="310">
        <f t="shared" si="6"/>
        <v>0</v>
      </c>
      <c r="W23" s="310">
        <f t="shared" si="7"/>
        <v>0</v>
      </c>
      <c r="X23" s="310">
        <f t="shared" si="8"/>
        <v>482</v>
      </c>
      <c r="Y23" s="310">
        <f t="shared" si="9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 t="s">
        <v>552</v>
      </c>
      <c r="AM23" s="310" t="s">
        <v>552</v>
      </c>
      <c r="AN23" s="310" t="s">
        <v>552</v>
      </c>
      <c r="AO23" s="310" t="s">
        <v>552</v>
      </c>
      <c r="AP23" s="310" t="s">
        <v>552</v>
      </c>
      <c r="AQ23" s="310" t="s">
        <v>552</v>
      </c>
      <c r="AR23" s="310">
        <v>0</v>
      </c>
      <c r="AS23" s="310">
        <v>0</v>
      </c>
      <c r="AT23" s="310">
        <f>'施設資源化量内訳'!D23</f>
        <v>1344</v>
      </c>
      <c r="AU23" s="310">
        <f>'施設資源化量内訳'!E23</f>
        <v>297</v>
      </c>
      <c r="AV23" s="310">
        <f>'施設資源化量内訳'!F23</f>
        <v>0</v>
      </c>
      <c r="AW23" s="310">
        <f>'施設資源化量内訳'!G23</f>
        <v>136</v>
      </c>
      <c r="AX23" s="310">
        <f>'施設資源化量内訳'!H23</f>
        <v>55</v>
      </c>
      <c r="AY23" s="310">
        <f>'施設資源化量内訳'!I23</f>
        <v>157</v>
      </c>
      <c r="AZ23" s="310">
        <f>'施設資源化量内訳'!J23</f>
        <v>25</v>
      </c>
      <c r="BA23" s="310">
        <f>'施設資源化量内訳'!K23</f>
        <v>0</v>
      </c>
      <c r="BB23" s="310">
        <f>'施設資源化量内訳'!L23</f>
        <v>75</v>
      </c>
      <c r="BC23" s="310">
        <f>'施設資源化量内訳'!M23</f>
        <v>0</v>
      </c>
      <c r="BD23" s="310">
        <f>'施設資源化量内訳'!N23</f>
        <v>0</v>
      </c>
      <c r="BE23" s="310">
        <f>'施設資源化量内訳'!O23</f>
        <v>117</v>
      </c>
      <c r="BF23" s="310">
        <f>'施設資源化量内訳'!P23</f>
        <v>0</v>
      </c>
      <c r="BG23" s="310">
        <f>'施設資源化量内訳'!Q23</f>
        <v>0</v>
      </c>
      <c r="BH23" s="310">
        <f>'施設資源化量内訳'!R23</f>
        <v>0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0</v>
      </c>
      <c r="BM23" s="310">
        <f>'施設資源化量内訳'!W23</f>
        <v>0</v>
      </c>
      <c r="BN23" s="310">
        <f>'施設資源化量内訳'!X23</f>
        <v>482</v>
      </c>
      <c r="BO23" s="310">
        <f t="shared" si="10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 t="s">
        <v>552</v>
      </c>
      <c r="CA23" s="310" t="s">
        <v>552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>
        <v>0</v>
      </c>
      <c r="CI23" s="310">
        <v>0</v>
      </c>
      <c r="CJ23" s="314" t="s">
        <v>554</v>
      </c>
    </row>
    <row r="24" spans="1:88" s="282" customFormat="1" ht="12" customHeight="1">
      <c r="A24" s="277" t="s">
        <v>563</v>
      </c>
      <c r="B24" s="278" t="s">
        <v>597</v>
      </c>
      <c r="C24" s="277" t="s">
        <v>555</v>
      </c>
      <c r="D24" s="310">
        <f aca="true" t="shared" si="12" ref="D24:D34">SUM(Y24,AT24,BO24)</f>
        <v>603</v>
      </c>
      <c r="E24" s="310">
        <f aca="true" t="shared" si="13" ref="E24:E34">SUM(Z24,AU24,BP24)</f>
        <v>57</v>
      </c>
      <c r="F24" s="310">
        <f aca="true" t="shared" si="14" ref="F24:F34">SUM(AA24,AV24,BQ24)</f>
        <v>0</v>
      </c>
      <c r="G24" s="310">
        <f aca="true" t="shared" si="15" ref="G24:G34">SUM(AB24,AW24,BR24)</f>
        <v>76</v>
      </c>
      <c r="H24" s="310">
        <f aca="true" t="shared" si="16" ref="H24:H34">SUM(AC24,AX24,BS24)</f>
        <v>0</v>
      </c>
      <c r="I24" s="310">
        <f aca="true" t="shared" si="17" ref="I24:I34">SUM(AD24,AY24,BT24)</f>
        <v>108</v>
      </c>
      <c r="J24" s="310">
        <f aca="true" t="shared" si="18" ref="J24:J34">SUM(AE24,AZ24,BU24)</f>
        <v>0</v>
      </c>
      <c r="K24" s="310">
        <f aca="true" t="shared" si="19" ref="K24:K34">SUM(AF24,BA24,BV24)</f>
        <v>62</v>
      </c>
      <c r="L24" s="310">
        <f aca="true" t="shared" si="20" ref="L24:L34">SUM(AG24,BB24,BW24)</f>
        <v>0</v>
      </c>
      <c r="M24" s="310">
        <f aca="true" t="shared" si="21" ref="M24:M34">SUM(AH24,BC24,BX24)</f>
        <v>0</v>
      </c>
      <c r="N24" s="310">
        <f aca="true" t="shared" si="22" ref="N24:N34">SUM(AI24,BD24,BY24)</f>
        <v>0</v>
      </c>
      <c r="O24" s="310">
        <f aca="true" t="shared" si="23" ref="O24:O34">SUM(AJ24,BE24,BZ24)</f>
        <v>0</v>
      </c>
      <c r="P24" s="310">
        <f aca="true" t="shared" si="24" ref="P24:P34">SUM(AK24,BF24,CA24)</f>
        <v>0</v>
      </c>
      <c r="Q24" s="310">
        <f aca="true" t="shared" si="25" ref="Q24:Q34">SUM(AL24,BG24,CB24)</f>
        <v>8</v>
      </c>
      <c r="R24" s="310">
        <f aca="true" t="shared" si="26" ref="R24:R34">SUM(AM24,BH24,CC24)</f>
        <v>292</v>
      </c>
      <c r="S24" s="310">
        <f t="shared" si="11"/>
        <v>0</v>
      </c>
      <c r="T24" s="310">
        <f t="shared" si="4"/>
        <v>0</v>
      </c>
      <c r="U24" s="310">
        <f t="shared" si="5"/>
        <v>0</v>
      </c>
      <c r="V24" s="310">
        <f t="shared" si="6"/>
        <v>0</v>
      </c>
      <c r="W24" s="310">
        <f t="shared" si="7"/>
        <v>0</v>
      </c>
      <c r="X24" s="310">
        <f t="shared" si="8"/>
        <v>0</v>
      </c>
      <c r="Y24" s="310">
        <f t="shared" si="9"/>
        <v>91</v>
      </c>
      <c r="Z24" s="310">
        <v>0</v>
      </c>
      <c r="AA24" s="310">
        <v>0</v>
      </c>
      <c r="AB24" s="310">
        <v>0</v>
      </c>
      <c r="AC24" s="310">
        <v>0</v>
      </c>
      <c r="AD24" s="310">
        <v>91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 t="s">
        <v>552</v>
      </c>
      <c r="AM24" s="310" t="s">
        <v>552</v>
      </c>
      <c r="AN24" s="310" t="s">
        <v>552</v>
      </c>
      <c r="AO24" s="310" t="s">
        <v>552</v>
      </c>
      <c r="AP24" s="310" t="s">
        <v>552</v>
      </c>
      <c r="AQ24" s="310" t="s">
        <v>552</v>
      </c>
      <c r="AR24" s="310">
        <v>0</v>
      </c>
      <c r="AS24" s="310">
        <v>0</v>
      </c>
      <c r="AT24" s="310">
        <f>'施設資源化量内訳'!D24</f>
        <v>512</v>
      </c>
      <c r="AU24" s="310">
        <f>'施設資源化量内訳'!E24</f>
        <v>57</v>
      </c>
      <c r="AV24" s="310">
        <f>'施設資源化量内訳'!F24</f>
        <v>0</v>
      </c>
      <c r="AW24" s="310">
        <f>'施設資源化量内訳'!G24</f>
        <v>76</v>
      </c>
      <c r="AX24" s="310">
        <f>'施設資源化量内訳'!H24</f>
        <v>0</v>
      </c>
      <c r="AY24" s="310">
        <f>'施設資源化量内訳'!I24</f>
        <v>17</v>
      </c>
      <c r="AZ24" s="310">
        <f>'施設資源化量内訳'!J24</f>
        <v>0</v>
      </c>
      <c r="BA24" s="310">
        <f>'施設資源化量内訳'!K24</f>
        <v>62</v>
      </c>
      <c r="BB24" s="310">
        <f>'施設資源化量内訳'!L24</f>
        <v>0</v>
      </c>
      <c r="BC24" s="310">
        <f>'施設資源化量内訳'!M24</f>
        <v>0</v>
      </c>
      <c r="BD24" s="310">
        <f>'施設資源化量内訳'!N24</f>
        <v>0</v>
      </c>
      <c r="BE24" s="310">
        <f>'施設資源化量内訳'!O24</f>
        <v>0</v>
      </c>
      <c r="BF24" s="310">
        <f>'施設資源化量内訳'!P24</f>
        <v>0</v>
      </c>
      <c r="BG24" s="310">
        <f>'施設資源化量内訳'!Q24</f>
        <v>8</v>
      </c>
      <c r="BH24" s="310">
        <f>'施設資源化量内訳'!R24</f>
        <v>292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0</v>
      </c>
      <c r="BM24" s="310">
        <f>'施設資源化量内訳'!W24</f>
        <v>0</v>
      </c>
      <c r="BN24" s="310">
        <f>'施設資源化量内訳'!X24</f>
        <v>0</v>
      </c>
      <c r="BO24" s="310">
        <f t="shared" si="10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 t="s">
        <v>552</v>
      </c>
      <c r="CA24" s="310" t="s">
        <v>552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>
        <v>0</v>
      </c>
      <c r="CI24" s="310">
        <v>0</v>
      </c>
      <c r="CJ24" s="314" t="s">
        <v>554</v>
      </c>
    </row>
    <row r="25" spans="1:88" s="282" customFormat="1" ht="12" customHeight="1">
      <c r="A25" s="277" t="s">
        <v>563</v>
      </c>
      <c r="B25" s="278" t="s">
        <v>598</v>
      </c>
      <c r="C25" s="277" t="s">
        <v>599</v>
      </c>
      <c r="D25" s="310">
        <f t="shared" si="12"/>
        <v>785</v>
      </c>
      <c r="E25" s="310">
        <f t="shared" si="13"/>
        <v>419</v>
      </c>
      <c r="F25" s="310">
        <f t="shared" si="14"/>
        <v>3</v>
      </c>
      <c r="G25" s="310">
        <f t="shared" si="15"/>
        <v>92</v>
      </c>
      <c r="H25" s="310">
        <f t="shared" si="16"/>
        <v>90</v>
      </c>
      <c r="I25" s="310">
        <f t="shared" si="17"/>
        <v>99</v>
      </c>
      <c r="J25" s="310">
        <f t="shared" si="18"/>
        <v>28</v>
      </c>
      <c r="K25" s="310">
        <f t="shared" si="19"/>
        <v>0</v>
      </c>
      <c r="L25" s="310">
        <f t="shared" si="20"/>
        <v>46</v>
      </c>
      <c r="M25" s="310">
        <f t="shared" si="21"/>
        <v>0</v>
      </c>
      <c r="N25" s="310">
        <f t="shared" si="22"/>
        <v>0</v>
      </c>
      <c r="O25" s="310">
        <f t="shared" si="23"/>
        <v>0</v>
      </c>
      <c r="P25" s="310">
        <f t="shared" si="24"/>
        <v>0</v>
      </c>
      <c r="Q25" s="310">
        <f t="shared" si="25"/>
        <v>0</v>
      </c>
      <c r="R25" s="310">
        <f t="shared" si="26"/>
        <v>0</v>
      </c>
      <c r="S25" s="310">
        <f t="shared" si="11"/>
        <v>0</v>
      </c>
      <c r="T25" s="310">
        <f t="shared" si="4"/>
        <v>0</v>
      </c>
      <c r="U25" s="310">
        <f t="shared" si="5"/>
        <v>0</v>
      </c>
      <c r="V25" s="310">
        <f t="shared" si="6"/>
        <v>0</v>
      </c>
      <c r="W25" s="310">
        <f t="shared" si="7"/>
        <v>2</v>
      </c>
      <c r="X25" s="310">
        <f t="shared" si="8"/>
        <v>6</v>
      </c>
      <c r="Y25" s="310">
        <f t="shared" si="9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 t="s">
        <v>552</v>
      </c>
      <c r="AM25" s="310" t="s">
        <v>552</v>
      </c>
      <c r="AN25" s="310" t="s">
        <v>552</v>
      </c>
      <c r="AO25" s="310" t="s">
        <v>552</v>
      </c>
      <c r="AP25" s="310" t="s">
        <v>552</v>
      </c>
      <c r="AQ25" s="310" t="s">
        <v>552</v>
      </c>
      <c r="AR25" s="310">
        <v>0</v>
      </c>
      <c r="AS25" s="310">
        <v>0</v>
      </c>
      <c r="AT25" s="310">
        <f>'施設資源化量内訳'!D25</f>
        <v>692</v>
      </c>
      <c r="AU25" s="310">
        <f>'施設資源化量内訳'!E25</f>
        <v>339</v>
      </c>
      <c r="AV25" s="310">
        <f>'施設資源化量内訳'!F25</f>
        <v>3</v>
      </c>
      <c r="AW25" s="310">
        <f>'施設資源化量内訳'!G25</f>
        <v>79</v>
      </c>
      <c r="AX25" s="310">
        <f>'施設資源化量内訳'!H25</f>
        <v>90</v>
      </c>
      <c r="AY25" s="310">
        <f>'施設資源化量内訳'!I25</f>
        <v>99</v>
      </c>
      <c r="AZ25" s="310">
        <f>'施設資源化量内訳'!J25</f>
        <v>28</v>
      </c>
      <c r="BA25" s="310">
        <f>'施設資源化量内訳'!K25</f>
        <v>0</v>
      </c>
      <c r="BB25" s="310">
        <f>'施設資源化量内訳'!L25</f>
        <v>46</v>
      </c>
      <c r="BC25" s="310">
        <f>'施設資源化量内訳'!M25</f>
        <v>0</v>
      </c>
      <c r="BD25" s="310">
        <f>'施設資源化量内訳'!N25</f>
        <v>0</v>
      </c>
      <c r="BE25" s="310">
        <f>'施設資源化量内訳'!O25</f>
        <v>0</v>
      </c>
      <c r="BF25" s="310">
        <f>'施設資源化量内訳'!P25</f>
        <v>0</v>
      </c>
      <c r="BG25" s="310">
        <f>'施設資源化量内訳'!Q25</f>
        <v>0</v>
      </c>
      <c r="BH25" s="310">
        <f>'施設資源化量内訳'!R25</f>
        <v>0</v>
      </c>
      <c r="BI25" s="310">
        <f>'施設資源化量内訳'!S25</f>
        <v>0</v>
      </c>
      <c r="BJ25" s="310">
        <f>'施設資源化量内訳'!T25</f>
        <v>0</v>
      </c>
      <c r="BK25" s="310">
        <f>'施設資源化量内訳'!U25</f>
        <v>0</v>
      </c>
      <c r="BL25" s="310">
        <f>'施設資源化量内訳'!V25</f>
        <v>0</v>
      </c>
      <c r="BM25" s="310">
        <f>'施設資源化量内訳'!W25</f>
        <v>2</v>
      </c>
      <c r="BN25" s="310">
        <f>'施設資源化量内訳'!X25</f>
        <v>6</v>
      </c>
      <c r="BO25" s="310">
        <f t="shared" si="10"/>
        <v>93</v>
      </c>
      <c r="BP25" s="310">
        <v>80</v>
      </c>
      <c r="BQ25" s="310">
        <v>0</v>
      </c>
      <c r="BR25" s="310">
        <v>13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 t="s">
        <v>552</v>
      </c>
      <c r="CA25" s="310" t="s">
        <v>552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>
        <v>0</v>
      </c>
      <c r="CI25" s="310">
        <v>0</v>
      </c>
      <c r="CJ25" s="314" t="s">
        <v>554</v>
      </c>
    </row>
    <row r="26" spans="1:88" s="282" customFormat="1" ht="12" customHeight="1">
      <c r="A26" s="277" t="s">
        <v>563</v>
      </c>
      <c r="B26" s="278" t="s">
        <v>600</v>
      </c>
      <c r="C26" s="277" t="s">
        <v>601</v>
      </c>
      <c r="D26" s="310">
        <f t="shared" si="12"/>
        <v>1301</v>
      </c>
      <c r="E26" s="310">
        <f t="shared" si="13"/>
        <v>919</v>
      </c>
      <c r="F26" s="310">
        <f t="shared" si="14"/>
        <v>5</v>
      </c>
      <c r="G26" s="310">
        <f t="shared" si="15"/>
        <v>9</v>
      </c>
      <c r="H26" s="310">
        <f t="shared" si="16"/>
        <v>229</v>
      </c>
      <c r="I26" s="310">
        <f t="shared" si="17"/>
        <v>40</v>
      </c>
      <c r="J26" s="310">
        <f t="shared" si="18"/>
        <v>38</v>
      </c>
      <c r="K26" s="310">
        <f t="shared" si="19"/>
        <v>1</v>
      </c>
      <c r="L26" s="310">
        <f t="shared" si="20"/>
        <v>59</v>
      </c>
      <c r="M26" s="310">
        <f t="shared" si="21"/>
        <v>0</v>
      </c>
      <c r="N26" s="310">
        <f t="shared" si="22"/>
        <v>0</v>
      </c>
      <c r="O26" s="310">
        <f t="shared" si="23"/>
        <v>0</v>
      </c>
      <c r="P26" s="310">
        <f t="shared" si="24"/>
        <v>0</v>
      </c>
      <c r="Q26" s="310">
        <f t="shared" si="25"/>
        <v>0</v>
      </c>
      <c r="R26" s="310">
        <f t="shared" si="26"/>
        <v>0</v>
      </c>
      <c r="S26" s="310">
        <f t="shared" si="11"/>
        <v>0</v>
      </c>
      <c r="T26" s="310">
        <f t="shared" si="4"/>
        <v>0</v>
      </c>
      <c r="U26" s="310">
        <f t="shared" si="5"/>
        <v>0</v>
      </c>
      <c r="V26" s="310">
        <f t="shared" si="6"/>
        <v>0</v>
      </c>
      <c r="W26" s="310">
        <f t="shared" si="7"/>
        <v>1</v>
      </c>
      <c r="X26" s="310">
        <f t="shared" si="8"/>
        <v>0</v>
      </c>
      <c r="Y26" s="310">
        <f t="shared" si="9"/>
        <v>1102</v>
      </c>
      <c r="Z26" s="310">
        <v>919</v>
      </c>
      <c r="AA26" s="310">
        <v>5</v>
      </c>
      <c r="AB26" s="310">
        <v>9</v>
      </c>
      <c r="AC26" s="310">
        <v>30</v>
      </c>
      <c r="AD26" s="310">
        <v>40</v>
      </c>
      <c r="AE26" s="310">
        <v>38</v>
      </c>
      <c r="AF26" s="310">
        <v>1</v>
      </c>
      <c r="AG26" s="310">
        <v>59</v>
      </c>
      <c r="AH26" s="310">
        <v>0</v>
      </c>
      <c r="AI26" s="310">
        <v>0</v>
      </c>
      <c r="AJ26" s="310" t="s">
        <v>552</v>
      </c>
      <c r="AK26" s="310" t="s">
        <v>552</v>
      </c>
      <c r="AL26" s="310" t="s">
        <v>552</v>
      </c>
      <c r="AM26" s="310" t="s">
        <v>552</v>
      </c>
      <c r="AN26" s="310" t="s">
        <v>552</v>
      </c>
      <c r="AO26" s="310" t="s">
        <v>552</v>
      </c>
      <c r="AP26" s="310" t="s">
        <v>552</v>
      </c>
      <c r="AQ26" s="310" t="s">
        <v>552</v>
      </c>
      <c r="AR26" s="310">
        <v>1</v>
      </c>
      <c r="AS26" s="310">
        <v>0</v>
      </c>
      <c r="AT26" s="310">
        <f>'施設資源化量内訳'!D26</f>
        <v>199</v>
      </c>
      <c r="AU26" s="310">
        <f>'施設資源化量内訳'!E26</f>
        <v>0</v>
      </c>
      <c r="AV26" s="310">
        <f>'施設資源化量内訳'!F26</f>
        <v>0</v>
      </c>
      <c r="AW26" s="310">
        <f>'施設資源化量内訳'!G26</f>
        <v>0</v>
      </c>
      <c r="AX26" s="310">
        <f>'施設資源化量内訳'!H26</f>
        <v>199</v>
      </c>
      <c r="AY26" s="310">
        <f>'施設資源化量内訳'!I26</f>
        <v>0</v>
      </c>
      <c r="AZ26" s="310">
        <f>'施設資源化量内訳'!J26</f>
        <v>0</v>
      </c>
      <c r="BA26" s="310">
        <f>'施設資源化量内訳'!K26</f>
        <v>0</v>
      </c>
      <c r="BB26" s="310">
        <f>'施設資源化量内訳'!L26</f>
        <v>0</v>
      </c>
      <c r="BC26" s="310">
        <f>'施設資源化量内訳'!M26</f>
        <v>0</v>
      </c>
      <c r="BD26" s="310">
        <f>'施設資源化量内訳'!N26</f>
        <v>0</v>
      </c>
      <c r="BE26" s="310">
        <f>'施設資源化量内訳'!O26</f>
        <v>0</v>
      </c>
      <c r="BF26" s="310">
        <f>'施設資源化量内訳'!P26</f>
        <v>0</v>
      </c>
      <c r="BG26" s="310">
        <f>'施設資源化量内訳'!Q26</f>
        <v>0</v>
      </c>
      <c r="BH26" s="310">
        <f>'施設資源化量内訳'!R26</f>
        <v>0</v>
      </c>
      <c r="BI26" s="310">
        <f>'施設資源化量内訳'!S26</f>
        <v>0</v>
      </c>
      <c r="BJ26" s="310">
        <f>'施設資源化量内訳'!T26</f>
        <v>0</v>
      </c>
      <c r="BK26" s="310">
        <f>'施設資源化量内訳'!U26</f>
        <v>0</v>
      </c>
      <c r="BL26" s="310">
        <f>'施設資源化量内訳'!V26</f>
        <v>0</v>
      </c>
      <c r="BM26" s="310">
        <f>'施設資源化量内訳'!W26</f>
        <v>0</v>
      </c>
      <c r="BN26" s="310">
        <f>'施設資源化量内訳'!X26</f>
        <v>0</v>
      </c>
      <c r="BO26" s="310">
        <f t="shared" si="10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 t="s">
        <v>552</v>
      </c>
      <c r="CA26" s="310" t="s">
        <v>552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>
        <v>0</v>
      </c>
      <c r="CI26" s="310">
        <v>0</v>
      </c>
      <c r="CJ26" s="314" t="s">
        <v>554</v>
      </c>
    </row>
    <row r="27" spans="1:88" s="282" customFormat="1" ht="12" customHeight="1">
      <c r="A27" s="277" t="s">
        <v>563</v>
      </c>
      <c r="B27" s="278" t="s">
        <v>602</v>
      </c>
      <c r="C27" s="277" t="s">
        <v>603</v>
      </c>
      <c r="D27" s="310">
        <f t="shared" si="12"/>
        <v>80</v>
      </c>
      <c r="E27" s="310">
        <f t="shared" si="13"/>
        <v>45</v>
      </c>
      <c r="F27" s="310">
        <f t="shared" si="14"/>
        <v>0</v>
      </c>
      <c r="G27" s="310">
        <f t="shared" si="15"/>
        <v>0</v>
      </c>
      <c r="H27" s="310">
        <f t="shared" si="16"/>
        <v>28</v>
      </c>
      <c r="I27" s="310">
        <f t="shared" si="17"/>
        <v>3</v>
      </c>
      <c r="J27" s="310">
        <f t="shared" si="18"/>
        <v>4</v>
      </c>
      <c r="K27" s="310">
        <f t="shared" si="19"/>
        <v>0</v>
      </c>
      <c r="L27" s="310">
        <f t="shared" si="20"/>
        <v>0</v>
      </c>
      <c r="M27" s="310">
        <f t="shared" si="21"/>
        <v>0</v>
      </c>
      <c r="N27" s="310">
        <f t="shared" si="22"/>
        <v>0</v>
      </c>
      <c r="O27" s="310">
        <f t="shared" si="23"/>
        <v>0</v>
      </c>
      <c r="P27" s="310">
        <f t="shared" si="24"/>
        <v>0</v>
      </c>
      <c r="Q27" s="310">
        <f t="shared" si="25"/>
        <v>0</v>
      </c>
      <c r="R27" s="310">
        <f t="shared" si="26"/>
        <v>0</v>
      </c>
      <c r="S27" s="310">
        <f t="shared" si="11"/>
        <v>0</v>
      </c>
      <c r="T27" s="310">
        <f t="shared" si="4"/>
        <v>0</v>
      </c>
      <c r="U27" s="310">
        <f t="shared" si="5"/>
        <v>0</v>
      </c>
      <c r="V27" s="310">
        <f t="shared" si="6"/>
        <v>0</v>
      </c>
      <c r="W27" s="310">
        <f t="shared" si="7"/>
        <v>0</v>
      </c>
      <c r="X27" s="310">
        <f t="shared" si="8"/>
        <v>0</v>
      </c>
      <c r="Y27" s="310">
        <f t="shared" si="9"/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552</v>
      </c>
      <c r="AK27" s="310" t="s">
        <v>552</v>
      </c>
      <c r="AL27" s="310" t="s">
        <v>552</v>
      </c>
      <c r="AM27" s="310" t="s">
        <v>552</v>
      </c>
      <c r="AN27" s="310" t="s">
        <v>552</v>
      </c>
      <c r="AO27" s="310" t="s">
        <v>552</v>
      </c>
      <c r="AP27" s="310" t="s">
        <v>552</v>
      </c>
      <c r="AQ27" s="310" t="s">
        <v>552</v>
      </c>
      <c r="AR27" s="310">
        <v>0</v>
      </c>
      <c r="AS27" s="310">
        <v>0</v>
      </c>
      <c r="AT27" s="310">
        <f>'施設資源化量内訳'!D27</f>
        <v>80</v>
      </c>
      <c r="AU27" s="310">
        <f>'施設資源化量内訳'!E27</f>
        <v>45</v>
      </c>
      <c r="AV27" s="310">
        <f>'施設資源化量内訳'!F27</f>
        <v>0</v>
      </c>
      <c r="AW27" s="310">
        <f>'施設資源化量内訳'!G27</f>
        <v>0</v>
      </c>
      <c r="AX27" s="310">
        <f>'施設資源化量内訳'!H27</f>
        <v>28</v>
      </c>
      <c r="AY27" s="310">
        <f>'施設資源化量内訳'!I27</f>
        <v>3</v>
      </c>
      <c r="AZ27" s="310">
        <f>'施設資源化量内訳'!J27</f>
        <v>4</v>
      </c>
      <c r="BA27" s="310">
        <f>'施設資源化量内訳'!K27</f>
        <v>0</v>
      </c>
      <c r="BB27" s="310">
        <f>'施設資源化量内訳'!L27</f>
        <v>0</v>
      </c>
      <c r="BC27" s="310">
        <f>'施設資源化量内訳'!M27</f>
        <v>0</v>
      </c>
      <c r="BD27" s="310">
        <f>'施設資源化量内訳'!N27</f>
        <v>0</v>
      </c>
      <c r="BE27" s="310">
        <f>'施設資源化量内訳'!O27</f>
        <v>0</v>
      </c>
      <c r="BF27" s="310">
        <f>'施設資源化量内訳'!P27</f>
        <v>0</v>
      </c>
      <c r="BG27" s="310">
        <f>'施設資源化量内訳'!Q27</f>
        <v>0</v>
      </c>
      <c r="BH27" s="310">
        <f>'施設資源化量内訳'!R27</f>
        <v>0</v>
      </c>
      <c r="BI27" s="310">
        <f>'施設資源化量内訳'!S27</f>
        <v>0</v>
      </c>
      <c r="BJ27" s="310">
        <f>'施設資源化量内訳'!T27</f>
        <v>0</v>
      </c>
      <c r="BK27" s="310">
        <f>'施設資源化量内訳'!U27</f>
        <v>0</v>
      </c>
      <c r="BL27" s="310">
        <f>'施設資源化量内訳'!V27</f>
        <v>0</v>
      </c>
      <c r="BM27" s="310">
        <f>'施設資源化量内訳'!W27</f>
        <v>0</v>
      </c>
      <c r="BN27" s="310">
        <f>'施設資源化量内訳'!X27</f>
        <v>0</v>
      </c>
      <c r="BO27" s="310">
        <f t="shared" si="10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 t="s">
        <v>552</v>
      </c>
      <c r="CA27" s="310" t="s">
        <v>552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>
        <v>0</v>
      </c>
      <c r="CI27" s="310">
        <v>0</v>
      </c>
      <c r="CJ27" s="314" t="s">
        <v>554</v>
      </c>
    </row>
    <row r="28" spans="1:88" s="282" customFormat="1" ht="12" customHeight="1">
      <c r="A28" s="277" t="s">
        <v>563</v>
      </c>
      <c r="B28" s="278" t="s">
        <v>604</v>
      </c>
      <c r="C28" s="277" t="s">
        <v>605</v>
      </c>
      <c r="D28" s="310">
        <f t="shared" si="12"/>
        <v>95</v>
      </c>
      <c r="E28" s="310">
        <f t="shared" si="13"/>
        <v>24</v>
      </c>
      <c r="F28" s="310">
        <f t="shared" si="14"/>
        <v>0</v>
      </c>
      <c r="G28" s="310">
        <f t="shared" si="15"/>
        <v>0</v>
      </c>
      <c r="H28" s="310">
        <f t="shared" si="16"/>
        <v>37</v>
      </c>
      <c r="I28" s="310">
        <f t="shared" si="17"/>
        <v>33</v>
      </c>
      <c r="J28" s="310">
        <f t="shared" si="18"/>
        <v>1</v>
      </c>
      <c r="K28" s="310">
        <f t="shared" si="19"/>
        <v>0</v>
      </c>
      <c r="L28" s="310">
        <f t="shared" si="20"/>
        <v>0</v>
      </c>
      <c r="M28" s="310">
        <f t="shared" si="21"/>
        <v>0</v>
      </c>
      <c r="N28" s="310">
        <f t="shared" si="22"/>
        <v>0</v>
      </c>
      <c r="O28" s="310">
        <f t="shared" si="23"/>
        <v>0</v>
      </c>
      <c r="P28" s="310">
        <f t="shared" si="24"/>
        <v>0</v>
      </c>
      <c r="Q28" s="310">
        <f t="shared" si="25"/>
        <v>0</v>
      </c>
      <c r="R28" s="310">
        <f t="shared" si="26"/>
        <v>0</v>
      </c>
      <c r="S28" s="310">
        <f t="shared" si="11"/>
        <v>0</v>
      </c>
      <c r="T28" s="310">
        <f t="shared" si="4"/>
        <v>0</v>
      </c>
      <c r="U28" s="310">
        <f t="shared" si="5"/>
        <v>0</v>
      </c>
      <c r="V28" s="310">
        <f t="shared" si="6"/>
        <v>0</v>
      </c>
      <c r="W28" s="310">
        <f t="shared" si="7"/>
        <v>0</v>
      </c>
      <c r="X28" s="310">
        <f t="shared" si="8"/>
        <v>0</v>
      </c>
      <c r="Y28" s="310">
        <f t="shared" si="9"/>
        <v>13</v>
      </c>
      <c r="Z28" s="310">
        <v>13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 t="s">
        <v>552</v>
      </c>
      <c r="AM28" s="310" t="s">
        <v>552</v>
      </c>
      <c r="AN28" s="310" t="s">
        <v>552</v>
      </c>
      <c r="AO28" s="310" t="s">
        <v>552</v>
      </c>
      <c r="AP28" s="310" t="s">
        <v>552</v>
      </c>
      <c r="AQ28" s="310" t="s">
        <v>552</v>
      </c>
      <c r="AR28" s="310">
        <v>0</v>
      </c>
      <c r="AS28" s="310">
        <v>0</v>
      </c>
      <c r="AT28" s="310">
        <f>'施設資源化量内訳'!D28</f>
        <v>68</v>
      </c>
      <c r="AU28" s="310">
        <f>'施設資源化量内訳'!E28</f>
        <v>0</v>
      </c>
      <c r="AV28" s="310">
        <f>'施設資源化量内訳'!F28</f>
        <v>0</v>
      </c>
      <c r="AW28" s="310">
        <f>'施設資源化量内訳'!G28</f>
        <v>0</v>
      </c>
      <c r="AX28" s="310">
        <f>'施設資源化量内訳'!H28</f>
        <v>36</v>
      </c>
      <c r="AY28" s="310">
        <f>'施設資源化量内訳'!I28</f>
        <v>32</v>
      </c>
      <c r="AZ28" s="310">
        <f>'施設資源化量内訳'!J28</f>
        <v>0</v>
      </c>
      <c r="BA28" s="310">
        <f>'施設資源化量内訳'!K28</f>
        <v>0</v>
      </c>
      <c r="BB28" s="310">
        <f>'施設資源化量内訳'!L28</f>
        <v>0</v>
      </c>
      <c r="BC28" s="310">
        <f>'施設資源化量内訳'!M28</f>
        <v>0</v>
      </c>
      <c r="BD28" s="310">
        <f>'施設資源化量内訳'!N28</f>
        <v>0</v>
      </c>
      <c r="BE28" s="310">
        <f>'施設資源化量内訳'!O28</f>
        <v>0</v>
      </c>
      <c r="BF28" s="310">
        <f>'施設資源化量内訳'!P28</f>
        <v>0</v>
      </c>
      <c r="BG28" s="310">
        <f>'施設資源化量内訳'!Q28</f>
        <v>0</v>
      </c>
      <c r="BH28" s="310">
        <f>'施設資源化量内訳'!R28</f>
        <v>0</v>
      </c>
      <c r="BI28" s="310">
        <f>'施設資源化量内訳'!S28</f>
        <v>0</v>
      </c>
      <c r="BJ28" s="310">
        <f>'施設資源化量内訳'!T28</f>
        <v>0</v>
      </c>
      <c r="BK28" s="310">
        <f>'施設資源化量内訳'!U28</f>
        <v>0</v>
      </c>
      <c r="BL28" s="310">
        <f>'施設資源化量内訳'!V28</f>
        <v>0</v>
      </c>
      <c r="BM28" s="310">
        <f>'施設資源化量内訳'!W28</f>
        <v>0</v>
      </c>
      <c r="BN28" s="310">
        <f>'施設資源化量内訳'!X28</f>
        <v>0</v>
      </c>
      <c r="BO28" s="310">
        <f t="shared" si="10"/>
        <v>14</v>
      </c>
      <c r="BP28" s="310">
        <v>11</v>
      </c>
      <c r="BQ28" s="310">
        <v>0</v>
      </c>
      <c r="BR28" s="310">
        <v>0</v>
      </c>
      <c r="BS28" s="310">
        <v>1</v>
      </c>
      <c r="BT28" s="310">
        <v>1</v>
      </c>
      <c r="BU28" s="310">
        <v>1</v>
      </c>
      <c r="BV28" s="310">
        <v>0</v>
      </c>
      <c r="BW28" s="310">
        <v>0</v>
      </c>
      <c r="BX28" s="310">
        <v>0</v>
      </c>
      <c r="BY28" s="310">
        <v>0</v>
      </c>
      <c r="BZ28" s="310" t="s">
        <v>552</v>
      </c>
      <c r="CA28" s="310" t="s">
        <v>552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>
        <v>0</v>
      </c>
      <c r="CI28" s="310">
        <v>0</v>
      </c>
      <c r="CJ28" s="314" t="s">
        <v>554</v>
      </c>
    </row>
    <row r="29" spans="1:88" s="282" customFormat="1" ht="12" customHeight="1">
      <c r="A29" s="277" t="s">
        <v>563</v>
      </c>
      <c r="B29" s="278" t="s">
        <v>606</v>
      </c>
      <c r="C29" s="277" t="s">
        <v>607</v>
      </c>
      <c r="D29" s="310">
        <f t="shared" si="12"/>
        <v>164</v>
      </c>
      <c r="E29" s="310">
        <f t="shared" si="13"/>
        <v>31</v>
      </c>
      <c r="F29" s="310">
        <f t="shared" si="14"/>
        <v>0</v>
      </c>
      <c r="G29" s="310">
        <f t="shared" si="15"/>
        <v>0</v>
      </c>
      <c r="H29" s="310">
        <f t="shared" si="16"/>
        <v>80</v>
      </c>
      <c r="I29" s="310">
        <f t="shared" si="17"/>
        <v>53</v>
      </c>
      <c r="J29" s="310">
        <f t="shared" si="18"/>
        <v>0</v>
      </c>
      <c r="K29" s="310">
        <f t="shared" si="19"/>
        <v>0</v>
      </c>
      <c r="L29" s="310">
        <f t="shared" si="20"/>
        <v>0</v>
      </c>
      <c r="M29" s="310">
        <f t="shared" si="21"/>
        <v>0</v>
      </c>
      <c r="N29" s="310">
        <f t="shared" si="22"/>
        <v>0</v>
      </c>
      <c r="O29" s="310">
        <f t="shared" si="23"/>
        <v>0</v>
      </c>
      <c r="P29" s="310">
        <f t="shared" si="24"/>
        <v>0</v>
      </c>
      <c r="Q29" s="310">
        <f t="shared" si="25"/>
        <v>0</v>
      </c>
      <c r="R29" s="310">
        <f t="shared" si="26"/>
        <v>0</v>
      </c>
      <c r="S29" s="310">
        <f t="shared" si="11"/>
        <v>0</v>
      </c>
      <c r="T29" s="310">
        <f t="shared" si="4"/>
        <v>0</v>
      </c>
      <c r="U29" s="310">
        <f t="shared" si="5"/>
        <v>0</v>
      </c>
      <c r="V29" s="310">
        <f t="shared" si="6"/>
        <v>0</v>
      </c>
      <c r="W29" s="310">
        <f t="shared" si="7"/>
        <v>0</v>
      </c>
      <c r="X29" s="310">
        <f t="shared" si="8"/>
        <v>0</v>
      </c>
      <c r="Y29" s="310">
        <f t="shared" si="9"/>
        <v>31</v>
      </c>
      <c r="Z29" s="310">
        <v>31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 t="s">
        <v>552</v>
      </c>
      <c r="AM29" s="310" t="s">
        <v>552</v>
      </c>
      <c r="AN29" s="310" t="s">
        <v>552</v>
      </c>
      <c r="AO29" s="310" t="s">
        <v>552</v>
      </c>
      <c r="AP29" s="310" t="s">
        <v>552</v>
      </c>
      <c r="AQ29" s="310" t="s">
        <v>552</v>
      </c>
      <c r="AR29" s="310">
        <v>0</v>
      </c>
      <c r="AS29" s="310">
        <v>0</v>
      </c>
      <c r="AT29" s="310">
        <f>'施設資源化量内訳'!D29</f>
        <v>133</v>
      </c>
      <c r="AU29" s="310">
        <f>'施設資源化量内訳'!E29</f>
        <v>0</v>
      </c>
      <c r="AV29" s="310">
        <f>'施設資源化量内訳'!F29</f>
        <v>0</v>
      </c>
      <c r="AW29" s="310">
        <f>'施設資源化量内訳'!G29</f>
        <v>0</v>
      </c>
      <c r="AX29" s="310">
        <f>'施設資源化量内訳'!H29</f>
        <v>80</v>
      </c>
      <c r="AY29" s="310">
        <f>'施設資源化量内訳'!I29</f>
        <v>53</v>
      </c>
      <c r="AZ29" s="310">
        <f>'施設資源化量内訳'!J29</f>
        <v>0</v>
      </c>
      <c r="BA29" s="310">
        <f>'施設資源化量内訳'!K29</f>
        <v>0</v>
      </c>
      <c r="BB29" s="310">
        <f>'施設資源化量内訳'!L29</f>
        <v>0</v>
      </c>
      <c r="BC29" s="310">
        <f>'施設資源化量内訳'!M29</f>
        <v>0</v>
      </c>
      <c r="BD29" s="310">
        <f>'施設資源化量内訳'!N29</f>
        <v>0</v>
      </c>
      <c r="BE29" s="310">
        <f>'施設資源化量内訳'!O29</f>
        <v>0</v>
      </c>
      <c r="BF29" s="310">
        <f>'施設資源化量内訳'!P29</f>
        <v>0</v>
      </c>
      <c r="BG29" s="310">
        <f>'施設資源化量内訳'!Q29</f>
        <v>0</v>
      </c>
      <c r="BH29" s="310">
        <f>'施設資源化量内訳'!R29</f>
        <v>0</v>
      </c>
      <c r="BI29" s="310">
        <f>'施設資源化量内訳'!S29</f>
        <v>0</v>
      </c>
      <c r="BJ29" s="310">
        <f>'施設資源化量内訳'!T29</f>
        <v>0</v>
      </c>
      <c r="BK29" s="310">
        <f>'施設資源化量内訳'!U29</f>
        <v>0</v>
      </c>
      <c r="BL29" s="310">
        <f>'施設資源化量内訳'!V29</f>
        <v>0</v>
      </c>
      <c r="BM29" s="310">
        <f>'施設資源化量内訳'!W29</f>
        <v>0</v>
      </c>
      <c r="BN29" s="310">
        <f>'施設資源化量内訳'!X29</f>
        <v>0</v>
      </c>
      <c r="BO29" s="310">
        <f t="shared" si="10"/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 t="s">
        <v>552</v>
      </c>
      <c r="CA29" s="310" t="s">
        <v>552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>
        <v>0</v>
      </c>
      <c r="CI29" s="310">
        <v>0</v>
      </c>
      <c r="CJ29" s="314" t="s">
        <v>554</v>
      </c>
    </row>
    <row r="30" spans="1:88" s="282" customFormat="1" ht="12" customHeight="1">
      <c r="A30" s="277" t="s">
        <v>563</v>
      </c>
      <c r="B30" s="278" t="s">
        <v>608</v>
      </c>
      <c r="C30" s="277" t="s">
        <v>609</v>
      </c>
      <c r="D30" s="310">
        <f t="shared" si="12"/>
        <v>1082</v>
      </c>
      <c r="E30" s="310">
        <f t="shared" si="13"/>
        <v>67</v>
      </c>
      <c r="F30" s="310">
        <f t="shared" si="14"/>
        <v>1</v>
      </c>
      <c r="G30" s="310">
        <f t="shared" si="15"/>
        <v>0</v>
      </c>
      <c r="H30" s="310">
        <f t="shared" si="16"/>
        <v>316</v>
      </c>
      <c r="I30" s="310">
        <f t="shared" si="17"/>
        <v>191</v>
      </c>
      <c r="J30" s="310">
        <f t="shared" si="18"/>
        <v>30</v>
      </c>
      <c r="K30" s="310">
        <f t="shared" si="19"/>
        <v>0</v>
      </c>
      <c r="L30" s="310">
        <f t="shared" si="20"/>
        <v>0</v>
      </c>
      <c r="M30" s="310">
        <f t="shared" si="21"/>
        <v>0</v>
      </c>
      <c r="N30" s="310">
        <f t="shared" si="22"/>
        <v>5</v>
      </c>
      <c r="O30" s="310">
        <f t="shared" si="23"/>
        <v>0</v>
      </c>
      <c r="P30" s="310">
        <f t="shared" si="24"/>
        <v>0</v>
      </c>
      <c r="Q30" s="310">
        <f t="shared" si="25"/>
        <v>472</v>
      </c>
      <c r="R30" s="310">
        <f t="shared" si="26"/>
        <v>0</v>
      </c>
      <c r="S30" s="310">
        <f t="shared" si="11"/>
        <v>0</v>
      </c>
      <c r="T30" s="310">
        <f t="shared" si="4"/>
        <v>0</v>
      </c>
      <c r="U30" s="310">
        <f t="shared" si="5"/>
        <v>0</v>
      </c>
      <c r="V30" s="310">
        <f t="shared" si="6"/>
        <v>0</v>
      </c>
      <c r="W30" s="310">
        <f t="shared" si="7"/>
        <v>0</v>
      </c>
      <c r="X30" s="310">
        <f t="shared" si="8"/>
        <v>0</v>
      </c>
      <c r="Y30" s="310">
        <f t="shared" si="9"/>
        <v>6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0">
        <v>6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552</v>
      </c>
      <c r="AK30" s="310" t="s">
        <v>552</v>
      </c>
      <c r="AL30" s="310" t="s">
        <v>552</v>
      </c>
      <c r="AM30" s="310" t="s">
        <v>552</v>
      </c>
      <c r="AN30" s="310" t="s">
        <v>552</v>
      </c>
      <c r="AO30" s="310" t="s">
        <v>552</v>
      </c>
      <c r="AP30" s="310" t="s">
        <v>552</v>
      </c>
      <c r="AQ30" s="310" t="s">
        <v>552</v>
      </c>
      <c r="AR30" s="310">
        <v>0</v>
      </c>
      <c r="AS30" s="310">
        <v>0</v>
      </c>
      <c r="AT30" s="310">
        <f>'施設資源化量内訳'!D30</f>
        <v>719</v>
      </c>
      <c r="AU30" s="310">
        <f>'施設資源化量内訳'!E30</f>
        <v>0</v>
      </c>
      <c r="AV30" s="310">
        <f>'施設資源化量内訳'!F30</f>
        <v>0</v>
      </c>
      <c r="AW30" s="310">
        <f>'施設資源化量内訳'!G30</f>
        <v>0</v>
      </c>
      <c r="AX30" s="310">
        <f>'施設資源化量内訳'!H30</f>
        <v>168</v>
      </c>
      <c r="AY30" s="310">
        <f>'施設資源化量内訳'!I30</f>
        <v>79</v>
      </c>
      <c r="AZ30" s="310">
        <f>'施設資源化量内訳'!J30</f>
        <v>0</v>
      </c>
      <c r="BA30" s="310">
        <f>'施設資源化量内訳'!K30</f>
        <v>0</v>
      </c>
      <c r="BB30" s="310">
        <f>'施設資源化量内訳'!L30</f>
        <v>0</v>
      </c>
      <c r="BC30" s="310">
        <f>'施設資源化量内訳'!M30</f>
        <v>0</v>
      </c>
      <c r="BD30" s="310">
        <f>'施設資源化量内訳'!N30</f>
        <v>0</v>
      </c>
      <c r="BE30" s="310">
        <f>'施設資源化量内訳'!O30</f>
        <v>0</v>
      </c>
      <c r="BF30" s="310">
        <f>'施設資源化量内訳'!P30</f>
        <v>0</v>
      </c>
      <c r="BG30" s="310">
        <f>'施設資源化量内訳'!Q30</f>
        <v>472</v>
      </c>
      <c r="BH30" s="310">
        <f>'施設資源化量内訳'!R30</f>
        <v>0</v>
      </c>
      <c r="BI30" s="310">
        <f>'施設資源化量内訳'!S30</f>
        <v>0</v>
      </c>
      <c r="BJ30" s="310">
        <f>'施設資源化量内訳'!T30</f>
        <v>0</v>
      </c>
      <c r="BK30" s="310">
        <f>'施設資源化量内訳'!U30</f>
        <v>0</v>
      </c>
      <c r="BL30" s="310">
        <f>'施設資源化量内訳'!V30</f>
        <v>0</v>
      </c>
      <c r="BM30" s="310">
        <f>'施設資源化量内訳'!W30</f>
        <v>0</v>
      </c>
      <c r="BN30" s="310">
        <f>'施設資源化量内訳'!X30</f>
        <v>0</v>
      </c>
      <c r="BO30" s="310">
        <f t="shared" si="10"/>
        <v>357</v>
      </c>
      <c r="BP30" s="310">
        <v>67</v>
      </c>
      <c r="BQ30" s="310">
        <v>1</v>
      </c>
      <c r="BR30" s="310">
        <v>0</v>
      </c>
      <c r="BS30" s="310">
        <v>148</v>
      </c>
      <c r="BT30" s="310">
        <v>112</v>
      </c>
      <c r="BU30" s="310">
        <v>24</v>
      </c>
      <c r="BV30" s="310">
        <v>0</v>
      </c>
      <c r="BW30" s="310">
        <v>0</v>
      </c>
      <c r="BX30" s="310">
        <v>0</v>
      </c>
      <c r="BY30" s="310">
        <v>5</v>
      </c>
      <c r="BZ30" s="310" t="s">
        <v>552</v>
      </c>
      <c r="CA30" s="310" t="s">
        <v>552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>
        <v>0</v>
      </c>
      <c r="CI30" s="310">
        <v>0</v>
      </c>
      <c r="CJ30" s="314" t="s">
        <v>554</v>
      </c>
    </row>
    <row r="31" spans="1:88" s="282" customFormat="1" ht="12" customHeight="1">
      <c r="A31" s="277" t="s">
        <v>563</v>
      </c>
      <c r="B31" s="278" t="s">
        <v>610</v>
      </c>
      <c r="C31" s="277" t="s">
        <v>611</v>
      </c>
      <c r="D31" s="310">
        <f t="shared" si="12"/>
        <v>187</v>
      </c>
      <c r="E31" s="310">
        <f t="shared" si="13"/>
        <v>102</v>
      </c>
      <c r="F31" s="310">
        <f t="shared" si="14"/>
        <v>1</v>
      </c>
      <c r="G31" s="310">
        <f t="shared" si="15"/>
        <v>0</v>
      </c>
      <c r="H31" s="310">
        <f t="shared" si="16"/>
        <v>55</v>
      </c>
      <c r="I31" s="310">
        <f t="shared" si="17"/>
        <v>16</v>
      </c>
      <c r="J31" s="310">
        <f t="shared" si="18"/>
        <v>5</v>
      </c>
      <c r="K31" s="310">
        <f t="shared" si="19"/>
        <v>0</v>
      </c>
      <c r="L31" s="310">
        <f t="shared" si="20"/>
        <v>0</v>
      </c>
      <c r="M31" s="310">
        <f t="shared" si="21"/>
        <v>0</v>
      </c>
      <c r="N31" s="310">
        <f t="shared" si="22"/>
        <v>8</v>
      </c>
      <c r="O31" s="310">
        <f t="shared" si="23"/>
        <v>0</v>
      </c>
      <c r="P31" s="310">
        <f t="shared" si="24"/>
        <v>0</v>
      </c>
      <c r="Q31" s="310">
        <f t="shared" si="25"/>
        <v>0</v>
      </c>
      <c r="R31" s="310">
        <f t="shared" si="26"/>
        <v>0</v>
      </c>
      <c r="S31" s="310">
        <f t="shared" si="11"/>
        <v>0</v>
      </c>
      <c r="T31" s="310">
        <f t="shared" si="4"/>
        <v>0</v>
      </c>
      <c r="U31" s="310">
        <f t="shared" si="5"/>
        <v>0</v>
      </c>
      <c r="V31" s="310">
        <f t="shared" si="6"/>
        <v>0</v>
      </c>
      <c r="W31" s="310">
        <f t="shared" si="7"/>
        <v>0</v>
      </c>
      <c r="X31" s="310">
        <f t="shared" si="8"/>
        <v>0</v>
      </c>
      <c r="Y31" s="310">
        <f t="shared" si="9"/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552</v>
      </c>
      <c r="AK31" s="310" t="s">
        <v>552</v>
      </c>
      <c r="AL31" s="310" t="s">
        <v>552</v>
      </c>
      <c r="AM31" s="310" t="s">
        <v>552</v>
      </c>
      <c r="AN31" s="310" t="s">
        <v>552</v>
      </c>
      <c r="AO31" s="310" t="s">
        <v>552</v>
      </c>
      <c r="AP31" s="310" t="s">
        <v>552</v>
      </c>
      <c r="AQ31" s="310" t="s">
        <v>552</v>
      </c>
      <c r="AR31" s="310">
        <v>0</v>
      </c>
      <c r="AS31" s="310">
        <v>0</v>
      </c>
      <c r="AT31" s="310">
        <f>'施設資源化量内訳'!D31</f>
        <v>187</v>
      </c>
      <c r="AU31" s="310">
        <f>'施設資源化量内訳'!E31</f>
        <v>102</v>
      </c>
      <c r="AV31" s="310">
        <f>'施設資源化量内訳'!F31</f>
        <v>1</v>
      </c>
      <c r="AW31" s="310">
        <f>'施設資源化量内訳'!G31</f>
        <v>0</v>
      </c>
      <c r="AX31" s="310">
        <f>'施設資源化量内訳'!H31</f>
        <v>55</v>
      </c>
      <c r="AY31" s="310">
        <f>'施設資源化量内訳'!I31</f>
        <v>16</v>
      </c>
      <c r="AZ31" s="310">
        <f>'施設資源化量内訳'!J31</f>
        <v>5</v>
      </c>
      <c r="BA31" s="310">
        <f>'施設資源化量内訳'!K31</f>
        <v>0</v>
      </c>
      <c r="BB31" s="310">
        <f>'施設資源化量内訳'!L31</f>
        <v>0</v>
      </c>
      <c r="BC31" s="310">
        <f>'施設資源化量内訳'!M31</f>
        <v>0</v>
      </c>
      <c r="BD31" s="310">
        <f>'施設資源化量内訳'!N31</f>
        <v>8</v>
      </c>
      <c r="BE31" s="310">
        <f>'施設資源化量内訳'!O31</f>
        <v>0</v>
      </c>
      <c r="BF31" s="310">
        <f>'施設資源化量内訳'!P31</f>
        <v>0</v>
      </c>
      <c r="BG31" s="310">
        <f>'施設資源化量内訳'!Q31</f>
        <v>0</v>
      </c>
      <c r="BH31" s="310">
        <f>'施設資源化量内訳'!R31</f>
        <v>0</v>
      </c>
      <c r="BI31" s="310">
        <f>'施設資源化量内訳'!S31</f>
        <v>0</v>
      </c>
      <c r="BJ31" s="310">
        <f>'施設資源化量内訳'!T31</f>
        <v>0</v>
      </c>
      <c r="BK31" s="310">
        <f>'施設資源化量内訳'!U31</f>
        <v>0</v>
      </c>
      <c r="BL31" s="310">
        <f>'施設資源化量内訳'!V31</f>
        <v>0</v>
      </c>
      <c r="BM31" s="310">
        <f>'施設資源化量内訳'!W31</f>
        <v>0</v>
      </c>
      <c r="BN31" s="310">
        <f>'施設資源化量内訳'!X31</f>
        <v>0</v>
      </c>
      <c r="BO31" s="310">
        <f t="shared" si="10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 t="s">
        <v>552</v>
      </c>
      <c r="CA31" s="310" t="s">
        <v>552</v>
      </c>
      <c r="CB31" s="310" t="s">
        <v>552</v>
      </c>
      <c r="CC31" s="310" t="s">
        <v>552</v>
      </c>
      <c r="CD31" s="310" t="s">
        <v>552</v>
      </c>
      <c r="CE31" s="310" t="s">
        <v>552</v>
      </c>
      <c r="CF31" s="310" t="s">
        <v>552</v>
      </c>
      <c r="CG31" s="310" t="s">
        <v>552</v>
      </c>
      <c r="CH31" s="310">
        <v>0</v>
      </c>
      <c r="CI31" s="310">
        <v>0</v>
      </c>
      <c r="CJ31" s="314" t="s">
        <v>554</v>
      </c>
    </row>
    <row r="32" spans="1:88" s="282" customFormat="1" ht="12" customHeight="1">
      <c r="A32" s="277" t="s">
        <v>563</v>
      </c>
      <c r="B32" s="278" t="s">
        <v>612</v>
      </c>
      <c r="C32" s="277" t="s">
        <v>613</v>
      </c>
      <c r="D32" s="310">
        <f t="shared" si="12"/>
        <v>1233</v>
      </c>
      <c r="E32" s="310">
        <f t="shared" si="13"/>
        <v>620</v>
      </c>
      <c r="F32" s="310">
        <f t="shared" si="14"/>
        <v>2</v>
      </c>
      <c r="G32" s="310">
        <f t="shared" si="15"/>
        <v>0</v>
      </c>
      <c r="H32" s="310">
        <f t="shared" si="16"/>
        <v>498</v>
      </c>
      <c r="I32" s="310">
        <f t="shared" si="17"/>
        <v>47</v>
      </c>
      <c r="J32" s="310">
        <f t="shared" si="18"/>
        <v>19</v>
      </c>
      <c r="K32" s="310">
        <f t="shared" si="19"/>
        <v>1</v>
      </c>
      <c r="L32" s="310">
        <f t="shared" si="20"/>
        <v>4</v>
      </c>
      <c r="M32" s="310">
        <f t="shared" si="21"/>
        <v>1</v>
      </c>
      <c r="N32" s="310">
        <f t="shared" si="22"/>
        <v>33</v>
      </c>
      <c r="O32" s="310">
        <f t="shared" si="23"/>
        <v>8</v>
      </c>
      <c r="P32" s="310">
        <f t="shared" si="24"/>
        <v>0</v>
      </c>
      <c r="Q32" s="310">
        <f t="shared" si="25"/>
        <v>0</v>
      </c>
      <c r="R32" s="310">
        <f t="shared" si="26"/>
        <v>0</v>
      </c>
      <c r="S32" s="310">
        <f t="shared" si="11"/>
        <v>0</v>
      </c>
      <c r="T32" s="310">
        <f t="shared" si="4"/>
        <v>0</v>
      </c>
      <c r="U32" s="310">
        <f t="shared" si="5"/>
        <v>0</v>
      </c>
      <c r="V32" s="310">
        <f t="shared" si="6"/>
        <v>0</v>
      </c>
      <c r="W32" s="310">
        <f t="shared" si="7"/>
        <v>0</v>
      </c>
      <c r="X32" s="310">
        <f t="shared" si="8"/>
        <v>0</v>
      </c>
      <c r="Y32" s="310">
        <f t="shared" si="9"/>
        <v>102</v>
      </c>
      <c r="Z32" s="310">
        <v>102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 t="s">
        <v>552</v>
      </c>
      <c r="AK32" s="310" t="s">
        <v>552</v>
      </c>
      <c r="AL32" s="310" t="s">
        <v>552</v>
      </c>
      <c r="AM32" s="310" t="s">
        <v>552</v>
      </c>
      <c r="AN32" s="310" t="s">
        <v>552</v>
      </c>
      <c r="AO32" s="310" t="s">
        <v>552</v>
      </c>
      <c r="AP32" s="310" t="s">
        <v>552</v>
      </c>
      <c r="AQ32" s="310" t="s">
        <v>552</v>
      </c>
      <c r="AR32" s="310">
        <v>0</v>
      </c>
      <c r="AS32" s="310">
        <v>0</v>
      </c>
      <c r="AT32" s="310">
        <f>'施設資源化量内訳'!D32</f>
        <v>698</v>
      </c>
      <c r="AU32" s="310">
        <f>'施設資源化量内訳'!E32</f>
        <v>85</v>
      </c>
      <c r="AV32" s="310">
        <f>'施設資源化量内訳'!F32</f>
        <v>2</v>
      </c>
      <c r="AW32" s="310">
        <f>'施設資源化量内訳'!G32</f>
        <v>0</v>
      </c>
      <c r="AX32" s="310">
        <f>'施設資源化量内訳'!H32</f>
        <v>498</v>
      </c>
      <c r="AY32" s="310">
        <f>'施設資源化量内訳'!I32</f>
        <v>47</v>
      </c>
      <c r="AZ32" s="310">
        <f>'施設資源化量内訳'!J32</f>
        <v>19</v>
      </c>
      <c r="BA32" s="310">
        <f>'施設資源化量内訳'!K32</f>
        <v>1</v>
      </c>
      <c r="BB32" s="310">
        <f>'施設資源化量内訳'!L32</f>
        <v>4</v>
      </c>
      <c r="BC32" s="310">
        <f>'施設資源化量内訳'!M32</f>
        <v>1</v>
      </c>
      <c r="BD32" s="310">
        <f>'施設資源化量内訳'!N32</f>
        <v>33</v>
      </c>
      <c r="BE32" s="310">
        <f>'施設資源化量内訳'!O32</f>
        <v>8</v>
      </c>
      <c r="BF32" s="310">
        <f>'施設資源化量内訳'!P32</f>
        <v>0</v>
      </c>
      <c r="BG32" s="310">
        <f>'施設資源化量内訳'!Q32</f>
        <v>0</v>
      </c>
      <c r="BH32" s="310">
        <f>'施設資源化量内訳'!R32</f>
        <v>0</v>
      </c>
      <c r="BI32" s="310">
        <f>'施設資源化量内訳'!S32</f>
        <v>0</v>
      </c>
      <c r="BJ32" s="310">
        <f>'施設資源化量内訳'!T32</f>
        <v>0</v>
      </c>
      <c r="BK32" s="310">
        <f>'施設資源化量内訳'!U32</f>
        <v>0</v>
      </c>
      <c r="BL32" s="310">
        <f>'施設資源化量内訳'!V32</f>
        <v>0</v>
      </c>
      <c r="BM32" s="310">
        <f>'施設資源化量内訳'!W32</f>
        <v>0</v>
      </c>
      <c r="BN32" s="310">
        <f>'施設資源化量内訳'!X32</f>
        <v>0</v>
      </c>
      <c r="BO32" s="310">
        <f t="shared" si="10"/>
        <v>433</v>
      </c>
      <c r="BP32" s="310">
        <v>433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 t="s">
        <v>552</v>
      </c>
      <c r="CA32" s="310" t="s">
        <v>552</v>
      </c>
      <c r="CB32" s="310" t="s">
        <v>552</v>
      </c>
      <c r="CC32" s="310" t="s">
        <v>552</v>
      </c>
      <c r="CD32" s="310" t="s">
        <v>552</v>
      </c>
      <c r="CE32" s="310" t="s">
        <v>552</v>
      </c>
      <c r="CF32" s="310" t="s">
        <v>552</v>
      </c>
      <c r="CG32" s="310" t="s">
        <v>552</v>
      </c>
      <c r="CH32" s="310">
        <v>0</v>
      </c>
      <c r="CI32" s="310">
        <v>0</v>
      </c>
      <c r="CJ32" s="314" t="s">
        <v>554</v>
      </c>
    </row>
    <row r="33" spans="1:88" s="282" customFormat="1" ht="12" customHeight="1">
      <c r="A33" s="277" t="s">
        <v>563</v>
      </c>
      <c r="B33" s="278" t="s">
        <v>614</v>
      </c>
      <c r="C33" s="277" t="s">
        <v>615</v>
      </c>
      <c r="D33" s="310">
        <f t="shared" si="12"/>
        <v>84</v>
      </c>
      <c r="E33" s="310">
        <f t="shared" si="13"/>
        <v>30</v>
      </c>
      <c r="F33" s="310">
        <f t="shared" si="14"/>
        <v>0</v>
      </c>
      <c r="G33" s="310">
        <f t="shared" si="15"/>
        <v>0</v>
      </c>
      <c r="H33" s="310">
        <f t="shared" si="16"/>
        <v>0</v>
      </c>
      <c r="I33" s="310">
        <f t="shared" si="17"/>
        <v>0</v>
      </c>
      <c r="J33" s="310">
        <f t="shared" si="18"/>
        <v>2</v>
      </c>
      <c r="K33" s="310">
        <f t="shared" si="19"/>
        <v>0</v>
      </c>
      <c r="L33" s="310">
        <f t="shared" si="20"/>
        <v>0</v>
      </c>
      <c r="M33" s="310">
        <f t="shared" si="21"/>
        <v>0</v>
      </c>
      <c r="N33" s="310">
        <f t="shared" si="22"/>
        <v>0</v>
      </c>
      <c r="O33" s="310">
        <f t="shared" si="23"/>
        <v>52</v>
      </c>
      <c r="P33" s="310">
        <f t="shared" si="24"/>
        <v>0</v>
      </c>
      <c r="Q33" s="310">
        <f t="shared" si="25"/>
        <v>0</v>
      </c>
      <c r="R33" s="310">
        <f t="shared" si="26"/>
        <v>0</v>
      </c>
      <c r="S33" s="310">
        <f t="shared" si="11"/>
        <v>0</v>
      </c>
      <c r="T33" s="310">
        <f t="shared" si="4"/>
        <v>0</v>
      </c>
      <c r="U33" s="310">
        <f t="shared" si="5"/>
        <v>0</v>
      </c>
      <c r="V33" s="310">
        <f t="shared" si="6"/>
        <v>0</v>
      </c>
      <c r="W33" s="310">
        <f t="shared" si="7"/>
        <v>0</v>
      </c>
      <c r="X33" s="310">
        <f t="shared" si="8"/>
        <v>0</v>
      </c>
      <c r="Y33" s="310">
        <f t="shared" si="9"/>
        <v>0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 t="s">
        <v>552</v>
      </c>
      <c r="AK33" s="310" t="s">
        <v>552</v>
      </c>
      <c r="AL33" s="310" t="s">
        <v>552</v>
      </c>
      <c r="AM33" s="310" t="s">
        <v>552</v>
      </c>
      <c r="AN33" s="310" t="s">
        <v>552</v>
      </c>
      <c r="AO33" s="310" t="s">
        <v>552</v>
      </c>
      <c r="AP33" s="310" t="s">
        <v>552</v>
      </c>
      <c r="AQ33" s="310" t="s">
        <v>552</v>
      </c>
      <c r="AR33" s="310">
        <v>0</v>
      </c>
      <c r="AS33" s="310">
        <v>0</v>
      </c>
      <c r="AT33" s="310">
        <f>'施設資源化量内訳'!D33</f>
        <v>84</v>
      </c>
      <c r="AU33" s="310">
        <f>'施設資源化量内訳'!E33</f>
        <v>30</v>
      </c>
      <c r="AV33" s="310">
        <f>'施設資源化量内訳'!F33</f>
        <v>0</v>
      </c>
      <c r="AW33" s="310">
        <f>'施設資源化量内訳'!G33</f>
        <v>0</v>
      </c>
      <c r="AX33" s="310">
        <f>'施設資源化量内訳'!H33</f>
        <v>0</v>
      </c>
      <c r="AY33" s="310">
        <f>'施設資源化量内訳'!I33</f>
        <v>0</v>
      </c>
      <c r="AZ33" s="310">
        <f>'施設資源化量内訳'!J33</f>
        <v>2</v>
      </c>
      <c r="BA33" s="310">
        <f>'施設資源化量内訳'!K33</f>
        <v>0</v>
      </c>
      <c r="BB33" s="310">
        <f>'施設資源化量内訳'!L33</f>
        <v>0</v>
      </c>
      <c r="BC33" s="310">
        <f>'施設資源化量内訳'!M33</f>
        <v>0</v>
      </c>
      <c r="BD33" s="310">
        <f>'施設資源化量内訳'!N33</f>
        <v>0</v>
      </c>
      <c r="BE33" s="310">
        <f>'施設資源化量内訳'!O33</f>
        <v>52</v>
      </c>
      <c r="BF33" s="310">
        <f>'施設資源化量内訳'!P33</f>
        <v>0</v>
      </c>
      <c r="BG33" s="310">
        <f>'施設資源化量内訳'!Q33</f>
        <v>0</v>
      </c>
      <c r="BH33" s="310">
        <f>'施設資源化量内訳'!R33</f>
        <v>0</v>
      </c>
      <c r="BI33" s="310">
        <f>'施設資源化量内訳'!S33</f>
        <v>0</v>
      </c>
      <c r="BJ33" s="310">
        <f>'施設資源化量内訳'!T33</f>
        <v>0</v>
      </c>
      <c r="BK33" s="310">
        <f>'施設資源化量内訳'!U33</f>
        <v>0</v>
      </c>
      <c r="BL33" s="310">
        <f>'施設資源化量内訳'!V33</f>
        <v>0</v>
      </c>
      <c r="BM33" s="310">
        <f>'施設資源化量内訳'!W33</f>
        <v>0</v>
      </c>
      <c r="BN33" s="310">
        <f>'施設資源化量内訳'!X33</f>
        <v>0</v>
      </c>
      <c r="BO33" s="310">
        <f t="shared" si="10"/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 t="s">
        <v>552</v>
      </c>
      <c r="CA33" s="310" t="s">
        <v>552</v>
      </c>
      <c r="CB33" s="310" t="s">
        <v>552</v>
      </c>
      <c r="CC33" s="310" t="s">
        <v>552</v>
      </c>
      <c r="CD33" s="310" t="s">
        <v>552</v>
      </c>
      <c r="CE33" s="310" t="s">
        <v>552</v>
      </c>
      <c r="CF33" s="310" t="s">
        <v>552</v>
      </c>
      <c r="CG33" s="310" t="s">
        <v>552</v>
      </c>
      <c r="CH33" s="310">
        <v>0</v>
      </c>
      <c r="CI33" s="310">
        <v>0</v>
      </c>
      <c r="CJ33" s="314" t="s">
        <v>554</v>
      </c>
    </row>
    <row r="34" spans="1:88" s="282" customFormat="1" ht="12" customHeight="1">
      <c r="A34" s="277" t="s">
        <v>563</v>
      </c>
      <c r="B34" s="278" t="s">
        <v>616</v>
      </c>
      <c r="C34" s="277" t="s">
        <v>617</v>
      </c>
      <c r="D34" s="310">
        <f t="shared" si="12"/>
        <v>73</v>
      </c>
      <c r="E34" s="310">
        <f t="shared" si="13"/>
        <v>50</v>
      </c>
      <c r="F34" s="310">
        <f t="shared" si="14"/>
        <v>0</v>
      </c>
      <c r="G34" s="310">
        <f t="shared" si="15"/>
        <v>0</v>
      </c>
      <c r="H34" s="310">
        <f t="shared" si="16"/>
        <v>7</v>
      </c>
      <c r="I34" s="310">
        <f t="shared" si="17"/>
        <v>13</v>
      </c>
      <c r="J34" s="310">
        <f t="shared" si="18"/>
        <v>3</v>
      </c>
      <c r="K34" s="310">
        <f t="shared" si="19"/>
        <v>0</v>
      </c>
      <c r="L34" s="310">
        <f t="shared" si="20"/>
        <v>0</v>
      </c>
      <c r="M34" s="310">
        <f t="shared" si="21"/>
        <v>0</v>
      </c>
      <c r="N34" s="310">
        <f t="shared" si="22"/>
        <v>0</v>
      </c>
      <c r="O34" s="310">
        <f t="shared" si="23"/>
        <v>0</v>
      </c>
      <c r="P34" s="310">
        <f t="shared" si="24"/>
        <v>0</v>
      </c>
      <c r="Q34" s="310">
        <f t="shared" si="25"/>
        <v>0</v>
      </c>
      <c r="R34" s="310">
        <f t="shared" si="26"/>
        <v>0</v>
      </c>
      <c r="S34" s="310">
        <f t="shared" si="11"/>
        <v>0</v>
      </c>
      <c r="T34" s="310">
        <f t="shared" si="4"/>
        <v>0</v>
      </c>
      <c r="U34" s="310">
        <f t="shared" si="5"/>
        <v>0</v>
      </c>
      <c r="V34" s="310">
        <f t="shared" si="6"/>
        <v>0</v>
      </c>
      <c r="W34" s="310">
        <f t="shared" si="7"/>
        <v>0</v>
      </c>
      <c r="X34" s="310">
        <f t="shared" si="8"/>
        <v>0</v>
      </c>
      <c r="Y34" s="310">
        <f t="shared" si="9"/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 t="s">
        <v>552</v>
      </c>
      <c r="AK34" s="310" t="s">
        <v>552</v>
      </c>
      <c r="AL34" s="310" t="s">
        <v>552</v>
      </c>
      <c r="AM34" s="310" t="s">
        <v>552</v>
      </c>
      <c r="AN34" s="310" t="s">
        <v>552</v>
      </c>
      <c r="AO34" s="310" t="s">
        <v>552</v>
      </c>
      <c r="AP34" s="310" t="s">
        <v>552</v>
      </c>
      <c r="AQ34" s="310" t="s">
        <v>552</v>
      </c>
      <c r="AR34" s="310">
        <v>0</v>
      </c>
      <c r="AS34" s="310">
        <v>0</v>
      </c>
      <c r="AT34" s="310">
        <f>'施設資源化量内訳'!D34</f>
        <v>73</v>
      </c>
      <c r="AU34" s="310">
        <f>'施設資源化量内訳'!E34</f>
        <v>50</v>
      </c>
      <c r="AV34" s="310">
        <f>'施設資源化量内訳'!F34</f>
        <v>0</v>
      </c>
      <c r="AW34" s="310">
        <f>'施設資源化量内訳'!G34</f>
        <v>0</v>
      </c>
      <c r="AX34" s="310">
        <f>'施設資源化量内訳'!H34</f>
        <v>7</v>
      </c>
      <c r="AY34" s="310">
        <f>'施設資源化量内訳'!I34</f>
        <v>13</v>
      </c>
      <c r="AZ34" s="310">
        <f>'施設資源化量内訳'!J34</f>
        <v>3</v>
      </c>
      <c r="BA34" s="310">
        <f>'施設資源化量内訳'!K34</f>
        <v>0</v>
      </c>
      <c r="BB34" s="310">
        <f>'施設資源化量内訳'!L34</f>
        <v>0</v>
      </c>
      <c r="BC34" s="310">
        <f>'施設資源化量内訳'!M34</f>
        <v>0</v>
      </c>
      <c r="BD34" s="310">
        <f>'施設資源化量内訳'!N34</f>
        <v>0</v>
      </c>
      <c r="BE34" s="310">
        <f>'施設資源化量内訳'!O34</f>
        <v>0</v>
      </c>
      <c r="BF34" s="310">
        <f>'施設資源化量内訳'!P34</f>
        <v>0</v>
      </c>
      <c r="BG34" s="310">
        <f>'施設資源化量内訳'!Q34</f>
        <v>0</v>
      </c>
      <c r="BH34" s="310">
        <f>'施設資源化量内訳'!R34</f>
        <v>0</v>
      </c>
      <c r="BI34" s="310">
        <f>'施設資源化量内訳'!S34</f>
        <v>0</v>
      </c>
      <c r="BJ34" s="310">
        <f>'施設資源化量内訳'!T34</f>
        <v>0</v>
      </c>
      <c r="BK34" s="310">
        <f>'施設資源化量内訳'!U34</f>
        <v>0</v>
      </c>
      <c r="BL34" s="310">
        <f>'施設資源化量内訳'!V34</f>
        <v>0</v>
      </c>
      <c r="BM34" s="310">
        <f>'施設資源化量内訳'!W34</f>
        <v>0</v>
      </c>
      <c r="BN34" s="310">
        <f>'施設資源化量内訳'!X34</f>
        <v>0</v>
      </c>
      <c r="BO34" s="310">
        <f t="shared" si="10"/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0</v>
      </c>
      <c r="BZ34" s="310" t="s">
        <v>552</v>
      </c>
      <c r="CA34" s="310" t="s">
        <v>552</v>
      </c>
      <c r="CB34" s="310" t="s">
        <v>552</v>
      </c>
      <c r="CC34" s="310" t="s">
        <v>552</v>
      </c>
      <c r="CD34" s="310" t="s">
        <v>552</v>
      </c>
      <c r="CE34" s="310" t="s">
        <v>552</v>
      </c>
      <c r="CF34" s="310" t="s">
        <v>552</v>
      </c>
      <c r="CG34" s="310" t="s">
        <v>552</v>
      </c>
      <c r="CH34" s="310">
        <v>0</v>
      </c>
      <c r="CI34" s="310">
        <v>0</v>
      </c>
      <c r="CJ34" s="314" t="s">
        <v>554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71" width="10.59765625" style="307" customWidth="1"/>
    <col min="172" max="16384" width="9" style="309" customWidth="1"/>
  </cols>
  <sheetData>
    <row r="1" spans="1:171" s="175" customFormat="1" ht="17.25">
      <c r="A1" s="249" t="s">
        <v>561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8" t="s">
        <v>278</v>
      </c>
      <c r="B2" s="318" t="s">
        <v>279</v>
      </c>
      <c r="C2" s="318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9"/>
      <c r="B3" s="319"/>
      <c r="C3" s="321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9"/>
      <c r="B4" s="319"/>
      <c r="C4" s="321"/>
      <c r="D4" s="358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26"/>
      <c r="S4" s="326"/>
      <c r="T4" s="357"/>
      <c r="U4" s="359"/>
      <c r="V4" s="359"/>
      <c r="W4" s="359"/>
      <c r="X4" s="359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19"/>
      <c r="B5" s="319"/>
      <c r="C5" s="321"/>
      <c r="D5" s="358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26"/>
      <c r="S5" s="326"/>
      <c r="T5" s="357"/>
      <c r="U5" s="359"/>
      <c r="V5" s="359"/>
      <c r="W5" s="359"/>
      <c r="X5" s="359"/>
      <c r="Y5" s="358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9"/>
      <c r="AR5" s="359"/>
      <c r="AS5" s="359"/>
      <c r="AT5" s="358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9"/>
      <c r="BM5" s="359"/>
      <c r="BN5" s="359"/>
      <c r="BO5" s="358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9"/>
      <c r="CH5" s="359"/>
      <c r="CI5" s="359"/>
      <c r="CJ5" s="358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9"/>
      <c r="DC5" s="359"/>
      <c r="DD5" s="359"/>
      <c r="DE5" s="358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9"/>
      <c r="DX5" s="359"/>
      <c r="DY5" s="359"/>
      <c r="DZ5" s="358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9"/>
      <c r="ES5" s="359"/>
      <c r="ET5" s="359"/>
      <c r="EU5" s="358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9"/>
      <c r="FN5" s="359"/>
      <c r="FO5" s="359"/>
    </row>
    <row r="6" spans="1:171" s="183" customFormat="1" ht="13.5">
      <c r="A6" s="320"/>
      <c r="B6" s="320"/>
      <c r="C6" s="321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SUM(D8:D34)</f>
        <v>29766</v>
      </c>
      <c r="E7" s="274">
        <f t="shared" si="0"/>
        <v>13139</v>
      </c>
      <c r="F7" s="274">
        <f t="shared" si="0"/>
        <v>58</v>
      </c>
      <c r="G7" s="274">
        <f t="shared" si="0"/>
        <v>575</v>
      </c>
      <c r="H7" s="274">
        <f t="shared" si="0"/>
        <v>6607</v>
      </c>
      <c r="I7" s="274">
        <f t="shared" si="0"/>
        <v>3581</v>
      </c>
      <c r="J7" s="274">
        <f t="shared" si="0"/>
        <v>818</v>
      </c>
      <c r="K7" s="274">
        <f t="shared" si="0"/>
        <v>76</v>
      </c>
      <c r="L7" s="274">
        <f t="shared" si="0"/>
        <v>662</v>
      </c>
      <c r="M7" s="274">
        <f t="shared" si="0"/>
        <v>17</v>
      </c>
      <c r="N7" s="274">
        <f t="shared" si="0"/>
        <v>70</v>
      </c>
      <c r="O7" s="274">
        <f t="shared" si="0"/>
        <v>663</v>
      </c>
      <c r="P7" s="274">
        <f t="shared" si="0"/>
        <v>0</v>
      </c>
      <c r="Q7" s="274">
        <f t="shared" si="0"/>
        <v>2410</v>
      </c>
      <c r="R7" s="274">
        <f t="shared" si="0"/>
        <v>292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4</v>
      </c>
      <c r="X7" s="274">
        <f t="shared" si="0"/>
        <v>794</v>
      </c>
      <c r="Y7" s="274">
        <f t="shared" si="0"/>
        <v>3867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695</v>
      </c>
      <c r="AD7" s="274">
        <f t="shared" si="0"/>
        <v>33</v>
      </c>
      <c r="AE7" s="274">
        <f t="shared" si="0"/>
        <v>61</v>
      </c>
      <c r="AF7" s="274">
        <f t="shared" si="0"/>
        <v>1</v>
      </c>
      <c r="AG7" s="274">
        <f t="shared" si="0"/>
        <v>39</v>
      </c>
      <c r="AH7" s="274">
        <f t="shared" si="0"/>
        <v>0</v>
      </c>
      <c r="AI7" s="274">
        <f t="shared" si="0"/>
        <v>0</v>
      </c>
      <c r="AJ7" s="274">
        <f aca="true" t="shared" si="1" ref="AJ7:BO7">SUM(AJ8:AJ34)</f>
        <v>0</v>
      </c>
      <c r="AK7" s="274">
        <f t="shared" si="1"/>
        <v>0</v>
      </c>
      <c r="AL7" s="274">
        <f t="shared" si="1"/>
        <v>2410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628</v>
      </c>
      <c r="AT7" s="274">
        <f t="shared" si="1"/>
        <v>7338</v>
      </c>
      <c r="AU7" s="274">
        <f t="shared" si="1"/>
        <v>2899</v>
      </c>
      <c r="AV7" s="274">
        <f t="shared" si="1"/>
        <v>8</v>
      </c>
      <c r="AW7" s="274">
        <f t="shared" si="1"/>
        <v>11</v>
      </c>
      <c r="AX7" s="274">
        <f t="shared" si="1"/>
        <v>3440</v>
      </c>
      <c r="AY7" s="274">
        <f t="shared" si="1"/>
        <v>824</v>
      </c>
      <c r="AZ7" s="274">
        <f t="shared" si="1"/>
        <v>92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7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57</v>
      </c>
      <c r="BO7" s="274">
        <f t="shared" si="1"/>
        <v>655</v>
      </c>
      <c r="BP7" s="274">
        <f aca="true" t="shared" si="2" ref="BP7:CU7">SUM(BP8:BP34)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655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SUM(CV8:CV34)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292</v>
      </c>
      <c r="EA7" s="274">
        <f t="shared" si="3"/>
        <v>0</v>
      </c>
      <c r="EB7" s="274">
        <f aca="true" t="shared" si="4" ref="EB7:FG7">SUM(EB8:EB34)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292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17614</v>
      </c>
      <c r="EV7" s="274">
        <f t="shared" si="4"/>
        <v>10240</v>
      </c>
      <c r="EW7" s="274">
        <f t="shared" si="4"/>
        <v>50</v>
      </c>
      <c r="EX7" s="274">
        <f t="shared" si="4"/>
        <v>564</v>
      </c>
      <c r="EY7" s="274">
        <f t="shared" si="4"/>
        <v>2472</v>
      </c>
      <c r="EZ7" s="274">
        <f t="shared" si="4"/>
        <v>2724</v>
      </c>
      <c r="FA7" s="274">
        <f t="shared" si="4"/>
        <v>665</v>
      </c>
      <c r="FB7" s="274">
        <f t="shared" si="4"/>
        <v>75</v>
      </c>
      <c r="FC7" s="274">
        <f t="shared" si="4"/>
        <v>623</v>
      </c>
      <c r="FD7" s="274">
        <f t="shared" si="4"/>
        <v>17</v>
      </c>
      <c r="FE7" s="274">
        <f t="shared" si="4"/>
        <v>63</v>
      </c>
      <c r="FF7" s="274">
        <f t="shared" si="4"/>
        <v>8</v>
      </c>
      <c r="FG7" s="274">
        <f t="shared" si="4"/>
        <v>0</v>
      </c>
      <c r="FH7" s="274">
        <f aca="true" t="shared" si="5" ref="FH7:FO7">SUM(FH8:FH34)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4</v>
      </c>
      <c r="FO7" s="274">
        <f t="shared" si="5"/>
        <v>109</v>
      </c>
    </row>
    <row r="8" spans="1:171" s="282" customFormat="1" ht="12" customHeight="1">
      <c r="A8" s="277" t="s">
        <v>563</v>
      </c>
      <c r="B8" s="278" t="s">
        <v>567</v>
      </c>
      <c r="C8" s="277" t="s">
        <v>568</v>
      </c>
      <c r="D8" s="279">
        <f aca="true" t="shared" si="6" ref="D8:S23">SUM(Y8,AT8,BO8,CJ8,DE8,DZ8,EU8)</f>
        <v>5524</v>
      </c>
      <c r="E8" s="279">
        <f t="shared" si="6"/>
        <v>2899</v>
      </c>
      <c r="F8" s="279">
        <f t="shared" si="6"/>
        <v>8</v>
      </c>
      <c r="G8" s="279">
        <f t="shared" si="6"/>
        <v>11</v>
      </c>
      <c r="H8" s="279">
        <f t="shared" si="6"/>
        <v>1683</v>
      </c>
      <c r="I8" s="279">
        <f t="shared" si="6"/>
        <v>824</v>
      </c>
      <c r="J8" s="279">
        <f t="shared" si="6"/>
        <v>92</v>
      </c>
      <c r="K8" s="279">
        <f t="shared" si="6"/>
        <v>0</v>
      </c>
      <c r="L8" s="279">
        <f t="shared" si="6"/>
        <v>0</v>
      </c>
      <c r="M8" s="279">
        <f t="shared" si="6"/>
        <v>0</v>
      </c>
      <c r="N8" s="279">
        <f t="shared" si="6"/>
        <v>7</v>
      </c>
      <c r="O8" s="279">
        <f t="shared" si="6"/>
        <v>0</v>
      </c>
      <c r="P8" s="279">
        <f t="shared" si="6"/>
        <v>0</v>
      </c>
      <c r="Q8" s="279">
        <f t="shared" si="6"/>
        <v>0</v>
      </c>
      <c r="R8" s="279">
        <f t="shared" si="6"/>
        <v>0</v>
      </c>
      <c r="S8" s="279">
        <f t="shared" si="6"/>
        <v>0</v>
      </c>
      <c r="T8" s="279">
        <f aca="true" t="shared" si="7" ref="T8:T34">SUM(AO8,BJ8,CE8,CZ8,DU8,EP8,FK8)</f>
        <v>0</v>
      </c>
      <c r="U8" s="279">
        <f aca="true" t="shared" si="8" ref="U8:U34">SUM(AP8,BK8,CF8,DA8,DV8,EQ8,FL8)</f>
        <v>0</v>
      </c>
      <c r="V8" s="279">
        <f aca="true" t="shared" si="9" ref="V8:V34">SUM(AQ8,BL8,CG8,DB8,DW8,ER8,FM8)</f>
        <v>0</v>
      </c>
      <c r="W8" s="279">
        <f aca="true" t="shared" si="10" ref="W8:W34">SUM(AR8,BM8,CH8,DC8,DX8,ES8,FN8)</f>
        <v>0</v>
      </c>
      <c r="X8" s="279">
        <f aca="true" t="shared" si="11" ref="X8:X34">SUM(AS8,BN8,CI8,DD8,DY8,ET8,FO8)</f>
        <v>0</v>
      </c>
      <c r="Y8" s="279">
        <f aca="true" t="shared" si="12" ref="Y8:Y34">SUM(Z8:AS8)</f>
        <v>244</v>
      </c>
      <c r="Z8" s="279">
        <v>0</v>
      </c>
      <c r="AA8" s="279">
        <v>0</v>
      </c>
      <c r="AB8" s="279">
        <v>0</v>
      </c>
      <c r="AC8" s="279">
        <v>244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13" ref="AT8:AT34">SUM(AU8:BN8)</f>
        <v>5280</v>
      </c>
      <c r="AU8" s="279">
        <v>2899</v>
      </c>
      <c r="AV8" s="279">
        <v>8</v>
      </c>
      <c r="AW8" s="279">
        <v>11</v>
      </c>
      <c r="AX8" s="279">
        <v>1439</v>
      </c>
      <c r="AY8" s="279">
        <v>824</v>
      </c>
      <c r="AZ8" s="279">
        <v>92</v>
      </c>
      <c r="BA8" s="279">
        <v>0</v>
      </c>
      <c r="BB8" s="279">
        <v>0</v>
      </c>
      <c r="BC8" s="279">
        <v>0</v>
      </c>
      <c r="BD8" s="279">
        <v>7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14" ref="BO8:BO34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15" ref="CJ8:CJ34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16" ref="DE8:DE34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17" ref="DZ8:DZ34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18" ref="EU8:EU34">SUM(EV8:FO8)</f>
        <v>0</v>
      </c>
      <c r="EV8" s="279">
        <v>0</v>
      </c>
      <c r="EW8" s="279">
        <v>0</v>
      </c>
      <c r="EX8" s="279">
        <v>0</v>
      </c>
      <c r="EY8" s="279">
        <v>0</v>
      </c>
      <c r="EZ8" s="279">
        <v>0</v>
      </c>
      <c r="FA8" s="279">
        <v>0</v>
      </c>
      <c r="FB8" s="279">
        <v>0</v>
      </c>
      <c r="FC8" s="279">
        <v>0</v>
      </c>
      <c r="FD8" s="279">
        <v>0</v>
      </c>
      <c r="FE8" s="279">
        <v>0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0</v>
      </c>
    </row>
    <row r="9" spans="1:171" s="282" customFormat="1" ht="12" customHeight="1">
      <c r="A9" s="277" t="s">
        <v>563</v>
      </c>
      <c r="B9" s="289" t="s">
        <v>569</v>
      </c>
      <c r="C9" s="277" t="s">
        <v>570</v>
      </c>
      <c r="D9" s="279">
        <f t="shared" si="6"/>
        <v>891</v>
      </c>
      <c r="E9" s="279">
        <f t="shared" si="6"/>
        <v>0</v>
      </c>
      <c r="F9" s="279">
        <f t="shared" si="6"/>
        <v>0</v>
      </c>
      <c r="G9" s="279">
        <f t="shared" si="6"/>
        <v>0</v>
      </c>
      <c r="H9" s="279">
        <f t="shared" si="6"/>
        <v>441</v>
      </c>
      <c r="I9" s="279">
        <f t="shared" si="6"/>
        <v>443</v>
      </c>
      <c r="J9" s="279">
        <f t="shared" si="6"/>
        <v>0</v>
      </c>
      <c r="K9" s="279">
        <f t="shared" si="6"/>
        <v>0</v>
      </c>
      <c r="L9" s="279">
        <f t="shared" si="6"/>
        <v>7</v>
      </c>
      <c r="M9" s="279">
        <f t="shared" si="6"/>
        <v>0</v>
      </c>
      <c r="N9" s="279">
        <f t="shared" si="6"/>
        <v>0</v>
      </c>
      <c r="O9" s="279">
        <f t="shared" si="6"/>
        <v>0</v>
      </c>
      <c r="P9" s="279">
        <f t="shared" si="6"/>
        <v>0</v>
      </c>
      <c r="Q9" s="279">
        <f t="shared" si="6"/>
        <v>0</v>
      </c>
      <c r="R9" s="279">
        <f t="shared" si="6"/>
        <v>0</v>
      </c>
      <c r="S9" s="279">
        <f t="shared" si="6"/>
        <v>0</v>
      </c>
      <c r="T9" s="279">
        <f t="shared" si="7"/>
        <v>0</v>
      </c>
      <c r="U9" s="279">
        <f t="shared" si="8"/>
        <v>0</v>
      </c>
      <c r="V9" s="279">
        <f t="shared" si="9"/>
        <v>0</v>
      </c>
      <c r="W9" s="279">
        <f t="shared" si="10"/>
        <v>0</v>
      </c>
      <c r="X9" s="279">
        <f t="shared" si="11"/>
        <v>0</v>
      </c>
      <c r="Y9" s="279">
        <f t="shared" si="12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13"/>
        <v>0</v>
      </c>
      <c r="AU9" s="279">
        <v>0</v>
      </c>
      <c r="AV9" s="279">
        <v>0</v>
      </c>
      <c r="AW9" s="279">
        <v>0</v>
      </c>
      <c r="AX9" s="279">
        <v>0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14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17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18"/>
        <v>891</v>
      </c>
      <c r="EV9" s="279">
        <v>0</v>
      </c>
      <c r="EW9" s="279">
        <v>0</v>
      </c>
      <c r="EX9" s="279">
        <v>0</v>
      </c>
      <c r="EY9" s="279">
        <v>441</v>
      </c>
      <c r="EZ9" s="279">
        <v>443</v>
      </c>
      <c r="FA9" s="279">
        <v>0</v>
      </c>
      <c r="FB9" s="279">
        <v>0</v>
      </c>
      <c r="FC9" s="279">
        <v>7</v>
      </c>
      <c r="FD9" s="279">
        <v>0</v>
      </c>
      <c r="FE9" s="279">
        <v>0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563</v>
      </c>
      <c r="B10" s="289" t="s">
        <v>571</v>
      </c>
      <c r="C10" s="277" t="s">
        <v>565</v>
      </c>
      <c r="D10" s="279">
        <f t="shared" si="6"/>
        <v>403</v>
      </c>
      <c r="E10" s="279">
        <f t="shared" si="6"/>
        <v>0</v>
      </c>
      <c r="F10" s="279">
        <f t="shared" si="6"/>
        <v>5</v>
      </c>
      <c r="G10" s="279">
        <f t="shared" si="6"/>
        <v>0</v>
      </c>
      <c r="H10" s="279">
        <f t="shared" si="6"/>
        <v>303</v>
      </c>
      <c r="I10" s="279">
        <f t="shared" si="6"/>
        <v>51</v>
      </c>
      <c r="J10" s="279">
        <f t="shared" si="6"/>
        <v>43</v>
      </c>
      <c r="K10" s="279">
        <f t="shared" si="6"/>
        <v>1</v>
      </c>
      <c r="L10" s="279">
        <f t="shared" si="6"/>
        <v>0</v>
      </c>
      <c r="M10" s="279">
        <f t="shared" si="6"/>
        <v>0</v>
      </c>
      <c r="N10" s="279">
        <f t="shared" si="6"/>
        <v>0</v>
      </c>
      <c r="O10" s="279">
        <f t="shared" si="6"/>
        <v>0</v>
      </c>
      <c r="P10" s="279">
        <f t="shared" si="6"/>
        <v>0</v>
      </c>
      <c r="Q10" s="279">
        <f t="shared" si="6"/>
        <v>0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0</v>
      </c>
      <c r="X10" s="279">
        <f t="shared" si="11"/>
        <v>0</v>
      </c>
      <c r="Y10" s="279">
        <f t="shared" si="12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13"/>
        <v>238</v>
      </c>
      <c r="AU10" s="279">
        <v>0</v>
      </c>
      <c r="AV10" s="279">
        <v>0</v>
      </c>
      <c r="AW10" s="279">
        <v>0</v>
      </c>
      <c r="AX10" s="279">
        <v>238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14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17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18"/>
        <v>165</v>
      </c>
      <c r="EV10" s="279">
        <v>0</v>
      </c>
      <c r="EW10" s="279">
        <v>5</v>
      </c>
      <c r="EX10" s="279">
        <v>0</v>
      </c>
      <c r="EY10" s="279">
        <v>65</v>
      </c>
      <c r="EZ10" s="279">
        <v>51</v>
      </c>
      <c r="FA10" s="279">
        <v>43</v>
      </c>
      <c r="FB10" s="279">
        <v>1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563</v>
      </c>
      <c r="B11" s="289" t="s">
        <v>572</v>
      </c>
      <c r="C11" s="277" t="s">
        <v>573</v>
      </c>
      <c r="D11" s="279">
        <f t="shared" si="6"/>
        <v>2598</v>
      </c>
      <c r="E11" s="279">
        <f t="shared" si="6"/>
        <v>1411</v>
      </c>
      <c r="F11" s="279">
        <f t="shared" si="6"/>
        <v>9</v>
      </c>
      <c r="G11" s="279">
        <f t="shared" si="6"/>
        <v>141</v>
      </c>
      <c r="H11" s="279">
        <f t="shared" si="6"/>
        <v>473</v>
      </c>
      <c r="I11" s="279">
        <f t="shared" si="6"/>
        <v>394</v>
      </c>
      <c r="J11" s="279">
        <f t="shared" si="6"/>
        <v>66</v>
      </c>
      <c r="K11" s="279">
        <f t="shared" si="6"/>
        <v>0</v>
      </c>
      <c r="L11" s="279">
        <f t="shared" si="6"/>
        <v>91</v>
      </c>
      <c r="M11" s="279">
        <f t="shared" si="6"/>
        <v>0</v>
      </c>
      <c r="N11" s="279">
        <f t="shared" si="6"/>
        <v>13</v>
      </c>
      <c r="O11" s="279">
        <f t="shared" si="6"/>
        <v>0</v>
      </c>
      <c r="P11" s="279">
        <f t="shared" si="6"/>
        <v>0</v>
      </c>
      <c r="Q11" s="279">
        <f t="shared" si="6"/>
        <v>0</v>
      </c>
      <c r="R11" s="279">
        <f t="shared" si="6"/>
        <v>0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0</v>
      </c>
      <c r="Y11" s="279">
        <f t="shared" si="12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13"/>
        <v>0</v>
      </c>
      <c r="AU11" s="279">
        <v>0</v>
      </c>
      <c r="AV11" s="279">
        <v>0</v>
      </c>
      <c r="AW11" s="279">
        <v>0</v>
      </c>
      <c r="AX11" s="279">
        <v>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17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18"/>
        <v>2598</v>
      </c>
      <c r="EV11" s="279">
        <v>1411</v>
      </c>
      <c r="EW11" s="279">
        <v>9</v>
      </c>
      <c r="EX11" s="279">
        <v>141</v>
      </c>
      <c r="EY11" s="279">
        <v>473</v>
      </c>
      <c r="EZ11" s="279">
        <v>394</v>
      </c>
      <c r="FA11" s="279">
        <v>66</v>
      </c>
      <c r="FB11" s="279">
        <v>0</v>
      </c>
      <c r="FC11" s="279">
        <v>91</v>
      </c>
      <c r="FD11" s="279">
        <v>0</v>
      </c>
      <c r="FE11" s="279">
        <v>13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563</v>
      </c>
      <c r="B12" s="278" t="s">
        <v>574</v>
      </c>
      <c r="C12" s="277" t="s">
        <v>575</v>
      </c>
      <c r="D12" s="310">
        <f t="shared" si="6"/>
        <v>368</v>
      </c>
      <c r="E12" s="310">
        <f t="shared" si="6"/>
        <v>0</v>
      </c>
      <c r="F12" s="310">
        <f t="shared" si="6"/>
        <v>5</v>
      </c>
      <c r="G12" s="310">
        <f t="shared" si="6"/>
        <v>0</v>
      </c>
      <c r="H12" s="310">
        <f t="shared" si="6"/>
        <v>275</v>
      </c>
      <c r="I12" s="310">
        <f t="shared" si="6"/>
        <v>48</v>
      </c>
      <c r="J12" s="310">
        <f t="shared" si="6"/>
        <v>39</v>
      </c>
      <c r="K12" s="310">
        <f t="shared" si="6"/>
        <v>1</v>
      </c>
      <c r="L12" s="310">
        <f t="shared" si="6"/>
        <v>0</v>
      </c>
      <c r="M12" s="310">
        <f t="shared" si="6"/>
        <v>0</v>
      </c>
      <c r="N12" s="310">
        <f t="shared" si="6"/>
        <v>0</v>
      </c>
      <c r="O12" s="310">
        <f t="shared" si="6"/>
        <v>0</v>
      </c>
      <c r="P12" s="310">
        <f t="shared" si="6"/>
        <v>0</v>
      </c>
      <c r="Q12" s="310">
        <f t="shared" si="6"/>
        <v>0</v>
      </c>
      <c r="R12" s="310">
        <f t="shared" si="6"/>
        <v>0</v>
      </c>
      <c r="S12" s="310">
        <f t="shared" si="6"/>
        <v>0</v>
      </c>
      <c r="T12" s="310">
        <f t="shared" si="7"/>
        <v>0</v>
      </c>
      <c r="U12" s="310">
        <f t="shared" si="8"/>
        <v>0</v>
      </c>
      <c r="V12" s="310">
        <f t="shared" si="9"/>
        <v>0</v>
      </c>
      <c r="W12" s="310">
        <f t="shared" si="10"/>
        <v>0</v>
      </c>
      <c r="X12" s="310">
        <f t="shared" si="11"/>
        <v>0</v>
      </c>
      <c r="Y12" s="310">
        <f t="shared" si="12"/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552</v>
      </c>
      <c r="AK12" s="310" t="s">
        <v>552</v>
      </c>
      <c r="AL12" s="310">
        <v>0</v>
      </c>
      <c r="AM12" s="310" t="s">
        <v>552</v>
      </c>
      <c r="AN12" s="310" t="s">
        <v>552</v>
      </c>
      <c r="AO12" s="310">
        <v>0</v>
      </c>
      <c r="AP12" s="310" t="s">
        <v>552</v>
      </c>
      <c r="AQ12" s="310">
        <v>0</v>
      </c>
      <c r="AR12" s="310" t="s">
        <v>552</v>
      </c>
      <c r="AS12" s="310">
        <v>0</v>
      </c>
      <c r="AT12" s="310">
        <f t="shared" si="13"/>
        <v>215</v>
      </c>
      <c r="AU12" s="310">
        <v>0</v>
      </c>
      <c r="AV12" s="310">
        <v>0</v>
      </c>
      <c r="AW12" s="310">
        <v>0</v>
      </c>
      <c r="AX12" s="310">
        <v>215</v>
      </c>
      <c r="AY12" s="310"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552</v>
      </c>
      <c r="BF12" s="310" t="s">
        <v>552</v>
      </c>
      <c r="BG12" s="310" t="s">
        <v>552</v>
      </c>
      <c r="BH12" s="310" t="s">
        <v>552</v>
      </c>
      <c r="BI12" s="310" t="s">
        <v>552</v>
      </c>
      <c r="BJ12" s="310" t="s">
        <v>552</v>
      </c>
      <c r="BK12" s="310" t="s">
        <v>552</v>
      </c>
      <c r="BL12" s="310" t="s">
        <v>552</v>
      </c>
      <c r="BM12" s="310" t="s">
        <v>552</v>
      </c>
      <c r="BN12" s="310">
        <v>0</v>
      </c>
      <c r="BO12" s="310">
        <f t="shared" si="14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 t="s">
        <v>552</v>
      </c>
      <c r="CI12" s="310">
        <v>0</v>
      </c>
      <c r="CJ12" s="310">
        <f t="shared" si="15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552</v>
      </c>
      <c r="CX12" s="310" t="s">
        <v>552</v>
      </c>
      <c r="CY12" s="310" t="s">
        <v>552</v>
      </c>
      <c r="CZ12" s="310" t="s">
        <v>552</v>
      </c>
      <c r="DA12" s="310" t="s">
        <v>552</v>
      </c>
      <c r="DB12" s="310" t="s">
        <v>552</v>
      </c>
      <c r="DC12" s="310" t="s">
        <v>552</v>
      </c>
      <c r="DD12" s="310">
        <v>0</v>
      </c>
      <c r="DE12" s="310">
        <f t="shared" si="16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552</v>
      </c>
      <c r="DS12" s="310" t="s">
        <v>552</v>
      </c>
      <c r="DT12" s="310">
        <v>0</v>
      </c>
      <c r="DU12" s="310" t="s">
        <v>552</v>
      </c>
      <c r="DV12" s="310" t="s">
        <v>552</v>
      </c>
      <c r="DW12" s="310" t="s">
        <v>552</v>
      </c>
      <c r="DX12" s="310" t="s">
        <v>552</v>
      </c>
      <c r="DY12" s="310">
        <v>0</v>
      </c>
      <c r="DZ12" s="310">
        <f t="shared" si="17"/>
        <v>0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552</v>
      </c>
      <c r="EL12" s="310" t="s">
        <v>552</v>
      </c>
      <c r="EM12" s="310" t="s">
        <v>552</v>
      </c>
      <c r="EN12" s="310">
        <v>0</v>
      </c>
      <c r="EO12" s="310">
        <v>0</v>
      </c>
      <c r="EP12" s="310" t="s">
        <v>552</v>
      </c>
      <c r="EQ12" s="310" t="s">
        <v>552</v>
      </c>
      <c r="ER12" s="310" t="s">
        <v>552</v>
      </c>
      <c r="ES12" s="310">
        <v>0</v>
      </c>
      <c r="ET12" s="310">
        <v>0</v>
      </c>
      <c r="EU12" s="310">
        <f t="shared" si="18"/>
        <v>153</v>
      </c>
      <c r="EV12" s="310">
        <v>0</v>
      </c>
      <c r="EW12" s="310">
        <v>5</v>
      </c>
      <c r="EX12" s="310">
        <v>0</v>
      </c>
      <c r="EY12" s="310">
        <v>60</v>
      </c>
      <c r="EZ12" s="310">
        <v>48</v>
      </c>
      <c r="FA12" s="310">
        <v>39</v>
      </c>
      <c r="FB12" s="310">
        <v>1</v>
      </c>
      <c r="FC12" s="310">
        <v>0</v>
      </c>
      <c r="FD12" s="310">
        <v>0</v>
      </c>
      <c r="FE12" s="310">
        <v>0</v>
      </c>
      <c r="FF12" s="310">
        <v>0</v>
      </c>
      <c r="FG12" s="310">
        <v>0</v>
      </c>
      <c r="FH12" s="310" t="s">
        <v>552</v>
      </c>
      <c r="FI12" s="310" t="s">
        <v>552</v>
      </c>
      <c r="FJ12" s="310" t="s">
        <v>552</v>
      </c>
      <c r="FK12" s="310">
        <v>0</v>
      </c>
      <c r="FL12" s="310">
        <v>0</v>
      </c>
      <c r="FM12" s="310">
        <v>0</v>
      </c>
      <c r="FN12" s="310">
        <v>0</v>
      </c>
      <c r="FO12" s="310">
        <v>0</v>
      </c>
    </row>
    <row r="13" spans="1:171" s="282" customFormat="1" ht="12" customHeight="1">
      <c r="A13" s="277" t="s">
        <v>563</v>
      </c>
      <c r="B13" s="278" t="s">
        <v>576</v>
      </c>
      <c r="C13" s="277" t="s">
        <v>577</v>
      </c>
      <c r="D13" s="310">
        <f t="shared" si="6"/>
        <v>875</v>
      </c>
      <c r="E13" s="310">
        <f t="shared" si="6"/>
        <v>0</v>
      </c>
      <c r="F13" s="310">
        <f t="shared" si="6"/>
        <v>0</v>
      </c>
      <c r="G13" s="310">
        <f t="shared" si="6"/>
        <v>0</v>
      </c>
      <c r="H13" s="310">
        <f t="shared" si="6"/>
        <v>279</v>
      </c>
      <c r="I13" s="310">
        <f t="shared" si="6"/>
        <v>0</v>
      </c>
      <c r="J13" s="310">
        <f t="shared" si="6"/>
        <v>0</v>
      </c>
      <c r="K13" s="310">
        <f t="shared" si="6"/>
        <v>0</v>
      </c>
      <c r="L13" s="310">
        <f t="shared" si="6"/>
        <v>0</v>
      </c>
      <c r="M13" s="310">
        <f t="shared" si="6"/>
        <v>0</v>
      </c>
      <c r="N13" s="310">
        <f t="shared" si="6"/>
        <v>0</v>
      </c>
      <c r="O13" s="310">
        <f t="shared" si="6"/>
        <v>0</v>
      </c>
      <c r="P13" s="310">
        <f t="shared" si="6"/>
        <v>0</v>
      </c>
      <c r="Q13" s="310">
        <f t="shared" si="6"/>
        <v>587</v>
      </c>
      <c r="R13" s="310">
        <f t="shared" si="6"/>
        <v>0</v>
      </c>
      <c r="S13" s="310">
        <f t="shared" si="6"/>
        <v>0</v>
      </c>
      <c r="T13" s="310">
        <f t="shared" si="7"/>
        <v>0</v>
      </c>
      <c r="U13" s="310">
        <f t="shared" si="8"/>
        <v>0</v>
      </c>
      <c r="V13" s="310">
        <f t="shared" si="9"/>
        <v>0</v>
      </c>
      <c r="W13" s="310">
        <f t="shared" si="10"/>
        <v>0</v>
      </c>
      <c r="X13" s="310">
        <f t="shared" si="11"/>
        <v>9</v>
      </c>
      <c r="Y13" s="310">
        <f t="shared" si="12"/>
        <v>654</v>
      </c>
      <c r="Z13" s="310">
        <v>0</v>
      </c>
      <c r="AA13" s="310">
        <v>0</v>
      </c>
      <c r="AB13" s="310">
        <v>0</v>
      </c>
      <c r="AC13" s="310">
        <v>67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>
        <v>587</v>
      </c>
      <c r="AM13" s="310" t="s">
        <v>552</v>
      </c>
      <c r="AN13" s="310" t="s">
        <v>552</v>
      </c>
      <c r="AO13" s="310">
        <v>0</v>
      </c>
      <c r="AP13" s="310" t="s">
        <v>552</v>
      </c>
      <c r="AQ13" s="310">
        <v>0</v>
      </c>
      <c r="AR13" s="310" t="s">
        <v>552</v>
      </c>
      <c r="AS13" s="310">
        <v>0</v>
      </c>
      <c r="AT13" s="310">
        <f t="shared" si="13"/>
        <v>212</v>
      </c>
      <c r="AU13" s="310">
        <v>0</v>
      </c>
      <c r="AV13" s="310">
        <v>0</v>
      </c>
      <c r="AW13" s="310">
        <v>0</v>
      </c>
      <c r="AX13" s="310">
        <v>212</v>
      </c>
      <c r="AY13" s="310"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 t="s">
        <v>552</v>
      </c>
      <c r="BF13" s="310" t="s">
        <v>552</v>
      </c>
      <c r="BG13" s="310" t="s">
        <v>552</v>
      </c>
      <c r="BH13" s="310" t="s">
        <v>552</v>
      </c>
      <c r="BI13" s="310" t="s">
        <v>552</v>
      </c>
      <c r="BJ13" s="310" t="s">
        <v>552</v>
      </c>
      <c r="BK13" s="310" t="s">
        <v>552</v>
      </c>
      <c r="BL13" s="310" t="s">
        <v>552</v>
      </c>
      <c r="BM13" s="310" t="s">
        <v>552</v>
      </c>
      <c r="BN13" s="310">
        <v>0</v>
      </c>
      <c r="BO13" s="310">
        <f t="shared" si="14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 t="s">
        <v>552</v>
      </c>
      <c r="CI13" s="310">
        <v>0</v>
      </c>
      <c r="CJ13" s="310">
        <f t="shared" si="15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552</v>
      </c>
      <c r="CX13" s="310" t="s">
        <v>552</v>
      </c>
      <c r="CY13" s="310" t="s">
        <v>552</v>
      </c>
      <c r="CZ13" s="310" t="s">
        <v>552</v>
      </c>
      <c r="DA13" s="310" t="s">
        <v>552</v>
      </c>
      <c r="DB13" s="310" t="s">
        <v>552</v>
      </c>
      <c r="DC13" s="310" t="s">
        <v>552</v>
      </c>
      <c r="DD13" s="310">
        <v>0</v>
      </c>
      <c r="DE13" s="310">
        <f t="shared" si="16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552</v>
      </c>
      <c r="DS13" s="310" t="s">
        <v>552</v>
      </c>
      <c r="DT13" s="310">
        <v>0</v>
      </c>
      <c r="DU13" s="310" t="s">
        <v>552</v>
      </c>
      <c r="DV13" s="310" t="s">
        <v>552</v>
      </c>
      <c r="DW13" s="310" t="s">
        <v>552</v>
      </c>
      <c r="DX13" s="310" t="s">
        <v>552</v>
      </c>
      <c r="DY13" s="310">
        <v>0</v>
      </c>
      <c r="DZ13" s="310">
        <f t="shared" si="17"/>
        <v>0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v>0</v>
      </c>
      <c r="EI13" s="310">
        <v>0</v>
      </c>
      <c r="EJ13" s="310">
        <v>0</v>
      </c>
      <c r="EK13" s="310" t="s">
        <v>552</v>
      </c>
      <c r="EL13" s="310" t="s">
        <v>552</v>
      </c>
      <c r="EM13" s="310" t="s">
        <v>552</v>
      </c>
      <c r="EN13" s="310">
        <v>0</v>
      </c>
      <c r="EO13" s="310">
        <v>0</v>
      </c>
      <c r="EP13" s="310" t="s">
        <v>552</v>
      </c>
      <c r="EQ13" s="310" t="s">
        <v>552</v>
      </c>
      <c r="ER13" s="310" t="s">
        <v>552</v>
      </c>
      <c r="ES13" s="310">
        <v>0</v>
      </c>
      <c r="ET13" s="310">
        <v>0</v>
      </c>
      <c r="EU13" s="310">
        <f t="shared" si="18"/>
        <v>9</v>
      </c>
      <c r="EV13" s="310">
        <v>0</v>
      </c>
      <c r="EW13" s="310">
        <v>0</v>
      </c>
      <c r="EX13" s="310">
        <v>0</v>
      </c>
      <c r="EY13" s="310">
        <v>0</v>
      </c>
      <c r="EZ13" s="310">
        <v>0</v>
      </c>
      <c r="FA13" s="310">
        <v>0</v>
      </c>
      <c r="FB13" s="310">
        <v>0</v>
      </c>
      <c r="FC13" s="310">
        <v>0</v>
      </c>
      <c r="FD13" s="310">
        <v>0</v>
      </c>
      <c r="FE13" s="310">
        <v>0</v>
      </c>
      <c r="FF13" s="310">
        <v>0</v>
      </c>
      <c r="FG13" s="310">
        <v>0</v>
      </c>
      <c r="FH13" s="310" t="s">
        <v>552</v>
      </c>
      <c r="FI13" s="310" t="s">
        <v>552</v>
      </c>
      <c r="FJ13" s="310" t="s">
        <v>552</v>
      </c>
      <c r="FK13" s="310">
        <v>0</v>
      </c>
      <c r="FL13" s="310">
        <v>0</v>
      </c>
      <c r="FM13" s="310">
        <v>0</v>
      </c>
      <c r="FN13" s="310">
        <v>0</v>
      </c>
      <c r="FO13" s="310">
        <v>9</v>
      </c>
    </row>
    <row r="14" spans="1:171" s="282" customFormat="1" ht="12" customHeight="1">
      <c r="A14" s="277" t="s">
        <v>563</v>
      </c>
      <c r="B14" s="278" t="s">
        <v>578</v>
      </c>
      <c r="C14" s="277" t="s">
        <v>579</v>
      </c>
      <c r="D14" s="310">
        <f t="shared" si="6"/>
        <v>247</v>
      </c>
      <c r="E14" s="310">
        <f t="shared" si="6"/>
        <v>0</v>
      </c>
      <c r="F14" s="310">
        <f t="shared" si="6"/>
        <v>0</v>
      </c>
      <c r="G14" s="310">
        <f t="shared" si="6"/>
        <v>0</v>
      </c>
      <c r="H14" s="310">
        <f t="shared" si="6"/>
        <v>247</v>
      </c>
      <c r="I14" s="310">
        <f t="shared" si="6"/>
        <v>0</v>
      </c>
      <c r="J14" s="310">
        <f t="shared" si="6"/>
        <v>0</v>
      </c>
      <c r="K14" s="310">
        <f t="shared" si="6"/>
        <v>0</v>
      </c>
      <c r="L14" s="310">
        <f t="shared" si="6"/>
        <v>0</v>
      </c>
      <c r="M14" s="310">
        <f t="shared" si="6"/>
        <v>0</v>
      </c>
      <c r="N14" s="310">
        <f t="shared" si="6"/>
        <v>0</v>
      </c>
      <c r="O14" s="310">
        <f t="shared" si="6"/>
        <v>0</v>
      </c>
      <c r="P14" s="310">
        <f t="shared" si="6"/>
        <v>0</v>
      </c>
      <c r="Q14" s="310">
        <f t="shared" si="6"/>
        <v>0</v>
      </c>
      <c r="R14" s="310">
        <f t="shared" si="6"/>
        <v>0</v>
      </c>
      <c r="S14" s="310">
        <f t="shared" si="6"/>
        <v>0</v>
      </c>
      <c r="T14" s="310">
        <f t="shared" si="7"/>
        <v>0</v>
      </c>
      <c r="U14" s="310">
        <f t="shared" si="8"/>
        <v>0</v>
      </c>
      <c r="V14" s="310">
        <f t="shared" si="9"/>
        <v>0</v>
      </c>
      <c r="W14" s="310">
        <f t="shared" si="10"/>
        <v>0</v>
      </c>
      <c r="X14" s="310">
        <f t="shared" si="11"/>
        <v>0</v>
      </c>
      <c r="Y14" s="310">
        <f t="shared" si="12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>
        <v>0</v>
      </c>
      <c r="AM14" s="310" t="s">
        <v>552</v>
      </c>
      <c r="AN14" s="310" t="s">
        <v>552</v>
      </c>
      <c r="AO14" s="310">
        <v>0</v>
      </c>
      <c r="AP14" s="310" t="s">
        <v>552</v>
      </c>
      <c r="AQ14" s="310">
        <v>0</v>
      </c>
      <c r="AR14" s="310" t="s">
        <v>552</v>
      </c>
      <c r="AS14" s="310">
        <v>0</v>
      </c>
      <c r="AT14" s="310">
        <f t="shared" si="13"/>
        <v>247</v>
      </c>
      <c r="AU14" s="310">
        <v>0</v>
      </c>
      <c r="AV14" s="310">
        <v>0</v>
      </c>
      <c r="AW14" s="310">
        <v>0</v>
      </c>
      <c r="AX14" s="310">
        <v>247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552</v>
      </c>
      <c r="BF14" s="310" t="s">
        <v>552</v>
      </c>
      <c r="BG14" s="310" t="s">
        <v>552</v>
      </c>
      <c r="BH14" s="310" t="s">
        <v>552</v>
      </c>
      <c r="BI14" s="310" t="s">
        <v>552</v>
      </c>
      <c r="BJ14" s="310" t="s">
        <v>552</v>
      </c>
      <c r="BK14" s="310" t="s">
        <v>552</v>
      </c>
      <c r="BL14" s="310" t="s">
        <v>552</v>
      </c>
      <c r="BM14" s="310" t="s">
        <v>552</v>
      </c>
      <c r="BN14" s="310">
        <v>0</v>
      </c>
      <c r="BO14" s="310">
        <f t="shared" si="14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 t="s">
        <v>552</v>
      </c>
      <c r="CI14" s="310">
        <v>0</v>
      </c>
      <c r="CJ14" s="310">
        <f t="shared" si="15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552</v>
      </c>
      <c r="CX14" s="310" t="s">
        <v>552</v>
      </c>
      <c r="CY14" s="310" t="s">
        <v>552</v>
      </c>
      <c r="CZ14" s="310" t="s">
        <v>552</v>
      </c>
      <c r="DA14" s="310" t="s">
        <v>552</v>
      </c>
      <c r="DB14" s="310" t="s">
        <v>552</v>
      </c>
      <c r="DC14" s="310" t="s">
        <v>552</v>
      </c>
      <c r="DD14" s="310">
        <v>0</v>
      </c>
      <c r="DE14" s="310">
        <f t="shared" si="16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552</v>
      </c>
      <c r="DS14" s="310" t="s">
        <v>552</v>
      </c>
      <c r="DT14" s="310">
        <v>0</v>
      </c>
      <c r="DU14" s="310" t="s">
        <v>552</v>
      </c>
      <c r="DV14" s="310" t="s">
        <v>552</v>
      </c>
      <c r="DW14" s="310" t="s">
        <v>552</v>
      </c>
      <c r="DX14" s="310" t="s">
        <v>552</v>
      </c>
      <c r="DY14" s="310">
        <v>0</v>
      </c>
      <c r="DZ14" s="310">
        <f t="shared" si="17"/>
        <v>0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552</v>
      </c>
      <c r="EL14" s="310" t="s">
        <v>552</v>
      </c>
      <c r="EM14" s="310" t="s">
        <v>552</v>
      </c>
      <c r="EN14" s="310">
        <v>0</v>
      </c>
      <c r="EO14" s="310">
        <v>0</v>
      </c>
      <c r="EP14" s="310" t="s">
        <v>552</v>
      </c>
      <c r="EQ14" s="310" t="s">
        <v>552</v>
      </c>
      <c r="ER14" s="310" t="s">
        <v>552</v>
      </c>
      <c r="ES14" s="310">
        <v>0</v>
      </c>
      <c r="ET14" s="310">
        <v>0</v>
      </c>
      <c r="EU14" s="310">
        <f t="shared" si="18"/>
        <v>0</v>
      </c>
      <c r="EV14" s="310">
        <v>0</v>
      </c>
      <c r="EW14" s="310">
        <v>0</v>
      </c>
      <c r="EX14" s="310">
        <v>0</v>
      </c>
      <c r="EY14" s="310">
        <v>0</v>
      </c>
      <c r="EZ14" s="310">
        <v>0</v>
      </c>
      <c r="FA14" s="310">
        <v>0</v>
      </c>
      <c r="FB14" s="310">
        <v>0</v>
      </c>
      <c r="FC14" s="310">
        <v>0</v>
      </c>
      <c r="FD14" s="310">
        <v>0</v>
      </c>
      <c r="FE14" s="310">
        <v>0</v>
      </c>
      <c r="FF14" s="310">
        <v>0</v>
      </c>
      <c r="FG14" s="310">
        <v>0</v>
      </c>
      <c r="FH14" s="310" t="s">
        <v>552</v>
      </c>
      <c r="FI14" s="310" t="s">
        <v>552</v>
      </c>
      <c r="FJ14" s="310" t="s">
        <v>552</v>
      </c>
      <c r="FK14" s="310">
        <v>0</v>
      </c>
      <c r="FL14" s="310">
        <v>0</v>
      </c>
      <c r="FM14" s="310">
        <v>0</v>
      </c>
      <c r="FN14" s="310">
        <v>0</v>
      </c>
      <c r="FO14" s="310">
        <v>0</v>
      </c>
    </row>
    <row r="15" spans="1:171" s="282" customFormat="1" ht="12" customHeight="1">
      <c r="A15" s="277" t="s">
        <v>563</v>
      </c>
      <c r="B15" s="278" t="s">
        <v>580</v>
      </c>
      <c r="C15" s="277" t="s">
        <v>581</v>
      </c>
      <c r="D15" s="310">
        <f t="shared" si="6"/>
        <v>3444</v>
      </c>
      <c r="E15" s="310">
        <f t="shared" si="6"/>
        <v>1894</v>
      </c>
      <c r="F15" s="310">
        <f t="shared" si="6"/>
        <v>6</v>
      </c>
      <c r="G15" s="310">
        <f t="shared" si="6"/>
        <v>0</v>
      </c>
      <c r="H15" s="310">
        <f t="shared" si="6"/>
        <v>433</v>
      </c>
      <c r="I15" s="310">
        <f t="shared" si="6"/>
        <v>202</v>
      </c>
      <c r="J15" s="310">
        <f t="shared" si="6"/>
        <v>50</v>
      </c>
      <c r="K15" s="310">
        <f t="shared" si="6"/>
        <v>9</v>
      </c>
      <c r="L15" s="310">
        <f t="shared" si="6"/>
        <v>69</v>
      </c>
      <c r="M15" s="310">
        <f t="shared" si="6"/>
        <v>0</v>
      </c>
      <c r="N15" s="310">
        <f t="shared" si="6"/>
        <v>4</v>
      </c>
      <c r="O15" s="310">
        <f t="shared" si="6"/>
        <v>0</v>
      </c>
      <c r="P15" s="310">
        <f t="shared" si="6"/>
        <v>0</v>
      </c>
      <c r="Q15" s="310">
        <f t="shared" si="6"/>
        <v>735</v>
      </c>
      <c r="R15" s="310">
        <f t="shared" si="6"/>
        <v>0</v>
      </c>
      <c r="S15" s="310">
        <f t="shared" si="6"/>
        <v>0</v>
      </c>
      <c r="T15" s="310">
        <f t="shared" si="7"/>
        <v>0</v>
      </c>
      <c r="U15" s="310">
        <f t="shared" si="8"/>
        <v>0</v>
      </c>
      <c r="V15" s="310">
        <f t="shared" si="9"/>
        <v>0</v>
      </c>
      <c r="W15" s="310">
        <f t="shared" si="10"/>
        <v>0</v>
      </c>
      <c r="X15" s="310">
        <f t="shared" si="11"/>
        <v>42</v>
      </c>
      <c r="Y15" s="310">
        <f t="shared" si="12"/>
        <v>1112</v>
      </c>
      <c r="Z15" s="310">
        <v>0</v>
      </c>
      <c r="AA15" s="310">
        <v>0</v>
      </c>
      <c r="AB15" s="310">
        <v>0</v>
      </c>
      <c r="AC15" s="310">
        <v>354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>
        <v>735</v>
      </c>
      <c r="AM15" s="310" t="s">
        <v>552</v>
      </c>
      <c r="AN15" s="310" t="s">
        <v>552</v>
      </c>
      <c r="AO15" s="310">
        <v>0</v>
      </c>
      <c r="AP15" s="310" t="s">
        <v>552</v>
      </c>
      <c r="AQ15" s="310">
        <v>0</v>
      </c>
      <c r="AR15" s="310" t="s">
        <v>552</v>
      </c>
      <c r="AS15" s="310">
        <v>23</v>
      </c>
      <c r="AT15" s="310">
        <f t="shared" si="13"/>
        <v>15</v>
      </c>
      <c r="AU15" s="310">
        <v>0</v>
      </c>
      <c r="AV15" s="310">
        <v>0</v>
      </c>
      <c r="AW15" s="310">
        <v>0</v>
      </c>
      <c r="AX15" s="310">
        <v>15</v>
      </c>
      <c r="AY15" s="310"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 t="s">
        <v>552</v>
      </c>
      <c r="BF15" s="310" t="s">
        <v>552</v>
      </c>
      <c r="BG15" s="310" t="s">
        <v>552</v>
      </c>
      <c r="BH15" s="310" t="s">
        <v>552</v>
      </c>
      <c r="BI15" s="310" t="s">
        <v>552</v>
      </c>
      <c r="BJ15" s="310" t="s">
        <v>552</v>
      </c>
      <c r="BK15" s="310" t="s">
        <v>552</v>
      </c>
      <c r="BL15" s="310" t="s">
        <v>552</v>
      </c>
      <c r="BM15" s="310" t="s">
        <v>552</v>
      </c>
      <c r="BN15" s="310">
        <v>0</v>
      </c>
      <c r="BO15" s="310">
        <f t="shared" si="14"/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 t="s">
        <v>552</v>
      </c>
      <c r="CI15" s="310">
        <v>0</v>
      </c>
      <c r="CJ15" s="310">
        <f t="shared" si="15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552</v>
      </c>
      <c r="CX15" s="310" t="s">
        <v>552</v>
      </c>
      <c r="CY15" s="310" t="s">
        <v>552</v>
      </c>
      <c r="CZ15" s="310" t="s">
        <v>552</v>
      </c>
      <c r="DA15" s="310" t="s">
        <v>552</v>
      </c>
      <c r="DB15" s="310" t="s">
        <v>552</v>
      </c>
      <c r="DC15" s="310" t="s">
        <v>552</v>
      </c>
      <c r="DD15" s="310">
        <v>0</v>
      </c>
      <c r="DE15" s="310">
        <f t="shared" si="16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552</v>
      </c>
      <c r="DS15" s="310" t="s">
        <v>552</v>
      </c>
      <c r="DT15" s="310">
        <v>0</v>
      </c>
      <c r="DU15" s="310" t="s">
        <v>552</v>
      </c>
      <c r="DV15" s="310" t="s">
        <v>552</v>
      </c>
      <c r="DW15" s="310" t="s">
        <v>552</v>
      </c>
      <c r="DX15" s="310" t="s">
        <v>552</v>
      </c>
      <c r="DY15" s="310">
        <v>0</v>
      </c>
      <c r="DZ15" s="310">
        <f t="shared" si="17"/>
        <v>0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552</v>
      </c>
      <c r="EL15" s="310" t="s">
        <v>552</v>
      </c>
      <c r="EM15" s="310" t="s">
        <v>552</v>
      </c>
      <c r="EN15" s="310">
        <v>0</v>
      </c>
      <c r="EO15" s="310">
        <v>0</v>
      </c>
      <c r="EP15" s="310" t="s">
        <v>552</v>
      </c>
      <c r="EQ15" s="310" t="s">
        <v>552</v>
      </c>
      <c r="ER15" s="310" t="s">
        <v>552</v>
      </c>
      <c r="ES15" s="310">
        <v>0</v>
      </c>
      <c r="ET15" s="310">
        <v>0</v>
      </c>
      <c r="EU15" s="310">
        <f t="shared" si="18"/>
        <v>2317</v>
      </c>
      <c r="EV15" s="310">
        <v>1894</v>
      </c>
      <c r="EW15" s="310">
        <v>6</v>
      </c>
      <c r="EX15" s="310">
        <v>0</v>
      </c>
      <c r="EY15" s="310">
        <v>64</v>
      </c>
      <c r="EZ15" s="310">
        <v>202</v>
      </c>
      <c r="FA15" s="310">
        <v>50</v>
      </c>
      <c r="FB15" s="310">
        <v>9</v>
      </c>
      <c r="FC15" s="310">
        <v>69</v>
      </c>
      <c r="FD15" s="310">
        <v>0</v>
      </c>
      <c r="FE15" s="310">
        <v>4</v>
      </c>
      <c r="FF15" s="310">
        <v>0</v>
      </c>
      <c r="FG15" s="310">
        <v>0</v>
      </c>
      <c r="FH15" s="310" t="s">
        <v>552</v>
      </c>
      <c r="FI15" s="310" t="s">
        <v>552</v>
      </c>
      <c r="FJ15" s="310" t="s">
        <v>552</v>
      </c>
      <c r="FK15" s="310">
        <v>0</v>
      </c>
      <c r="FL15" s="310">
        <v>0</v>
      </c>
      <c r="FM15" s="310">
        <v>0</v>
      </c>
      <c r="FN15" s="310">
        <v>0</v>
      </c>
      <c r="FO15" s="310">
        <v>19</v>
      </c>
    </row>
    <row r="16" spans="1:171" s="282" customFormat="1" ht="12" customHeight="1">
      <c r="A16" s="277" t="s">
        <v>563</v>
      </c>
      <c r="B16" s="278" t="s">
        <v>566</v>
      </c>
      <c r="C16" s="277" t="s">
        <v>582</v>
      </c>
      <c r="D16" s="310">
        <f t="shared" si="6"/>
        <v>1215</v>
      </c>
      <c r="E16" s="310">
        <f t="shared" si="6"/>
        <v>0</v>
      </c>
      <c r="F16" s="310">
        <f t="shared" si="6"/>
        <v>0</v>
      </c>
      <c r="G16" s="310">
        <f t="shared" si="6"/>
        <v>0</v>
      </c>
      <c r="H16" s="310">
        <f t="shared" si="6"/>
        <v>396</v>
      </c>
      <c r="I16" s="310">
        <f t="shared" si="6"/>
        <v>33</v>
      </c>
      <c r="J16" s="310">
        <f t="shared" si="6"/>
        <v>61</v>
      </c>
      <c r="K16" s="310">
        <f t="shared" si="6"/>
        <v>1</v>
      </c>
      <c r="L16" s="310">
        <f t="shared" si="6"/>
        <v>39</v>
      </c>
      <c r="M16" s="310">
        <f t="shared" si="6"/>
        <v>0</v>
      </c>
      <c r="N16" s="310">
        <f t="shared" si="6"/>
        <v>0</v>
      </c>
      <c r="O16" s="310">
        <f t="shared" si="6"/>
        <v>0</v>
      </c>
      <c r="P16" s="310">
        <f t="shared" si="6"/>
        <v>0</v>
      </c>
      <c r="Q16" s="310">
        <f t="shared" si="6"/>
        <v>608</v>
      </c>
      <c r="R16" s="310">
        <f t="shared" si="6"/>
        <v>0</v>
      </c>
      <c r="S16" s="310">
        <f t="shared" si="6"/>
        <v>0</v>
      </c>
      <c r="T16" s="310">
        <f t="shared" si="7"/>
        <v>0</v>
      </c>
      <c r="U16" s="310">
        <f t="shared" si="8"/>
        <v>0</v>
      </c>
      <c r="V16" s="310">
        <f t="shared" si="9"/>
        <v>0</v>
      </c>
      <c r="W16" s="310">
        <f t="shared" si="10"/>
        <v>0</v>
      </c>
      <c r="X16" s="310">
        <f t="shared" si="11"/>
        <v>77</v>
      </c>
      <c r="Y16" s="310">
        <f t="shared" si="12"/>
        <v>772</v>
      </c>
      <c r="Z16" s="310">
        <v>0</v>
      </c>
      <c r="AA16" s="310">
        <v>0</v>
      </c>
      <c r="AB16" s="310">
        <v>0</v>
      </c>
      <c r="AC16" s="310">
        <v>30</v>
      </c>
      <c r="AD16" s="310">
        <v>33</v>
      </c>
      <c r="AE16" s="310">
        <v>61</v>
      </c>
      <c r="AF16" s="310">
        <v>1</v>
      </c>
      <c r="AG16" s="310">
        <v>39</v>
      </c>
      <c r="AH16" s="310">
        <v>0</v>
      </c>
      <c r="AI16" s="310">
        <v>0</v>
      </c>
      <c r="AJ16" s="310" t="s">
        <v>552</v>
      </c>
      <c r="AK16" s="310" t="s">
        <v>552</v>
      </c>
      <c r="AL16" s="310">
        <v>608</v>
      </c>
      <c r="AM16" s="310" t="s">
        <v>552</v>
      </c>
      <c r="AN16" s="310" t="s">
        <v>552</v>
      </c>
      <c r="AO16" s="310">
        <v>0</v>
      </c>
      <c r="AP16" s="310" t="s">
        <v>552</v>
      </c>
      <c r="AQ16" s="310">
        <v>0</v>
      </c>
      <c r="AR16" s="310" t="s">
        <v>552</v>
      </c>
      <c r="AS16" s="310">
        <v>0</v>
      </c>
      <c r="AT16" s="310">
        <f t="shared" si="13"/>
        <v>423</v>
      </c>
      <c r="AU16" s="310">
        <v>0</v>
      </c>
      <c r="AV16" s="310">
        <v>0</v>
      </c>
      <c r="AW16" s="310">
        <v>0</v>
      </c>
      <c r="AX16" s="310">
        <v>366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552</v>
      </c>
      <c r="BF16" s="310" t="s">
        <v>552</v>
      </c>
      <c r="BG16" s="310" t="s">
        <v>552</v>
      </c>
      <c r="BH16" s="310" t="s">
        <v>552</v>
      </c>
      <c r="BI16" s="310" t="s">
        <v>552</v>
      </c>
      <c r="BJ16" s="310" t="s">
        <v>552</v>
      </c>
      <c r="BK16" s="310" t="s">
        <v>552</v>
      </c>
      <c r="BL16" s="310" t="s">
        <v>552</v>
      </c>
      <c r="BM16" s="310" t="s">
        <v>552</v>
      </c>
      <c r="BN16" s="310">
        <v>57</v>
      </c>
      <c r="BO16" s="310">
        <f t="shared" si="14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 t="s">
        <v>552</v>
      </c>
      <c r="CI16" s="310">
        <v>0</v>
      </c>
      <c r="CJ16" s="310">
        <f t="shared" si="15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552</v>
      </c>
      <c r="CX16" s="310" t="s">
        <v>552</v>
      </c>
      <c r="CY16" s="310" t="s">
        <v>552</v>
      </c>
      <c r="CZ16" s="310" t="s">
        <v>552</v>
      </c>
      <c r="DA16" s="310" t="s">
        <v>552</v>
      </c>
      <c r="DB16" s="310" t="s">
        <v>552</v>
      </c>
      <c r="DC16" s="310" t="s">
        <v>552</v>
      </c>
      <c r="DD16" s="310">
        <v>0</v>
      </c>
      <c r="DE16" s="310">
        <f t="shared" si="16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552</v>
      </c>
      <c r="DS16" s="310" t="s">
        <v>552</v>
      </c>
      <c r="DT16" s="310">
        <v>0</v>
      </c>
      <c r="DU16" s="310" t="s">
        <v>552</v>
      </c>
      <c r="DV16" s="310" t="s">
        <v>552</v>
      </c>
      <c r="DW16" s="310" t="s">
        <v>552</v>
      </c>
      <c r="DX16" s="310" t="s">
        <v>552</v>
      </c>
      <c r="DY16" s="310">
        <v>0</v>
      </c>
      <c r="DZ16" s="310">
        <f t="shared" si="17"/>
        <v>0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552</v>
      </c>
      <c r="EL16" s="310" t="s">
        <v>552</v>
      </c>
      <c r="EM16" s="310" t="s">
        <v>552</v>
      </c>
      <c r="EN16" s="310">
        <v>0</v>
      </c>
      <c r="EO16" s="310">
        <v>0</v>
      </c>
      <c r="EP16" s="310" t="s">
        <v>552</v>
      </c>
      <c r="EQ16" s="310" t="s">
        <v>552</v>
      </c>
      <c r="ER16" s="310" t="s">
        <v>552</v>
      </c>
      <c r="ES16" s="310">
        <v>0</v>
      </c>
      <c r="ET16" s="310">
        <v>0</v>
      </c>
      <c r="EU16" s="310">
        <f t="shared" si="18"/>
        <v>20</v>
      </c>
      <c r="EV16" s="310">
        <v>0</v>
      </c>
      <c r="EW16" s="310">
        <v>0</v>
      </c>
      <c r="EX16" s="310">
        <v>0</v>
      </c>
      <c r="EY16" s="310">
        <v>0</v>
      </c>
      <c r="EZ16" s="310">
        <v>0</v>
      </c>
      <c r="FA16" s="310">
        <v>0</v>
      </c>
      <c r="FB16" s="310">
        <v>0</v>
      </c>
      <c r="FC16" s="310">
        <v>0</v>
      </c>
      <c r="FD16" s="310">
        <v>0</v>
      </c>
      <c r="FE16" s="310">
        <v>0</v>
      </c>
      <c r="FF16" s="310">
        <v>0</v>
      </c>
      <c r="FG16" s="310">
        <v>0</v>
      </c>
      <c r="FH16" s="310" t="s">
        <v>552</v>
      </c>
      <c r="FI16" s="310" t="s">
        <v>552</v>
      </c>
      <c r="FJ16" s="310" t="s">
        <v>552</v>
      </c>
      <c r="FK16" s="310">
        <v>0</v>
      </c>
      <c r="FL16" s="310">
        <v>0</v>
      </c>
      <c r="FM16" s="310">
        <v>0</v>
      </c>
      <c r="FN16" s="310">
        <v>0</v>
      </c>
      <c r="FO16" s="310">
        <v>20</v>
      </c>
    </row>
    <row r="17" spans="1:171" s="282" customFormat="1" ht="12" customHeight="1">
      <c r="A17" s="277" t="s">
        <v>563</v>
      </c>
      <c r="B17" s="278" t="s">
        <v>583</v>
      </c>
      <c r="C17" s="277" t="s">
        <v>584</v>
      </c>
      <c r="D17" s="310">
        <f t="shared" si="6"/>
        <v>6083</v>
      </c>
      <c r="E17" s="310">
        <f t="shared" si="6"/>
        <v>3684</v>
      </c>
      <c r="F17" s="310">
        <f t="shared" si="6"/>
        <v>10</v>
      </c>
      <c r="G17" s="310">
        <f t="shared" si="6"/>
        <v>49</v>
      </c>
      <c r="H17" s="310">
        <f t="shared" si="6"/>
        <v>532</v>
      </c>
      <c r="I17" s="310">
        <f t="shared" si="6"/>
        <v>745</v>
      </c>
      <c r="J17" s="310">
        <f t="shared" si="6"/>
        <v>280</v>
      </c>
      <c r="K17" s="310">
        <f t="shared" si="6"/>
        <v>0</v>
      </c>
      <c r="L17" s="310">
        <f t="shared" si="6"/>
        <v>266</v>
      </c>
      <c r="M17" s="310">
        <f t="shared" si="6"/>
        <v>0</v>
      </c>
      <c r="N17" s="310">
        <f t="shared" si="6"/>
        <v>4</v>
      </c>
      <c r="O17" s="310">
        <f t="shared" si="6"/>
        <v>458</v>
      </c>
      <c r="P17" s="310">
        <f t="shared" si="6"/>
        <v>0</v>
      </c>
      <c r="Q17" s="310">
        <f t="shared" si="6"/>
        <v>0</v>
      </c>
      <c r="R17" s="310">
        <f t="shared" si="6"/>
        <v>0</v>
      </c>
      <c r="S17" s="310">
        <f t="shared" si="6"/>
        <v>0</v>
      </c>
      <c r="T17" s="310">
        <f t="shared" si="7"/>
        <v>0</v>
      </c>
      <c r="U17" s="310">
        <f t="shared" si="8"/>
        <v>0</v>
      </c>
      <c r="V17" s="310">
        <f t="shared" si="9"/>
        <v>0</v>
      </c>
      <c r="W17" s="310">
        <f t="shared" si="10"/>
        <v>0</v>
      </c>
      <c r="X17" s="310">
        <f t="shared" si="11"/>
        <v>55</v>
      </c>
      <c r="Y17" s="310">
        <f t="shared" si="12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>
        <v>0</v>
      </c>
      <c r="AM17" s="310" t="s">
        <v>552</v>
      </c>
      <c r="AN17" s="310" t="s">
        <v>552</v>
      </c>
      <c r="AO17" s="310">
        <v>0</v>
      </c>
      <c r="AP17" s="310" t="s">
        <v>552</v>
      </c>
      <c r="AQ17" s="310">
        <v>0</v>
      </c>
      <c r="AR17" s="310" t="s">
        <v>552</v>
      </c>
      <c r="AS17" s="310">
        <v>0</v>
      </c>
      <c r="AT17" s="310">
        <f t="shared" si="13"/>
        <v>116</v>
      </c>
      <c r="AU17" s="310">
        <v>0</v>
      </c>
      <c r="AV17" s="310">
        <v>0</v>
      </c>
      <c r="AW17" s="310">
        <v>0</v>
      </c>
      <c r="AX17" s="310">
        <v>116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552</v>
      </c>
      <c r="BF17" s="310" t="s">
        <v>552</v>
      </c>
      <c r="BG17" s="310" t="s">
        <v>552</v>
      </c>
      <c r="BH17" s="310" t="s">
        <v>552</v>
      </c>
      <c r="BI17" s="310" t="s">
        <v>552</v>
      </c>
      <c r="BJ17" s="310" t="s">
        <v>552</v>
      </c>
      <c r="BK17" s="310" t="s">
        <v>552</v>
      </c>
      <c r="BL17" s="310" t="s">
        <v>552</v>
      </c>
      <c r="BM17" s="310" t="s">
        <v>552</v>
      </c>
      <c r="BN17" s="310">
        <v>0</v>
      </c>
      <c r="BO17" s="310">
        <f t="shared" si="14"/>
        <v>458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458</v>
      </c>
      <c r="CA17" s="310">
        <v>0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 t="s">
        <v>552</v>
      </c>
      <c r="CI17" s="310">
        <v>0</v>
      </c>
      <c r="CJ17" s="310">
        <f t="shared" si="15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552</v>
      </c>
      <c r="CX17" s="310" t="s">
        <v>552</v>
      </c>
      <c r="CY17" s="310" t="s">
        <v>552</v>
      </c>
      <c r="CZ17" s="310" t="s">
        <v>552</v>
      </c>
      <c r="DA17" s="310" t="s">
        <v>552</v>
      </c>
      <c r="DB17" s="310" t="s">
        <v>552</v>
      </c>
      <c r="DC17" s="310" t="s">
        <v>552</v>
      </c>
      <c r="DD17" s="310">
        <v>0</v>
      </c>
      <c r="DE17" s="310">
        <f t="shared" si="16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552</v>
      </c>
      <c r="DS17" s="310" t="s">
        <v>552</v>
      </c>
      <c r="DT17" s="310">
        <v>0</v>
      </c>
      <c r="DU17" s="310" t="s">
        <v>552</v>
      </c>
      <c r="DV17" s="310" t="s">
        <v>552</v>
      </c>
      <c r="DW17" s="310" t="s">
        <v>552</v>
      </c>
      <c r="DX17" s="310" t="s">
        <v>552</v>
      </c>
      <c r="DY17" s="310">
        <v>0</v>
      </c>
      <c r="DZ17" s="310">
        <f t="shared" si="17"/>
        <v>0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552</v>
      </c>
      <c r="EL17" s="310" t="s">
        <v>552</v>
      </c>
      <c r="EM17" s="310" t="s">
        <v>552</v>
      </c>
      <c r="EN17" s="310">
        <v>0</v>
      </c>
      <c r="EO17" s="310">
        <v>0</v>
      </c>
      <c r="EP17" s="310" t="s">
        <v>552</v>
      </c>
      <c r="EQ17" s="310" t="s">
        <v>552</v>
      </c>
      <c r="ER17" s="310" t="s">
        <v>552</v>
      </c>
      <c r="ES17" s="310">
        <v>0</v>
      </c>
      <c r="ET17" s="310">
        <v>0</v>
      </c>
      <c r="EU17" s="310">
        <f t="shared" si="18"/>
        <v>5509</v>
      </c>
      <c r="EV17" s="310">
        <v>3684</v>
      </c>
      <c r="EW17" s="310">
        <v>10</v>
      </c>
      <c r="EX17" s="310">
        <v>49</v>
      </c>
      <c r="EY17" s="310">
        <v>416</v>
      </c>
      <c r="EZ17" s="310">
        <v>745</v>
      </c>
      <c r="FA17" s="310">
        <v>280</v>
      </c>
      <c r="FB17" s="310">
        <v>0</v>
      </c>
      <c r="FC17" s="310">
        <v>266</v>
      </c>
      <c r="FD17" s="310">
        <v>0</v>
      </c>
      <c r="FE17" s="310">
        <v>4</v>
      </c>
      <c r="FF17" s="310">
        <v>0</v>
      </c>
      <c r="FG17" s="310">
        <v>0</v>
      </c>
      <c r="FH17" s="310" t="s">
        <v>552</v>
      </c>
      <c r="FI17" s="310" t="s">
        <v>552</v>
      </c>
      <c r="FJ17" s="310" t="s">
        <v>552</v>
      </c>
      <c r="FK17" s="310">
        <v>0</v>
      </c>
      <c r="FL17" s="310">
        <v>0</v>
      </c>
      <c r="FM17" s="310">
        <v>0</v>
      </c>
      <c r="FN17" s="310">
        <v>0</v>
      </c>
      <c r="FO17" s="310">
        <v>55</v>
      </c>
    </row>
    <row r="18" spans="1:171" s="282" customFormat="1" ht="12" customHeight="1">
      <c r="A18" s="277" t="s">
        <v>563</v>
      </c>
      <c r="B18" s="278" t="s">
        <v>585</v>
      </c>
      <c r="C18" s="277" t="s">
        <v>586</v>
      </c>
      <c r="D18" s="310">
        <f t="shared" si="6"/>
        <v>1297</v>
      </c>
      <c r="E18" s="310">
        <f t="shared" si="6"/>
        <v>922</v>
      </c>
      <c r="F18" s="310">
        <f t="shared" si="6"/>
        <v>1</v>
      </c>
      <c r="G18" s="310">
        <f t="shared" si="6"/>
        <v>0</v>
      </c>
      <c r="H18" s="310">
        <f t="shared" si="6"/>
        <v>152</v>
      </c>
      <c r="I18" s="310">
        <f t="shared" si="6"/>
        <v>197</v>
      </c>
      <c r="J18" s="310">
        <f t="shared" si="6"/>
        <v>23</v>
      </c>
      <c r="K18" s="310">
        <f t="shared" si="6"/>
        <v>0</v>
      </c>
      <c r="L18" s="310">
        <f t="shared" si="6"/>
        <v>0</v>
      </c>
      <c r="M18" s="310">
        <f t="shared" si="6"/>
        <v>0</v>
      </c>
      <c r="N18" s="310">
        <f t="shared" si="6"/>
        <v>0</v>
      </c>
      <c r="O18" s="310">
        <f t="shared" si="6"/>
        <v>2</v>
      </c>
      <c r="P18" s="310">
        <f t="shared" si="6"/>
        <v>0</v>
      </c>
      <c r="Q18" s="310">
        <f t="shared" si="6"/>
        <v>0</v>
      </c>
      <c r="R18" s="310">
        <f t="shared" si="6"/>
        <v>0</v>
      </c>
      <c r="S18" s="310">
        <f t="shared" si="6"/>
        <v>0</v>
      </c>
      <c r="T18" s="310">
        <f t="shared" si="7"/>
        <v>0</v>
      </c>
      <c r="U18" s="310">
        <f t="shared" si="8"/>
        <v>0</v>
      </c>
      <c r="V18" s="310">
        <f t="shared" si="9"/>
        <v>0</v>
      </c>
      <c r="W18" s="310">
        <f t="shared" si="10"/>
        <v>0</v>
      </c>
      <c r="X18" s="310">
        <f t="shared" si="11"/>
        <v>0</v>
      </c>
      <c r="Y18" s="310">
        <f t="shared" si="12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>
        <v>0</v>
      </c>
      <c r="AM18" s="310" t="s">
        <v>552</v>
      </c>
      <c r="AN18" s="310" t="s">
        <v>552</v>
      </c>
      <c r="AO18" s="310">
        <v>0</v>
      </c>
      <c r="AP18" s="310" t="s">
        <v>552</v>
      </c>
      <c r="AQ18" s="310">
        <v>0</v>
      </c>
      <c r="AR18" s="310" t="s">
        <v>552</v>
      </c>
      <c r="AS18" s="310">
        <v>0</v>
      </c>
      <c r="AT18" s="310">
        <f t="shared" si="13"/>
        <v>0</v>
      </c>
      <c r="AU18" s="310">
        <v>0</v>
      </c>
      <c r="AV18" s="310">
        <v>0</v>
      </c>
      <c r="AW18" s="310">
        <v>0</v>
      </c>
      <c r="AX18" s="310">
        <v>0</v>
      </c>
      <c r="AY18" s="310"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 t="s">
        <v>552</v>
      </c>
      <c r="BF18" s="310" t="s">
        <v>552</v>
      </c>
      <c r="BG18" s="310" t="s">
        <v>552</v>
      </c>
      <c r="BH18" s="310" t="s">
        <v>552</v>
      </c>
      <c r="BI18" s="310" t="s">
        <v>552</v>
      </c>
      <c r="BJ18" s="310" t="s">
        <v>552</v>
      </c>
      <c r="BK18" s="310" t="s">
        <v>552</v>
      </c>
      <c r="BL18" s="310" t="s">
        <v>552</v>
      </c>
      <c r="BM18" s="310" t="s">
        <v>552</v>
      </c>
      <c r="BN18" s="310">
        <v>0</v>
      </c>
      <c r="BO18" s="310">
        <f t="shared" si="14"/>
        <v>2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2</v>
      </c>
      <c r="CA18" s="310">
        <v>0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 t="s">
        <v>552</v>
      </c>
      <c r="CI18" s="310">
        <v>0</v>
      </c>
      <c r="CJ18" s="310">
        <f t="shared" si="15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552</v>
      </c>
      <c r="CX18" s="310" t="s">
        <v>552</v>
      </c>
      <c r="CY18" s="310" t="s">
        <v>552</v>
      </c>
      <c r="CZ18" s="310" t="s">
        <v>552</v>
      </c>
      <c r="DA18" s="310" t="s">
        <v>552</v>
      </c>
      <c r="DB18" s="310" t="s">
        <v>552</v>
      </c>
      <c r="DC18" s="310" t="s">
        <v>552</v>
      </c>
      <c r="DD18" s="310">
        <v>0</v>
      </c>
      <c r="DE18" s="310">
        <f t="shared" si="16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552</v>
      </c>
      <c r="DS18" s="310" t="s">
        <v>552</v>
      </c>
      <c r="DT18" s="310">
        <v>0</v>
      </c>
      <c r="DU18" s="310" t="s">
        <v>552</v>
      </c>
      <c r="DV18" s="310" t="s">
        <v>552</v>
      </c>
      <c r="DW18" s="310" t="s">
        <v>552</v>
      </c>
      <c r="DX18" s="310" t="s">
        <v>552</v>
      </c>
      <c r="DY18" s="310">
        <v>0</v>
      </c>
      <c r="DZ18" s="310">
        <f t="shared" si="17"/>
        <v>0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552</v>
      </c>
      <c r="EL18" s="310" t="s">
        <v>552</v>
      </c>
      <c r="EM18" s="310" t="s">
        <v>552</v>
      </c>
      <c r="EN18" s="310">
        <v>0</v>
      </c>
      <c r="EO18" s="310">
        <v>0</v>
      </c>
      <c r="EP18" s="310" t="s">
        <v>552</v>
      </c>
      <c r="EQ18" s="310" t="s">
        <v>552</v>
      </c>
      <c r="ER18" s="310" t="s">
        <v>552</v>
      </c>
      <c r="ES18" s="310">
        <v>0</v>
      </c>
      <c r="ET18" s="310">
        <v>0</v>
      </c>
      <c r="EU18" s="310">
        <f t="shared" si="18"/>
        <v>1295</v>
      </c>
      <c r="EV18" s="310">
        <v>922</v>
      </c>
      <c r="EW18" s="310">
        <v>1</v>
      </c>
      <c r="EX18" s="310">
        <v>0</v>
      </c>
      <c r="EY18" s="310">
        <v>152</v>
      </c>
      <c r="EZ18" s="310">
        <v>197</v>
      </c>
      <c r="FA18" s="310">
        <v>23</v>
      </c>
      <c r="FB18" s="310">
        <v>0</v>
      </c>
      <c r="FC18" s="310">
        <v>0</v>
      </c>
      <c r="FD18" s="310">
        <v>0</v>
      </c>
      <c r="FE18" s="310">
        <v>0</v>
      </c>
      <c r="FF18" s="310">
        <v>0</v>
      </c>
      <c r="FG18" s="310">
        <v>0</v>
      </c>
      <c r="FH18" s="310" t="s">
        <v>552</v>
      </c>
      <c r="FI18" s="310" t="s">
        <v>552</v>
      </c>
      <c r="FJ18" s="310" t="s">
        <v>552</v>
      </c>
      <c r="FK18" s="310">
        <v>0</v>
      </c>
      <c r="FL18" s="310">
        <v>0</v>
      </c>
      <c r="FM18" s="310">
        <v>0</v>
      </c>
      <c r="FN18" s="310">
        <v>0</v>
      </c>
      <c r="FO18" s="310">
        <v>0</v>
      </c>
    </row>
    <row r="19" spans="1:171" s="282" customFormat="1" ht="12" customHeight="1">
      <c r="A19" s="277" t="s">
        <v>563</v>
      </c>
      <c r="B19" s="278" t="s">
        <v>587</v>
      </c>
      <c r="C19" s="277" t="s">
        <v>588</v>
      </c>
      <c r="D19" s="310">
        <f t="shared" si="6"/>
        <v>0</v>
      </c>
      <c r="E19" s="310">
        <f t="shared" si="6"/>
        <v>0</v>
      </c>
      <c r="F19" s="310">
        <f t="shared" si="6"/>
        <v>0</v>
      </c>
      <c r="G19" s="310">
        <f t="shared" si="6"/>
        <v>0</v>
      </c>
      <c r="H19" s="310">
        <f t="shared" si="6"/>
        <v>0</v>
      </c>
      <c r="I19" s="310">
        <f t="shared" si="6"/>
        <v>0</v>
      </c>
      <c r="J19" s="310">
        <f t="shared" si="6"/>
        <v>0</v>
      </c>
      <c r="K19" s="310">
        <f t="shared" si="6"/>
        <v>0</v>
      </c>
      <c r="L19" s="310">
        <f t="shared" si="6"/>
        <v>0</v>
      </c>
      <c r="M19" s="310">
        <f t="shared" si="6"/>
        <v>0</v>
      </c>
      <c r="N19" s="310">
        <f t="shared" si="6"/>
        <v>0</v>
      </c>
      <c r="O19" s="310">
        <f t="shared" si="6"/>
        <v>0</v>
      </c>
      <c r="P19" s="310">
        <f t="shared" si="6"/>
        <v>0</v>
      </c>
      <c r="Q19" s="310">
        <f t="shared" si="6"/>
        <v>0</v>
      </c>
      <c r="R19" s="310">
        <f t="shared" si="6"/>
        <v>0</v>
      </c>
      <c r="S19" s="310">
        <f t="shared" si="6"/>
        <v>0</v>
      </c>
      <c r="T19" s="310">
        <f t="shared" si="7"/>
        <v>0</v>
      </c>
      <c r="U19" s="310">
        <f t="shared" si="8"/>
        <v>0</v>
      </c>
      <c r="V19" s="310">
        <f t="shared" si="9"/>
        <v>0</v>
      </c>
      <c r="W19" s="310">
        <f t="shared" si="10"/>
        <v>0</v>
      </c>
      <c r="X19" s="310">
        <f t="shared" si="11"/>
        <v>0</v>
      </c>
      <c r="Y19" s="310">
        <f t="shared" si="12"/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552</v>
      </c>
      <c r="AK19" s="310" t="s">
        <v>552</v>
      </c>
      <c r="AL19" s="310">
        <v>0</v>
      </c>
      <c r="AM19" s="310" t="s">
        <v>552</v>
      </c>
      <c r="AN19" s="310" t="s">
        <v>552</v>
      </c>
      <c r="AO19" s="310">
        <v>0</v>
      </c>
      <c r="AP19" s="310" t="s">
        <v>552</v>
      </c>
      <c r="AQ19" s="310">
        <v>0</v>
      </c>
      <c r="AR19" s="310" t="s">
        <v>552</v>
      </c>
      <c r="AS19" s="310">
        <v>0</v>
      </c>
      <c r="AT19" s="310">
        <f t="shared" si="13"/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 t="s">
        <v>552</v>
      </c>
      <c r="BF19" s="310" t="s">
        <v>552</v>
      </c>
      <c r="BG19" s="310" t="s">
        <v>552</v>
      </c>
      <c r="BH19" s="310" t="s">
        <v>552</v>
      </c>
      <c r="BI19" s="310" t="s">
        <v>552</v>
      </c>
      <c r="BJ19" s="310" t="s">
        <v>552</v>
      </c>
      <c r="BK19" s="310" t="s">
        <v>552</v>
      </c>
      <c r="BL19" s="310" t="s">
        <v>552</v>
      </c>
      <c r="BM19" s="310" t="s">
        <v>552</v>
      </c>
      <c r="BN19" s="310">
        <v>0</v>
      </c>
      <c r="BO19" s="310">
        <f t="shared" si="14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 t="s">
        <v>552</v>
      </c>
      <c r="CI19" s="310">
        <v>0</v>
      </c>
      <c r="CJ19" s="310">
        <f t="shared" si="15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552</v>
      </c>
      <c r="CX19" s="310" t="s">
        <v>552</v>
      </c>
      <c r="CY19" s="310" t="s">
        <v>552</v>
      </c>
      <c r="CZ19" s="310" t="s">
        <v>552</v>
      </c>
      <c r="DA19" s="310" t="s">
        <v>552</v>
      </c>
      <c r="DB19" s="310" t="s">
        <v>552</v>
      </c>
      <c r="DC19" s="310" t="s">
        <v>552</v>
      </c>
      <c r="DD19" s="310">
        <v>0</v>
      </c>
      <c r="DE19" s="310">
        <f t="shared" si="16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552</v>
      </c>
      <c r="DS19" s="310" t="s">
        <v>552</v>
      </c>
      <c r="DT19" s="310">
        <v>0</v>
      </c>
      <c r="DU19" s="310" t="s">
        <v>552</v>
      </c>
      <c r="DV19" s="310" t="s">
        <v>552</v>
      </c>
      <c r="DW19" s="310" t="s">
        <v>552</v>
      </c>
      <c r="DX19" s="310" t="s">
        <v>552</v>
      </c>
      <c r="DY19" s="310">
        <v>0</v>
      </c>
      <c r="DZ19" s="310">
        <f t="shared" si="17"/>
        <v>0</v>
      </c>
      <c r="EA19" s="310"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552</v>
      </c>
      <c r="EL19" s="310" t="s">
        <v>552</v>
      </c>
      <c r="EM19" s="310" t="s">
        <v>552</v>
      </c>
      <c r="EN19" s="310">
        <v>0</v>
      </c>
      <c r="EO19" s="310">
        <v>0</v>
      </c>
      <c r="EP19" s="310" t="s">
        <v>552</v>
      </c>
      <c r="EQ19" s="310" t="s">
        <v>552</v>
      </c>
      <c r="ER19" s="310" t="s">
        <v>552</v>
      </c>
      <c r="ES19" s="310">
        <v>0</v>
      </c>
      <c r="ET19" s="310">
        <v>0</v>
      </c>
      <c r="EU19" s="310">
        <f t="shared" si="18"/>
        <v>0</v>
      </c>
      <c r="EV19" s="310">
        <v>0</v>
      </c>
      <c r="EW19" s="310">
        <v>0</v>
      </c>
      <c r="EX19" s="310">
        <v>0</v>
      </c>
      <c r="EY19" s="310">
        <v>0</v>
      </c>
      <c r="EZ19" s="310">
        <v>0</v>
      </c>
      <c r="FA19" s="310">
        <v>0</v>
      </c>
      <c r="FB19" s="310">
        <v>0</v>
      </c>
      <c r="FC19" s="310">
        <v>0</v>
      </c>
      <c r="FD19" s="310">
        <v>0</v>
      </c>
      <c r="FE19" s="310">
        <v>0</v>
      </c>
      <c r="FF19" s="310">
        <v>0</v>
      </c>
      <c r="FG19" s="310">
        <v>0</v>
      </c>
      <c r="FH19" s="310" t="s">
        <v>552</v>
      </c>
      <c r="FI19" s="310" t="s">
        <v>552</v>
      </c>
      <c r="FJ19" s="310" t="s">
        <v>552</v>
      </c>
      <c r="FK19" s="310">
        <v>0</v>
      </c>
      <c r="FL19" s="310">
        <v>0</v>
      </c>
      <c r="FM19" s="310">
        <v>0</v>
      </c>
      <c r="FN19" s="310">
        <v>0</v>
      </c>
      <c r="FO19" s="310">
        <v>0</v>
      </c>
    </row>
    <row r="20" spans="1:171" s="282" customFormat="1" ht="12" customHeight="1">
      <c r="A20" s="277" t="s">
        <v>563</v>
      </c>
      <c r="B20" s="278" t="s">
        <v>589</v>
      </c>
      <c r="C20" s="277" t="s">
        <v>590</v>
      </c>
      <c r="D20" s="310">
        <f t="shared" si="6"/>
        <v>1131</v>
      </c>
      <c r="E20" s="310">
        <f t="shared" si="6"/>
        <v>764</v>
      </c>
      <c r="F20" s="310">
        <f t="shared" si="6"/>
        <v>6</v>
      </c>
      <c r="G20" s="310">
        <f t="shared" si="6"/>
        <v>47</v>
      </c>
      <c r="H20" s="310">
        <f t="shared" si="6"/>
        <v>158</v>
      </c>
      <c r="I20" s="310">
        <f t="shared" si="6"/>
        <v>73</v>
      </c>
      <c r="J20" s="310">
        <f t="shared" si="6"/>
        <v>38</v>
      </c>
      <c r="K20" s="310">
        <f t="shared" si="6"/>
        <v>0</v>
      </c>
      <c r="L20" s="310">
        <f t="shared" si="6"/>
        <v>43</v>
      </c>
      <c r="M20" s="310">
        <f t="shared" si="6"/>
        <v>0</v>
      </c>
      <c r="N20" s="310">
        <f t="shared" si="6"/>
        <v>0</v>
      </c>
      <c r="O20" s="310">
        <f t="shared" si="6"/>
        <v>0</v>
      </c>
      <c r="P20" s="310">
        <f t="shared" si="6"/>
        <v>0</v>
      </c>
      <c r="Q20" s="310">
        <f t="shared" si="6"/>
        <v>0</v>
      </c>
      <c r="R20" s="310">
        <f t="shared" si="6"/>
        <v>0</v>
      </c>
      <c r="S20" s="310">
        <f t="shared" si="6"/>
        <v>0</v>
      </c>
      <c r="T20" s="310">
        <f t="shared" si="7"/>
        <v>0</v>
      </c>
      <c r="U20" s="310">
        <f t="shared" si="8"/>
        <v>0</v>
      </c>
      <c r="V20" s="310">
        <f t="shared" si="9"/>
        <v>0</v>
      </c>
      <c r="W20" s="310">
        <f t="shared" si="10"/>
        <v>2</v>
      </c>
      <c r="X20" s="310">
        <f t="shared" si="11"/>
        <v>0</v>
      </c>
      <c r="Y20" s="310">
        <f t="shared" si="12"/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552</v>
      </c>
      <c r="AK20" s="310" t="s">
        <v>552</v>
      </c>
      <c r="AL20" s="310">
        <v>0</v>
      </c>
      <c r="AM20" s="310" t="s">
        <v>552</v>
      </c>
      <c r="AN20" s="310" t="s">
        <v>552</v>
      </c>
      <c r="AO20" s="310">
        <v>0</v>
      </c>
      <c r="AP20" s="310" t="s">
        <v>552</v>
      </c>
      <c r="AQ20" s="310">
        <v>0</v>
      </c>
      <c r="AR20" s="310" t="s">
        <v>552</v>
      </c>
      <c r="AS20" s="310">
        <v>0</v>
      </c>
      <c r="AT20" s="310">
        <f t="shared" si="13"/>
        <v>124</v>
      </c>
      <c r="AU20" s="310">
        <v>0</v>
      </c>
      <c r="AV20" s="310">
        <v>0</v>
      </c>
      <c r="AW20" s="310">
        <v>0</v>
      </c>
      <c r="AX20" s="310">
        <v>124</v>
      </c>
      <c r="AY20" s="310"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 t="s">
        <v>552</v>
      </c>
      <c r="BF20" s="310" t="s">
        <v>552</v>
      </c>
      <c r="BG20" s="310" t="s">
        <v>552</v>
      </c>
      <c r="BH20" s="310" t="s">
        <v>552</v>
      </c>
      <c r="BI20" s="310" t="s">
        <v>552</v>
      </c>
      <c r="BJ20" s="310" t="s">
        <v>552</v>
      </c>
      <c r="BK20" s="310" t="s">
        <v>552</v>
      </c>
      <c r="BL20" s="310" t="s">
        <v>552</v>
      </c>
      <c r="BM20" s="310" t="s">
        <v>552</v>
      </c>
      <c r="BN20" s="310">
        <v>0</v>
      </c>
      <c r="BO20" s="310">
        <f t="shared" si="14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 t="s">
        <v>552</v>
      </c>
      <c r="CI20" s="310">
        <v>0</v>
      </c>
      <c r="CJ20" s="310">
        <f t="shared" si="15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552</v>
      </c>
      <c r="CX20" s="310" t="s">
        <v>552</v>
      </c>
      <c r="CY20" s="310" t="s">
        <v>552</v>
      </c>
      <c r="CZ20" s="310" t="s">
        <v>552</v>
      </c>
      <c r="DA20" s="310" t="s">
        <v>552</v>
      </c>
      <c r="DB20" s="310" t="s">
        <v>552</v>
      </c>
      <c r="DC20" s="310" t="s">
        <v>552</v>
      </c>
      <c r="DD20" s="310">
        <v>0</v>
      </c>
      <c r="DE20" s="310">
        <f t="shared" si="16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552</v>
      </c>
      <c r="DS20" s="310" t="s">
        <v>552</v>
      </c>
      <c r="DT20" s="310">
        <v>0</v>
      </c>
      <c r="DU20" s="310" t="s">
        <v>552</v>
      </c>
      <c r="DV20" s="310" t="s">
        <v>552</v>
      </c>
      <c r="DW20" s="310" t="s">
        <v>552</v>
      </c>
      <c r="DX20" s="310" t="s">
        <v>552</v>
      </c>
      <c r="DY20" s="310">
        <v>0</v>
      </c>
      <c r="DZ20" s="310">
        <f t="shared" si="17"/>
        <v>0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552</v>
      </c>
      <c r="EL20" s="310" t="s">
        <v>552</v>
      </c>
      <c r="EM20" s="310" t="s">
        <v>552</v>
      </c>
      <c r="EN20" s="310">
        <v>0</v>
      </c>
      <c r="EO20" s="310">
        <v>0</v>
      </c>
      <c r="EP20" s="310" t="s">
        <v>552</v>
      </c>
      <c r="EQ20" s="310" t="s">
        <v>552</v>
      </c>
      <c r="ER20" s="310" t="s">
        <v>552</v>
      </c>
      <c r="ES20" s="310">
        <v>0</v>
      </c>
      <c r="ET20" s="310">
        <v>0</v>
      </c>
      <c r="EU20" s="310">
        <f t="shared" si="18"/>
        <v>1007</v>
      </c>
      <c r="EV20" s="310">
        <v>764</v>
      </c>
      <c r="EW20" s="310">
        <v>6</v>
      </c>
      <c r="EX20" s="310">
        <v>47</v>
      </c>
      <c r="EY20" s="310">
        <v>34</v>
      </c>
      <c r="EZ20" s="310">
        <v>73</v>
      </c>
      <c r="FA20" s="310">
        <v>38</v>
      </c>
      <c r="FB20" s="310">
        <v>0</v>
      </c>
      <c r="FC20" s="310">
        <v>43</v>
      </c>
      <c r="FD20" s="310">
        <v>0</v>
      </c>
      <c r="FE20" s="310">
        <v>0</v>
      </c>
      <c r="FF20" s="310">
        <v>0</v>
      </c>
      <c r="FG20" s="310">
        <v>0</v>
      </c>
      <c r="FH20" s="310" t="s">
        <v>552</v>
      </c>
      <c r="FI20" s="310" t="s">
        <v>552</v>
      </c>
      <c r="FJ20" s="310" t="s">
        <v>552</v>
      </c>
      <c r="FK20" s="310">
        <v>0</v>
      </c>
      <c r="FL20" s="310">
        <v>0</v>
      </c>
      <c r="FM20" s="310">
        <v>0</v>
      </c>
      <c r="FN20" s="310">
        <v>2</v>
      </c>
      <c r="FO20" s="310">
        <v>0</v>
      </c>
    </row>
    <row r="21" spans="1:171" s="282" customFormat="1" ht="12" customHeight="1">
      <c r="A21" s="277" t="s">
        <v>563</v>
      </c>
      <c r="B21" s="278" t="s">
        <v>591</v>
      </c>
      <c r="C21" s="277" t="s">
        <v>592</v>
      </c>
      <c r="D21" s="310">
        <f t="shared" si="6"/>
        <v>770</v>
      </c>
      <c r="E21" s="310">
        <f t="shared" si="6"/>
        <v>520</v>
      </c>
      <c r="F21" s="310">
        <f t="shared" si="6"/>
        <v>2</v>
      </c>
      <c r="G21" s="310">
        <f t="shared" si="6"/>
        <v>26</v>
      </c>
      <c r="H21" s="310">
        <f t="shared" si="6"/>
        <v>13</v>
      </c>
      <c r="I21" s="310">
        <f t="shared" si="6"/>
        <v>39</v>
      </c>
      <c r="J21" s="310">
        <f t="shared" si="6"/>
        <v>37</v>
      </c>
      <c r="K21" s="310">
        <f t="shared" si="6"/>
        <v>1</v>
      </c>
      <c r="L21" s="310">
        <f t="shared" si="6"/>
        <v>16</v>
      </c>
      <c r="M21" s="310">
        <f t="shared" si="6"/>
        <v>16</v>
      </c>
      <c r="N21" s="310">
        <f t="shared" si="6"/>
        <v>1</v>
      </c>
      <c r="O21" s="310">
        <f t="shared" si="6"/>
        <v>11</v>
      </c>
      <c r="P21" s="310">
        <f t="shared" si="6"/>
        <v>0</v>
      </c>
      <c r="Q21" s="310">
        <f t="shared" si="6"/>
        <v>0</v>
      </c>
      <c r="R21" s="310">
        <f t="shared" si="6"/>
        <v>0</v>
      </c>
      <c r="S21" s="310">
        <f t="shared" si="6"/>
        <v>0</v>
      </c>
      <c r="T21" s="310">
        <f t="shared" si="7"/>
        <v>0</v>
      </c>
      <c r="U21" s="310">
        <f t="shared" si="8"/>
        <v>0</v>
      </c>
      <c r="V21" s="310">
        <f t="shared" si="9"/>
        <v>0</v>
      </c>
      <c r="W21" s="310">
        <f t="shared" si="10"/>
        <v>0</v>
      </c>
      <c r="X21" s="310">
        <f t="shared" si="11"/>
        <v>88</v>
      </c>
      <c r="Y21" s="310">
        <f t="shared" si="12"/>
        <v>88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>
        <v>0</v>
      </c>
      <c r="AM21" s="310" t="s">
        <v>552</v>
      </c>
      <c r="AN21" s="310" t="s">
        <v>552</v>
      </c>
      <c r="AO21" s="310">
        <v>0</v>
      </c>
      <c r="AP21" s="310" t="s">
        <v>552</v>
      </c>
      <c r="AQ21" s="310">
        <v>0</v>
      </c>
      <c r="AR21" s="310" t="s">
        <v>552</v>
      </c>
      <c r="AS21" s="310">
        <v>88</v>
      </c>
      <c r="AT21" s="310">
        <f t="shared" si="13"/>
        <v>0</v>
      </c>
      <c r="AU21" s="310">
        <v>0</v>
      </c>
      <c r="AV21" s="310">
        <v>0</v>
      </c>
      <c r="AW21" s="310">
        <v>0</v>
      </c>
      <c r="AX21" s="310">
        <v>0</v>
      </c>
      <c r="AY21" s="310"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552</v>
      </c>
      <c r="BF21" s="310" t="s">
        <v>552</v>
      </c>
      <c r="BG21" s="310" t="s">
        <v>552</v>
      </c>
      <c r="BH21" s="310" t="s">
        <v>552</v>
      </c>
      <c r="BI21" s="310" t="s">
        <v>552</v>
      </c>
      <c r="BJ21" s="310" t="s">
        <v>552</v>
      </c>
      <c r="BK21" s="310" t="s">
        <v>552</v>
      </c>
      <c r="BL21" s="310" t="s">
        <v>552</v>
      </c>
      <c r="BM21" s="310" t="s">
        <v>552</v>
      </c>
      <c r="BN21" s="310">
        <v>0</v>
      </c>
      <c r="BO21" s="310">
        <f t="shared" si="14"/>
        <v>11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11</v>
      </c>
      <c r="CA21" s="310">
        <v>0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 t="s">
        <v>552</v>
      </c>
      <c r="CI21" s="310">
        <v>0</v>
      </c>
      <c r="CJ21" s="310">
        <f t="shared" si="15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552</v>
      </c>
      <c r="CX21" s="310" t="s">
        <v>552</v>
      </c>
      <c r="CY21" s="310" t="s">
        <v>552</v>
      </c>
      <c r="CZ21" s="310" t="s">
        <v>552</v>
      </c>
      <c r="DA21" s="310" t="s">
        <v>552</v>
      </c>
      <c r="DB21" s="310" t="s">
        <v>552</v>
      </c>
      <c r="DC21" s="310" t="s">
        <v>552</v>
      </c>
      <c r="DD21" s="310">
        <v>0</v>
      </c>
      <c r="DE21" s="310">
        <f t="shared" si="16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552</v>
      </c>
      <c r="DS21" s="310" t="s">
        <v>552</v>
      </c>
      <c r="DT21" s="310">
        <v>0</v>
      </c>
      <c r="DU21" s="310" t="s">
        <v>552</v>
      </c>
      <c r="DV21" s="310" t="s">
        <v>552</v>
      </c>
      <c r="DW21" s="310" t="s">
        <v>552</v>
      </c>
      <c r="DX21" s="310" t="s">
        <v>552</v>
      </c>
      <c r="DY21" s="310">
        <v>0</v>
      </c>
      <c r="DZ21" s="310">
        <f t="shared" si="17"/>
        <v>0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v>0</v>
      </c>
      <c r="EI21" s="310">
        <v>0</v>
      </c>
      <c r="EJ21" s="310">
        <v>0</v>
      </c>
      <c r="EK21" s="310" t="s">
        <v>552</v>
      </c>
      <c r="EL21" s="310" t="s">
        <v>552</v>
      </c>
      <c r="EM21" s="310" t="s">
        <v>552</v>
      </c>
      <c r="EN21" s="310">
        <v>0</v>
      </c>
      <c r="EO21" s="310">
        <v>0</v>
      </c>
      <c r="EP21" s="310" t="s">
        <v>552</v>
      </c>
      <c r="EQ21" s="310" t="s">
        <v>552</v>
      </c>
      <c r="ER21" s="310" t="s">
        <v>552</v>
      </c>
      <c r="ES21" s="310">
        <v>0</v>
      </c>
      <c r="ET21" s="310">
        <v>0</v>
      </c>
      <c r="EU21" s="310">
        <f t="shared" si="18"/>
        <v>671</v>
      </c>
      <c r="EV21" s="310">
        <v>520</v>
      </c>
      <c r="EW21" s="310">
        <v>2</v>
      </c>
      <c r="EX21" s="310">
        <v>26</v>
      </c>
      <c r="EY21" s="310">
        <v>13</v>
      </c>
      <c r="EZ21" s="310">
        <v>39</v>
      </c>
      <c r="FA21" s="310">
        <v>37</v>
      </c>
      <c r="FB21" s="310">
        <v>1</v>
      </c>
      <c r="FC21" s="310">
        <v>16</v>
      </c>
      <c r="FD21" s="310">
        <v>16</v>
      </c>
      <c r="FE21" s="310">
        <v>1</v>
      </c>
      <c r="FF21" s="310">
        <v>0</v>
      </c>
      <c r="FG21" s="310">
        <v>0</v>
      </c>
      <c r="FH21" s="310" t="s">
        <v>552</v>
      </c>
      <c r="FI21" s="310" t="s">
        <v>552</v>
      </c>
      <c r="FJ21" s="310" t="s">
        <v>552</v>
      </c>
      <c r="FK21" s="310">
        <v>0</v>
      </c>
      <c r="FL21" s="310">
        <v>0</v>
      </c>
      <c r="FM21" s="310">
        <v>0</v>
      </c>
      <c r="FN21" s="310">
        <v>0</v>
      </c>
      <c r="FO21" s="310">
        <v>0</v>
      </c>
    </row>
    <row r="22" spans="1:171" s="282" customFormat="1" ht="12" customHeight="1">
      <c r="A22" s="277" t="s">
        <v>563</v>
      </c>
      <c r="B22" s="278" t="s">
        <v>593</v>
      </c>
      <c r="C22" s="277" t="s">
        <v>594</v>
      </c>
      <c r="D22" s="310">
        <f t="shared" si="6"/>
        <v>131</v>
      </c>
      <c r="E22" s="310">
        <f t="shared" si="6"/>
        <v>40</v>
      </c>
      <c r="F22" s="310">
        <f t="shared" si="6"/>
        <v>0</v>
      </c>
      <c r="G22" s="310">
        <f t="shared" si="6"/>
        <v>10</v>
      </c>
      <c r="H22" s="310">
        <f t="shared" si="6"/>
        <v>6</v>
      </c>
      <c r="I22" s="310">
        <f t="shared" si="6"/>
        <v>16</v>
      </c>
      <c r="J22" s="310">
        <f t="shared" si="6"/>
        <v>3</v>
      </c>
      <c r="K22" s="310">
        <f t="shared" si="6"/>
        <v>0</v>
      </c>
      <c r="L22" s="310">
        <f t="shared" si="6"/>
        <v>6</v>
      </c>
      <c r="M22" s="310">
        <f t="shared" si="6"/>
        <v>0</v>
      </c>
      <c r="N22" s="310">
        <f t="shared" si="6"/>
        <v>0</v>
      </c>
      <c r="O22" s="310">
        <f t="shared" si="6"/>
        <v>15</v>
      </c>
      <c r="P22" s="310">
        <f t="shared" si="6"/>
        <v>0</v>
      </c>
      <c r="Q22" s="310">
        <f t="shared" si="6"/>
        <v>0</v>
      </c>
      <c r="R22" s="310">
        <f t="shared" si="6"/>
        <v>0</v>
      </c>
      <c r="S22" s="310">
        <f t="shared" si="6"/>
        <v>0</v>
      </c>
      <c r="T22" s="310">
        <f t="shared" si="7"/>
        <v>0</v>
      </c>
      <c r="U22" s="310">
        <f t="shared" si="8"/>
        <v>0</v>
      </c>
      <c r="V22" s="310">
        <f t="shared" si="9"/>
        <v>0</v>
      </c>
      <c r="W22" s="310">
        <f t="shared" si="10"/>
        <v>0</v>
      </c>
      <c r="X22" s="310">
        <f t="shared" si="11"/>
        <v>35</v>
      </c>
      <c r="Y22" s="310">
        <f t="shared" si="12"/>
        <v>35</v>
      </c>
      <c r="Z22" s="310">
        <v>0</v>
      </c>
      <c r="AA22" s="310">
        <v>0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>
        <v>0</v>
      </c>
      <c r="AM22" s="310" t="s">
        <v>552</v>
      </c>
      <c r="AN22" s="310" t="s">
        <v>552</v>
      </c>
      <c r="AO22" s="310">
        <v>0</v>
      </c>
      <c r="AP22" s="310" t="s">
        <v>552</v>
      </c>
      <c r="AQ22" s="310">
        <v>0</v>
      </c>
      <c r="AR22" s="310" t="s">
        <v>552</v>
      </c>
      <c r="AS22" s="310">
        <v>35</v>
      </c>
      <c r="AT22" s="310">
        <f t="shared" si="13"/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 t="s">
        <v>552</v>
      </c>
      <c r="BF22" s="310" t="s">
        <v>552</v>
      </c>
      <c r="BG22" s="310" t="s">
        <v>552</v>
      </c>
      <c r="BH22" s="310" t="s">
        <v>552</v>
      </c>
      <c r="BI22" s="310" t="s">
        <v>552</v>
      </c>
      <c r="BJ22" s="310" t="s">
        <v>552</v>
      </c>
      <c r="BK22" s="310" t="s">
        <v>552</v>
      </c>
      <c r="BL22" s="310" t="s">
        <v>552</v>
      </c>
      <c r="BM22" s="310" t="s">
        <v>552</v>
      </c>
      <c r="BN22" s="310">
        <v>0</v>
      </c>
      <c r="BO22" s="310">
        <f t="shared" si="14"/>
        <v>15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15</v>
      </c>
      <c r="CA22" s="310">
        <v>0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 t="s">
        <v>552</v>
      </c>
      <c r="CI22" s="310">
        <v>0</v>
      </c>
      <c r="CJ22" s="310">
        <f t="shared" si="15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552</v>
      </c>
      <c r="CX22" s="310" t="s">
        <v>552</v>
      </c>
      <c r="CY22" s="310" t="s">
        <v>552</v>
      </c>
      <c r="CZ22" s="310" t="s">
        <v>552</v>
      </c>
      <c r="DA22" s="310" t="s">
        <v>552</v>
      </c>
      <c r="DB22" s="310" t="s">
        <v>552</v>
      </c>
      <c r="DC22" s="310" t="s">
        <v>552</v>
      </c>
      <c r="DD22" s="310">
        <v>0</v>
      </c>
      <c r="DE22" s="310">
        <f t="shared" si="16"/>
        <v>0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552</v>
      </c>
      <c r="DS22" s="310" t="s">
        <v>552</v>
      </c>
      <c r="DT22" s="310">
        <v>0</v>
      </c>
      <c r="DU22" s="310" t="s">
        <v>552</v>
      </c>
      <c r="DV22" s="310" t="s">
        <v>552</v>
      </c>
      <c r="DW22" s="310" t="s">
        <v>552</v>
      </c>
      <c r="DX22" s="310" t="s">
        <v>552</v>
      </c>
      <c r="DY22" s="310">
        <v>0</v>
      </c>
      <c r="DZ22" s="310">
        <f t="shared" si="17"/>
        <v>0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552</v>
      </c>
      <c r="EL22" s="310" t="s">
        <v>552</v>
      </c>
      <c r="EM22" s="310" t="s">
        <v>552</v>
      </c>
      <c r="EN22" s="310">
        <v>0</v>
      </c>
      <c r="EO22" s="310">
        <v>0</v>
      </c>
      <c r="EP22" s="310" t="s">
        <v>552</v>
      </c>
      <c r="EQ22" s="310" t="s">
        <v>552</v>
      </c>
      <c r="ER22" s="310" t="s">
        <v>552</v>
      </c>
      <c r="ES22" s="310">
        <v>0</v>
      </c>
      <c r="ET22" s="310">
        <v>0</v>
      </c>
      <c r="EU22" s="310">
        <f t="shared" si="18"/>
        <v>81</v>
      </c>
      <c r="EV22" s="310">
        <v>40</v>
      </c>
      <c r="EW22" s="310">
        <v>0</v>
      </c>
      <c r="EX22" s="310">
        <v>10</v>
      </c>
      <c r="EY22" s="310">
        <v>6</v>
      </c>
      <c r="EZ22" s="310">
        <v>16</v>
      </c>
      <c r="FA22" s="310">
        <v>3</v>
      </c>
      <c r="FB22" s="310">
        <v>0</v>
      </c>
      <c r="FC22" s="310">
        <v>6</v>
      </c>
      <c r="FD22" s="310">
        <v>0</v>
      </c>
      <c r="FE22" s="310">
        <v>0</v>
      </c>
      <c r="FF22" s="310">
        <v>0</v>
      </c>
      <c r="FG22" s="310">
        <v>0</v>
      </c>
      <c r="FH22" s="310" t="s">
        <v>552</v>
      </c>
      <c r="FI22" s="310" t="s">
        <v>552</v>
      </c>
      <c r="FJ22" s="310" t="s">
        <v>552</v>
      </c>
      <c r="FK22" s="310">
        <v>0</v>
      </c>
      <c r="FL22" s="310">
        <v>0</v>
      </c>
      <c r="FM22" s="310">
        <v>0</v>
      </c>
      <c r="FN22" s="310">
        <v>0</v>
      </c>
      <c r="FO22" s="310">
        <v>0</v>
      </c>
    </row>
    <row r="23" spans="1:171" s="282" customFormat="1" ht="12" customHeight="1">
      <c r="A23" s="277" t="s">
        <v>563</v>
      </c>
      <c r="B23" s="278" t="s">
        <v>595</v>
      </c>
      <c r="C23" s="277" t="s">
        <v>596</v>
      </c>
      <c r="D23" s="310">
        <f t="shared" si="6"/>
        <v>1344</v>
      </c>
      <c r="E23" s="310">
        <f t="shared" si="6"/>
        <v>297</v>
      </c>
      <c r="F23" s="310">
        <f t="shared" si="6"/>
        <v>0</v>
      </c>
      <c r="G23" s="310">
        <f t="shared" si="6"/>
        <v>136</v>
      </c>
      <c r="H23" s="310">
        <f t="shared" si="6"/>
        <v>55</v>
      </c>
      <c r="I23" s="310">
        <f t="shared" si="6"/>
        <v>157</v>
      </c>
      <c r="J23" s="310">
        <f t="shared" si="6"/>
        <v>25</v>
      </c>
      <c r="K23" s="310">
        <f t="shared" si="6"/>
        <v>0</v>
      </c>
      <c r="L23" s="310">
        <f t="shared" si="6"/>
        <v>75</v>
      </c>
      <c r="M23" s="310">
        <f t="shared" si="6"/>
        <v>0</v>
      </c>
      <c r="N23" s="310">
        <f t="shared" si="6"/>
        <v>0</v>
      </c>
      <c r="O23" s="310">
        <f t="shared" si="6"/>
        <v>117</v>
      </c>
      <c r="P23" s="310">
        <f t="shared" si="6"/>
        <v>0</v>
      </c>
      <c r="Q23" s="310">
        <f t="shared" si="6"/>
        <v>0</v>
      </c>
      <c r="R23" s="310">
        <f t="shared" si="6"/>
        <v>0</v>
      </c>
      <c r="S23" s="310">
        <f aca="true" t="shared" si="19" ref="S23:S34">SUM(AN23,BI23,CD23,CY23,DT23,EO23,FJ23)</f>
        <v>0</v>
      </c>
      <c r="T23" s="310">
        <f t="shared" si="7"/>
        <v>0</v>
      </c>
      <c r="U23" s="310">
        <f t="shared" si="8"/>
        <v>0</v>
      </c>
      <c r="V23" s="310">
        <f t="shared" si="9"/>
        <v>0</v>
      </c>
      <c r="W23" s="310">
        <f t="shared" si="10"/>
        <v>0</v>
      </c>
      <c r="X23" s="310">
        <f t="shared" si="11"/>
        <v>482</v>
      </c>
      <c r="Y23" s="310">
        <f t="shared" si="12"/>
        <v>482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>
        <v>0</v>
      </c>
      <c r="AM23" s="310" t="s">
        <v>552</v>
      </c>
      <c r="AN23" s="310" t="s">
        <v>552</v>
      </c>
      <c r="AO23" s="310">
        <v>0</v>
      </c>
      <c r="AP23" s="310" t="s">
        <v>552</v>
      </c>
      <c r="AQ23" s="310">
        <v>0</v>
      </c>
      <c r="AR23" s="310" t="s">
        <v>552</v>
      </c>
      <c r="AS23" s="310">
        <v>482</v>
      </c>
      <c r="AT23" s="310">
        <f t="shared" si="13"/>
        <v>0</v>
      </c>
      <c r="AU23" s="310">
        <v>0</v>
      </c>
      <c r="AV23" s="310">
        <v>0</v>
      </c>
      <c r="AW23" s="310">
        <v>0</v>
      </c>
      <c r="AX23" s="310">
        <v>0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552</v>
      </c>
      <c r="BF23" s="310" t="s">
        <v>552</v>
      </c>
      <c r="BG23" s="310" t="s">
        <v>552</v>
      </c>
      <c r="BH23" s="310" t="s">
        <v>552</v>
      </c>
      <c r="BI23" s="310" t="s">
        <v>552</v>
      </c>
      <c r="BJ23" s="310" t="s">
        <v>552</v>
      </c>
      <c r="BK23" s="310" t="s">
        <v>552</v>
      </c>
      <c r="BL23" s="310" t="s">
        <v>552</v>
      </c>
      <c r="BM23" s="310" t="s">
        <v>552</v>
      </c>
      <c r="BN23" s="310">
        <v>0</v>
      </c>
      <c r="BO23" s="310">
        <f t="shared" si="14"/>
        <v>117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117</v>
      </c>
      <c r="CA23" s="310">
        <v>0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 t="s">
        <v>552</v>
      </c>
      <c r="CI23" s="310">
        <v>0</v>
      </c>
      <c r="CJ23" s="310">
        <f t="shared" si="15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552</v>
      </c>
      <c r="CX23" s="310" t="s">
        <v>552</v>
      </c>
      <c r="CY23" s="310" t="s">
        <v>552</v>
      </c>
      <c r="CZ23" s="310" t="s">
        <v>552</v>
      </c>
      <c r="DA23" s="310" t="s">
        <v>552</v>
      </c>
      <c r="DB23" s="310" t="s">
        <v>552</v>
      </c>
      <c r="DC23" s="310" t="s">
        <v>552</v>
      </c>
      <c r="DD23" s="310">
        <v>0</v>
      </c>
      <c r="DE23" s="310">
        <f t="shared" si="16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552</v>
      </c>
      <c r="DS23" s="310" t="s">
        <v>552</v>
      </c>
      <c r="DT23" s="310">
        <v>0</v>
      </c>
      <c r="DU23" s="310" t="s">
        <v>552</v>
      </c>
      <c r="DV23" s="310" t="s">
        <v>552</v>
      </c>
      <c r="DW23" s="310" t="s">
        <v>552</v>
      </c>
      <c r="DX23" s="310" t="s">
        <v>552</v>
      </c>
      <c r="DY23" s="310">
        <v>0</v>
      </c>
      <c r="DZ23" s="310">
        <f t="shared" si="17"/>
        <v>0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552</v>
      </c>
      <c r="EL23" s="310" t="s">
        <v>552</v>
      </c>
      <c r="EM23" s="310" t="s">
        <v>552</v>
      </c>
      <c r="EN23" s="310">
        <v>0</v>
      </c>
      <c r="EO23" s="310">
        <v>0</v>
      </c>
      <c r="EP23" s="310" t="s">
        <v>552</v>
      </c>
      <c r="EQ23" s="310" t="s">
        <v>552</v>
      </c>
      <c r="ER23" s="310" t="s">
        <v>552</v>
      </c>
      <c r="ES23" s="310">
        <v>0</v>
      </c>
      <c r="ET23" s="310">
        <v>0</v>
      </c>
      <c r="EU23" s="310">
        <f t="shared" si="18"/>
        <v>745</v>
      </c>
      <c r="EV23" s="310">
        <v>297</v>
      </c>
      <c r="EW23" s="310">
        <v>0</v>
      </c>
      <c r="EX23" s="310">
        <v>136</v>
      </c>
      <c r="EY23" s="310">
        <v>55</v>
      </c>
      <c r="EZ23" s="310">
        <v>157</v>
      </c>
      <c r="FA23" s="310">
        <v>25</v>
      </c>
      <c r="FB23" s="310">
        <v>0</v>
      </c>
      <c r="FC23" s="310">
        <v>75</v>
      </c>
      <c r="FD23" s="310">
        <v>0</v>
      </c>
      <c r="FE23" s="310">
        <v>0</v>
      </c>
      <c r="FF23" s="310">
        <v>0</v>
      </c>
      <c r="FG23" s="310">
        <v>0</v>
      </c>
      <c r="FH23" s="310" t="s">
        <v>552</v>
      </c>
      <c r="FI23" s="310" t="s">
        <v>552</v>
      </c>
      <c r="FJ23" s="310" t="s">
        <v>552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563</v>
      </c>
      <c r="B24" s="278" t="s">
        <v>597</v>
      </c>
      <c r="C24" s="277" t="s">
        <v>555</v>
      </c>
      <c r="D24" s="310">
        <f aca="true" t="shared" si="20" ref="D24:D34">SUM(Y24,AT24,BO24,CJ24,DE24,DZ24,EU24)</f>
        <v>512</v>
      </c>
      <c r="E24" s="310">
        <f aca="true" t="shared" si="21" ref="E24:E34">SUM(Z24,AU24,BP24,CK24,DF24,EA24,EV24)</f>
        <v>57</v>
      </c>
      <c r="F24" s="310">
        <f aca="true" t="shared" si="22" ref="F24:F34">SUM(AA24,AV24,BQ24,CL24,DG24,EB24,EW24)</f>
        <v>0</v>
      </c>
      <c r="G24" s="310">
        <f aca="true" t="shared" si="23" ref="G24:G34">SUM(AB24,AW24,BR24,CM24,DH24,EC24,EX24)</f>
        <v>76</v>
      </c>
      <c r="H24" s="310">
        <f aca="true" t="shared" si="24" ref="H24:H34">SUM(AC24,AX24,BS24,CN24,DI24,ED24,EY24)</f>
        <v>0</v>
      </c>
      <c r="I24" s="310">
        <f aca="true" t="shared" si="25" ref="I24:I34">SUM(AD24,AY24,BT24,CO24,DJ24,EE24,EZ24)</f>
        <v>17</v>
      </c>
      <c r="J24" s="310">
        <f aca="true" t="shared" si="26" ref="J24:J34">SUM(AE24,AZ24,BU24,CP24,DK24,EF24,FA24)</f>
        <v>0</v>
      </c>
      <c r="K24" s="310">
        <f aca="true" t="shared" si="27" ref="K24:K34">SUM(AF24,BA24,BV24,CQ24,DL24,EG24,FB24)</f>
        <v>62</v>
      </c>
      <c r="L24" s="310">
        <f aca="true" t="shared" si="28" ref="L24:L34">SUM(AG24,BB24,BW24,CR24,DM24,EH24,FC24)</f>
        <v>0</v>
      </c>
      <c r="M24" s="310">
        <f aca="true" t="shared" si="29" ref="M24:M34">SUM(AH24,BC24,BX24,CS24,DN24,EI24,FD24)</f>
        <v>0</v>
      </c>
      <c r="N24" s="310">
        <f aca="true" t="shared" si="30" ref="N24:N34">SUM(AI24,BD24,BY24,CT24,DO24,EJ24,FE24)</f>
        <v>0</v>
      </c>
      <c r="O24" s="310">
        <f aca="true" t="shared" si="31" ref="O24:O34">SUM(AJ24,BE24,BZ24,CU24,DP24,EK24,FF24)</f>
        <v>0</v>
      </c>
      <c r="P24" s="310">
        <f aca="true" t="shared" si="32" ref="P24:P34">SUM(AK24,BF24,CA24,CV24,DQ24,EL24,FG24)</f>
        <v>0</v>
      </c>
      <c r="Q24" s="310">
        <f aca="true" t="shared" si="33" ref="Q24:Q34">SUM(AL24,BG24,CB24,CW24,DR24,EM24,FH24)</f>
        <v>8</v>
      </c>
      <c r="R24" s="310">
        <f aca="true" t="shared" si="34" ref="R24:R34">SUM(AM24,BH24,CC24,CX24,DS24,EN24,FI24)</f>
        <v>292</v>
      </c>
      <c r="S24" s="310">
        <f t="shared" si="19"/>
        <v>0</v>
      </c>
      <c r="T24" s="310">
        <f t="shared" si="7"/>
        <v>0</v>
      </c>
      <c r="U24" s="310">
        <f t="shared" si="8"/>
        <v>0</v>
      </c>
      <c r="V24" s="310">
        <f t="shared" si="9"/>
        <v>0</v>
      </c>
      <c r="W24" s="310">
        <f t="shared" si="10"/>
        <v>0</v>
      </c>
      <c r="X24" s="310">
        <f t="shared" si="11"/>
        <v>0</v>
      </c>
      <c r="Y24" s="310">
        <f t="shared" si="12"/>
        <v>8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>
        <v>8</v>
      </c>
      <c r="AM24" s="310" t="s">
        <v>552</v>
      </c>
      <c r="AN24" s="310" t="s">
        <v>552</v>
      </c>
      <c r="AO24" s="310">
        <v>0</v>
      </c>
      <c r="AP24" s="310" t="s">
        <v>552</v>
      </c>
      <c r="AQ24" s="310">
        <v>0</v>
      </c>
      <c r="AR24" s="310" t="s">
        <v>552</v>
      </c>
      <c r="AS24" s="310">
        <v>0</v>
      </c>
      <c r="AT24" s="310">
        <f t="shared" si="13"/>
        <v>0</v>
      </c>
      <c r="AU24" s="310">
        <v>0</v>
      </c>
      <c r="AV24" s="310">
        <v>0</v>
      </c>
      <c r="AW24" s="310">
        <v>0</v>
      </c>
      <c r="AX24" s="310">
        <v>0</v>
      </c>
      <c r="AY24" s="310"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552</v>
      </c>
      <c r="BF24" s="310" t="s">
        <v>552</v>
      </c>
      <c r="BG24" s="310" t="s">
        <v>552</v>
      </c>
      <c r="BH24" s="310" t="s">
        <v>552</v>
      </c>
      <c r="BI24" s="310" t="s">
        <v>552</v>
      </c>
      <c r="BJ24" s="310" t="s">
        <v>552</v>
      </c>
      <c r="BK24" s="310" t="s">
        <v>552</v>
      </c>
      <c r="BL24" s="310" t="s">
        <v>552</v>
      </c>
      <c r="BM24" s="310" t="s">
        <v>552</v>
      </c>
      <c r="BN24" s="310">
        <v>0</v>
      </c>
      <c r="BO24" s="310">
        <f t="shared" si="14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 t="s">
        <v>552</v>
      </c>
      <c r="CI24" s="310">
        <v>0</v>
      </c>
      <c r="CJ24" s="310">
        <f t="shared" si="15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552</v>
      </c>
      <c r="CX24" s="310" t="s">
        <v>552</v>
      </c>
      <c r="CY24" s="310" t="s">
        <v>552</v>
      </c>
      <c r="CZ24" s="310" t="s">
        <v>552</v>
      </c>
      <c r="DA24" s="310" t="s">
        <v>552</v>
      </c>
      <c r="DB24" s="310" t="s">
        <v>552</v>
      </c>
      <c r="DC24" s="310" t="s">
        <v>552</v>
      </c>
      <c r="DD24" s="310">
        <v>0</v>
      </c>
      <c r="DE24" s="310">
        <f t="shared" si="16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552</v>
      </c>
      <c r="DS24" s="310" t="s">
        <v>552</v>
      </c>
      <c r="DT24" s="310">
        <v>0</v>
      </c>
      <c r="DU24" s="310" t="s">
        <v>552</v>
      </c>
      <c r="DV24" s="310" t="s">
        <v>552</v>
      </c>
      <c r="DW24" s="310" t="s">
        <v>552</v>
      </c>
      <c r="DX24" s="310" t="s">
        <v>552</v>
      </c>
      <c r="DY24" s="310">
        <v>0</v>
      </c>
      <c r="DZ24" s="310">
        <f t="shared" si="17"/>
        <v>292</v>
      </c>
      <c r="EA24" s="310"/>
      <c r="EB24" s="310">
        <v>0</v>
      </c>
      <c r="EC24" s="310">
        <v>0</v>
      </c>
      <c r="ED24" s="310"/>
      <c r="EE24" s="310">
        <v>0</v>
      </c>
      <c r="EF24" s="310"/>
      <c r="EG24" s="310">
        <v>0</v>
      </c>
      <c r="EH24" s="310"/>
      <c r="EI24" s="310">
        <v>0</v>
      </c>
      <c r="EJ24" s="310">
        <v>0</v>
      </c>
      <c r="EK24" s="310" t="s">
        <v>552</v>
      </c>
      <c r="EL24" s="310" t="s">
        <v>552</v>
      </c>
      <c r="EM24" s="310" t="s">
        <v>552</v>
      </c>
      <c r="EN24" s="310">
        <v>292</v>
      </c>
      <c r="EO24" s="310">
        <v>0</v>
      </c>
      <c r="EP24" s="310" t="s">
        <v>552</v>
      </c>
      <c r="EQ24" s="310" t="s">
        <v>552</v>
      </c>
      <c r="ER24" s="310" t="s">
        <v>552</v>
      </c>
      <c r="ES24" s="310">
        <v>0</v>
      </c>
      <c r="ET24" s="310">
        <v>0</v>
      </c>
      <c r="EU24" s="310">
        <f t="shared" si="18"/>
        <v>212</v>
      </c>
      <c r="EV24" s="310">
        <v>57</v>
      </c>
      <c r="EW24" s="310">
        <v>0</v>
      </c>
      <c r="EX24" s="310">
        <v>76</v>
      </c>
      <c r="EY24" s="310">
        <v>0</v>
      </c>
      <c r="EZ24" s="310">
        <v>17</v>
      </c>
      <c r="FA24" s="310">
        <v>0</v>
      </c>
      <c r="FB24" s="310">
        <v>62</v>
      </c>
      <c r="FC24" s="310">
        <v>0</v>
      </c>
      <c r="FD24" s="310">
        <v>0</v>
      </c>
      <c r="FE24" s="310">
        <v>0</v>
      </c>
      <c r="FF24" s="310">
        <v>0</v>
      </c>
      <c r="FG24" s="310">
        <v>0</v>
      </c>
      <c r="FH24" s="310" t="s">
        <v>552</v>
      </c>
      <c r="FI24" s="310" t="s">
        <v>552</v>
      </c>
      <c r="FJ24" s="310" t="s">
        <v>552</v>
      </c>
      <c r="FK24" s="310">
        <v>0</v>
      </c>
      <c r="FL24" s="310">
        <v>0</v>
      </c>
      <c r="FM24" s="310">
        <v>0</v>
      </c>
      <c r="FN24" s="310">
        <v>0</v>
      </c>
      <c r="FO24" s="310">
        <v>0</v>
      </c>
    </row>
    <row r="25" spans="1:171" s="282" customFormat="1" ht="12" customHeight="1">
      <c r="A25" s="277" t="s">
        <v>563</v>
      </c>
      <c r="B25" s="278" t="s">
        <v>598</v>
      </c>
      <c r="C25" s="277" t="s">
        <v>599</v>
      </c>
      <c r="D25" s="310">
        <f t="shared" si="20"/>
        <v>692</v>
      </c>
      <c r="E25" s="310">
        <f t="shared" si="21"/>
        <v>339</v>
      </c>
      <c r="F25" s="310">
        <f t="shared" si="22"/>
        <v>3</v>
      </c>
      <c r="G25" s="310">
        <f t="shared" si="23"/>
        <v>79</v>
      </c>
      <c r="H25" s="310">
        <f t="shared" si="24"/>
        <v>90</v>
      </c>
      <c r="I25" s="310">
        <f t="shared" si="25"/>
        <v>99</v>
      </c>
      <c r="J25" s="310">
        <f t="shared" si="26"/>
        <v>28</v>
      </c>
      <c r="K25" s="310">
        <f t="shared" si="27"/>
        <v>0</v>
      </c>
      <c r="L25" s="310">
        <f t="shared" si="28"/>
        <v>46</v>
      </c>
      <c r="M25" s="310">
        <f t="shared" si="29"/>
        <v>0</v>
      </c>
      <c r="N25" s="310">
        <f t="shared" si="30"/>
        <v>0</v>
      </c>
      <c r="O25" s="310">
        <f t="shared" si="31"/>
        <v>0</v>
      </c>
      <c r="P25" s="310">
        <f t="shared" si="32"/>
        <v>0</v>
      </c>
      <c r="Q25" s="310">
        <f t="shared" si="33"/>
        <v>0</v>
      </c>
      <c r="R25" s="310">
        <f t="shared" si="34"/>
        <v>0</v>
      </c>
      <c r="S25" s="310">
        <f t="shared" si="19"/>
        <v>0</v>
      </c>
      <c r="T25" s="310">
        <f t="shared" si="7"/>
        <v>0</v>
      </c>
      <c r="U25" s="310">
        <f t="shared" si="8"/>
        <v>0</v>
      </c>
      <c r="V25" s="310">
        <f t="shared" si="9"/>
        <v>0</v>
      </c>
      <c r="W25" s="310">
        <f t="shared" si="10"/>
        <v>2</v>
      </c>
      <c r="X25" s="310">
        <f t="shared" si="11"/>
        <v>6</v>
      </c>
      <c r="Y25" s="310">
        <f t="shared" si="12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>
        <v>0</v>
      </c>
      <c r="AM25" s="310" t="s">
        <v>552</v>
      </c>
      <c r="AN25" s="310" t="s">
        <v>552</v>
      </c>
      <c r="AO25" s="310">
        <v>0</v>
      </c>
      <c r="AP25" s="310" t="s">
        <v>552</v>
      </c>
      <c r="AQ25" s="310">
        <v>0</v>
      </c>
      <c r="AR25" s="310" t="s">
        <v>552</v>
      </c>
      <c r="AS25" s="310">
        <v>0</v>
      </c>
      <c r="AT25" s="310">
        <f t="shared" si="13"/>
        <v>22</v>
      </c>
      <c r="AU25" s="310">
        <v>0</v>
      </c>
      <c r="AV25" s="310">
        <v>0</v>
      </c>
      <c r="AW25" s="310">
        <v>0</v>
      </c>
      <c r="AX25" s="310">
        <v>22</v>
      </c>
      <c r="AY25" s="310"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 t="s">
        <v>552</v>
      </c>
      <c r="BF25" s="310" t="s">
        <v>552</v>
      </c>
      <c r="BG25" s="310" t="s">
        <v>552</v>
      </c>
      <c r="BH25" s="310" t="s">
        <v>552</v>
      </c>
      <c r="BI25" s="310" t="s">
        <v>552</v>
      </c>
      <c r="BJ25" s="310" t="s">
        <v>552</v>
      </c>
      <c r="BK25" s="310" t="s">
        <v>552</v>
      </c>
      <c r="BL25" s="310" t="s">
        <v>552</v>
      </c>
      <c r="BM25" s="310" t="s">
        <v>552</v>
      </c>
      <c r="BN25" s="310">
        <v>0</v>
      </c>
      <c r="BO25" s="310">
        <f t="shared" si="14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 t="s">
        <v>552</v>
      </c>
      <c r="CI25" s="310">
        <v>0</v>
      </c>
      <c r="CJ25" s="310">
        <f t="shared" si="15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v>0</v>
      </c>
      <c r="CR25" s="310">
        <v>0</v>
      </c>
      <c r="CS25" s="310">
        <v>0</v>
      </c>
      <c r="CT25" s="310">
        <v>0</v>
      </c>
      <c r="CU25" s="310">
        <v>0</v>
      </c>
      <c r="CV25" s="310">
        <v>0</v>
      </c>
      <c r="CW25" s="310" t="s">
        <v>552</v>
      </c>
      <c r="CX25" s="310" t="s">
        <v>552</v>
      </c>
      <c r="CY25" s="310" t="s">
        <v>552</v>
      </c>
      <c r="CZ25" s="310" t="s">
        <v>552</v>
      </c>
      <c r="DA25" s="310" t="s">
        <v>552</v>
      </c>
      <c r="DB25" s="310" t="s">
        <v>552</v>
      </c>
      <c r="DC25" s="310" t="s">
        <v>552</v>
      </c>
      <c r="DD25" s="310">
        <v>0</v>
      </c>
      <c r="DE25" s="310">
        <f t="shared" si="16"/>
        <v>0</v>
      </c>
      <c r="DF25" s="310">
        <v>0</v>
      </c>
      <c r="DG25" s="310"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v>0</v>
      </c>
      <c r="DO25" s="310">
        <v>0</v>
      </c>
      <c r="DP25" s="310">
        <v>0</v>
      </c>
      <c r="DQ25" s="310">
        <v>0</v>
      </c>
      <c r="DR25" s="310" t="s">
        <v>552</v>
      </c>
      <c r="DS25" s="310" t="s">
        <v>552</v>
      </c>
      <c r="DT25" s="310">
        <v>0</v>
      </c>
      <c r="DU25" s="310" t="s">
        <v>552</v>
      </c>
      <c r="DV25" s="310" t="s">
        <v>552</v>
      </c>
      <c r="DW25" s="310" t="s">
        <v>552</v>
      </c>
      <c r="DX25" s="310" t="s">
        <v>552</v>
      </c>
      <c r="DY25" s="310">
        <v>0</v>
      </c>
      <c r="DZ25" s="310">
        <f t="shared" si="17"/>
        <v>0</v>
      </c>
      <c r="EA25" s="310"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v>0</v>
      </c>
      <c r="EI25" s="310">
        <v>0</v>
      </c>
      <c r="EJ25" s="310">
        <v>0</v>
      </c>
      <c r="EK25" s="310" t="s">
        <v>552</v>
      </c>
      <c r="EL25" s="310" t="s">
        <v>552</v>
      </c>
      <c r="EM25" s="310" t="s">
        <v>552</v>
      </c>
      <c r="EN25" s="310">
        <v>0</v>
      </c>
      <c r="EO25" s="310">
        <v>0</v>
      </c>
      <c r="EP25" s="310" t="s">
        <v>552</v>
      </c>
      <c r="EQ25" s="310" t="s">
        <v>552</v>
      </c>
      <c r="ER25" s="310" t="s">
        <v>552</v>
      </c>
      <c r="ES25" s="310">
        <v>0</v>
      </c>
      <c r="ET25" s="310">
        <v>0</v>
      </c>
      <c r="EU25" s="310">
        <f t="shared" si="18"/>
        <v>670</v>
      </c>
      <c r="EV25" s="310">
        <v>339</v>
      </c>
      <c r="EW25" s="310">
        <v>3</v>
      </c>
      <c r="EX25" s="310">
        <v>79</v>
      </c>
      <c r="EY25" s="310">
        <v>68</v>
      </c>
      <c r="EZ25" s="310">
        <v>99</v>
      </c>
      <c r="FA25" s="310">
        <v>28</v>
      </c>
      <c r="FB25" s="310">
        <v>0</v>
      </c>
      <c r="FC25" s="310">
        <v>46</v>
      </c>
      <c r="FD25" s="310">
        <v>0</v>
      </c>
      <c r="FE25" s="310">
        <v>0</v>
      </c>
      <c r="FF25" s="310">
        <v>0</v>
      </c>
      <c r="FG25" s="310">
        <v>0</v>
      </c>
      <c r="FH25" s="310" t="s">
        <v>552</v>
      </c>
      <c r="FI25" s="310" t="s">
        <v>552</v>
      </c>
      <c r="FJ25" s="310" t="s">
        <v>552</v>
      </c>
      <c r="FK25" s="310">
        <v>0</v>
      </c>
      <c r="FL25" s="310">
        <v>0</v>
      </c>
      <c r="FM25" s="310">
        <v>0</v>
      </c>
      <c r="FN25" s="310">
        <v>2</v>
      </c>
      <c r="FO25" s="310">
        <v>6</v>
      </c>
    </row>
    <row r="26" spans="1:171" s="282" customFormat="1" ht="12" customHeight="1">
      <c r="A26" s="277" t="s">
        <v>563</v>
      </c>
      <c r="B26" s="278" t="s">
        <v>600</v>
      </c>
      <c r="C26" s="277" t="s">
        <v>601</v>
      </c>
      <c r="D26" s="310">
        <f t="shared" si="20"/>
        <v>199</v>
      </c>
      <c r="E26" s="310">
        <f t="shared" si="21"/>
        <v>0</v>
      </c>
      <c r="F26" s="310">
        <f t="shared" si="22"/>
        <v>0</v>
      </c>
      <c r="G26" s="310">
        <f t="shared" si="23"/>
        <v>0</v>
      </c>
      <c r="H26" s="310">
        <f t="shared" si="24"/>
        <v>199</v>
      </c>
      <c r="I26" s="310">
        <f t="shared" si="25"/>
        <v>0</v>
      </c>
      <c r="J26" s="310">
        <f t="shared" si="26"/>
        <v>0</v>
      </c>
      <c r="K26" s="310">
        <f t="shared" si="27"/>
        <v>0</v>
      </c>
      <c r="L26" s="310">
        <f t="shared" si="28"/>
        <v>0</v>
      </c>
      <c r="M26" s="310">
        <f t="shared" si="29"/>
        <v>0</v>
      </c>
      <c r="N26" s="310">
        <f t="shared" si="30"/>
        <v>0</v>
      </c>
      <c r="O26" s="310">
        <f t="shared" si="31"/>
        <v>0</v>
      </c>
      <c r="P26" s="310">
        <f t="shared" si="32"/>
        <v>0</v>
      </c>
      <c r="Q26" s="310">
        <f t="shared" si="33"/>
        <v>0</v>
      </c>
      <c r="R26" s="310">
        <f t="shared" si="34"/>
        <v>0</v>
      </c>
      <c r="S26" s="310">
        <f t="shared" si="19"/>
        <v>0</v>
      </c>
      <c r="T26" s="310">
        <f t="shared" si="7"/>
        <v>0</v>
      </c>
      <c r="U26" s="310">
        <f t="shared" si="8"/>
        <v>0</v>
      </c>
      <c r="V26" s="310">
        <f t="shared" si="9"/>
        <v>0</v>
      </c>
      <c r="W26" s="310">
        <f t="shared" si="10"/>
        <v>0</v>
      </c>
      <c r="X26" s="310">
        <f t="shared" si="11"/>
        <v>0</v>
      </c>
      <c r="Y26" s="310">
        <f t="shared" si="12"/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>
        <v>0</v>
      </c>
      <c r="AM26" s="310" t="s">
        <v>552</v>
      </c>
      <c r="AN26" s="310" t="s">
        <v>552</v>
      </c>
      <c r="AO26" s="310">
        <v>0</v>
      </c>
      <c r="AP26" s="310" t="s">
        <v>552</v>
      </c>
      <c r="AQ26" s="310">
        <v>0</v>
      </c>
      <c r="AR26" s="310" t="s">
        <v>552</v>
      </c>
      <c r="AS26" s="310">
        <v>0</v>
      </c>
      <c r="AT26" s="310">
        <f t="shared" si="13"/>
        <v>81</v>
      </c>
      <c r="AU26" s="310">
        <v>0</v>
      </c>
      <c r="AV26" s="310">
        <v>0</v>
      </c>
      <c r="AW26" s="310">
        <v>0</v>
      </c>
      <c r="AX26" s="310">
        <v>81</v>
      </c>
      <c r="AY26" s="310"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 t="s">
        <v>552</v>
      </c>
      <c r="BF26" s="310" t="s">
        <v>552</v>
      </c>
      <c r="BG26" s="310" t="s">
        <v>552</v>
      </c>
      <c r="BH26" s="310" t="s">
        <v>552</v>
      </c>
      <c r="BI26" s="310" t="s">
        <v>552</v>
      </c>
      <c r="BJ26" s="310" t="s">
        <v>552</v>
      </c>
      <c r="BK26" s="310" t="s">
        <v>552</v>
      </c>
      <c r="BL26" s="310" t="s">
        <v>552</v>
      </c>
      <c r="BM26" s="310" t="s">
        <v>552</v>
      </c>
      <c r="BN26" s="310">
        <v>0</v>
      </c>
      <c r="BO26" s="310">
        <f t="shared" si="14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 t="s">
        <v>552</v>
      </c>
      <c r="CI26" s="310">
        <v>0</v>
      </c>
      <c r="CJ26" s="310">
        <f t="shared" si="15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v>0</v>
      </c>
      <c r="CR26" s="310">
        <v>0</v>
      </c>
      <c r="CS26" s="310">
        <v>0</v>
      </c>
      <c r="CT26" s="310">
        <v>0</v>
      </c>
      <c r="CU26" s="310">
        <v>0</v>
      </c>
      <c r="CV26" s="310">
        <v>0</v>
      </c>
      <c r="CW26" s="310" t="s">
        <v>552</v>
      </c>
      <c r="CX26" s="310" t="s">
        <v>552</v>
      </c>
      <c r="CY26" s="310" t="s">
        <v>552</v>
      </c>
      <c r="CZ26" s="310" t="s">
        <v>552</v>
      </c>
      <c r="DA26" s="310" t="s">
        <v>552</v>
      </c>
      <c r="DB26" s="310" t="s">
        <v>552</v>
      </c>
      <c r="DC26" s="310" t="s">
        <v>552</v>
      </c>
      <c r="DD26" s="310">
        <v>0</v>
      </c>
      <c r="DE26" s="310">
        <f t="shared" si="16"/>
        <v>0</v>
      </c>
      <c r="DF26" s="310">
        <v>0</v>
      </c>
      <c r="DG26" s="310"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v>0</v>
      </c>
      <c r="DO26" s="310">
        <v>0</v>
      </c>
      <c r="DP26" s="310">
        <v>0</v>
      </c>
      <c r="DQ26" s="310">
        <v>0</v>
      </c>
      <c r="DR26" s="310" t="s">
        <v>552</v>
      </c>
      <c r="DS26" s="310" t="s">
        <v>552</v>
      </c>
      <c r="DT26" s="310">
        <v>0</v>
      </c>
      <c r="DU26" s="310" t="s">
        <v>552</v>
      </c>
      <c r="DV26" s="310" t="s">
        <v>552</v>
      </c>
      <c r="DW26" s="310" t="s">
        <v>552</v>
      </c>
      <c r="DX26" s="310" t="s">
        <v>552</v>
      </c>
      <c r="DY26" s="310">
        <v>0</v>
      </c>
      <c r="DZ26" s="310">
        <f t="shared" si="17"/>
        <v>0</v>
      </c>
      <c r="EA26" s="310">
        <v>0</v>
      </c>
      <c r="EB26" s="310">
        <v>0</v>
      </c>
      <c r="EC26" s="310">
        <v>0</v>
      </c>
      <c r="ED26" s="310"/>
      <c r="EE26" s="310">
        <v>0</v>
      </c>
      <c r="EF26" s="310">
        <v>0</v>
      </c>
      <c r="EG26" s="310">
        <v>0</v>
      </c>
      <c r="EH26" s="310">
        <v>0</v>
      </c>
      <c r="EI26" s="310">
        <v>0</v>
      </c>
      <c r="EJ26" s="310">
        <v>0</v>
      </c>
      <c r="EK26" s="310" t="s">
        <v>552</v>
      </c>
      <c r="EL26" s="310" t="s">
        <v>552</v>
      </c>
      <c r="EM26" s="310" t="s">
        <v>552</v>
      </c>
      <c r="EN26" s="310">
        <v>0</v>
      </c>
      <c r="EO26" s="310">
        <v>0</v>
      </c>
      <c r="EP26" s="310" t="s">
        <v>552</v>
      </c>
      <c r="EQ26" s="310" t="s">
        <v>552</v>
      </c>
      <c r="ER26" s="310" t="s">
        <v>552</v>
      </c>
      <c r="ES26" s="310">
        <v>0</v>
      </c>
      <c r="ET26" s="310">
        <v>0</v>
      </c>
      <c r="EU26" s="310">
        <f t="shared" si="18"/>
        <v>118</v>
      </c>
      <c r="EV26" s="310">
        <v>0</v>
      </c>
      <c r="EW26" s="310">
        <v>0</v>
      </c>
      <c r="EX26" s="310">
        <v>0</v>
      </c>
      <c r="EY26" s="310">
        <v>118</v>
      </c>
      <c r="EZ26" s="310">
        <v>0</v>
      </c>
      <c r="FA26" s="310">
        <v>0</v>
      </c>
      <c r="FB26" s="310">
        <v>0</v>
      </c>
      <c r="FC26" s="310">
        <v>0</v>
      </c>
      <c r="FD26" s="310">
        <v>0</v>
      </c>
      <c r="FE26" s="310">
        <v>0</v>
      </c>
      <c r="FF26" s="310">
        <v>0</v>
      </c>
      <c r="FG26" s="310">
        <v>0</v>
      </c>
      <c r="FH26" s="310" t="s">
        <v>552</v>
      </c>
      <c r="FI26" s="310" t="s">
        <v>552</v>
      </c>
      <c r="FJ26" s="310" t="s">
        <v>552</v>
      </c>
      <c r="FK26" s="310">
        <v>0</v>
      </c>
      <c r="FL26" s="310">
        <v>0</v>
      </c>
      <c r="FM26" s="310">
        <v>0</v>
      </c>
      <c r="FN26" s="310">
        <v>0</v>
      </c>
      <c r="FO26" s="310">
        <v>0</v>
      </c>
    </row>
    <row r="27" spans="1:171" s="282" customFormat="1" ht="12" customHeight="1">
      <c r="A27" s="277" t="s">
        <v>563</v>
      </c>
      <c r="B27" s="278" t="s">
        <v>602</v>
      </c>
      <c r="C27" s="277" t="s">
        <v>603</v>
      </c>
      <c r="D27" s="310">
        <f t="shared" si="20"/>
        <v>80</v>
      </c>
      <c r="E27" s="310">
        <f t="shared" si="21"/>
        <v>45</v>
      </c>
      <c r="F27" s="310">
        <f t="shared" si="22"/>
        <v>0</v>
      </c>
      <c r="G27" s="310">
        <f t="shared" si="23"/>
        <v>0</v>
      </c>
      <c r="H27" s="310">
        <f t="shared" si="24"/>
        <v>28</v>
      </c>
      <c r="I27" s="310">
        <f t="shared" si="25"/>
        <v>3</v>
      </c>
      <c r="J27" s="310">
        <f t="shared" si="26"/>
        <v>4</v>
      </c>
      <c r="K27" s="310">
        <f t="shared" si="27"/>
        <v>0</v>
      </c>
      <c r="L27" s="310">
        <f t="shared" si="28"/>
        <v>0</v>
      </c>
      <c r="M27" s="310">
        <f t="shared" si="29"/>
        <v>0</v>
      </c>
      <c r="N27" s="310">
        <f t="shared" si="30"/>
        <v>0</v>
      </c>
      <c r="O27" s="310">
        <f t="shared" si="31"/>
        <v>0</v>
      </c>
      <c r="P27" s="310">
        <f t="shared" si="32"/>
        <v>0</v>
      </c>
      <c r="Q27" s="310">
        <f t="shared" si="33"/>
        <v>0</v>
      </c>
      <c r="R27" s="310">
        <f t="shared" si="34"/>
        <v>0</v>
      </c>
      <c r="S27" s="310">
        <f t="shared" si="19"/>
        <v>0</v>
      </c>
      <c r="T27" s="310">
        <f t="shared" si="7"/>
        <v>0</v>
      </c>
      <c r="U27" s="310">
        <f t="shared" si="8"/>
        <v>0</v>
      </c>
      <c r="V27" s="310">
        <f t="shared" si="9"/>
        <v>0</v>
      </c>
      <c r="W27" s="310">
        <f t="shared" si="10"/>
        <v>0</v>
      </c>
      <c r="X27" s="310">
        <f t="shared" si="11"/>
        <v>0</v>
      </c>
      <c r="Y27" s="310">
        <f t="shared" si="12"/>
        <v>0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552</v>
      </c>
      <c r="AK27" s="310" t="s">
        <v>552</v>
      </c>
      <c r="AL27" s="310">
        <v>0</v>
      </c>
      <c r="AM27" s="310" t="s">
        <v>552</v>
      </c>
      <c r="AN27" s="310" t="s">
        <v>552</v>
      </c>
      <c r="AO27" s="310">
        <v>0</v>
      </c>
      <c r="AP27" s="310" t="s">
        <v>552</v>
      </c>
      <c r="AQ27" s="310">
        <v>0</v>
      </c>
      <c r="AR27" s="310" t="s">
        <v>552</v>
      </c>
      <c r="AS27" s="310">
        <v>0</v>
      </c>
      <c r="AT27" s="310">
        <f t="shared" si="13"/>
        <v>8</v>
      </c>
      <c r="AU27" s="310">
        <v>0</v>
      </c>
      <c r="AV27" s="310">
        <v>0</v>
      </c>
      <c r="AW27" s="310">
        <v>0</v>
      </c>
      <c r="AX27" s="310">
        <v>8</v>
      </c>
      <c r="AY27" s="310">
        <v>0</v>
      </c>
      <c r="AZ27" s="310">
        <v>0</v>
      </c>
      <c r="BA27" s="310">
        <v>0</v>
      </c>
      <c r="BB27" s="310">
        <v>0</v>
      </c>
      <c r="BC27" s="310">
        <v>0</v>
      </c>
      <c r="BD27" s="310">
        <v>0</v>
      </c>
      <c r="BE27" s="310" t="s">
        <v>552</v>
      </c>
      <c r="BF27" s="310" t="s">
        <v>552</v>
      </c>
      <c r="BG27" s="310" t="s">
        <v>552</v>
      </c>
      <c r="BH27" s="310" t="s">
        <v>552</v>
      </c>
      <c r="BI27" s="310" t="s">
        <v>552</v>
      </c>
      <c r="BJ27" s="310" t="s">
        <v>552</v>
      </c>
      <c r="BK27" s="310" t="s">
        <v>552</v>
      </c>
      <c r="BL27" s="310" t="s">
        <v>552</v>
      </c>
      <c r="BM27" s="310" t="s">
        <v>552</v>
      </c>
      <c r="BN27" s="310">
        <v>0</v>
      </c>
      <c r="BO27" s="310">
        <f t="shared" si="14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 t="s">
        <v>552</v>
      </c>
      <c r="CI27" s="310">
        <v>0</v>
      </c>
      <c r="CJ27" s="310">
        <f t="shared" si="15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v>0</v>
      </c>
      <c r="CR27" s="310">
        <v>0</v>
      </c>
      <c r="CS27" s="310">
        <v>0</v>
      </c>
      <c r="CT27" s="310">
        <v>0</v>
      </c>
      <c r="CU27" s="310">
        <v>0</v>
      </c>
      <c r="CV27" s="310">
        <v>0</v>
      </c>
      <c r="CW27" s="310" t="s">
        <v>552</v>
      </c>
      <c r="CX27" s="310" t="s">
        <v>552</v>
      </c>
      <c r="CY27" s="310" t="s">
        <v>552</v>
      </c>
      <c r="CZ27" s="310" t="s">
        <v>552</v>
      </c>
      <c r="DA27" s="310" t="s">
        <v>552</v>
      </c>
      <c r="DB27" s="310" t="s">
        <v>552</v>
      </c>
      <c r="DC27" s="310" t="s">
        <v>552</v>
      </c>
      <c r="DD27" s="310">
        <v>0</v>
      </c>
      <c r="DE27" s="310">
        <f t="shared" si="16"/>
        <v>0</v>
      </c>
      <c r="DF27" s="310">
        <v>0</v>
      </c>
      <c r="DG27" s="310"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v>0</v>
      </c>
      <c r="DO27" s="310">
        <v>0</v>
      </c>
      <c r="DP27" s="310">
        <v>0</v>
      </c>
      <c r="DQ27" s="310">
        <v>0</v>
      </c>
      <c r="DR27" s="310" t="s">
        <v>552</v>
      </c>
      <c r="DS27" s="310" t="s">
        <v>552</v>
      </c>
      <c r="DT27" s="310">
        <v>0</v>
      </c>
      <c r="DU27" s="310" t="s">
        <v>552</v>
      </c>
      <c r="DV27" s="310" t="s">
        <v>552</v>
      </c>
      <c r="DW27" s="310" t="s">
        <v>552</v>
      </c>
      <c r="DX27" s="310" t="s">
        <v>552</v>
      </c>
      <c r="DY27" s="310">
        <v>0</v>
      </c>
      <c r="DZ27" s="310">
        <f t="shared" si="17"/>
        <v>0</v>
      </c>
      <c r="EA27" s="310"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v>0</v>
      </c>
      <c r="EI27" s="310">
        <v>0</v>
      </c>
      <c r="EJ27" s="310">
        <v>0</v>
      </c>
      <c r="EK27" s="310" t="s">
        <v>552</v>
      </c>
      <c r="EL27" s="310" t="s">
        <v>552</v>
      </c>
      <c r="EM27" s="310" t="s">
        <v>552</v>
      </c>
      <c r="EN27" s="310">
        <v>0</v>
      </c>
      <c r="EO27" s="310">
        <v>0</v>
      </c>
      <c r="EP27" s="310" t="s">
        <v>552</v>
      </c>
      <c r="EQ27" s="310" t="s">
        <v>552</v>
      </c>
      <c r="ER27" s="310" t="s">
        <v>552</v>
      </c>
      <c r="ES27" s="310">
        <v>0</v>
      </c>
      <c r="ET27" s="310">
        <v>0</v>
      </c>
      <c r="EU27" s="310">
        <f t="shared" si="18"/>
        <v>72</v>
      </c>
      <c r="EV27" s="310">
        <v>45</v>
      </c>
      <c r="EW27" s="310">
        <v>0</v>
      </c>
      <c r="EX27" s="310">
        <v>0</v>
      </c>
      <c r="EY27" s="310">
        <v>20</v>
      </c>
      <c r="EZ27" s="310">
        <v>3</v>
      </c>
      <c r="FA27" s="310">
        <v>4</v>
      </c>
      <c r="FB27" s="310">
        <v>0</v>
      </c>
      <c r="FC27" s="310">
        <v>0</v>
      </c>
      <c r="FD27" s="310">
        <v>0</v>
      </c>
      <c r="FE27" s="310">
        <v>0</v>
      </c>
      <c r="FF27" s="310">
        <v>0</v>
      </c>
      <c r="FG27" s="310">
        <v>0</v>
      </c>
      <c r="FH27" s="310" t="s">
        <v>552</v>
      </c>
      <c r="FI27" s="310" t="s">
        <v>552</v>
      </c>
      <c r="FJ27" s="310" t="s">
        <v>552</v>
      </c>
      <c r="FK27" s="310">
        <v>0</v>
      </c>
      <c r="FL27" s="310">
        <v>0</v>
      </c>
      <c r="FM27" s="310">
        <v>0</v>
      </c>
      <c r="FN27" s="310">
        <v>0</v>
      </c>
      <c r="FO27" s="310">
        <v>0</v>
      </c>
    </row>
    <row r="28" spans="1:171" s="282" customFormat="1" ht="12" customHeight="1">
      <c r="A28" s="277" t="s">
        <v>563</v>
      </c>
      <c r="B28" s="278" t="s">
        <v>604</v>
      </c>
      <c r="C28" s="277" t="s">
        <v>605</v>
      </c>
      <c r="D28" s="310">
        <f t="shared" si="20"/>
        <v>68</v>
      </c>
      <c r="E28" s="310">
        <f t="shared" si="21"/>
        <v>0</v>
      </c>
      <c r="F28" s="310">
        <f t="shared" si="22"/>
        <v>0</v>
      </c>
      <c r="G28" s="310">
        <f t="shared" si="23"/>
        <v>0</v>
      </c>
      <c r="H28" s="310">
        <f t="shared" si="24"/>
        <v>36</v>
      </c>
      <c r="I28" s="310">
        <f t="shared" si="25"/>
        <v>32</v>
      </c>
      <c r="J28" s="310">
        <f t="shared" si="26"/>
        <v>0</v>
      </c>
      <c r="K28" s="310">
        <f t="shared" si="27"/>
        <v>0</v>
      </c>
      <c r="L28" s="310">
        <f t="shared" si="28"/>
        <v>0</v>
      </c>
      <c r="M28" s="310">
        <f t="shared" si="29"/>
        <v>0</v>
      </c>
      <c r="N28" s="310">
        <f t="shared" si="30"/>
        <v>0</v>
      </c>
      <c r="O28" s="310">
        <f t="shared" si="31"/>
        <v>0</v>
      </c>
      <c r="P28" s="310">
        <f t="shared" si="32"/>
        <v>0</v>
      </c>
      <c r="Q28" s="310">
        <f t="shared" si="33"/>
        <v>0</v>
      </c>
      <c r="R28" s="310">
        <f t="shared" si="34"/>
        <v>0</v>
      </c>
      <c r="S28" s="310">
        <f t="shared" si="19"/>
        <v>0</v>
      </c>
      <c r="T28" s="310">
        <f t="shared" si="7"/>
        <v>0</v>
      </c>
      <c r="U28" s="310">
        <f t="shared" si="8"/>
        <v>0</v>
      </c>
      <c r="V28" s="310">
        <f t="shared" si="9"/>
        <v>0</v>
      </c>
      <c r="W28" s="310">
        <f t="shared" si="10"/>
        <v>0</v>
      </c>
      <c r="X28" s="310">
        <f t="shared" si="11"/>
        <v>0</v>
      </c>
      <c r="Y28" s="310">
        <f t="shared" si="12"/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>
        <v>0</v>
      </c>
      <c r="AM28" s="310" t="s">
        <v>552</v>
      </c>
      <c r="AN28" s="310" t="s">
        <v>552</v>
      </c>
      <c r="AO28" s="310">
        <v>0</v>
      </c>
      <c r="AP28" s="310" t="s">
        <v>552</v>
      </c>
      <c r="AQ28" s="310">
        <v>0</v>
      </c>
      <c r="AR28" s="310" t="s">
        <v>552</v>
      </c>
      <c r="AS28" s="310">
        <v>0</v>
      </c>
      <c r="AT28" s="310">
        <f t="shared" si="13"/>
        <v>0</v>
      </c>
      <c r="AU28" s="310">
        <v>0</v>
      </c>
      <c r="AV28" s="310">
        <v>0</v>
      </c>
      <c r="AW28" s="310">
        <v>0</v>
      </c>
      <c r="AX28" s="310">
        <v>0</v>
      </c>
      <c r="AY28" s="310">
        <v>0</v>
      </c>
      <c r="AZ28" s="310">
        <v>0</v>
      </c>
      <c r="BA28" s="310">
        <v>0</v>
      </c>
      <c r="BB28" s="310">
        <v>0</v>
      </c>
      <c r="BC28" s="310">
        <v>0</v>
      </c>
      <c r="BD28" s="310">
        <v>0</v>
      </c>
      <c r="BE28" s="310" t="s">
        <v>552</v>
      </c>
      <c r="BF28" s="310" t="s">
        <v>552</v>
      </c>
      <c r="BG28" s="310" t="s">
        <v>552</v>
      </c>
      <c r="BH28" s="310" t="s">
        <v>552</v>
      </c>
      <c r="BI28" s="310" t="s">
        <v>552</v>
      </c>
      <c r="BJ28" s="310" t="s">
        <v>552</v>
      </c>
      <c r="BK28" s="310" t="s">
        <v>552</v>
      </c>
      <c r="BL28" s="310" t="s">
        <v>552</v>
      </c>
      <c r="BM28" s="310" t="s">
        <v>552</v>
      </c>
      <c r="BN28" s="310">
        <v>0</v>
      </c>
      <c r="BO28" s="310">
        <f t="shared" si="14"/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0</v>
      </c>
      <c r="BZ28" s="310">
        <v>0</v>
      </c>
      <c r="CA28" s="310">
        <v>0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 t="s">
        <v>552</v>
      </c>
      <c r="CI28" s="310">
        <v>0</v>
      </c>
      <c r="CJ28" s="310">
        <f t="shared" si="15"/>
        <v>0</v>
      </c>
      <c r="CK28" s="310">
        <v>0</v>
      </c>
      <c r="CL28" s="310">
        <v>0</v>
      </c>
      <c r="CM28" s="310">
        <v>0</v>
      </c>
      <c r="CN28" s="310">
        <v>0</v>
      </c>
      <c r="CO28" s="310">
        <v>0</v>
      </c>
      <c r="CP28" s="310">
        <v>0</v>
      </c>
      <c r="CQ28" s="310">
        <v>0</v>
      </c>
      <c r="CR28" s="310">
        <v>0</v>
      </c>
      <c r="CS28" s="310">
        <v>0</v>
      </c>
      <c r="CT28" s="310">
        <v>0</v>
      </c>
      <c r="CU28" s="310">
        <v>0</v>
      </c>
      <c r="CV28" s="310">
        <v>0</v>
      </c>
      <c r="CW28" s="310" t="s">
        <v>552</v>
      </c>
      <c r="CX28" s="310" t="s">
        <v>552</v>
      </c>
      <c r="CY28" s="310" t="s">
        <v>552</v>
      </c>
      <c r="CZ28" s="310" t="s">
        <v>552</v>
      </c>
      <c r="DA28" s="310" t="s">
        <v>552</v>
      </c>
      <c r="DB28" s="310" t="s">
        <v>552</v>
      </c>
      <c r="DC28" s="310" t="s">
        <v>552</v>
      </c>
      <c r="DD28" s="310">
        <v>0</v>
      </c>
      <c r="DE28" s="310">
        <f t="shared" si="16"/>
        <v>0</v>
      </c>
      <c r="DF28" s="310">
        <v>0</v>
      </c>
      <c r="DG28" s="310">
        <v>0</v>
      </c>
      <c r="DH28" s="310">
        <v>0</v>
      </c>
      <c r="DI28" s="310">
        <v>0</v>
      </c>
      <c r="DJ28" s="310">
        <v>0</v>
      </c>
      <c r="DK28" s="310">
        <v>0</v>
      </c>
      <c r="DL28" s="310">
        <v>0</v>
      </c>
      <c r="DM28" s="310">
        <v>0</v>
      </c>
      <c r="DN28" s="310">
        <v>0</v>
      </c>
      <c r="DO28" s="310">
        <v>0</v>
      </c>
      <c r="DP28" s="310">
        <v>0</v>
      </c>
      <c r="DQ28" s="310">
        <v>0</v>
      </c>
      <c r="DR28" s="310" t="s">
        <v>552</v>
      </c>
      <c r="DS28" s="310" t="s">
        <v>552</v>
      </c>
      <c r="DT28" s="310">
        <v>0</v>
      </c>
      <c r="DU28" s="310" t="s">
        <v>552</v>
      </c>
      <c r="DV28" s="310" t="s">
        <v>552</v>
      </c>
      <c r="DW28" s="310" t="s">
        <v>552</v>
      </c>
      <c r="DX28" s="310" t="s">
        <v>552</v>
      </c>
      <c r="DY28" s="310">
        <v>0</v>
      </c>
      <c r="DZ28" s="310">
        <f t="shared" si="17"/>
        <v>0</v>
      </c>
      <c r="EA28" s="310">
        <v>0</v>
      </c>
      <c r="EB28" s="310">
        <v>0</v>
      </c>
      <c r="EC28" s="310">
        <v>0</v>
      </c>
      <c r="ED28" s="310">
        <v>0</v>
      </c>
      <c r="EE28" s="310">
        <v>0</v>
      </c>
      <c r="EF28" s="310">
        <v>0</v>
      </c>
      <c r="EG28" s="310">
        <v>0</v>
      </c>
      <c r="EH28" s="310">
        <v>0</v>
      </c>
      <c r="EI28" s="310">
        <v>0</v>
      </c>
      <c r="EJ28" s="310">
        <v>0</v>
      </c>
      <c r="EK28" s="310" t="s">
        <v>552</v>
      </c>
      <c r="EL28" s="310" t="s">
        <v>552</v>
      </c>
      <c r="EM28" s="310" t="s">
        <v>552</v>
      </c>
      <c r="EN28" s="310">
        <v>0</v>
      </c>
      <c r="EO28" s="310">
        <v>0</v>
      </c>
      <c r="EP28" s="310" t="s">
        <v>552</v>
      </c>
      <c r="EQ28" s="310" t="s">
        <v>552</v>
      </c>
      <c r="ER28" s="310" t="s">
        <v>552</v>
      </c>
      <c r="ES28" s="310">
        <v>0</v>
      </c>
      <c r="ET28" s="310">
        <v>0</v>
      </c>
      <c r="EU28" s="310">
        <f t="shared" si="18"/>
        <v>68</v>
      </c>
      <c r="EV28" s="310">
        <v>0</v>
      </c>
      <c r="EW28" s="310">
        <v>0</v>
      </c>
      <c r="EX28" s="310">
        <v>0</v>
      </c>
      <c r="EY28" s="310">
        <v>36</v>
      </c>
      <c r="EZ28" s="310">
        <v>32</v>
      </c>
      <c r="FA28" s="310">
        <v>0</v>
      </c>
      <c r="FB28" s="310">
        <v>0</v>
      </c>
      <c r="FC28" s="310">
        <v>0</v>
      </c>
      <c r="FD28" s="310">
        <v>0</v>
      </c>
      <c r="FE28" s="310">
        <v>0</v>
      </c>
      <c r="FF28" s="310">
        <v>0</v>
      </c>
      <c r="FG28" s="310">
        <v>0</v>
      </c>
      <c r="FH28" s="310" t="s">
        <v>552</v>
      </c>
      <c r="FI28" s="310" t="s">
        <v>552</v>
      </c>
      <c r="FJ28" s="310" t="s">
        <v>552</v>
      </c>
      <c r="FK28" s="310">
        <v>0</v>
      </c>
      <c r="FL28" s="310">
        <v>0</v>
      </c>
      <c r="FM28" s="310">
        <v>0</v>
      </c>
      <c r="FN28" s="310">
        <v>0</v>
      </c>
      <c r="FO28" s="310">
        <v>0</v>
      </c>
    </row>
    <row r="29" spans="1:171" s="282" customFormat="1" ht="12" customHeight="1">
      <c r="A29" s="277" t="s">
        <v>563</v>
      </c>
      <c r="B29" s="278" t="s">
        <v>606</v>
      </c>
      <c r="C29" s="277" t="s">
        <v>607</v>
      </c>
      <c r="D29" s="310">
        <f t="shared" si="20"/>
        <v>133</v>
      </c>
      <c r="E29" s="310">
        <f t="shared" si="21"/>
        <v>0</v>
      </c>
      <c r="F29" s="310">
        <f t="shared" si="22"/>
        <v>0</v>
      </c>
      <c r="G29" s="310">
        <f t="shared" si="23"/>
        <v>0</v>
      </c>
      <c r="H29" s="310">
        <f t="shared" si="24"/>
        <v>80</v>
      </c>
      <c r="I29" s="310">
        <f t="shared" si="25"/>
        <v>53</v>
      </c>
      <c r="J29" s="310">
        <f t="shared" si="26"/>
        <v>0</v>
      </c>
      <c r="K29" s="310">
        <f t="shared" si="27"/>
        <v>0</v>
      </c>
      <c r="L29" s="310">
        <f t="shared" si="28"/>
        <v>0</v>
      </c>
      <c r="M29" s="310">
        <f t="shared" si="29"/>
        <v>0</v>
      </c>
      <c r="N29" s="310">
        <f t="shared" si="30"/>
        <v>0</v>
      </c>
      <c r="O29" s="310">
        <f t="shared" si="31"/>
        <v>0</v>
      </c>
      <c r="P29" s="310">
        <f t="shared" si="32"/>
        <v>0</v>
      </c>
      <c r="Q29" s="310">
        <f t="shared" si="33"/>
        <v>0</v>
      </c>
      <c r="R29" s="310">
        <f t="shared" si="34"/>
        <v>0</v>
      </c>
      <c r="S29" s="310">
        <f t="shared" si="19"/>
        <v>0</v>
      </c>
      <c r="T29" s="310">
        <f t="shared" si="7"/>
        <v>0</v>
      </c>
      <c r="U29" s="310">
        <f t="shared" si="8"/>
        <v>0</v>
      </c>
      <c r="V29" s="310">
        <f t="shared" si="9"/>
        <v>0</v>
      </c>
      <c r="W29" s="310">
        <f t="shared" si="10"/>
        <v>0</v>
      </c>
      <c r="X29" s="310">
        <f t="shared" si="11"/>
        <v>0</v>
      </c>
      <c r="Y29" s="310">
        <f t="shared" si="12"/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>
        <v>0</v>
      </c>
      <c r="AM29" s="310" t="s">
        <v>552</v>
      </c>
      <c r="AN29" s="310" t="s">
        <v>552</v>
      </c>
      <c r="AO29" s="310">
        <v>0</v>
      </c>
      <c r="AP29" s="310" t="s">
        <v>552</v>
      </c>
      <c r="AQ29" s="310">
        <v>0</v>
      </c>
      <c r="AR29" s="310" t="s">
        <v>552</v>
      </c>
      <c r="AS29" s="310">
        <v>0</v>
      </c>
      <c r="AT29" s="310">
        <f t="shared" si="13"/>
        <v>0</v>
      </c>
      <c r="AU29" s="310">
        <v>0</v>
      </c>
      <c r="AV29" s="310">
        <v>0</v>
      </c>
      <c r="AW29" s="310">
        <v>0</v>
      </c>
      <c r="AX29" s="310">
        <v>0</v>
      </c>
      <c r="AY29" s="310">
        <v>0</v>
      </c>
      <c r="AZ29" s="310">
        <v>0</v>
      </c>
      <c r="BA29" s="310">
        <v>0</v>
      </c>
      <c r="BB29" s="310">
        <v>0</v>
      </c>
      <c r="BC29" s="310">
        <v>0</v>
      </c>
      <c r="BD29" s="310">
        <v>0</v>
      </c>
      <c r="BE29" s="310" t="s">
        <v>552</v>
      </c>
      <c r="BF29" s="310" t="s">
        <v>552</v>
      </c>
      <c r="BG29" s="310" t="s">
        <v>552</v>
      </c>
      <c r="BH29" s="310" t="s">
        <v>552</v>
      </c>
      <c r="BI29" s="310" t="s">
        <v>552</v>
      </c>
      <c r="BJ29" s="310" t="s">
        <v>552</v>
      </c>
      <c r="BK29" s="310" t="s">
        <v>552</v>
      </c>
      <c r="BL29" s="310" t="s">
        <v>552</v>
      </c>
      <c r="BM29" s="310" t="s">
        <v>552</v>
      </c>
      <c r="BN29" s="310">
        <v>0</v>
      </c>
      <c r="BO29" s="310">
        <f t="shared" si="14"/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>
        <v>0</v>
      </c>
      <c r="CA29" s="310">
        <v>0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 t="s">
        <v>552</v>
      </c>
      <c r="CI29" s="310">
        <v>0</v>
      </c>
      <c r="CJ29" s="310">
        <f t="shared" si="15"/>
        <v>0</v>
      </c>
      <c r="CK29" s="310">
        <v>0</v>
      </c>
      <c r="CL29" s="310">
        <v>0</v>
      </c>
      <c r="CM29" s="310">
        <v>0</v>
      </c>
      <c r="CN29" s="310">
        <v>0</v>
      </c>
      <c r="CO29" s="310">
        <v>0</v>
      </c>
      <c r="CP29" s="310">
        <v>0</v>
      </c>
      <c r="CQ29" s="310">
        <v>0</v>
      </c>
      <c r="CR29" s="310">
        <v>0</v>
      </c>
      <c r="CS29" s="310">
        <v>0</v>
      </c>
      <c r="CT29" s="310">
        <v>0</v>
      </c>
      <c r="CU29" s="310">
        <v>0</v>
      </c>
      <c r="CV29" s="310">
        <v>0</v>
      </c>
      <c r="CW29" s="310" t="s">
        <v>552</v>
      </c>
      <c r="CX29" s="310" t="s">
        <v>552</v>
      </c>
      <c r="CY29" s="310" t="s">
        <v>552</v>
      </c>
      <c r="CZ29" s="310" t="s">
        <v>552</v>
      </c>
      <c r="DA29" s="310" t="s">
        <v>552</v>
      </c>
      <c r="DB29" s="310" t="s">
        <v>552</v>
      </c>
      <c r="DC29" s="310" t="s">
        <v>552</v>
      </c>
      <c r="DD29" s="310">
        <v>0</v>
      </c>
      <c r="DE29" s="310">
        <f t="shared" si="16"/>
        <v>0</v>
      </c>
      <c r="DF29" s="310">
        <v>0</v>
      </c>
      <c r="DG29" s="310">
        <v>0</v>
      </c>
      <c r="DH29" s="310">
        <v>0</v>
      </c>
      <c r="DI29" s="310">
        <v>0</v>
      </c>
      <c r="DJ29" s="310">
        <v>0</v>
      </c>
      <c r="DK29" s="310">
        <v>0</v>
      </c>
      <c r="DL29" s="310">
        <v>0</v>
      </c>
      <c r="DM29" s="310">
        <v>0</v>
      </c>
      <c r="DN29" s="310">
        <v>0</v>
      </c>
      <c r="DO29" s="310">
        <v>0</v>
      </c>
      <c r="DP29" s="310">
        <v>0</v>
      </c>
      <c r="DQ29" s="310">
        <v>0</v>
      </c>
      <c r="DR29" s="310" t="s">
        <v>552</v>
      </c>
      <c r="DS29" s="310" t="s">
        <v>552</v>
      </c>
      <c r="DT29" s="310">
        <v>0</v>
      </c>
      <c r="DU29" s="310" t="s">
        <v>552</v>
      </c>
      <c r="DV29" s="310" t="s">
        <v>552</v>
      </c>
      <c r="DW29" s="310" t="s">
        <v>552</v>
      </c>
      <c r="DX29" s="310" t="s">
        <v>552</v>
      </c>
      <c r="DY29" s="310">
        <v>0</v>
      </c>
      <c r="DZ29" s="310">
        <f t="shared" si="17"/>
        <v>0</v>
      </c>
      <c r="EA29" s="310">
        <v>0</v>
      </c>
      <c r="EB29" s="310">
        <v>0</v>
      </c>
      <c r="EC29" s="310">
        <v>0</v>
      </c>
      <c r="ED29" s="310">
        <v>0</v>
      </c>
      <c r="EE29" s="310">
        <v>0</v>
      </c>
      <c r="EF29" s="310">
        <v>0</v>
      </c>
      <c r="EG29" s="310">
        <v>0</v>
      </c>
      <c r="EH29" s="310">
        <v>0</v>
      </c>
      <c r="EI29" s="310">
        <v>0</v>
      </c>
      <c r="EJ29" s="310">
        <v>0</v>
      </c>
      <c r="EK29" s="310" t="s">
        <v>552</v>
      </c>
      <c r="EL29" s="310" t="s">
        <v>552</v>
      </c>
      <c r="EM29" s="310" t="s">
        <v>552</v>
      </c>
      <c r="EN29" s="310">
        <v>0</v>
      </c>
      <c r="EO29" s="310">
        <v>0</v>
      </c>
      <c r="EP29" s="310" t="s">
        <v>552</v>
      </c>
      <c r="EQ29" s="310" t="s">
        <v>552</v>
      </c>
      <c r="ER29" s="310" t="s">
        <v>552</v>
      </c>
      <c r="ES29" s="310">
        <v>0</v>
      </c>
      <c r="ET29" s="310">
        <v>0</v>
      </c>
      <c r="EU29" s="310">
        <f t="shared" si="18"/>
        <v>133</v>
      </c>
      <c r="EV29" s="310">
        <v>0</v>
      </c>
      <c r="EW29" s="310">
        <v>0</v>
      </c>
      <c r="EX29" s="310">
        <v>0</v>
      </c>
      <c r="EY29" s="310">
        <v>80</v>
      </c>
      <c r="EZ29" s="310">
        <v>53</v>
      </c>
      <c r="FA29" s="310">
        <v>0</v>
      </c>
      <c r="FB29" s="310">
        <v>0</v>
      </c>
      <c r="FC29" s="310">
        <v>0</v>
      </c>
      <c r="FD29" s="310">
        <v>0</v>
      </c>
      <c r="FE29" s="310">
        <v>0</v>
      </c>
      <c r="FF29" s="310">
        <v>0</v>
      </c>
      <c r="FG29" s="310">
        <v>0</v>
      </c>
      <c r="FH29" s="310" t="s">
        <v>552</v>
      </c>
      <c r="FI29" s="310" t="s">
        <v>552</v>
      </c>
      <c r="FJ29" s="310" t="s">
        <v>552</v>
      </c>
      <c r="FK29" s="310">
        <v>0</v>
      </c>
      <c r="FL29" s="310">
        <v>0</v>
      </c>
      <c r="FM29" s="310">
        <v>0</v>
      </c>
      <c r="FN29" s="310">
        <v>0</v>
      </c>
      <c r="FO29" s="310">
        <v>0</v>
      </c>
    </row>
    <row r="30" spans="1:171" s="282" customFormat="1" ht="12" customHeight="1">
      <c r="A30" s="277" t="s">
        <v>563</v>
      </c>
      <c r="B30" s="278" t="s">
        <v>608</v>
      </c>
      <c r="C30" s="277" t="s">
        <v>609</v>
      </c>
      <c r="D30" s="310">
        <f t="shared" si="20"/>
        <v>719</v>
      </c>
      <c r="E30" s="310">
        <f t="shared" si="21"/>
        <v>0</v>
      </c>
      <c r="F30" s="310">
        <f t="shared" si="22"/>
        <v>0</v>
      </c>
      <c r="G30" s="310">
        <f t="shared" si="23"/>
        <v>0</v>
      </c>
      <c r="H30" s="310">
        <f t="shared" si="24"/>
        <v>168</v>
      </c>
      <c r="I30" s="310">
        <f t="shared" si="25"/>
        <v>79</v>
      </c>
      <c r="J30" s="310">
        <f t="shared" si="26"/>
        <v>0</v>
      </c>
      <c r="K30" s="310">
        <f t="shared" si="27"/>
        <v>0</v>
      </c>
      <c r="L30" s="310">
        <f t="shared" si="28"/>
        <v>0</v>
      </c>
      <c r="M30" s="310">
        <f t="shared" si="29"/>
        <v>0</v>
      </c>
      <c r="N30" s="310">
        <f t="shared" si="30"/>
        <v>0</v>
      </c>
      <c r="O30" s="310">
        <f t="shared" si="31"/>
        <v>0</v>
      </c>
      <c r="P30" s="310">
        <f t="shared" si="32"/>
        <v>0</v>
      </c>
      <c r="Q30" s="310">
        <f t="shared" si="33"/>
        <v>472</v>
      </c>
      <c r="R30" s="310">
        <f t="shared" si="34"/>
        <v>0</v>
      </c>
      <c r="S30" s="310">
        <f t="shared" si="19"/>
        <v>0</v>
      </c>
      <c r="T30" s="310">
        <f t="shared" si="7"/>
        <v>0</v>
      </c>
      <c r="U30" s="310">
        <f t="shared" si="8"/>
        <v>0</v>
      </c>
      <c r="V30" s="310">
        <f t="shared" si="9"/>
        <v>0</v>
      </c>
      <c r="W30" s="310">
        <f t="shared" si="10"/>
        <v>0</v>
      </c>
      <c r="X30" s="310">
        <f t="shared" si="11"/>
        <v>0</v>
      </c>
      <c r="Y30" s="310">
        <f t="shared" si="12"/>
        <v>472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552</v>
      </c>
      <c r="AK30" s="310" t="s">
        <v>552</v>
      </c>
      <c r="AL30" s="310">
        <v>472</v>
      </c>
      <c r="AM30" s="310" t="s">
        <v>552</v>
      </c>
      <c r="AN30" s="310" t="s">
        <v>552</v>
      </c>
      <c r="AO30" s="310">
        <v>0</v>
      </c>
      <c r="AP30" s="310" t="s">
        <v>552</v>
      </c>
      <c r="AQ30" s="310">
        <v>0</v>
      </c>
      <c r="AR30" s="310" t="s">
        <v>552</v>
      </c>
      <c r="AS30" s="310">
        <v>0</v>
      </c>
      <c r="AT30" s="310">
        <f t="shared" si="13"/>
        <v>0</v>
      </c>
      <c r="AU30" s="310">
        <v>0</v>
      </c>
      <c r="AV30" s="310">
        <v>0</v>
      </c>
      <c r="AW30" s="310">
        <v>0</v>
      </c>
      <c r="AX30" s="310">
        <v>0</v>
      </c>
      <c r="AY30" s="310">
        <v>0</v>
      </c>
      <c r="AZ30" s="310">
        <v>0</v>
      </c>
      <c r="BA30" s="310">
        <v>0</v>
      </c>
      <c r="BB30" s="310">
        <v>0</v>
      </c>
      <c r="BC30" s="310">
        <v>0</v>
      </c>
      <c r="BD30" s="310">
        <v>0</v>
      </c>
      <c r="BE30" s="310" t="s">
        <v>552</v>
      </c>
      <c r="BF30" s="310" t="s">
        <v>552</v>
      </c>
      <c r="BG30" s="310" t="s">
        <v>552</v>
      </c>
      <c r="BH30" s="310" t="s">
        <v>552</v>
      </c>
      <c r="BI30" s="310" t="s">
        <v>552</v>
      </c>
      <c r="BJ30" s="310" t="s">
        <v>552</v>
      </c>
      <c r="BK30" s="310" t="s">
        <v>552</v>
      </c>
      <c r="BL30" s="310" t="s">
        <v>552</v>
      </c>
      <c r="BM30" s="310" t="s">
        <v>552</v>
      </c>
      <c r="BN30" s="310">
        <v>0</v>
      </c>
      <c r="BO30" s="310">
        <f t="shared" si="14"/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>
        <v>0</v>
      </c>
      <c r="CA30" s="310">
        <v>0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 t="s">
        <v>552</v>
      </c>
      <c r="CI30" s="310">
        <v>0</v>
      </c>
      <c r="CJ30" s="310">
        <f t="shared" si="15"/>
        <v>0</v>
      </c>
      <c r="CK30" s="310">
        <v>0</v>
      </c>
      <c r="CL30" s="310">
        <v>0</v>
      </c>
      <c r="CM30" s="310">
        <v>0</v>
      </c>
      <c r="CN30" s="310">
        <v>0</v>
      </c>
      <c r="CO30" s="310">
        <v>0</v>
      </c>
      <c r="CP30" s="310">
        <v>0</v>
      </c>
      <c r="CQ30" s="310">
        <v>0</v>
      </c>
      <c r="CR30" s="310">
        <v>0</v>
      </c>
      <c r="CS30" s="310">
        <v>0</v>
      </c>
      <c r="CT30" s="310">
        <v>0</v>
      </c>
      <c r="CU30" s="310">
        <v>0</v>
      </c>
      <c r="CV30" s="310">
        <v>0</v>
      </c>
      <c r="CW30" s="310" t="s">
        <v>552</v>
      </c>
      <c r="CX30" s="310" t="s">
        <v>552</v>
      </c>
      <c r="CY30" s="310" t="s">
        <v>552</v>
      </c>
      <c r="CZ30" s="310" t="s">
        <v>552</v>
      </c>
      <c r="DA30" s="310" t="s">
        <v>552</v>
      </c>
      <c r="DB30" s="310" t="s">
        <v>552</v>
      </c>
      <c r="DC30" s="310" t="s">
        <v>552</v>
      </c>
      <c r="DD30" s="310">
        <v>0</v>
      </c>
      <c r="DE30" s="310">
        <f t="shared" si="16"/>
        <v>0</v>
      </c>
      <c r="DF30" s="310">
        <v>0</v>
      </c>
      <c r="DG30" s="310">
        <v>0</v>
      </c>
      <c r="DH30" s="310">
        <v>0</v>
      </c>
      <c r="DI30" s="310">
        <v>0</v>
      </c>
      <c r="DJ30" s="310">
        <v>0</v>
      </c>
      <c r="DK30" s="310">
        <v>0</v>
      </c>
      <c r="DL30" s="310">
        <v>0</v>
      </c>
      <c r="DM30" s="310">
        <v>0</v>
      </c>
      <c r="DN30" s="310">
        <v>0</v>
      </c>
      <c r="DO30" s="310">
        <v>0</v>
      </c>
      <c r="DP30" s="310">
        <v>0</v>
      </c>
      <c r="DQ30" s="310">
        <v>0</v>
      </c>
      <c r="DR30" s="310" t="s">
        <v>552</v>
      </c>
      <c r="DS30" s="310" t="s">
        <v>552</v>
      </c>
      <c r="DT30" s="310">
        <v>0</v>
      </c>
      <c r="DU30" s="310" t="s">
        <v>552</v>
      </c>
      <c r="DV30" s="310" t="s">
        <v>552</v>
      </c>
      <c r="DW30" s="310" t="s">
        <v>552</v>
      </c>
      <c r="DX30" s="310" t="s">
        <v>552</v>
      </c>
      <c r="DY30" s="310">
        <v>0</v>
      </c>
      <c r="DZ30" s="310">
        <f t="shared" si="17"/>
        <v>0</v>
      </c>
      <c r="EA30" s="310">
        <v>0</v>
      </c>
      <c r="EB30" s="310">
        <v>0</v>
      </c>
      <c r="EC30" s="310">
        <v>0</v>
      </c>
      <c r="ED30" s="310">
        <v>0</v>
      </c>
      <c r="EE30" s="310">
        <v>0</v>
      </c>
      <c r="EF30" s="310">
        <v>0</v>
      </c>
      <c r="EG30" s="310">
        <v>0</v>
      </c>
      <c r="EH30" s="310">
        <v>0</v>
      </c>
      <c r="EI30" s="310">
        <v>0</v>
      </c>
      <c r="EJ30" s="310">
        <v>0</v>
      </c>
      <c r="EK30" s="310" t="s">
        <v>552</v>
      </c>
      <c r="EL30" s="310" t="s">
        <v>552</v>
      </c>
      <c r="EM30" s="310" t="s">
        <v>552</v>
      </c>
      <c r="EN30" s="310">
        <v>0</v>
      </c>
      <c r="EO30" s="310">
        <v>0</v>
      </c>
      <c r="EP30" s="310" t="s">
        <v>552</v>
      </c>
      <c r="EQ30" s="310" t="s">
        <v>552</v>
      </c>
      <c r="ER30" s="310" t="s">
        <v>552</v>
      </c>
      <c r="ES30" s="310">
        <v>0</v>
      </c>
      <c r="ET30" s="310">
        <v>0</v>
      </c>
      <c r="EU30" s="310">
        <f t="shared" si="18"/>
        <v>247</v>
      </c>
      <c r="EV30" s="310">
        <v>0</v>
      </c>
      <c r="EW30" s="310">
        <v>0</v>
      </c>
      <c r="EX30" s="310">
        <v>0</v>
      </c>
      <c r="EY30" s="310">
        <v>168</v>
      </c>
      <c r="EZ30" s="310">
        <v>79</v>
      </c>
      <c r="FA30" s="310">
        <v>0</v>
      </c>
      <c r="FB30" s="310">
        <v>0</v>
      </c>
      <c r="FC30" s="310">
        <v>0</v>
      </c>
      <c r="FD30" s="310">
        <v>0</v>
      </c>
      <c r="FE30" s="310">
        <v>0</v>
      </c>
      <c r="FF30" s="310">
        <v>0</v>
      </c>
      <c r="FG30" s="310">
        <v>0</v>
      </c>
      <c r="FH30" s="310" t="s">
        <v>552</v>
      </c>
      <c r="FI30" s="310" t="s">
        <v>552</v>
      </c>
      <c r="FJ30" s="310" t="s">
        <v>552</v>
      </c>
      <c r="FK30" s="310">
        <v>0</v>
      </c>
      <c r="FL30" s="310">
        <v>0</v>
      </c>
      <c r="FM30" s="310">
        <v>0</v>
      </c>
      <c r="FN30" s="310">
        <v>0</v>
      </c>
      <c r="FO30" s="310">
        <v>0</v>
      </c>
    </row>
    <row r="31" spans="1:171" s="282" customFormat="1" ht="12" customHeight="1">
      <c r="A31" s="277" t="s">
        <v>563</v>
      </c>
      <c r="B31" s="278" t="s">
        <v>610</v>
      </c>
      <c r="C31" s="277" t="s">
        <v>611</v>
      </c>
      <c r="D31" s="310">
        <f t="shared" si="20"/>
        <v>187</v>
      </c>
      <c r="E31" s="310">
        <f t="shared" si="21"/>
        <v>102</v>
      </c>
      <c r="F31" s="310">
        <f t="shared" si="22"/>
        <v>1</v>
      </c>
      <c r="G31" s="310">
        <f t="shared" si="23"/>
        <v>0</v>
      </c>
      <c r="H31" s="310">
        <f t="shared" si="24"/>
        <v>55</v>
      </c>
      <c r="I31" s="310">
        <f t="shared" si="25"/>
        <v>16</v>
      </c>
      <c r="J31" s="310">
        <f t="shared" si="26"/>
        <v>5</v>
      </c>
      <c r="K31" s="310">
        <f t="shared" si="27"/>
        <v>0</v>
      </c>
      <c r="L31" s="310">
        <f t="shared" si="28"/>
        <v>0</v>
      </c>
      <c r="M31" s="310">
        <f t="shared" si="29"/>
        <v>0</v>
      </c>
      <c r="N31" s="310">
        <f t="shared" si="30"/>
        <v>8</v>
      </c>
      <c r="O31" s="310">
        <f t="shared" si="31"/>
        <v>0</v>
      </c>
      <c r="P31" s="310">
        <f t="shared" si="32"/>
        <v>0</v>
      </c>
      <c r="Q31" s="310">
        <f t="shared" si="33"/>
        <v>0</v>
      </c>
      <c r="R31" s="310">
        <f t="shared" si="34"/>
        <v>0</v>
      </c>
      <c r="S31" s="310">
        <f t="shared" si="19"/>
        <v>0</v>
      </c>
      <c r="T31" s="310">
        <f t="shared" si="7"/>
        <v>0</v>
      </c>
      <c r="U31" s="310">
        <f t="shared" si="8"/>
        <v>0</v>
      </c>
      <c r="V31" s="310">
        <f t="shared" si="9"/>
        <v>0</v>
      </c>
      <c r="W31" s="310">
        <f t="shared" si="10"/>
        <v>0</v>
      </c>
      <c r="X31" s="310">
        <f t="shared" si="11"/>
        <v>0</v>
      </c>
      <c r="Y31" s="310">
        <f t="shared" si="12"/>
        <v>0</v>
      </c>
      <c r="Z31" s="310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v>0</v>
      </c>
      <c r="AJ31" s="310" t="s">
        <v>552</v>
      </c>
      <c r="AK31" s="310" t="s">
        <v>552</v>
      </c>
      <c r="AL31" s="310">
        <v>0</v>
      </c>
      <c r="AM31" s="310" t="s">
        <v>552</v>
      </c>
      <c r="AN31" s="310" t="s">
        <v>552</v>
      </c>
      <c r="AO31" s="310">
        <v>0</v>
      </c>
      <c r="AP31" s="310" t="s">
        <v>552</v>
      </c>
      <c r="AQ31" s="310">
        <v>0</v>
      </c>
      <c r="AR31" s="310" t="s">
        <v>552</v>
      </c>
      <c r="AS31" s="310">
        <v>0</v>
      </c>
      <c r="AT31" s="310">
        <f t="shared" si="13"/>
        <v>38</v>
      </c>
      <c r="AU31" s="310">
        <v>0</v>
      </c>
      <c r="AV31" s="310">
        <v>0</v>
      </c>
      <c r="AW31" s="310">
        <v>0</v>
      </c>
      <c r="AX31" s="310">
        <v>38</v>
      </c>
      <c r="AY31" s="310">
        <v>0</v>
      </c>
      <c r="AZ31" s="310">
        <v>0</v>
      </c>
      <c r="BA31" s="310">
        <v>0</v>
      </c>
      <c r="BB31" s="310">
        <v>0</v>
      </c>
      <c r="BC31" s="310">
        <v>0</v>
      </c>
      <c r="BD31" s="310">
        <v>0</v>
      </c>
      <c r="BE31" s="310" t="s">
        <v>552</v>
      </c>
      <c r="BF31" s="310" t="s">
        <v>552</v>
      </c>
      <c r="BG31" s="310" t="s">
        <v>552</v>
      </c>
      <c r="BH31" s="310" t="s">
        <v>552</v>
      </c>
      <c r="BI31" s="310" t="s">
        <v>552</v>
      </c>
      <c r="BJ31" s="310" t="s">
        <v>552</v>
      </c>
      <c r="BK31" s="310" t="s">
        <v>552</v>
      </c>
      <c r="BL31" s="310" t="s">
        <v>552</v>
      </c>
      <c r="BM31" s="310" t="s">
        <v>552</v>
      </c>
      <c r="BN31" s="310">
        <v>0</v>
      </c>
      <c r="BO31" s="310">
        <f t="shared" si="14"/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0</v>
      </c>
      <c r="BZ31" s="310">
        <v>0</v>
      </c>
      <c r="CA31" s="310">
        <v>0</v>
      </c>
      <c r="CB31" s="310" t="s">
        <v>552</v>
      </c>
      <c r="CC31" s="310" t="s">
        <v>552</v>
      </c>
      <c r="CD31" s="310" t="s">
        <v>552</v>
      </c>
      <c r="CE31" s="310" t="s">
        <v>552</v>
      </c>
      <c r="CF31" s="310" t="s">
        <v>552</v>
      </c>
      <c r="CG31" s="310" t="s">
        <v>552</v>
      </c>
      <c r="CH31" s="310" t="s">
        <v>552</v>
      </c>
      <c r="CI31" s="310">
        <v>0</v>
      </c>
      <c r="CJ31" s="310">
        <f t="shared" si="15"/>
        <v>0</v>
      </c>
      <c r="CK31" s="310">
        <v>0</v>
      </c>
      <c r="CL31" s="310">
        <v>0</v>
      </c>
      <c r="CM31" s="310">
        <v>0</v>
      </c>
      <c r="CN31" s="310">
        <v>0</v>
      </c>
      <c r="CO31" s="310">
        <v>0</v>
      </c>
      <c r="CP31" s="310">
        <v>0</v>
      </c>
      <c r="CQ31" s="310">
        <v>0</v>
      </c>
      <c r="CR31" s="310">
        <v>0</v>
      </c>
      <c r="CS31" s="310">
        <v>0</v>
      </c>
      <c r="CT31" s="310">
        <v>0</v>
      </c>
      <c r="CU31" s="310">
        <v>0</v>
      </c>
      <c r="CV31" s="310">
        <v>0</v>
      </c>
      <c r="CW31" s="310" t="s">
        <v>552</v>
      </c>
      <c r="CX31" s="310" t="s">
        <v>552</v>
      </c>
      <c r="CY31" s="310" t="s">
        <v>552</v>
      </c>
      <c r="CZ31" s="310" t="s">
        <v>552</v>
      </c>
      <c r="DA31" s="310" t="s">
        <v>552</v>
      </c>
      <c r="DB31" s="310" t="s">
        <v>552</v>
      </c>
      <c r="DC31" s="310" t="s">
        <v>552</v>
      </c>
      <c r="DD31" s="310">
        <v>0</v>
      </c>
      <c r="DE31" s="310">
        <f t="shared" si="16"/>
        <v>0</v>
      </c>
      <c r="DF31" s="310">
        <v>0</v>
      </c>
      <c r="DG31" s="310">
        <v>0</v>
      </c>
      <c r="DH31" s="310">
        <v>0</v>
      </c>
      <c r="DI31" s="310">
        <v>0</v>
      </c>
      <c r="DJ31" s="310">
        <v>0</v>
      </c>
      <c r="DK31" s="310">
        <v>0</v>
      </c>
      <c r="DL31" s="310">
        <v>0</v>
      </c>
      <c r="DM31" s="310">
        <v>0</v>
      </c>
      <c r="DN31" s="310">
        <v>0</v>
      </c>
      <c r="DO31" s="310">
        <v>0</v>
      </c>
      <c r="DP31" s="310">
        <v>0</v>
      </c>
      <c r="DQ31" s="310">
        <v>0</v>
      </c>
      <c r="DR31" s="310" t="s">
        <v>552</v>
      </c>
      <c r="DS31" s="310" t="s">
        <v>552</v>
      </c>
      <c r="DT31" s="310">
        <v>0</v>
      </c>
      <c r="DU31" s="310" t="s">
        <v>552</v>
      </c>
      <c r="DV31" s="310" t="s">
        <v>552</v>
      </c>
      <c r="DW31" s="310" t="s">
        <v>552</v>
      </c>
      <c r="DX31" s="310" t="s">
        <v>552</v>
      </c>
      <c r="DY31" s="310">
        <v>0</v>
      </c>
      <c r="DZ31" s="310">
        <f t="shared" si="17"/>
        <v>0</v>
      </c>
      <c r="EA31" s="310">
        <v>0</v>
      </c>
      <c r="EB31" s="310">
        <v>0</v>
      </c>
      <c r="EC31" s="310">
        <v>0</v>
      </c>
      <c r="ED31" s="310">
        <v>0</v>
      </c>
      <c r="EE31" s="310">
        <v>0</v>
      </c>
      <c r="EF31" s="310">
        <v>0</v>
      </c>
      <c r="EG31" s="310">
        <v>0</v>
      </c>
      <c r="EH31" s="310">
        <v>0</v>
      </c>
      <c r="EI31" s="310">
        <v>0</v>
      </c>
      <c r="EJ31" s="310">
        <v>0</v>
      </c>
      <c r="EK31" s="310" t="s">
        <v>552</v>
      </c>
      <c r="EL31" s="310" t="s">
        <v>552</v>
      </c>
      <c r="EM31" s="310" t="s">
        <v>552</v>
      </c>
      <c r="EN31" s="310">
        <v>0</v>
      </c>
      <c r="EO31" s="310">
        <v>0</v>
      </c>
      <c r="EP31" s="310" t="s">
        <v>552</v>
      </c>
      <c r="EQ31" s="310" t="s">
        <v>552</v>
      </c>
      <c r="ER31" s="310" t="s">
        <v>552</v>
      </c>
      <c r="ES31" s="310">
        <v>0</v>
      </c>
      <c r="ET31" s="310">
        <v>0</v>
      </c>
      <c r="EU31" s="310">
        <f t="shared" si="18"/>
        <v>149</v>
      </c>
      <c r="EV31" s="310">
        <v>102</v>
      </c>
      <c r="EW31" s="310">
        <v>1</v>
      </c>
      <c r="EX31" s="310">
        <v>0</v>
      </c>
      <c r="EY31" s="310">
        <v>17</v>
      </c>
      <c r="EZ31" s="310">
        <v>16</v>
      </c>
      <c r="FA31" s="310">
        <v>5</v>
      </c>
      <c r="FB31" s="310">
        <v>0</v>
      </c>
      <c r="FC31" s="310">
        <v>0</v>
      </c>
      <c r="FD31" s="310">
        <v>0</v>
      </c>
      <c r="FE31" s="310">
        <v>8</v>
      </c>
      <c r="FF31" s="310">
        <v>0</v>
      </c>
      <c r="FG31" s="310">
        <v>0</v>
      </c>
      <c r="FH31" s="310" t="s">
        <v>552</v>
      </c>
      <c r="FI31" s="310" t="s">
        <v>552</v>
      </c>
      <c r="FJ31" s="310" t="s">
        <v>552</v>
      </c>
      <c r="FK31" s="310">
        <v>0</v>
      </c>
      <c r="FL31" s="310">
        <v>0</v>
      </c>
      <c r="FM31" s="310">
        <v>0</v>
      </c>
      <c r="FN31" s="310">
        <v>0</v>
      </c>
      <c r="FO31" s="310">
        <v>0</v>
      </c>
    </row>
    <row r="32" spans="1:171" s="282" customFormat="1" ht="12" customHeight="1">
      <c r="A32" s="277" t="s">
        <v>563</v>
      </c>
      <c r="B32" s="278" t="s">
        <v>612</v>
      </c>
      <c r="C32" s="277" t="s">
        <v>613</v>
      </c>
      <c r="D32" s="310">
        <f t="shared" si="20"/>
        <v>698</v>
      </c>
      <c r="E32" s="310">
        <f t="shared" si="21"/>
        <v>85</v>
      </c>
      <c r="F32" s="310">
        <f t="shared" si="22"/>
        <v>2</v>
      </c>
      <c r="G32" s="310">
        <f t="shared" si="23"/>
        <v>0</v>
      </c>
      <c r="H32" s="310">
        <f t="shared" si="24"/>
        <v>498</v>
      </c>
      <c r="I32" s="310">
        <f t="shared" si="25"/>
        <v>47</v>
      </c>
      <c r="J32" s="310">
        <f t="shared" si="26"/>
        <v>19</v>
      </c>
      <c r="K32" s="310">
        <f t="shared" si="27"/>
        <v>1</v>
      </c>
      <c r="L32" s="310">
        <f t="shared" si="28"/>
        <v>4</v>
      </c>
      <c r="M32" s="310">
        <f t="shared" si="29"/>
        <v>1</v>
      </c>
      <c r="N32" s="310">
        <f t="shared" si="30"/>
        <v>33</v>
      </c>
      <c r="O32" s="310">
        <f t="shared" si="31"/>
        <v>8</v>
      </c>
      <c r="P32" s="310">
        <f t="shared" si="32"/>
        <v>0</v>
      </c>
      <c r="Q32" s="310">
        <f t="shared" si="33"/>
        <v>0</v>
      </c>
      <c r="R32" s="310">
        <f t="shared" si="34"/>
        <v>0</v>
      </c>
      <c r="S32" s="310">
        <f t="shared" si="19"/>
        <v>0</v>
      </c>
      <c r="T32" s="310">
        <f t="shared" si="7"/>
        <v>0</v>
      </c>
      <c r="U32" s="310">
        <f t="shared" si="8"/>
        <v>0</v>
      </c>
      <c r="V32" s="310">
        <f t="shared" si="9"/>
        <v>0</v>
      </c>
      <c r="W32" s="310">
        <f t="shared" si="10"/>
        <v>0</v>
      </c>
      <c r="X32" s="310">
        <f t="shared" si="11"/>
        <v>0</v>
      </c>
      <c r="Y32" s="310">
        <f t="shared" si="12"/>
        <v>0</v>
      </c>
      <c r="Z32" s="310">
        <v>0</v>
      </c>
      <c r="AA32" s="310">
        <v>0</v>
      </c>
      <c r="AB32" s="310">
        <v>0</v>
      </c>
      <c r="AC32" s="310">
        <v>0</v>
      </c>
      <c r="AD32" s="310">
        <v>0</v>
      </c>
      <c r="AE32" s="310">
        <v>0</v>
      </c>
      <c r="AF32" s="310">
        <v>0</v>
      </c>
      <c r="AG32" s="310">
        <v>0</v>
      </c>
      <c r="AH32" s="310">
        <v>0</v>
      </c>
      <c r="AI32" s="310">
        <v>0</v>
      </c>
      <c r="AJ32" s="310" t="s">
        <v>552</v>
      </c>
      <c r="AK32" s="310" t="s">
        <v>552</v>
      </c>
      <c r="AL32" s="310">
        <v>0</v>
      </c>
      <c r="AM32" s="310" t="s">
        <v>552</v>
      </c>
      <c r="AN32" s="310" t="s">
        <v>552</v>
      </c>
      <c r="AO32" s="310">
        <v>0</v>
      </c>
      <c r="AP32" s="310" t="s">
        <v>552</v>
      </c>
      <c r="AQ32" s="310">
        <v>0</v>
      </c>
      <c r="AR32" s="310" t="s">
        <v>552</v>
      </c>
      <c r="AS32" s="310">
        <v>0</v>
      </c>
      <c r="AT32" s="310">
        <f t="shared" si="13"/>
        <v>319</v>
      </c>
      <c r="AU32" s="310">
        <v>0</v>
      </c>
      <c r="AV32" s="310">
        <v>0</v>
      </c>
      <c r="AW32" s="310">
        <v>0</v>
      </c>
      <c r="AX32" s="310">
        <v>319</v>
      </c>
      <c r="AY32" s="310">
        <v>0</v>
      </c>
      <c r="AZ32" s="310">
        <v>0</v>
      </c>
      <c r="BA32" s="310">
        <v>0</v>
      </c>
      <c r="BB32" s="310">
        <v>0</v>
      </c>
      <c r="BC32" s="310">
        <v>0</v>
      </c>
      <c r="BD32" s="310">
        <v>0</v>
      </c>
      <c r="BE32" s="310" t="s">
        <v>552</v>
      </c>
      <c r="BF32" s="310" t="s">
        <v>552</v>
      </c>
      <c r="BG32" s="310" t="s">
        <v>552</v>
      </c>
      <c r="BH32" s="310" t="s">
        <v>552</v>
      </c>
      <c r="BI32" s="310" t="s">
        <v>552</v>
      </c>
      <c r="BJ32" s="310" t="s">
        <v>552</v>
      </c>
      <c r="BK32" s="310" t="s">
        <v>552</v>
      </c>
      <c r="BL32" s="310" t="s">
        <v>552</v>
      </c>
      <c r="BM32" s="310" t="s">
        <v>552</v>
      </c>
      <c r="BN32" s="310">
        <v>0</v>
      </c>
      <c r="BO32" s="310">
        <f t="shared" si="14"/>
        <v>0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0">
        <v>0</v>
      </c>
      <c r="BX32" s="310">
        <v>0</v>
      </c>
      <c r="BY32" s="310">
        <v>0</v>
      </c>
      <c r="BZ32" s="310">
        <v>0</v>
      </c>
      <c r="CA32" s="310">
        <v>0</v>
      </c>
      <c r="CB32" s="310" t="s">
        <v>552</v>
      </c>
      <c r="CC32" s="310" t="s">
        <v>552</v>
      </c>
      <c r="CD32" s="310" t="s">
        <v>552</v>
      </c>
      <c r="CE32" s="310" t="s">
        <v>552</v>
      </c>
      <c r="CF32" s="310" t="s">
        <v>552</v>
      </c>
      <c r="CG32" s="310" t="s">
        <v>552</v>
      </c>
      <c r="CH32" s="310" t="s">
        <v>552</v>
      </c>
      <c r="CI32" s="310">
        <v>0</v>
      </c>
      <c r="CJ32" s="310">
        <f t="shared" si="15"/>
        <v>0</v>
      </c>
      <c r="CK32" s="310">
        <v>0</v>
      </c>
      <c r="CL32" s="310">
        <v>0</v>
      </c>
      <c r="CM32" s="310">
        <v>0</v>
      </c>
      <c r="CN32" s="310">
        <v>0</v>
      </c>
      <c r="CO32" s="310">
        <v>0</v>
      </c>
      <c r="CP32" s="310">
        <v>0</v>
      </c>
      <c r="CQ32" s="310">
        <v>0</v>
      </c>
      <c r="CR32" s="310">
        <v>0</v>
      </c>
      <c r="CS32" s="310">
        <v>0</v>
      </c>
      <c r="CT32" s="310">
        <v>0</v>
      </c>
      <c r="CU32" s="310">
        <v>0</v>
      </c>
      <c r="CV32" s="310">
        <v>0</v>
      </c>
      <c r="CW32" s="310" t="s">
        <v>552</v>
      </c>
      <c r="CX32" s="310" t="s">
        <v>552</v>
      </c>
      <c r="CY32" s="310" t="s">
        <v>552</v>
      </c>
      <c r="CZ32" s="310" t="s">
        <v>552</v>
      </c>
      <c r="DA32" s="310" t="s">
        <v>552</v>
      </c>
      <c r="DB32" s="310" t="s">
        <v>552</v>
      </c>
      <c r="DC32" s="310" t="s">
        <v>552</v>
      </c>
      <c r="DD32" s="310">
        <v>0</v>
      </c>
      <c r="DE32" s="310">
        <f t="shared" si="16"/>
        <v>0</v>
      </c>
      <c r="DF32" s="310">
        <v>0</v>
      </c>
      <c r="DG32" s="310">
        <v>0</v>
      </c>
      <c r="DH32" s="310">
        <v>0</v>
      </c>
      <c r="DI32" s="310">
        <v>0</v>
      </c>
      <c r="DJ32" s="310">
        <v>0</v>
      </c>
      <c r="DK32" s="310">
        <v>0</v>
      </c>
      <c r="DL32" s="310">
        <v>0</v>
      </c>
      <c r="DM32" s="310">
        <v>0</v>
      </c>
      <c r="DN32" s="310">
        <v>0</v>
      </c>
      <c r="DO32" s="310">
        <v>0</v>
      </c>
      <c r="DP32" s="310">
        <v>0</v>
      </c>
      <c r="DQ32" s="310">
        <v>0</v>
      </c>
      <c r="DR32" s="310" t="s">
        <v>552</v>
      </c>
      <c r="DS32" s="310" t="s">
        <v>552</v>
      </c>
      <c r="DT32" s="310">
        <v>0</v>
      </c>
      <c r="DU32" s="310" t="s">
        <v>552</v>
      </c>
      <c r="DV32" s="310" t="s">
        <v>552</v>
      </c>
      <c r="DW32" s="310" t="s">
        <v>552</v>
      </c>
      <c r="DX32" s="310" t="s">
        <v>552</v>
      </c>
      <c r="DY32" s="310">
        <v>0</v>
      </c>
      <c r="DZ32" s="310">
        <f t="shared" si="17"/>
        <v>0</v>
      </c>
      <c r="EA32" s="310">
        <v>0</v>
      </c>
      <c r="EB32" s="310">
        <v>0</v>
      </c>
      <c r="EC32" s="310">
        <v>0</v>
      </c>
      <c r="ED32" s="310">
        <v>0</v>
      </c>
      <c r="EE32" s="310">
        <v>0</v>
      </c>
      <c r="EF32" s="310">
        <v>0</v>
      </c>
      <c r="EG32" s="310">
        <v>0</v>
      </c>
      <c r="EH32" s="310">
        <v>0</v>
      </c>
      <c r="EI32" s="310">
        <v>0</v>
      </c>
      <c r="EJ32" s="310">
        <v>0</v>
      </c>
      <c r="EK32" s="310" t="s">
        <v>552</v>
      </c>
      <c r="EL32" s="310" t="s">
        <v>552</v>
      </c>
      <c r="EM32" s="310" t="s">
        <v>552</v>
      </c>
      <c r="EN32" s="310">
        <v>0</v>
      </c>
      <c r="EO32" s="310">
        <v>0</v>
      </c>
      <c r="EP32" s="310" t="s">
        <v>552</v>
      </c>
      <c r="EQ32" s="310" t="s">
        <v>552</v>
      </c>
      <c r="ER32" s="310" t="s">
        <v>552</v>
      </c>
      <c r="ES32" s="310">
        <v>0</v>
      </c>
      <c r="ET32" s="310">
        <v>0</v>
      </c>
      <c r="EU32" s="310">
        <f t="shared" si="18"/>
        <v>379</v>
      </c>
      <c r="EV32" s="310">
        <v>85</v>
      </c>
      <c r="EW32" s="310">
        <v>2</v>
      </c>
      <c r="EX32" s="310">
        <v>0</v>
      </c>
      <c r="EY32" s="310">
        <v>179</v>
      </c>
      <c r="EZ32" s="310">
        <v>47</v>
      </c>
      <c r="FA32" s="310">
        <v>19</v>
      </c>
      <c r="FB32" s="310">
        <v>1</v>
      </c>
      <c r="FC32" s="310">
        <v>4</v>
      </c>
      <c r="FD32" s="310">
        <v>1</v>
      </c>
      <c r="FE32" s="310">
        <v>33</v>
      </c>
      <c r="FF32" s="310">
        <v>8</v>
      </c>
      <c r="FG32" s="310">
        <v>0</v>
      </c>
      <c r="FH32" s="310" t="s">
        <v>552</v>
      </c>
      <c r="FI32" s="310" t="s">
        <v>552</v>
      </c>
      <c r="FJ32" s="310" t="s">
        <v>552</v>
      </c>
      <c r="FK32" s="310">
        <v>0</v>
      </c>
      <c r="FL32" s="310">
        <v>0</v>
      </c>
      <c r="FM32" s="310">
        <v>0</v>
      </c>
      <c r="FN32" s="310">
        <v>0</v>
      </c>
      <c r="FO32" s="310">
        <v>0</v>
      </c>
    </row>
    <row r="33" spans="1:171" s="282" customFormat="1" ht="12" customHeight="1">
      <c r="A33" s="277" t="s">
        <v>563</v>
      </c>
      <c r="B33" s="278" t="s">
        <v>614</v>
      </c>
      <c r="C33" s="277" t="s">
        <v>615</v>
      </c>
      <c r="D33" s="310">
        <f t="shared" si="20"/>
        <v>84</v>
      </c>
      <c r="E33" s="310">
        <f t="shared" si="21"/>
        <v>30</v>
      </c>
      <c r="F33" s="310">
        <f t="shared" si="22"/>
        <v>0</v>
      </c>
      <c r="G33" s="310">
        <f t="shared" si="23"/>
        <v>0</v>
      </c>
      <c r="H33" s="310">
        <f t="shared" si="24"/>
        <v>0</v>
      </c>
      <c r="I33" s="310">
        <f t="shared" si="25"/>
        <v>0</v>
      </c>
      <c r="J33" s="310">
        <f t="shared" si="26"/>
        <v>2</v>
      </c>
      <c r="K33" s="310">
        <f t="shared" si="27"/>
        <v>0</v>
      </c>
      <c r="L33" s="310">
        <f t="shared" si="28"/>
        <v>0</v>
      </c>
      <c r="M33" s="310">
        <f t="shared" si="29"/>
        <v>0</v>
      </c>
      <c r="N33" s="310">
        <f t="shared" si="30"/>
        <v>0</v>
      </c>
      <c r="O33" s="310">
        <f t="shared" si="31"/>
        <v>52</v>
      </c>
      <c r="P33" s="310">
        <f t="shared" si="32"/>
        <v>0</v>
      </c>
      <c r="Q33" s="310">
        <f t="shared" si="33"/>
        <v>0</v>
      </c>
      <c r="R33" s="310">
        <f t="shared" si="34"/>
        <v>0</v>
      </c>
      <c r="S33" s="310">
        <f t="shared" si="19"/>
        <v>0</v>
      </c>
      <c r="T33" s="310">
        <f t="shared" si="7"/>
        <v>0</v>
      </c>
      <c r="U33" s="310">
        <f t="shared" si="8"/>
        <v>0</v>
      </c>
      <c r="V33" s="310">
        <f t="shared" si="9"/>
        <v>0</v>
      </c>
      <c r="W33" s="310">
        <f t="shared" si="10"/>
        <v>0</v>
      </c>
      <c r="X33" s="310">
        <f t="shared" si="11"/>
        <v>0</v>
      </c>
      <c r="Y33" s="310">
        <f t="shared" si="12"/>
        <v>0</v>
      </c>
      <c r="Z33" s="310">
        <v>0</v>
      </c>
      <c r="AA33" s="310">
        <v>0</v>
      </c>
      <c r="AB33" s="310"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 t="s">
        <v>552</v>
      </c>
      <c r="AK33" s="310" t="s">
        <v>552</v>
      </c>
      <c r="AL33" s="310">
        <v>0</v>
      </c>
      <c r="AM33" s="310" t="s">
        <v>552</v>
      </c>
      <c r="AN33" s="310" t="s">
        <v>552</v>
      </c>
      <c r="AO33" s="310">
        <v>0</v>
      </c>
      <c r="AP33" s="310" t="s">
        <v>552</v>
      </c>
      <c r="AQ33" s="310">
        <v>0</v>
      </c>
      <c r="AR33" s="310" t="s">
        <v>552</v>
      </c>
      <c r="AS33" s="310">
        <v>0</v>
      </c>
      <c r="AT33" s="310">
        <f t="shared" si="13"/>
        <v>0</v>
      </c>
      <c r="AU33" s="310">
        <v>0</v>
      </c>
      <c r="AV33" s="310">
        <v>0</v>
      </c>
      <c r="AW33" s="310">
        <v>0</v>
      </c>
      <c r="AX33" s="310">
        <v>0</v>
      </c>
      <c r="AY33" s="310">
        <v>0</v>
      </c>
      <c r="AZ33" s="310">
        <v>0</v>
      </c>
      <c r="BA33" s="310">
        <v>0</v>
      </c>
      <c r="BB33" s="310">
        <v>0</v>
      </c>
      <c r="BC33" s="310">
        <v>0</v>
      </c>
      <c r="BD33" s="310">
        <v>0</v>
      </c>
      <c r="BE33" s="310" t="s">
        <v>552</v>
      </c>
      <c r="BF33" s="310" t="s">
        <v>552</v>
      </c>
      <c r="BG33" s="310" t="s">
        <v>552</v>
      </c>
      <c r="BH33" s="310" t="s">
        <v>552</v>
      </c>
      <c r="BI33" s="310" t="s">
        <v>552</v>
      </c>
      <c r="BJ33" s="310" t="s">
        <v>552</v>
      </c>
      <c r="BK33" s="310" t="s">
        <v>552</v>
      </c>
      <c r="BL33" s="310" t="s">
        <v>552</v>
      </c>
      <c r="BM33" s="310" t="s">
        <v>552</v>
      </c>
      <c r="BN33" s="310">
        <v>0</v>
      </c>
      <c r="BO33" s="310">
        <f t="shared" si="14"/>
        <v>52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0">
        <v>0</v>
      </c>
      <c r="BX33" s="310">
        <v>0</v>
      </c>
      <c r="BY33" s="310">
        <v>0</v>
      </c>
      <c r="BZ33" s="310">
        <v>52</v>
      </c>
      <c r="CA33" s="310">
        <v>0</v>
      </c>
      <c r="CB33" s="310" t="s">
        <v>552</v>
      </c>
      <c r="CC33" s="310" t="s">
        <v>552</v>
      </c>
      <c r="CD33" s="310" t="s">
        <v>552</v>
      </c>
      <c r="CE33" s="310" t="s">
        <v>552</v>
      </c>
      <c r="CF33" s="310" t="s">
        <v>552</v>
      </c>
      <c r="CG33" s="310" t="s">
        <v>552</v>
      </c>
      <c r="CH33" s="310" t="s">
        <v>552</v>
      </c>
      <c r="CI33" s="310">
        <v>0</v>
      </c>
      <c r="CJ33" s="310">
        <f t="shared" si="15"/>
        <v>0</v>
      </c>
      <c r="CK33" s="310">
        <v>0</v>
      </c>
      <c r="CL33" s="310">
        <v>0</v>
      </c>
      <c r="CM33" s="310">
        <v>0</v>
      </c>
      <c r="CN33" s="310">
        <v>0</v>
      </c>
      <c r="CO33" s="310">
        <v>0</v>
      </c>
      <c r="CP33" s="310">
        <v>0</v>
      </c>
      <c r="CQ33" s="310">
        <v>0</v>
      </c>
      <c r="CR33" s="310">
        <v>0</v>
      </c>
      <c r="CS33" s="310">
        <v>0</v>
      </c>
      <c r="CT33" s="310">
        <v>0</v>
      </c>
      <c r="CU33" s="310">
        <v>0</v>
      </c>
      <c r="CV33" s="310">
        <v>0</v>
      </c>
      <c r="CW33" s="310" t="s">
        <v>552</v>
      </c>
      <c r="CX33" s="310" t="s">
        <v>552</v>
      </c>
      <c r="CY33" s="310" t="s">
        <v>552</v>
      </c>
      <c r="CZ33" s="310" t="s">
        <v>552</v>
      </c>
      <c r="DA33" s="310" t="s">
        <v>552</v>
      </c>
      <c r="DB33" s="310" t="s">
        <v>552</v>
      </c>
      <c r="DC33" s="310" t="s">
        <v>552</v>
      </c>
      <c r="DD33" s="310">
        <v>0</v>
      </c>
      <c r="DE33" s="310">
        <f t="shared" si="16"/>
        <v>0</v>
      </c>
      <c r="DF33" s="310">
        <v>0</v>
      </c>
      <c r="DG33" s="310">
        <v>0</v>
      </c>
      <c r="DH33" s="310">
        <v>0</v>
      </c>
      <c r="DI33" s="310">
        <v>0</v>
      </c>
      <c r="DJ33" s="310">
        <v>0</v>
      </c>
      <c r="DK33" s="310">
        <v>0</v>
      </c>
      <c r="DL33" s="310">
        <v>0</v>
      </c>
      <c r="DM33" s="310">
        <v>0</v>
      </c>
      <c r="DN33" s="310">
        <v>0</v>
      </c>
      <c r="DO33" s="310">
        <v>0</v>
      </c>
      <c r="DP33" s="310">
        <v>0</v>
      </c>
      <c r="DQ33" s="310">
        <v>0</v>
      </c>
      <c r="DR33" s="310" t="s">
        <v>552</v>
      </c>
      <c r="DS33" s="310" t="s">
        <v>552</v>
      </c>
      <c r="DT33" s="310">
        <v>0</v>
      </c>
      <c r="DU33" s="310" t="s">
        <v>552</v>
      </c>
      <c r="DV33" s="310" t="s">
        <v>552</v>
      </c>
      <c r="DW33" s="310" t="s">
        <v>552</v>
      </c>
      <c r="DX33" s="310" t="s">
        <v>552</v>
      </c>
      <c r="DY33" s="310">
        <v>0</v>
      </c>
      <c r="DZ33" s="310">
        <f t="shared" si="17"/>
        <v>0</v>
      </c>
      <c r="EA33" s="310">
        <v>0</v>
      </c>
      <c r="EB33" s="310">
        <v>0</v>
      </c>
      <c r="EC33" s="310">
        <v>0</v>
      </c>
      <c r="ED33" s="310">
        <v>0</v>
      </c>
      <c r="EE33" s="310">
        <v>0</v>
      </c>
      <c r="EF33" s="310">
        <v>0</v>
      </c>
      <c r="EG33" s="310">
        <v>0</v>
      </c>
      <c r="EH33" s="310">
        <v>0</v>
      </c>
      <c r="EI33" s="310">
        <v>0</v>
      </c>
      <c r="EJ33" s="310">
        <v>0</v>
      </c>
      <c r="EK33" s="310" t="s">
        <v>552</v>
      </c>
      <c r="EL33" s="310" t="s">
        <v>552</v>
      </c>
      <c r="EM33" s="310" t="s">
        <v>552</v>
      </c>
      <c r="EN33" s="310">
        <v>0</v>
      </c>
      <c r="EO33" s="310">
        <v>0</v>
      </c>
      <c r="EP33" s="310" t="s">
        <v>552</v>
      </c>
      <c r="EQ33" s="310" t="s">
        <v>552</v>
      </c>
      <c r="ER33" s="310" t="s">
        <v>552</v>
      </c>
      <c r="ES33" s="310">
        <v>0</v>
      </c>
      <c r="ET33" s="310">
        <v>0</v>
      </c>
      <c r="EU33" s="310">
        <f t="shared" si="18"/>
        <v>32</v>
      </c>
      <c r="EV33" s="310">
        <v>30</v>
      </c>
      <c r="EW33" s="310">
        <v>0</v>
      </c>
      <c r="EX33" s="310">
        <v>0</v>
      </c>
      <c r="EY33" s="310">
        <v>0</v>
      </c>
      <c r="EZ33" s="310">
        <v>0</v>
      </c>
      <c r="FA33" s="310">
        <v>2</v>
      </c>
      <c r="FB33" s="310">
        <v>0</v>
      </c>
      <c r="FC33" s="310">
        <v>0</v>
      </c>
      <c r="FD33" s="310">
        <v>0</v>
      </c>
      <c r="FE33" s="310">
        <v>0</v>
      </c>
      <c r="FF33" s="310">
        <v>0</v>
      </c>
      <c r="FG33" s="310">
        <v>0</v>
      </c>
      <c r="FH33" s="310" t="s">
        <v>552</v>
      </c>
      <c r="FI33" s="310" t="s">
        <v>552</v>
      </c>
      <c r="FJ33" s="310" t="s">
        <v>552</v>
      </c>
      <c r="FK33" s="310">
        <v>0</v>
      </c>
      <c r="FL33" s="310">
        <v>0</v>
      </c>
      <c r="FM33" s="310">
        <v>0</v>
      </c>
      <c r="FN33" s="310">
        <v>0</v>
      </c>
      <c r="FO33" s="310">
        <v>0</v>
      </c>
    </row>
    <row r="34" spans="1:171" s="282" customFormat="1" ht="12" customHeight="1">
      <c r="A34" s="277" t="s">
        <v>563</v>
      </c>
      <c r="B34" s="278" t="s">
        <v>616</v>
      </c>
      <c r="C34" s="277" t="s">
        <v>617</v>
      </c>
      <c r="D34" s="310">
        <f t="shared" si="20"/>
        <v>73</v>
      </c>
      <c r="E34" s="310">
        <f t="shared" si="21"/>
        <v>50</v>
      </c>
      <c r="F34" s="310">
        <f t="shared" si="22"/>
        <v>0</v>
      </c>
      <c r="G34" s="310">
        <f t="shared" si="23"/>
        <v>0</v>
      </c>
      <c r="H34" s="310">
        <f t="shared" si="24"/>
        <v>7</v>
      </c>
      <c r="I34" s="310">
        <f t="shared" si="25"/>
        <v>13</v>
      </c>
      <c r="J34" s="310">
        <f t="shared" si="26"/>
        <v>3</v>
      </c>
      <c r="K34" s="310">
        <f t="shared" si="27"/>
        <v>0</v>
      </c>
      <c r="L34" s="310">
        <f t="shared" si="28"/>
        <v>0</v>
      </c>
      <c r="M34" s="310">
        <f t="shared" si="29"/>
        <v>0</v>
      </c>
      <c r="N34" s="310">
        <f t="shared" si="30"/>
        <v>0</v>
      </c>
      <c r="O34" s="310">
        <f t="shared" si="31"/>
        <v>0</v>
      </c>
      <c r="P34" s="310">
        <f t="shared" si="32"/>
        <v>0</v>
      </c>
      <c r="Q34" s="310">
        <f t="shared" si="33"/>
        <v>0</v>
      </c>
      <c r="R34" s="310">
        <f t="shared" si="34"/>
        <v>0</v>
      </c>
      <c r="S34" s="310">
        <f t="shared" si="19"/>
        <v>0</v>
      </c>
      <c r="T34" s="310">
        <f t="shared" si="7"/>
        <v>0</v>
      </c>
      <c r="U34" s="310">
        <f t="shared" si="8"/>
        <v>0</v>
      </c>
      <c r="V34" s="310">
        <f t="shared" si="9"/>
        <v>0</v>
      </c>
      <c r="W34" s="310">
        <f t="shared" si="10"/>
        <v>0</v>
      </c>
      <c r="X34" s="310">
        <f t="shared" si="11"/>
        <v>0</v>
      </c>
      <c r="Y34" s="310">
        <f t="shared" si="12"/>
        <v>0</v>
      </c>
      <c r="Z34" s="310">
        <v>0</v>
      </c>
      <c r="AA34" s="310">
        <v>0</v>
      </c>
      <c r="AB34" s="310"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 t="s">
        <v>552</v>
      </c>
      <c r="AK34" s="310" t="s">
        <v>552</v>
      </c>
      <c r="AL34" s="310">
        <v>0</v>
      </c>
      <c r="AM34" s="310" t="s">
        <v>552</v>
      </c>
      <c r="AN34" s="310" t="s">
        <v>552</v>
      </c>
      <c r="AO34" s="310">
        <v>0</v>
      </c>
      <c r="AP34" s="310" t="s">
        <v>552</v>
      </c>
      <c r="AQ34" s="310">
        <v>0</v>
      </c>
      <c r="AR34" s="310" t="s">
        <v>552</v>
      </c>
      <c r="AS34" s="310">
        <v>0</v>
      </c>
      <c r="AT34" s="310">
        <f t="shared" si="13"/>
        <v>0</v>
      </c>
      <c r="AU34" s="310">
        <v>0</v>
      </c>
      <c r="AV34" s="310">
        <v>0</v>
      </c>
      <c r="AW34" s="310">
        <v>0</v>
      </c>
      <c r="AX34" s="310">
        <v>0</v>
      </c>
      <c r="AY34" s="310">
        <v>0</v>
      </c>
      <c r="AZ34" s="310">
        <v>0</v>
      </c>
      <c r="BA34" s="310">
        <v>0</v>
      </c>
      <c r="BB34" s="310">
        <v>0</v>
      </c>
      <c r="BC34" s="310">
        <v>0</v>
      </c>
      <c r="BD34" s="310">
        <v>0</v>
      </c>
      <c r="BE34" s="310" t="s">
        <v>552</v>
      </c>
      <c r="BF34" s="310" t="s">
        <v>552</v>
      </c>
      <c r="BG34" s="310" t="s">
        <v>552</v>
      </c>
      <c r="BH34" s="310" t="s">
        <v>552</v>
      </c>
      <c r="BI34" s="310" t="s">
        <v>552</v>
      </c>
      <c r="BJ34" s="310" t="s">
        <v>552</v>
      </c>
      <c r="BK34" s="310" t="s">
        <v>552</v>
      </c>
      <c r="BL34" s="310" t="s">
        <v>552</v>
      </c>
      <c r="BM34" s="310" t="s">
        <v>552</v>
      </c>
      <c r="BN34" s="310">
        <v>0</v>
      </c>
      <c r="BO34" s="310">
        <f t="shared" si="14"/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0">
        <v>0</v>
      </c>
      <c r="BX34" s="310">
        <v>0</v>
      </c>
      <c r="BY34" s="310">
        <v>0</v>
      </c>
      <c r="BZ34" s="310">
        <v>0</v>
      </c>
      <c r="CA34" s="310">
        <v>0</v>
      </c>
      <c r="CB34" s="310" t="s">
        <v>552</v>
      </c>
      <c r="CC34" s="310" t="s">
        <v>552</v>
      </c>
      <c r="CD34" s="310" t="s">
        <v>552</v>
      </c>
      <c r="CE34" s="310" t="s">
        <v>552</v>
      </c>
      <c r="CF34" s="310" t="s">
        <v>552</v>
      </c>
      <c r="CG34" s="310" t="s">
        <v>552</v>
      </c>
      <c r="CH34" s="310" t="s">
        <v>552</v>
      </c>
      <c r="CI34" s="310">
        <v>0</v>
      </c>
      <c r="CJ34" s="310">
        <f t="shared" si="15"/>
        <v>0</v>
      </c>
      <c r="CK34" s="310">
        <v>0</v>
      </c>
      <c r="CL34" s="310">
        <v>0</v>
      </c>
      <c r="CM34" s="310">
        <v>0</v>
      </c>
      <c r="CN34" s="310">
        <v>0</v>
      </c>
      <c r="CO34" s="310">
        <v>0</v>
      </c>
      <c r="CP34" s="310">
        <v>0</v>
      </c>
      <c r="CQ34" s="310">
        <v>0</v>
      </c>
      <c r="CR34" s="310">
        <v>0</v>
      </c>
      <c r="CS34" s="310">
        <v>0</v>
      </c>
      <c r="CT34" s="310">
        <v>0</v>
      </c>
      <c r="CU34" s="310">
        <v>0</v>
      </c>
      <c r="CV34" s="310">
        <v>0</v>
      </c>
      <c r="CW34" s="310" t="s">
        <v>552</v>
      </c>
      <c r="CX34" s="310" t="s">
        <v>552</v>
      </c>
      <c r="CY34" s="310" t="s">
        <v>552</v>
      </c>
      <c r="CZ34" s="310" t="s">
        <v>552</v>
      </c>
      <c r="DA34" s="310" t="s">
        <v>552</v>
      </c>
      <c r="DB34" s="310" t="s">
        <v>552</v>
      </c>
      <c r="DC34" s="310" t="s">
        <v>552</v>
      </c>
      <c r="DD34" s="310">
        <v>0</v>
      </c>
      <c r="DE34" s="310">
        <f t="shared" si="16"/>
        <v>0</v>
      </c>
      <c r="DF34" s="310">
        <v>0</v>
      </c>
      <c r="DG34" s="310">
        <v>0</v>
      </c>
      <c r="DH34" s="310">
        <v>0</v>
      </c>
      <c r="DI34" s="310">
        <v>0</v>
      </c>
      <c r="DJ34" s="310">
        <v>0</v>
      </c>
      <c r="DK34" s="310">
        <v>0</v>
      </c>
      <c r="DL34" s="310">
        <v>0</v>
      </c>
      <c r="DM34" s="310">
        <v>0</v>
      </c>
      <c r="DN34" s="310">
        <v>0</v>
      </c>
      <c r="DO34" s="310">
        <v>0</v>
      </c>
      <c r="DP34" s="310">
        <v>0</v>
      </c>
      <c r="DQ34" s="310">
        <v>0</v>
      </c>
      <c r="DR34" s="310" t="s">
        <v>552</v>
      </c>
      <c r="DS34" s="310" t="s">
        <v>552</v>
      </c>
      <c r="DT34" s="310">
        <v>0</v>
      </c>
      <c r="DU34" s="310" t="s">
        <v>552</v>
      </c>
      <c r="DV34" s="310" t="s">
        <v>552</v>
      </c>
      <c r="DW34" s="310" t="s">
        <v>552</v>
      </c>
      <c r="DX34" s="310" t="s">
        <v>552</v>
      </c>
      <c r="DY34" s="310">
        <v>0</v>
      </c>
      <c r="DZ34" s="310">
        <f t="shared" si="17"/>
        <v>0</v>
      </c>
      <c r="EA34" s="310">
        <v>0</v>
      </c>
      <c r="EB34" s="310">
        <v>0</v>
      </c>
      <c r="EC34" s="310">
        <v>0</v>
      </c>
      <c r="ED34" s="310">
        <v>0</v>
      </c>
      <c r="EE34" s="310">
        <v>0</v>
      </c>
      <c r="EF34" s="310">
        <v>0</v>
      </c>
      <c r="EG34" s="310">
        <v>0</v>
      </c>
      <c r="EH34" s="310">
        <v>0</v>
      </c>
      <c r="EI34" s="310">
        <v>0</v>
      </c>
      <c r="EJ34" s="310">
        <v>0</v>
      </c>
      <c r="EK34" s="310" t="s">
        <v>552</v>
      </c>
      <c r="EL34" s="310" t="s">
        <v>552</v>
      </c>
      <c r="EM34" s="310" t="s">
        <v>552</v>
      </c>
      <c r="EN34" s="310">
        <v>0</v>
      </c>
      <c r="EO34" s="310">
        <v>0</v>
      </c>
      <c r="EP34" s="310" t="s">
        <v>552</v>
      </c>
      <c r="EQ34" s="310" t="s">
        <v>552</v>
      </c>
      <c r="ER34" s="310" t="s">
        <v>552</v>
      </c>
      <c r="ES34" s="310">
        <v>0</v>
      </c>
      <c r="ET34" s="310">
        <v>0</v>
      </c>
      <c r="EU34" s="310">
        <f t="shared" si="18"/>
        <v>73</v>
      </c>
      <c r="EV34" s="310">
        <v>50</v>
      </c>
      <c r="EW34" s="310">
        <v>0</v>
      </c>
      <c r="EX34" s="310">
        <v>0</v>
      </c>
      <c r="EY34" s="310">
        <v>7</v>
      </c>
      <c r="EZ34" s="310">
        <v>13</v>
      </c>
      <c r="FA34" s="310">
        <v>3</v>
      </c>
      <c r="FB34" s="310">
        <v>0</v>
      </c>
      <c r="FC34" s="310">
        <v>0</v>
      </c>
      <c r="FD34" s="310">
        <v>0</v>
      </c>
      <c r="FE34" s="310">
        <v>0</v>
      </c>
      <c r="FF34" s="310">
        <v>0</v>
      </c>
      <c r="FG34" s="310">
        <v>0</v>
      </c>
      <c r="FH34" s="310" t="s">
        <v>552</v>
      </c>
      <c r="FI34" s="310" t="s">
        <v>552</v>
      </c>
      <c r="FJ34" s="310" t="s">
        <v>552</v>
      </c>
      <c r="FK34" s="310">
        <v>0</v>
      </c>
      <c r="FL34" s="310">
        <v>0</v>
      </c>
      <c r="FM34" s="310">
        <v>0</v>
      </c>
      <c r="FN34" s="310">
        <v>0</v>
      </c>
      <c r="FO34" s="310">
        <v>0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4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9" customWidth="1"/>
    <col min="2" max="2" width="8.69921875" style="315" customWidth="1"/>
    <col min="3" max="3" width="12.59765625" style="309" customWidth="1"/>
    <col min="4" max="103" width="10" style="307" customWidth="1"/>
    <col min="104" max="16384" width="9" style="309" customWidth="1"/>
  </cols>
  <sheetData>
    <row r="1" spans="1:103" s="175" customFormat="1" ht="17.25">
      <c r="A1" s="249" t="s">
        <v>562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8" t="s">
        <v>459</v>
      </c>
      <c r="B2" s="367" t="s">
        <v>460</v>
      </c>
      <c r="C2" s="318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4" t="s">
        <v>471</v>
      </c>
      <c r="CC2" s="365"/>
      <c r="CD2" s="365"/>
      <c r="CE2" s="365"/>
      <c r="CF2" s="365"/>
      <c r="CG2" s="365"/>
      <c r="CH2" s="365"/>
      <c r="CI2" s="365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9"/>
      <c r="B3" s="368"/>
      <c r="C3" s="321"/>
      <c r="D3" s="361" t="s">
        <v>474</v>
      </c>
      <c r="E3" s="360" t="s">
        <v>475</v>
      </c>
      <c r="F3" s="364" t="s">
        <v>476</v>
      </c>
      <c r="G3" s="365"/>
      <c r="H3" s="365"/>
      <c r="I3" s="365"/>
      <c r="J3" s="365"/>
      <c r="K3" s="365"/>
      <c r="L3" s="365"/>
      <c r="M3" s="366"/>
      <c r="N3" s="362" t="s">
        <v>478</v>
      </c>
      <c r="O3" s="362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19"/>
      <c r="B4" s="368"/>
      <c r="C4" s="321"/>
      <c r="D4" s="361"/>
      <c r="E4" s="361"/>
      <c r="F4" s="361" t="s">
        <v>474</v>
      </c>
      <c r="G4" s="362" t="s">
        <v>489</v>
      </c>
      <c r="H4" s="362" t="s">
        <v>490</v>
      </c>
      <c r="I4" s="362" t="s">
        <v>491</v>
      </c>
      <c r="J4" s="362" t="s">
        <v>492</v>
      </c>
      <c r="K4" s="362" t="s">
        <v>493</v>
      </c>
      <c r="L4" s="362" t="s">
        <v>494</v>
      </c>
      <c r="M4" s="362" t="s">
        <v>495</v>
      </c>
      <c r="N4" s="363"/>
      <c r="O4" s="363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19"/>
      <c r="B5" s="368"/>
      <c r="C5" s="321"/>
      <c r="D5" s="203"/>
      <c r="E5" s="361"/>
      <c r="F5" s="361"/>
      <c r="G5" s="363"/>
      <c r="H5" s="363"/>
      <c r="I5" s="363"/>
      <c r="J5" s="363"/>
      <c r="K5" s="363"/>
      <c r="L5" s="363"/>
      <c r="M5" s="363"/>
      <c r="N5" s="363"/>
      <c r="O5" s="36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19"/>
      <c r="B6" s="369"/>
      <c r="C6" s="321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SUM(D8:D34)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SUM(AJ8:AJ34)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SUM(BP8:BP34)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SUM(CV8:CV34)</f>
        <v>0</v>
      </c>
      <c r="CW7" s="274">
        <f>SUM(CW8:CW34)</f>
        <v>0</v>
      </c>
      <c r="CX7" s="274">
        <f>SUM(CX8:CX34)</f>
        <v>0</v>
      </c>
      <c r="CY7" s="274">
        <f>SUM(CY8:CY34)</f>
        <v>0</v>
      </c>
    </row>
    <row r="8" spans="1:103" s="282" customFormat="1" ht="12" customHeight="1">
      <c r="A8" s="277" t="s">
        <v>563</v>
      </c>
      <c r="B8" s="278" t="s">
        <v>567</v>
      </c>
      <c r="C8" s="277" t="s">
        <v>568</v>
      </c>
      <c r="D8" s="285">
        <f aca="true" t="shared" si="3" ref="D8:D34">SUM(E8,F8,N8,O8)</f>
        <v>0</v>
      </c>
      <c r="E8" s="285">
        <f aca="true" t="shared" si="4" ref="E8:E34">X8</f>
        <v>0</v>
      </c>
      <c r="F8" s="285">
        <f aca="true" t="shared" si="5" ref="F8:F34">SUM(G8:M8)</f>
        <v>0</v>
      </c>
      <c r="G8" s="285">
        <f aca="true" t="shared" si="6" ref="G8:G34">AF8</f>
        <v>0</v>
      </c>
      <c r="H8" s="285">
        <f aca="true" t="shared" si="7" ref="H8:H34">AN8</f>
        <v>0</v>
      </c>
      <c r="I8" s="285">
        <f aca="true" t="shared" si="8" ref="I8:I34">AV8</f>
        <v>0</v>
      </c>
      <c r="J8" s="285">
        <f aca="true" t="shared" si="9" ref="J8:J34">BD8</f>
        <v>0</v>
      </c>
      <c r="K8" s="285">
        <f aca="true" t="shared" si="10" ref="K8:K34">BL8</f>
        <v>0</v>
      </c>
      <c r="L8" s="285">
        <f aca="true" t="shared" si="11" ref="L8:L34">BT8</f>
        <v>0</v>
      </c>
      <c r="M8" s="285">
        <f aca="true" t="shared" si="12" ref="M8:M34">CB8</f>
        <v>0</v>
      </c>
      <c r="N8" s="285">
        <f aca="true" t="shared" si="13" ref="N8:N34">CJ8</f>
        <v>0</v>
      </c>
      <c r="O8" s="285">
        <f aca="true" t="shared" si="14" ref="O8:O34">CR8</f>
        <v>0</v>
      </c>
      <c r="P8" s="285">
        <f aca="true" t="shared" si="15" ref="P8:P34">SUM(Q8:W8)</f>
        <v>0</v>
      </c>
      <c r="Q8" s="285">
        <f aca="true" t="shared" si="16" ref="Q8:Q34">SUM(Y8,AG8,AO8,AW8,BE8,BM8,BU8,CC8,CK8,CS8)</f>
        <v>0</v>
      </c>
      <c r="R8" s="285">
        <f aca="true" t="shared" si="17" ref="R8:R34">SUM(Z8,AH8,AP8,AX8,BF8,BN8,BV8,CD8,CL8,CT8)</f>
        <v>0</v>
      </c>
      <c r="S8" s="285">
        <f aca="true" t="shared" si="18" ref="S8:S34">SUM(AA8,AI8,AQ8,AY8,BG8,BO8,BW8,CE8,CM8,CU8)</f>
        <v>0</v>
      </c>
      <c r="T8" s="285">
        <f aca="true" t="shared" si="19" ref="T8:T34">SUM(AB8,AJ8,AR8,AZ8,BH8,BP8,BX8,CF8,CN8,CV8)</f>
        <v>0</v>
      </c>
      <c r="U8" s="285">
        <f aca="true" t="shared" si="20" ref="U8:U34">SUM(AC8,AK8,AS8,BA8,BI8,BQ8,BY8,CG8,CO8,CW8)</f>
        <v>0</v>
      </c>
      <c r="V8" s="285">
        <f aca="true" t="shared" si="21" ref="V8:V34">SUM(AD8,AL8,AT8,BB8,BJ8,BR8,BZ8,CH8,CP8,CX8)</f>
        <v>0</v>
      </c>
      <c r="W8" s="285">
        <f aca="true" t="shared" si="22" ref="W8:W34">SUM(AE8,AM8,AU8,BC8,BK8,BS8,CA8,CI8,CQ8,CY8)</f>
        <v>0</v>
      </c>
      <c r="X8" s="285">
        <f aca="true" t="shared" si="23" ref="X8:X34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34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34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34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34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34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34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34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34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34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563</v>
      </c>
      <c r="B9" s="289" t="s">
        <v>569</v>
      </c>
      <c r="C9" s="277" t="s">
        <v>570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563</v>
      </c>
      <c r="B10" s="289" t="s">
        <v>571</v>
      </c>
      <c r="C10" s="277" t="s">
        <v>565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563</v>
      </c>
      <c r="B11" s="289" t="s">
        <v>572</v>
      </c>
      <c r="C11" s="277" t="s">
        <v>573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563</v>
      </c>
      <c r="B12" s="278" t="s">
        <v>574</v>
      </c>
      <c r="C12" s="277" t="s">
        <v>575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24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25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6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7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8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9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30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31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32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563</v>
      </c>
      <c r="B13" s="278" t="s">
        <v>576</v>
      </c>
      <c r="C13" s="277" t="s">
        <v>577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24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25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6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7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8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9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30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31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32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563</v>
      </c>
      <c r="B14" s="278" t="s">
        <v>578</v>
      </c>
      <c r="C14" s="277" t="s">
        <v>579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24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25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6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7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8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9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30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31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32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563</v>
      </c>
      <c r="B15" s="278" t="s">
        <v>580</v>
      </c>
      <c r="C15" s="277" t="s">
        <v>581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24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25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6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7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8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9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30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31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32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563</v>
      </c>
      <c r="B16" s="278" t="s">
        <v>566</v>
      </c>
      <c r="C16" s="277" t="s">
        <v>582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24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25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6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7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8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9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30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31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32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563</v>
      </c>
      <c r="B17" s="278" t="s">
        <v>583</v>
      </c>
      <c r="C17" s="277" t="s">
        <v>584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24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25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6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7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8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9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30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31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32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563</v>
      </c>
      <c r="B18" s="278" t="s">
        <v>585</v>
      </c>
      <c r="C18" s="277" t="s">
        <v>586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24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25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6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7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8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9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30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31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32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563</v>
      </c>
      <c r="B19" s="278" t="s">
        <v>587</v>
      </c>
      <c r="C19" s="277" t="s">
        <v>588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24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25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6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7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8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9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30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31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32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563</v>
      </c>
      <c r="B20" s="278" t="s">
        <v>589</v>
      </c>
      <c r="C20" s="277" t="s">
        <v>590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24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25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6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7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8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9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30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31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32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563</v>
      </c>
      <c r="B21" s="278" t="s">
        <v>591</v>
      </c>
      <c r="C21" s="277" t="s">
        <v>592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24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25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6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7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8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9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30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31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32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563</v>
      </c>
      <c r="B22" s="278" t="s">
        <v>593</v>
      </c>
      <c r="C22" s="277" t="s">
        <v>594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24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25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6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7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8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9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30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31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32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563</v>
      </c>
      <c r="B23" s="278" t="s">
        <v>595</v>
      </c>
      <c r="C23" s="277" t="s">
        <v>596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24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25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6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7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8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9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30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31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32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563</v>
      </c>
      <c r="B24" s="278" t="s">
        <v>597</v>
      </c>
      <c r="C24" s="277" t="s">
        <v>555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7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24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25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6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7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8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9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30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31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32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  <row r="25" spans="1:103" s="282" customFormat="1" ht="12" customHeight="1">
      <c r="A25" s="277" t="s">
        <v>563</v>
      </c>
      <c r="B25" s="278" t="s">
        <v>598</v>
      </c>
      <c r="C25" s="277" t="s">
        <v>599</v>
      </c>
      <c r="D25" s="312">
        <f t="shared" si="3"/>
        <v>0</v>
      </c>
      <c r="E25" s="312">
        <f t="shared" si="4"/>
        <v>0</v>
      </c>
      <c r="F25" s="312">
        <f t="shared" si="5"/>
        <v>0</v>
      </c>
      <c r="G25" s="312">
        <f t="shared" si="6"/>
        <v>0</v>
      </c>
      <c r="H25" s="312">
        <f t="shared" si="7"/>
        <v>0</v>
      </c>
      <c r="I25" s="312">
        <f t="shared" si="8"/>
        <v>0</v>
      </c>
      <c r="J25" s="312">
        <f t="shared" si="9"/>
        <v>0</v>
      </c>
      <c r="K25" s="312">
        <f t="shared" si="10"/>
        <v>0</v>
      </c>
      <c r="L25" s="312">
        <f t="shared" si="11"/>
        <v>0</v>
      </c>
      <c r="M25" s="312">
        <f t="shared" si="12"/>
        <v>0</v>
      </c>
      <c r="N25" s="312">
        <f t="shared" si="13"/>
        <v>0</v>
      </c>
      <c r="O25" s="312">
        <f t="shared" si="14"/>
        <v>0</v>
      </c>
      <c r="P25" s="312">
        <f t="shared" si="15"/>
        <v>0</v>
      </c>
      <c r="Q25" s="312">
        <f t="shared" si="16"/>
        <v>0</v>
      </c>
      <c r="R25" s="312">
        <f t="shared" si="17"/>
        <v>0</v>
      </c>
      <c r="S25" s="312">
        <f t="shared" si="18"/>
        <v>0</v>
      </c>
      <c r="T25" s="312">
        <f t="shared" si="19"/>
        <v>0</v>
      </c>
      <c r="U25" s="312">
        <f t="shared" si="20"/>
        <v>0</v>
      </c>
      <c r="V25" s="312">
        <f t="shared" si="21"/>
        <v>0</v>
      </c>
      <c r="W25" s="312">
        <f t="shared" si="22"/>
        <v>0</v>
      </c>
      <c r="X25" s="312">
        <f t="shared" si="23"/>
        <v>0</v>
      </c>
      <c r="Y25" s="312"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f t="shared" si="24"/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0</v>
      </c>
      <c r="AN25" s="312">
        <f t="shared" si="25"/>
        <v>0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f t="shared" si="26"/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f t="shared" si="27"/>
        <v>0</v>
      </c>
      <c r="BE25" s="312">
        <v>0</v>
      </c>
      <c r="BF25" s="312"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f t="shared" si="28"/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f t="shared" si="29"/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30"/>
        <v>0</v>
      </c>
      <c r="CC25" s="312"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31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f t="shared" si="32"/>
        <v>0</v>
      </c>
      <c r="CS25" s="312">
        <v>0</v>
      </c>
      <c r="CT25" s="312">
        <v>0</v>
      </c>
      <c r="CU25" s="312">
        <v>0</v>
      </c>
      <c r="CV25" s="312">
        <v>0</v>
      </c>
      <c r="CW25" s="312">
        <v>0</v>
      </c>
      <c r="CX25" s="312">
        <v>0</v>
      </c>
      <c r="CY25" s="312">
        <v>0</v>
      </c>
    </row>
    <row r="26" spans="1:103" s="282" customFormat="1" ht="12" customHeight="1">
      <c r="A26" s="277" t="s">
        <v>563</v>
      </c>
      <c r="B26" s="278" t="s">
        <v>600</v>
      </c>
      <c r="C26" s="277" t="s">
        <v>601</v>
      </c>
      <c r="D26" s="312">
        <f t="shared" si="3"/>
        <v>0</v>
      </c>
      <c r="E26" s="312">
        <f t="shared" si="4"/>
        <v>0</v>
      </c>
      <c r="F26" s="312">
        <f t="shared" si="5"/>
        <v>0</v>
      </c>
      <c r="G26" s="312">
        <f t="shared" si="6"/>
        <v>0</v>
      </c>
      <c r="H26" s="312">
        <f t="shared" si="7"/>
        <v>0</v>
      </c>
      <c r="I26" s="312">
        <f t="shared" si="8"/>
        <v>0</v>
      </c>
      <c r="J26" s="312">
        <f t="shared" si="9"/>
        <v>0</v>
      </c>
      <c r="K26" s="312">
        <f t="shared" si="10"/>
        <v>0</v>
      </c>
      <c r="L26" s="312">
        <f t="shared" si="11"/>
        <v>0</v>
      </c>
      <c r="M26" s="312">
        <f t="shared" si="12"/>
        <v>0</v>
      </c>
      <c r="N26" s="312">
        <f t="shared" si="13"/>
        <v>0</v>
      </c>
      <c r="O26" s="312">
        <f t="shared" si="14"/>
        <v>0</v>
      </c>
      <c r="P26" s="312">
        <f t="shared" si="15"/>
        <v>0</v>
      </c>
      <c r="Q26" s="312">
        <f t="shared" si="16"/>
        <v>0</v>
      </c>
      <c r="R26" s="312">
        <f t="shared" si="17"/>
        <v>0</v>
      </c>
      <c r="S26" s="312">
        <f t="shared" si="18"/>
        <v>0</v>
      </c>
      <c r="T26" s="312">
        <f t="shared" si="19"/>
        <v>0</v>
      </c>
      <c r="U26" s="312">
        <f t="shared" si="20"/>
        <v>0</v>
      </c>
      <c r="V26" s="312">
        <f t="shared" si="21"/>
        <v>0</v>
      </c>
      <c r="W26" s="312">
        <f t="shared" si="22"/>
        <v>0</v>
      </c>
      <c r="X26" s="312">
        <f t="shared" si="23"/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f t="shared" si="24"/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312">
        <v>0</v>
      </c>
      <c r="AN26" s="312">
        <f t="shared" si="25"/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f t="shared" si="26"/>
        <v>0</v>
      </c>
      <c r="AW26" s="312">
        <v>0</v>
      </c>
      <c r="AX26" s="312">
        <v>0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f t="shared" si="27"/>
        <v>0</v>
      </c>
      <c r="BE26" s="312">
        <v>0</v>
      </c>
      <c r="BF26" s="312"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f t="shared" si="28"/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f t="shared" si="29"/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30"/>
        <v>0</v>
      </c>
      <c r="CC26" s="312"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31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f t="shared" si="32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v>0</v>
      </c>
    </row>
    <row r="27" spans="1:103" s="282" customFormat="1" ht="12" customHeight="1">
      <c r="A27" s="277" t="s">
        <v>563</v>
      </c>
      <c r="B27" s="278" t="s">
        <v>602</v>
      </c>
      <c r="C27" s="277" t="s">
        <v>603</v>
      </c>
      <c r="D27" s="312">
        <f t="shared" si="3"/>
        <v>0</v>
      </c>
      <c r="E27" s="312">
        <f t="shared" si="4"/>
        <v>0</v>
      </c>
      <c r="F27" s="312">
        <f t="shared" si="5"/>
        <v>0</v>
      </c>
      <c r="G27" s="312">
        <f t="shared" si="6"/>
        <v>0</v>
      </c>
      <c r="H27" s="312">
        <f t="shared" si="7"/>
        <v>0</v>
      </c>
      <c r="I27" s="312">
        <f t="shared" si="8"/>
        <v>0</v>
      </c>
      <c r="J27" s="312">
        <f t="shared" si="9"/>
        <v>0</v>
      </c>
      <c r="K27" s="312">
        <f t="shared" si="10"/>
        <v>0</v>
      </c>
      <c r="L27" s="312">
        <f t="shared" si="11"/>
        <v>0</v>
      </c>
      <c r="M27" s="312">
        <f t="shared" si="12"/>
        <v>0</v>
      </c>
      <c r="N27" s="312">
        <f t="shared" si="13"/>
        <v>0</v>
      </c>
      <c r="O27" s="312">
        <f t="shared" si="14"/>
        <v>0</v>
      </c>
      <c r="P27" s="312">
        <f t="shared" si="15"/>
        <v>0</v>
      </c>
      <c r="Q27" s="312">
        <f t="shared" si="16"/>
        <v>0</v>
      </c>
      <c r="R27" s="312">
        <f t="shared" si="17"/>
        <v>0</v>
      </c>
      <c r="S27" s="312">
        <f t="shared" si="18"/>
        <v>0</v>
      </c>
      <c r="T27" s="312">
        <f t="shared" si="19"/>
        <v>0</v>
      </c>
      <c r="U27" s="312">
        <f t="shared" si="20"/>
        <v>0</v>
      </c>
      <c r="V27" s="312">
        <f t="shared" si="21"/>
        <v>0</v>
      </c>
      <c r="W27" s="312">
        <f t="shared" si="22"/>
        <v>0</v>
      </c>
      <c r="X27" s="312">
        <f t="shared" si="23"/>
        <v>0</v>
      </c>
      <c r="Y27" s="312"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f t="shared" si="24"/>
        <v>0</v>
      </c>
      <c r="AG27" s="312">
        <v>0</v>
      </c>
      <c r="AH27" s="312">
        <v>0</v>
      </c>
      <c r="AI27" s="312">
        <v>0</v>
      </c>
      <c r="AJ27" s="312">
        <v>0</v>
      </c>
      <c r="AK27" s="312">
        <v>0</v>
      </c>
      <c r="AL27" s="312">
        <v>0</v>
      </c>
      <c r="AM27" s="312">
        <v>0</v>
      </c>
      <c r="AN27" s="312">
        <f t="shared" si="25"/>
        <v>0</v>
      </c>
      <c r="AO27" s="312">
        <v>0</v>
      </c>
      <c r="AP27" s="312">
        <v>0</v>
      </c>
      <c r="AQ27" s="312"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f t="shared" si="26"/>
        <v>0</v>
      </c>
      <c r="AW27" s="312">
        <v>0</v>
      </c>
      <c r="AX27" s="312">
        <v>0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f t="shared" si="27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f t="shared" si="28"/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f t="shared" si="29"/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30"/>
        <v>0</v>
      </c>
      <c r="CC27" s="312"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31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f t="shared" si="32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v>0</v>
      </c>
    </row>
    <row r="28" spans="1:103" s="282" customFormat="1" ht="12" customHeight="1">
      <c r="A28" s="277" t="s">
        <v>563</v>
      </c>
      <c r="B28" s="278" t="s">
        <v>604</v>
      </c>
      <c r="C28" s="277" t="s">
        <v>605</v>
      </c>
      <c r="D28" s="312">
        <f t="shared" si="3"/>
        <v>0</v>
      </c>
      <c r="E28" s="312">
        <f t="shared" si="4"/>
        <v>0</v>
      </c>
      <c r="F28" s="312">
        <f t="shared" si="5"/>
        <v>0</v>
      </c>
      <c r="G28" s="312">
        <f t="shared" si="6"/>
        <v>0</v>
      </c>
      <c r="H28" s="312">
        <f t="shared" si="7"/>
        <v>0</v>
      </c>
      <c r="I28" s="312">
        <f t="shared" si="8"/>
        <v>0</v>
      </c>
      <c r="J28" s="312">
        <f t="shared" si="9"/>
        <v>0</v>
      </c>
      <c r="K28" s="312">
        <f t="shared" si="10"/>
        <v>0</v>
      </c>
      <c r="L28" s="312">
        <f t="shared" si="11"/>
        <v>0</v>
      </c>
      <c r="M28" s="312">
        <f t="shared" si="12"/>
        <v>0</v>
      </c>
      <c r="N28" s="312">
        <f t="shared" si="13"/>
        <v>0</v>
      </c>
      <c r="O28" s="312">
        <f t="shared" si="14"/>
        <v>0</v>
      </c>
      <c r="P28" s="312">
        <f t="shared" si="15"/>
        <v>0</v>
      </c>
      <c r="Q28" s="312">
        <f t="shared" si="16"/>
        <v>0</v>
      </c>
      <c r="R28" s="312">
        <f t="shared" si="17"/>
        <v>0</v>
      </c>
      <c r="S28" s="312">
        <f t="shared" si="18"/>
        <v>0</v>
      </c>
      <c r="T28" s="312">
        <f t="shared" si="19"/>
        <v>0</v>
      </c>
      <c r="U28" s="312">
        <f t="shared" si="20"/>
        <v>0</v>
      </c>
      <c r="V28" s="312">
        <f t="shared" si="21"/>
        <v>0</v>
      </c>
      <c r="W28" s="312">
        <f t="shared" si="22"/>
        <v>0</v>
      </c>
      <c r="X28" s="312">
        <f t="shared" si="23"/>
        <v>0</v>
      </c>
      <c r="Y28" s="312">
        <v>0</v>
      </c>
      <c r="Z28" s="312">
        <v>0</v>
      </c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f t="shared" si="24"/>
        <v>0</v>
      </c>
      <c r="AG28" s="312">
        <v>0</v>
      </c>
      <c r="AH28" s="312">
        <v>0</v>
      </c>
      <c r="AI28" s="312">
        <v>0</v>
      </c>
      <c r="AJ28" s="312">
        <v>0</v>
      </c>
      <c r="AK28" s="312">
        <v>0</v>
      </c>
      <c r="AL28" s="312">
        <v>0</v>
      </c>
      <c r="AM28" s="312">
        <v>0</v>
      </c>
      <c r="AN28" s="312">
        <f t="shared" si="25"/>
        <v>0</v>
      </c>
      <c r="AO28" s="312">
        <v>0</v>
      </c>
      <c r="AP28" s="312">
        <v>0</v>
      </c>
      <c r="AQ28" s="312"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f t="shared" si="26"/>
        <v>0</v>
      </c>
      <c r="AW28" s="312">
        <v>0</v>
      </c>
      <c r="AX28" s="312">
        <v>0</v>
      </c>
      <c r="AY28" s="312"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f t="shared" si="27"/>
        <v>0</v>
      </c>
      <c r="BE28" s="312">
        <v>0</v>
      </c>
      <c r="BF28" s="312"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f t="shared" si="28"/>
        <v>0</v>
      </c>
      <c r="BM28" s="312">
        <v>0</v>
      </c>
      <c r="BN28" s="312"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f t="shared" si="29"/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30"/>
        <v>0</v>
      </c>
      <c r="CC28" s="312"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31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v>0</v>
      </c>
      <c r="CR28" s="312">
        <f t="shared" si="32"/>
        <v>0</v>
      </c>
      <c r="CS28" s="312">
        <v>0</v>
      </c>
      <c r="CT28" s="312">
        <v>0</v>
      </c>
      <c r="CU28" s="312">
        <v>0</v>
      </c>
      <c r="CV28" s="312">
        <v>0</v>
      </c>
      <c r="CW28" s="312">
        <v>0</v>
      </c>
      <c r="CX28" s="312">
        <v>0</v>
      </c>
      <c r="CY28" s="312">
        <v>0</v>
      </c>
    </row>
    <row r="29" spans="1:103" s="282" customFormat="1" ht="12" customHeight="1">
      <c r="A29" s="277" t="s">
        <v>563</v>
      </c>
      <c r="B29" s="278" t="s">
        <v>606</v>
      </c>
      <c r="C29" s="277" t="s">
        <v>607</v>
      </c>
      <c r="D29" s="312">
        <f t="shared" si="3"/>
        <v>0</v>
      </c>
      <c r="E29" s="312">
        <f t="shared" si="4"/>
        <v>0</v>
      </c>
      <c r="F29" s="312">
        <f t="shared" si="5"/>
        <v>0</v>
      </c>
      <c r="G29" s="312">
        <f t="shared" si="6"/>
        <v>0</v>
      </c>
      <c r="H29" s="312">
        <f t="shared" si="7"/>
        <v>0</v>
      </c>
      <c r="I29" s="312">
        <f t="shared" si="8"/>
        <v>0</v>
      </c>
      <c r="J29" s="312">
        <f t="shared" si="9"/>
        <v>0</v>
      </c>
      <c r="K29" s="312">
        <f t="shared" si="10"/>
        <v>0</v>
      </c>
      <c r="L29" s="312">
        <f t="shared" si="11"/>
        <v>0</v>
      </c>
      <c r="M29" s="312">
        <f t="shared" si="12"/>
        <v>0</v>
      </c>
      <c r="N29" s="312">
        <f t="shared" si="13"/>
        <v>0</v>
      </c>
      <c r="O29" s="312">
        <f t="shared" si="14"/>
        <v>0</v>
      </c>
      <c r="P29" s="312">
        <f t="shared" si="15"/>
        <v>0</v>
      </c>
      <c r="Q29" s="312">
        <f t="shared" si="16"/>
        <v>0</v>
      </c>
      <c r="R29" s="312">
        <f t="shared" si="17"/>
        <v>0</v>
      </c>
      <c r="S29" s="312">
        <f t="shared" si="18"/>
        <v>0</v>
      </c>
      <c r="T29" s="312">
        <f t="shared" si="19"/>
        <v>0</v>
      </c>
      <c r="U29" s="312">
        <f t="shared" si="20"/>
        <v>0</v>
      </c>
      <c r="V29" s="312">
        <f t="shared" si="21"/>
        <v>0</v>
      </c>
      <c r="W29" s="312">
        <f t="shared" si="22"/>
        <v>0</v>
      </c>
      <c r="X29" s="312">
        <f t="shared" si="23"/>
        <v>0</v>
      </c>
      <c r="Y29" s="312">
        <v>0</v>
      </c>
      <c r="Z29" s="312">
        <v>0</v>
      </c>
      <c r="AA29" s="312">
        <v>0</v>
      </c>
      <c r="AB29" s="312">
        <v>0</v>
      </c>
      <c r="AC29" s="312">
        <v>0</v>
      </c>
      <c r="AD29" s="312">
        <v>0</v>
      </c>
      <c r="AE29" s="312">
        <v>0</v>
      </c>
      <c r="AF29" s="312">
        <f t="shared" si="24"/>
        <v>0</v>
      </c>
      <c r="AG29" s="312">
        <v>0</v>
      </c>
      <c r="AH29" s="312">
        <v>0</v>
      </c>
      <c r="AI29" s="312">
        <v>0</v>
      </c>
      <c r="AJ29" s="312">
        <v>0</v>
      </c>
      <c r="AK29" s="312">
        <v>0</v>
      </c>
      <c r="AL29" s="312">
        <v>0</v>
      </c>
      <c r="AM29" s="312">
        <v>0</v>
      </c>
      <c r="AN29" s="312">
        <f t="shared" si="25"/>
        <v>0</v>
      </c>
      <c r="AO29" s="312">
        <v>0</v>
      </c>
      <c r="AP29" s="312">
        <v>0</v>
      </c>
      <c r="AQ29" s="312"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f t="shared" si="26"/>
        <v>0</v>
      </c>
      <c r="AW29" s="312">
        <v>0</v>
      </c>
      <c r="AX29" s="312">
        <v>0</v>
      </c>
      <c r="AY29" s="312"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f t="shared" si="27"/>
        <v>0</v>
      </c>
      <c r="BE29" s="312">
        <v>0</v>
      </c>
      <c r="BF29" s="312"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f t="shared" si="28"/>
        <v>0</v>
      </c>
      <c r="BM29" s="312">
        <v>0</v>
      </c>
      <c r="BN29" s="312"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f t="shared" si="29"/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30"/>
        <v>0</v>
      </c>
      <c r="CC29" s="312"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31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v>0</v>
      </c>
      <c r="CR29" s="312">
        <f t="shared" si="32"/>
        <v>0</v>
      </c>
      <c r="CS29" s="312">
        <v>0</v>
      </c>
      <c r="CT29" s="312">
        <v>0</v>
      </c>
      <c r="CU29" s="312">
        <v>0</v>
      </c>
      <c r="CV29" s="312">
        <v>0</v>
      </c>
      <c r="CW29" s="312">
        <v>0</v>
      </c>
      <c r="CX29" s="312">
        <v>0</v>
      </c>
      <c r="CY29" s="312">
        <v>0</v>
      </c>
    </row>
    <row r="30" spans="1:103" s="282" customFormat="1" ht="12" customHeight="1">
      <c r="A30" s="277" t="s">
        <v>563</v>
      </c>
      <c r="B30" s="278" t="s">
        <v>608</v>
      </c>
      <c r="C30" s="277" t="s">
        <v>609</v>
      </c>
      <c r="D30" s="312">
        <f t="shared" si="3"/>
        <v>0</v>
      </c>
      <c r="E30" s="312">
        <f t="shared" si="4"/>
        <v>0</v>
      </c>
      <c r="F30" s="312">
        <f t="shared" si="5"/>
        <v>0</v>
      </c>
      <c r="G30" s="312">
        <f t="shared" si="6"/>
        <v>0</v>
      </c>
      <c r="H30" s="312">
        <f t="shared" si="7"/>
        <v>0</v>
      </c>
      <c r="I30" s="312">
        <f t="shared" si="8"/>
        <v>0</v>
      </c>
      <c r="J30" s="312">
        <f t="shared" si="9"/>
        <v>0</v>
      </c>
      <c r="K30" s="312">
        <f t="shared" si="10"/>
        <v>0</v>
      </c>
      <c r="L30" s="312">
        <f t="shared" si="11"/>
        <v>0</v>
      </c>
      <c r="M30" s="312">
        <f t="shared" si="12"/>
        <v>0</v>
      </c>
      <c r="N30" s="312">
        <f t="shared" si="13"/>
        <v>0</v>
      </c>
      <c r="O30" s="312">
        <f t="shared" si="14"/>
        <v>0</v>
      </c>
      <c r="P30" s="312">
        <f t="shared" si="15"/>
        <v>0</v>
      </c>
      <c r="Q30" s="312">
        <f t="shared" si="16"/>
        <v>0</v>
      </c>
      <c r="R30" s="312">
        <f t="shared" si="17"/>
        <v>0</v>
      </c>
      <c r="S30" s="312">
        <f t="shared" si="18"/>
        <v>0</v>
      </c>
      <c r="T30" s="312">
        <f t="shared" si="19"/>
        <v>0</v>
      </c>
      <c r="U30" s="312">
        <f t="shared" si="20"/>
        <v>0</v>
      </c>
      <c r="V30" s="312">
        <f t="shared" si="21"/>
        <v>0</v>
      </c>
      <c r="W30" s="312">
        <f t="shared" si="22"/>
        <v>0</v>
      </c>
      <c r="X30" s="312">
        <f t="shared" si="23"/>
        <v>0</v>
      </c>
      <c r="Y30" s="312">
        <v>0</v>
      </c>
      <c r="Z30" s="312">
        <v>0</v>
      </c>
      <c r="AA30" s="312">
        <v>0</v>
      </c>
      <c r="AB30" s="312">
        <v>0</v>
      </c>
      <c r="AC30" s="312">
        <v>0</v>
      </c>
      <c r="AD30" s="312">
        <v>0</v>
      </c>
      <c r="AE30" s="312">
        <v>0</v>
      </c>
      <c r="AF30" s="312">
        <f t="shared" si="24"/>
        <v>0</v>
      </c>
      <c r="AG30" s="312">
        <v>0</v>
      </c>
      <c r="AH30" s="312">
        <v>0</v>
      </c>
      <c r="AI30" s="312">
        <v>0</v>
      </c>
      <c r="AJ30" s="312">
        <v>0</v>
      </c>
      <c r="AK30" s="312">
        <v>0</v>
      </c>
      <c r="AL30" s="312">
        <v>0</v>
      </c>
      <c r="AM30" s="312">
        <v>0</v>
      </c>
      <c r="AN30" s="312">
        <f t="shared" si="25"/>
        <v>0</v>
      </c>
      <c r="AO30" s="312">
        <v>0</v>
      </c>
      <c r="AP30" s="312">
        <v>0</v>
      </c>
      <c r="AQ30" s="312"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f t="shared" si="26"/>
        <v>0</v>
      </c>
      <c r="AW30" s="312">
        <v>0</v>
      </c>
      <c r="AX30" s="312">
        <v>0</v>
      </c>
      <c r="AY30" s="312"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f t="shared" si="27"/>
        <v>0</v>
      </c>
      <c r="BE30" s="312">
        <v>0</v>
      </c>
      <c r="BF30" s="312"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f t="shared" si="28"/>
        <v>0</v>
      </c>
      <c r="BM30" s="312">
        <v>0</v>
      </c>
      <c r="BN30" s="312"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f t="shared" si="29"/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30"/>
        <v>0</v>
      </c>
      <c r="CC30" s="312"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31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v>0</v>
      </c>
      <c r="CR30" s="312">
        <f t="shared" si="32"/>
        <v>0</v>
      </c>
      <c r="CS30" s="312">
        <v>0</v>
      </c>
      <c r="CT30" s="312">
        <v>0</v>
      </c>
      <c r="CU30" s="312">
        <v>0</v>
      </c>
      <c r="CV30" s="312">
        <v>0</v>
      </c>
      <c r="CW30" s="312">
        <v>0</v>
      </c>
      <c r="CX30" s="312">
        <v>0</v>
      </c>
      <c r="CY30" s="312">
        <v>0</v>
      </c>
    </row>
    <row r="31" spans="1:103" s="282" customFormat="1" ht="12" customHeight="1">
      <c r="A31" s="277" t="s">
        <v>563</v>
      </c>
      <c r="B31" s="278" t="s">
        <v>610</v>
      </c>
      <c r="C31" s="277" t="s">
        <v>611</v>
      </c>
      <c r="D31" s="312">
        <f t="shared" si="3"/>
        <v>0</v>
      </c>
      <c r="E31" s="312">
        <f t="shared" si="4"/>
        <v>0</v>
      </c>
      <c r="F31" s="312">
        <f t="shared" si="5"/>
        <v>0</v>
      </c>
      <c r="G31" s="312">
        <f t="shared" si="6"/>
        <v>0</v>
      </c>
      <c r="H31" s="312">
        <f t="shared" si="7"/>
        <v>0</v>
      </c>
      <c r="I31" s="312">
        <f t="shared" si="8"/>
        <v>0</v>
      </c>
      <c r="J31" s="312">
        <f t="shared" si="9"/>
        <v>0</v>
      </c>
      <c r="K31" s="312">
        <f t="shared" si="10"/>
        <v>0</v>
      </c>
      <c r="L31" s="312">
        <f t="shared" si="11"/>
        <v>0</v>
      </c>
      <c r="M31" s="312">
        <f t="shared" si="12"/>
        <v>0</v>
      </c>
      <c r="N31" s="312">
        <f t="shared" si="13"/>
        <v>0</v>
      </c>
      <c r="O31" s="312">
        <f t="shared" si="14"/>
        <v>0</v>
      </c>
      <c r="P31" s="312">
        <f t="shared" si="15"/>
        <v>0</v>
      </c>
      <c r="Q31" s="312">
        <f t="shared" si="16"/>
        <v>0</v>
      </c>
      <c r="R31" s="312">
        <f t="shared" si="17"/>
        <v>0</v>
      </c>
      <c r="S31" s="312">
        <f t="shared" si="18"/>
        <v>0</v>
      </c>
      <c r="T31" s="312">
        <f t="shared" si="19"/>
        <v>0</v>
      </c>
      <c r="U31" s="312">
        <f t="shared" si="20"/>
        <v>0</v>
      </c>
      <c r="V31" s="312">
        <f t="shared" si="21"/>
        <v>0</v>
      </c>
      <c r="W31" s="312">
        <f t="shared" si="22"/>
        <v>0</v>
      </c>
      <c r="X31" s="312">
        <f t="shared" si="23"/>
        <v>0</v>
      </c>
      <c r="Y31" s="312">
        <v>0</v>
      </c>
      <c r="Z31" s="312">
        <v>0</v>
      </c>
      <c r="AA31" s="312">
        <v>0</v>
      </c>
      <c r="AB31" s="312">
        <v>0</v>
      </c>
      <c r="AC31" s="312">
        <v>0</v>
      </c>
      <c r="AD31" s="312">
        <v>0</v>
      </c>
      <c r="AE31" s="312">
        <v>0</v>
      </c>
      <c r="AF31" s="312">
        <f t="shared" si="24"/>
        <v>0</v>
      </c>
      <c r="AG31" s="312">
        <v>0</v>
      </c>
      <c r="AH31" s="312">
        <v>0</v>
      </c>
      <c r="AI31" s="312">
        <v>0</v>
      </c>
      <c r="AJ31" s="312">
        <v>0</v>
      </c>
      <c r="AK31" s="312">
        <v>0</v>
      </c>
      <c r="AL31" s="312">
        <v>0</v>
      </c>
      <c r="AM31" s="312">
        <v>0</v>
      </c>
      <c r="AN31" s="312">
        <f t="shared" si="25"/>
        <v>0</v>
      </c>
      <c r="AO31" s="312">
        <v>0</v>
      </c>
      <c r="AP31" s="312">
        <v>0</v>
      </c>
      <c r="AQ31" s="312">
        <v>0</v>
      </c>
      <c r="AR31" s="312">
        <v>0</v>
      </c>
      <c r="AS31" s="312">
        <v>0</v>
      </c>
      <c r="AT31" s="312">
        <v>0</v>
      </c>
      <c r="AU31" s="312">
        <v>0</v>
      </c>
      <c r="AV31" s="312">
        <f t="shared" si="26"/>
        <v>0</v>
      </c>
      <c r="AW31" s="312">
        <v>0</v>
      </c>
      <c r="AX31" s="312">
        <v>0</v>
      </c>
      <c r="AY31" s="312">
        <v>0</v>
      </c>
      <c r="AZ31" s="312">
        <v>0</v>
      </c>
      <c r="BA31" s="312">
        <v>0</v>
      </c>
      <c r="BB31" s="312">
        <v>0</v>
      </c>
      <c r="BC31" s="312">
        <v>0</v>
      </c>
      <c r="BD31" s="312">
        <f t="shared" si="27"/>
        <v>0</v>
      </c>
      <c r="BE31" s="312">
        <v>0</v>
      </c>
      <c r="BF31" s="312">
        <v>0</v>
      </c>
      <c r="BG31" s="312">
        <v>0</v>
      </c>
      <c r="BH31" s="312">
        <v>0</v>
      </c>
      <c r="BI31" s="312">
        <v>0</v>
      </c>
      <c r="BJ31" s="312">
        <v>0</v>
      </c>
      <c r="BK31" s="312">
        <v>0</v>
      </c>
      <c r="BL31" s="312">
        <f t="shared" si="28"/>
        <v>0</v>
      </c>
      <c r="BM31" s="312">
        <v>0</v>
      </c>
      <c r="BN31" s="312">
        <v>0</v>
      </c>
      <c r="BO31" s="312">
        <v>0</v>
      </c>
      <c r="BP31" s="312">
        <v>0</v>
      </c>
      <c r="BQ31" s="312">
        <v>0</v>
      </c>
      <c r="BR31" s="312">
        <v>0</v>
      </c>
      <c r="BS31" s="312">
        <v>0</v>
      </c>
      <c r="BT31" s="312">
        <f t="shared" si="29"/>
        <v>0</v>
      </c>
      <c r="BU31" s="312">
        <v>0</v>
      </c>
      <c r="BV31" s="312">
        <v>0</v>
      </c>
      <c r="BW31" s="312">
        <v>0</v>
      </c>
      <c r="BX31" s="312">
        <v>0</v>
      </c>
      <c r="BY31" s="312">
        <v>0</v>
      </c>
      <c r="BZ31" s="312">
        <v>0</v>
      </c>
      <c r="CA31" s="312">
        <v>0</v>
      </c>
      <c r="CB31" s="312">
        <f t="shared" si="30"/>
        <v>0</v>
      </c>
      <c r="CC31" s="312">
        <v>0</v>
      </c>
      <c r="CD31" s="312">
        <v>0</v>
      </c>
      <c r="CE31" s="312">
        <v>0</v>
      </c>
      <c r="CF31" s="312">
        <v>0</v>
      </c>
      <c r="CG31" s="312">
        <v>0</v>
      </c>
      <c r="CH31" s="312">
        <v>0</v>
      </c>
      <c r="CI31" s="312">
        <v>0</v>
      </c>
      <c r="CJ31" s="312">
        <f t="shared" si="31"/>
        <v>0</v>
      </c>
      <c r="CK31" s="312">
        <v>0</v>
      </c>
      <c r="CL31" s="312">
        <v>0</v>
      </c>
      <c r="CM31" s="312">
        <v>0</v>
      </c>
      <c r="CN31" s="312">
        <v>0</v>
      </c>
      <c r="CO31" s="312">
        <v>0</v>
      </c>
      <c r="CP31" s="312">
        <v>0</v>
      </c>
      <c r="CQ31" s="312">
        <v>0</v>
      </c>
      <c r="CR31" s="312">
        <f t="shared" si="32"/>
        <v>0</v>
      </c>
      <c r="CS31" s="312">
        <v>0</v>
      </c>
      <c r="CT31" s="312">
        <v>0</v>
      </c>
      <c r="CU31" s="312">
        <v>0</v>
      </c>
      <c r="CV31" s="312">
        <v>0</v>
      </c>
      <c r="CW31" s="312">
        <v>0</v>
      </c>
      <c r="CX31" s="312">
        <v>0</v>
      </c>
      <c r="CY31" s="312">
        <v>0</v>
      </c>
    </row>
    <row r="32" spans="1:103" s="282" customFormat="1" ht="12" customHeight="1">
      <c r="A32" s="277" t="s">
        <v>563</v>
      </c>
      <c r="B32" s="278" t="s">
        <v>612</v>
      </c>
      <c r="C32" s="277" t="s">
        <v>613</v>
      </c>
      <c r="D32" s="312">
        <f t="shared" si="3"/>
        <v>0</v>
      </c>
      <c r="E32" s="312">
        <f t="shared" si="4"/>
        <v>0</v>
      </c>
      <c r="F32" s="312">
        <f t="shared" si="5"/>
        <v>0</v>
      </c>
      <c r="G32" s="312">
        <f t="shared" si="6"/>
        <v>0</v>
      </c>
      <c r="H32" s="312">
        <f t="shared" si="7"/>
        <v>0</v>
      </c>
      <c r="I32" s="312">
        <f t="shared" si="8"/>
        <v>0</v>
      </c>
      <c r="J32" s="312">
        <f t="shared" si="9"/>
        <v>0</v>
      </c>
      <c r="K32" s="312">
        <f t="shared" si="10"/>
        <v>0</v>
      </c>
      <c r="L32" s="312">
        <f t="shared" si="11"/>
        <v>0</v>
      </c>
      <c r="M32" s="312">
        <f t="shared" si="12"/>
        <v>0</v>
      </c>
      <c r="N32" s="312">
        <f t="shared" si="13"/>
        <v>0</v>
      </c>
      <c r="O32" s="312">
        <f t="shared" si="14"/>
        <v>0</v>
      </c>
      <c r="P32" s="312">
        <f t="shared" si="15"/>
        <v>0</v>
      </c>
      <c r="Q32" s="312">
        <f t="shared" si="16"/>
        <v>0</v>
      </c>
      <c r="R32" s="312">
        <f t="shared" si="17"/>
        <v>0</v>
      </c>
      <c r="S32" s="312">
        <f t="shared" si="18"/>
        <v>0</v>
      </c>
      <c r="T32" s="312">
        <f t="shared" si="19"/>
        <v>0</v>
      </c>
      <c r="U32" s="312">
        <f t="shared" si="20"/>
        <v>0</v>
      </c>
      <c r="V32" s="312">
        <f t="shared" si="21"/>
        <v>0</v>
      </c>
      <c r="W32" s="312">
        <f t="shared" si="22"/>
        <v>0</v>
      </c>
      <c r="X32" s="312">
        <f t="shared" si="23"/>
        <v>0</v>
      </c>
      <c r="Y32" s="312">
        <v>0</v>
      </c>
      <c r="Z32" s="312">
        <v>0</v>
      </c>
      <c r="AA32" s="312">
        <v>0</v>
      </c>
      <c r="AB32" s="312">
        <v>0</v>
      </c>
      <c r="AC32" s="312">
        <v>0</v>
      </c>
      <c r="AD32" s="312">
        <v>0</v>
      </c>
      <c r="AE32" s="312">
        <v>0</v>
      </c>
      <c r="AF32" s="312">
        <f t="shared" si="24"/>
        <v>0</v>
      </c>
      <c r="AG32" s="312">
        <v>0</v>
      </c>
      <c r="AH32" s="312">
        <v>0</v>
      </c>
      <c r="AI32" s="312">
        <v>0</v>
      </c>
      <c r="AJ32" s="312">
        <v>0</v>
      </c>
      <c r="AK32" s="312">
        <v>0</v>
      </c>
      <c r="AL32" s="312">
        <v>0</v>
      </c>
      <c r="AM32" s="312">
        <v>0</v>
      </c>
      <c r="AN32" s="312">
        <f t="shared" si="25"/>
        <v>0</v>
      </c>
      <c r="AO32" s="312">
        <v>0</v>
      </c>
      <c r="AP32" s="312">
        <v>0</v>
      </c>
      <c r="AQ32" s="312">
        <v>0</v>
      </c>
      <c r="AR32" s="312">
        <v>0</v>
      </c>
      <c r="AS32" s="312">
        <v>0</v>
      </c>
      <c r="AT32" s="312">
        <v>0</v>
      </c>
      <c r="AU32" s="312">
        <v>0</v>
      </c>
      <c r="AV32" s="312">
        <f t="shared" si="26"/>
        <v>0</v>
      </c>
      <c r="AW32" s="312">
        <v>0</v>
      </c>
      <c r="AX32" s="312">
        <v>0</v>
      </c>
      <c r="AY32" s="312">
        <v>0</v>
      </c>
      <c r="AZ32" s="312">
        <v>0</v>
      </c>
      <c r="BA32" s="312">
        <v>0</v>
      </c>
      <c r="BB32" s="312">
        <v>0</v>
      </c>
      <c r="BC32" s="312">
        <v>0</v>
      </c>
      <c r="BD32" s="312">
        <f t="shared" si="27"/>
        <v>0</v>
      </c>
      <c r="BE32" s="312">
        <v>0</v>
      </c>
      <c r="BF32" s="312">
        <v>0</v>
      </c>
      <c r="BG32" s="312">
        <v>0</v>
      </c>
      <c r="BH32" s="312">
        <v>0</v>
      </c>
      <c r="BI32" s="312">
        <v>0</v>
      </c>
      <c r="BJ32" s="312">
        <v>0</v>
      </c>
      <c r="BK32" s="312">
        <v>0</v>
      </c>
      <c r="BL32" s="312">
        <f t="shared" si="28"/>
        <v>0</v>
      </c>
      <c r="BM32" s="312">
        <v>0</v>
      </c>
      <c r="BN32" s="312">
        <v>0</v>
      </c>
      <c r="BO32" s="312">
        <v>0</v>
      </c>
      <c r="BP32" s="312">
        <v>0</v>
      </c>
      <c r="BQ32" s="312">
        <v>0</v>
      </c>
      <c r="BR32" s="312">
        <v>0</v>
      </c>
      <c r="BS32" s="312">
        <v>0</v>
      </c>
      <c r="BT32" s="312">
        <f t="shared" si="29"/>
        <v>0</v>
      </c>
      <c r="BU32" s="312">
        <v>0</v>
      </c>
      <c r="BV32" s="312">
        <v>0</v>
      </c>
      <c r="BW32" s="312">
        <v>0</v>
      </c>
      <c r="BX32" s="312">
        <v>0</v>
      </c>
      <c r="BY32" s="312">
        <v>0</v>
      </c>
      <c r="BZ32" s="312">
        <v>0</v>
      </c>
      <c r="CA32" s="312">
        <v>0</v>
      </c>
      <c r="CB32" s="312">
        <f t="shared" si="30"/>
        <v>0</v>
      </c>
      <c r="CC32" s="312">
        <v>0</v>
      </c>
      <c r="CD32" s="312">
        <v>0</v>
      </c>
      <c r="CE32" s="312">
        <v>0</v>
      </c>
      <c r="CF32" s="312">
        <v>0</v>
      </c>
      <c r="CG32" s="312">
        <v>0</v>
      </c>
      <c r="CH32" s="312">
        <v>0</v>
      </c>
      <c r="CI32" s="312">
        <v>0</v>
      </c>
      <c r="CJ32" s="312">
        <f t="shared" si="31"/>
        <v>0</v>
      </c>
      <c r="CK32" s="312">
        <v>0</v>
      </c>
      <c r="CL32" s="312">
        <v>0</v>
      </c>
      <c r="CM32" s="312">
        <v>0</v>
      </c>
      <c r="CN32" s="312">
        <v>0</v>
      </c>
      <c r="CO32" s="312">
        <v>0</v>
      </c>
      <c r="CP32" s="312">
        <v>0</v>
      </c>
      <c r="CQ32" s="312">
        <v>0</v>
      </c>
      <c r="CR32" s="312">
        <f t="shared" si="32"/>
        <v>0</v>
      </c>
      <c r="CS32" s="312">
        <v>0</v>
      </c>
      <c r="CT32" s="312">
        <v>0</v>
      </c>
      <c r="CU32" s="312">
        <v>0</v>
      </c>
      <c r="CV32" s="312">
        <v>0</v>
      </c>
      <c r="CW32" s="312">
        <v>0</v>
      </c>
      <c r="CX32" s="312">
        <v>0</v>
      </c>
      <c r="CY32" s="312">
        <v>0</v>
      </c>
    </row>
    <row r="33" spans="1:103" s="282" customFormat="1" ht="12" customHeight="1">
      <c r="A33" s="277" t="s">
        <v>563</v>
      </c>
      <c r="B33" s="278" t="s">
        <v>614</v>
      </c>
      <c r="C33" s="277" t="s">
        <v>615</v>
      </c>
      <c r="D33" s="312">
        <f t="shared" si="3"/>
        <v>0</v>
      </c>
      <c r="E33" s="312">
        <f t="shared" si="4"/>
        <v>0</v>
      </c>
      <c r="F33" s="312">
        <f t="shared" si="5"/>
        <v>0</v>
      </c>
      <c r="G33" s="312">
        <f t="shared" si="6"/>
        <v>0</v>
      </c>
      <c r="H33" s="312">
        <f t="shared" si="7"/>
        <v>0</v>
      </c>
      <c r="I33" s="312">
        <f t="shared" si="8"/>
        <v>0</v>
      </c>
      <c r="J33" s="312">
        <f t="shared" si="9"/>
        <v>0</v>
      </c>
      <c r="K33" s="312">
        <f t="shared" si="10"/>
        <v>0</v>
      </c>
      <c r="L33" s="312">
        <f t="shared" si="11"/>
        <v>0</v>
      </c>
      <c r="M33" s="312">
        <f t="shared" si="12"/>
        <v>0</v>
      </c>
      <c r="N33" s="312">
        <f t="shared" si="13"/>
        <v>0</v>
      </c>
      <c r="O33" s="312">
        <f t="shared" si="14"/>
        <v>0</v>
      </c>
      <c r="P33" s="312">
        <f t="shared" si="15"/>
        <v>0</v>
      </c>
      <c r="Q33" s="312">
        <f t="shared" si="16"/>
        <v>0</v>
      </c>
      <c r="R33" s="312">
        <f t="shared" si="17"/>
        <v>0</v>
      </c>
      <c r="S33" s="312">
        <f t="shared" si="18"/>
        <v>0</v>
      </c>
      <c r="T33" s="312">
        <f t="shared" si="19"/>
        <v>0</v>
      </c>
      <c r="U33" s="312">
        <f t="shared" si="20"/>
        <v>0</v>
      </c>
      <c r="V33" s="312">
        <f t="shared" si="21"/>
        <v>0</v>
      </c>
      <c r="W33" s="312">
        <f t="shared" si="22"/>
        <v>0</v>
      </c>
      <c r="X33" s="312">
        <f t="shared" si="23"/>
        <v>0</v>
      </c>
      <c r="Y33" s="312">
        <v>0</v>
      </c>
      <c r="Z33" s="312">
        <v>0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f t="shared" si="24"/>
        <v>0</v>
      </c>
      <c r="AG33" s="312">
        <v>0</v>
      </c>
      <c r="AH33" s="312">
        <v>0</v>
      </c>
      <c r="AI33" s="312">
        <v>0</v>
      </c>
      <c r="AJ33" s="312">
        <v>0</v>
      </c>
      <c r="AK33" s="312">
        <v>0</v>
      </c>
      <c r="AL33" s="312">
        <v>0</v>
      </c>
      <c r="AM33" s="312">
        <v>0</v>
      </c>
      <c r="AN33" s="312">
        <f t="shared" si="25"/>
        <v>0</v>
      </c>
      <c r="AO33" s="312">
        <v>0</v>
      </c>
      <c r="AP33" s="312">
        <v>0</v>
      </c>
      <c r="AQ33" s="312">
        <v>0</v>
      </c>
      <c r="AR33" s="312">
        <v>0</v>
      </c>
      <c r="AS33" s="312">
        <v>0</v>
      </c>
      <c r="AT33" s="312">
        <v>0</v>
      </c>
      <c r="AU33" s="312">
        <v>0</v>
      </c>
      <c r="AV33" s="312">
        <f t="shared" si="26"/>
        <v>0</v>
      </c>
      <c r="AW33" s="312">
        <v>0</v>
      </c>
      <c r="AX33" s="312">
        <v>0</v>
      </c>
      <c r="AY33" s="312">
        <v>0</v>
      </c>
      <c r="AZ33" s="312">
        <v>0</v>
      </c>
      <c r="BA33" s="312">
        <v>0</v>
      </c>
      <c r="BB33" s="312">
        <v>0</v>
      </c>
      <c r="BC33" s="312">
        <v>0</v>
      </c>
      <c r="BD33" s="312">
        <f t="shared" si="27"/>
        <v>0</v>
      </c>
      <c r="BE33" s="312">
        <v>0</v>
      </c>
      <c r="BF33" s="312">
        <v>0</v>
      </c>
      <c r="BG33" s="312">
        <v>0</v>
      </c>
      <c r="BH33" s="312">
        <v>0</v>
      </c>
      <c r="BI33" s="312">
        <v>0</v>
      </c>
      <c r="BJ33" s="312">
        <v>0</v>
      </c>
      <c r="BK33" s="312">
        <v>0</v>
      </c>
      <c r="BL33" s="312">
        <f t="shared" si="28"/>
        <v>0</v>
      </c>
      <c r="BM33" s="312">
        <v>0</v>
      </c>
      <c r="BN33" s="312">
        <v>0</v>
      </c>
      <c r="BO33" s="312">
        <v>0</v>
      </c>
      <c r="BP33" s="312">
        <v>0</v>
      </c>
      <c r="BQ33" s="312">
        <v>0</v>
      </c>
      <c r="BR33" s="312">
        <v>0</v>
      </c>
      <c r="BS33" s="312">
        <v>0</v>
      </c>
      <c r="BT33" s="312">
        <f t="shared" si="29"/>
        <v>0</v>
      </c>
      <c r="BU33" s="312">
        <v>0</v>
      </c>
      <c r="BV33" s="312">
        <v>0</v>
      </c>
      <c r="BW33" s="312">
        <v>0</v>
      </c>
      <c r="BX33" s="312">
        <v>0</v>
      </c>
      <c r="BY33" s="312">
        <v>0</v>
      </c>
      <c r="BZ33" s="312">
        <v>0</v>
      </c>
      <c r="CA33" s="312">
        <v>0</v>
      </c>
      <c r="CB33" s="312">
        <f t="shared" si="30"/>
        <v>0</v>
      </c>
      <c r="CC33" s="312">
        <v>0</v>
      </c>
      <c r="CD33" s="312">
        <v>0</v>
      </c>
      <c r="CE33" s="312">
        <v>0</v>
      </c>
      <c r="CF33" s="312">
        <v>0</v>
      </c>
      <c r="CG33" s="312">
        <v>0</v>
      </c>
      <c r="CH33" s="312">
        <v>0</v>
      </c>
      <c r="CI33" s="312">
        <v>0</v>
      </c>
      <c r="CJ33" s="312">
        <f t="shared" si="31"/>
        <v>0</v>
      </c>
      <c r="CK33" s="312">
        <v>0</v>
      </c>
      <c r="CL33" s="312">
        <v>0</v>
      </c>
      <c r="CM33" s="312">
        <v>0</v>
      </c>
      <c r="CN33" s="312">
        <v>0</v>
      </c>
      <c r="CO33" s="312">
        <v>0</v>
      </c>
      <c r="CP33" s="312">
        <v>0</v>
      </c>
      <c r="CQ33" s="312">
        <v>0</v>
      </c>
      <c r="CR33" s="312">
        <f t="shared" si="32"/>
        <v>0</v>
      </c>
      <c r="CS33" s="312">
        <v>0</v>
      </c>
      <c r="CT33" s="312">
        <v>0</v>
      </c>
      <c r="CU33" s="312">
        <v>0</v>
      </c>
      <c r="CV33" s="312">
        <v>0</v>
      </c>
      <c r="CW33" s="312">
        <v>0</v>
      </c>
      <c r="CX33" s="312">
        <v>0</v>
      </c>
      <c r="CY33" s="312">
        <v>0</v>
      </c>
    </row>
    <row r="34" spans="1:103" s="282" customFormat="1" ht="12" customHeight="1">
      <c r="A34" s="277" t="s">
        <v>563</v>
      </c>
      <c r="B34" s="278" t="s">
        <v>616</v>
      </c>
      <c r="C34" s="277" t="s">
        <v>617</v>
      </c>
      <c r="D34" s="312">
        <f t="shared" si="3"/>
        <v>0</v>
      </c>
      <c r="E34" s="312">
        <f t="shared" si="4"/>
        <v>0</v>
      </c>
      <c r="F34" s="312">
        <f t="shared" si="5"/>
        <v>0</v>
      </c>
      <c r="G34" s="312">
        <f t="shared" si="6"/>
        <v>0</v>
      </c>
      <c r="H34" s="312">
        <f t="shared" si="7"/>
        <v>0</v>
      </c>
      <c r="I34" s="312">
        <f t="shared" si="8"/>
        <v>0</v>
      </c>
      <c r="J34" s="312">
        <f t="shared" si="9"/>
        <v>0</v>
      </c>
      <c r="K34" s="312">
        <f t="shared" si="10"/>
        <v>0</v>
      </c>
      <c r="L34" s="312">
        <f t="shared" si="11"/>
        <v>0</v>
      </c>
      <c r="M34" s="312">
        <f t="shared" si="12"/>
        <v>0</v>
      </c>
      <c r="N34" s="312">
        <f t="shared" si="13"/>
        <v>0</v>
      </c>
      <c r="O34" s="312">
        <f t="shared" si="14"/>
        <v>0</v>
      </c>
      <c r="P34" s="312">
        <f t="shared" si="15"/>
        <v>0</v>
      </c>
      <c r="Q34" s="312">
        <f t="shared" si="16"/>
        <v>0</v>
      </c>
      <c r="R34" s="312">
        <f t="shared" si="17"/>
        <v>0</v>
      </c>
      <c r="S34" s="312">
        <f t="shared" si="18"/>
        <v>0</v>
      </c>
      <c r="T34" s="312">
        <f t="shared" si="19"/>
        <v>0</v>
      </c>
      <c r="U34" s="312">
        <f t="shared" si="20"/>
        <v>0</v>
      </c>
      <c r="V34" s="312">
        <f t="shared" si="21"/>
        <v>0</v>
      </c>
      <c r="W34" s="312">
        <f t="shared" si="22"/>
        <v>0</v>
      </c>
      <c r="X34" s="312">
        <f t="shared" si="23"/>
        <v>0</v>
      </c>
      <c r="Y34" s="312">
        <v>0</v>
      </c>
      <c r="Z34" s="312">
        <v>0</v>
      </c>
      <c r="AA34" s="312">
        <v>0</v>
      </c>
      <c r="AB34" s="312">
        <v>0</v>
      </c>
      <c r="AC34" s="312">
        <v>0</v>
      </c>
      <c r="AD34" s="312">
        <v>0</v>
      </c>
      <c r="AE34" s="312">
        <v>0</v>
      </c>
      <c r="AF34" s="312">
        <f t="shared" si="24"/>
        <v>0</v>
      </c>
      <c r="AG34" s="312">
        <v>0</v>
      </c>
      <c r="AH34" s="312">
        <v>0</v>
      </c>
      <c r="AI34" s="312">
        <v>0</v>
      </c>
      <c r="AJ34" s="312">
        <v>0</v>
      </c>
      <c r="AK34" s="312">
        <v>0</v>
      </c>
      <c r="AL34" s="312">
        <v>0</v>
      </c>
      <c r="AM34" s="312">
        <v>0</v>
      </c>
      <c r="AN34" s="312">
        <f t="shared" si="25"/>
        <v>0</v>
      </c>
      <c r="AO34" s="312">
        <v>0</v>
      </c>
      <c r="AP34" s="312">
        <v>0</v>
      </c>
      <c r="AQ34" s="312">
        <v>0</v>
      </c>
      <c r="AR34" s="312">
        <v>0</v>
      </c>
      <c r="AS34" s="312">
        <v>0</v>
      </c>
      <c r="AT34" s="312">
        <v>0</v>
      </c>
      <c r="AU34" s="312">
        <v>0</v>
      </c>
      <c r="AV34" s="312">
        <f t="shared" si="26"/>
        <v>0</v>
      </c>
      <c r="AW34" s="312">
        <v>0</v>
      </c>
      <c r="AX34" s="312">
        <v>0</v>
      </c>
      <c r="AY34" s="312">
        <v>0</v>
      </c>
      <c r="AZ34" s="312">
        <v>0</v>
      </c>
      <c r="BA34" s="312">
        <v>0</v>
      </c>
      <c r="BB34" s="312">
        <v>0</v>
      </c>
      <c r="BC34" s="312">
        <v>0</v>
      </c>
      <c r="BD34" s="312">
        <f t="shared" si="27"/>
        <v>0</v>
      </c>
      <c r="BE34" s="312">
        <v>0</v>
      </c>
      <c r="BF34" s="312">
        <v>0</v>
      </c>
      <c r="BG34" s="312">
        <v>0</v>
      </c>
      <c r="BH34" s="312">
        <v>0</v>
      </c>
      <c r="BI34" s="312">
        <v>0</v>
      </c>
      <c r="BJ34" s="312">
        <v>0</v>
      </c>
      <c r="BK34" s="312">
        <v>0</v>
      </c>
      <c r="BL34" s="312">
        <f t="shared" si="28"/>
        <v>0</v>
      </c>
      <c r="BM34" s="312">
        <v>0</v>
      </c>
      <c r="BN34" s="312">
        <v>0</v>
      </c>
      <c r="BO34" s="312">
        <v>0</v>
      </c>
      <c r="BP34" s="312">
        <v>0</v>
      </c>
      <c r="BQ34" s="312">
        <v>0</v>
      </c>
      <c r="BR34" s="312">
        <v>0</v>
      </c>
      <c r="BS34" s="312">
        <v>0</v>
      </c>
      <c r="BT34" s="312">
        <f t="shared" si="29"/>
        <v>0</v>
      </c>
      <c r="BU34" s="312">
        <v>0</v>
      </c>
      <c r="BV34" s="312">
        <v>0</v>
      </c>
      <c r="BW34" s="312">
        <v>0</v>
      </c>
      <c r="BX34" s="312">
        <v>0</v>
      </c>
      <c r="BY34" s="312">
        <v>0</v>
      </c>
      <c r="BZ34" s="312">
        <v>0</v>
      </c>
      <c r="CA34" s="312">
        <v>0</v>
      </c>
      <c r="CB34" s="312">
        <f t="shared" si="30"/>
        <v>0</v>
      </c>
      <c r="CC34" s="312">
        <v>0</v>
      </c>
      <c r="CD34" s="312">
        <v>0</v>
      </c>
      <c r="CE34" s="312">
        <v>0</v>
      </c>
      <c r="CF34" s="312">
        <v>0</v>
      </c>
      <c r="CG34" s="312">
        <v>0</v>
      </c>
      <c r="CH34" s="312">
        <v>0</v>
      </c>
      <c r="CI34" s="312">
        <v>0</v>
      </c>
      <c r="CJ34" s="312">
        <f t="shared" si="31"/>
        <v>0</v>
      </c>
      <c r="CK34" s="312">
        <v>0</v>
      </c>
      <c r="CL34" s="312">
        <v>0</v>
      </c>
      <c r="CM34" s="312">
        <v>0</v>
      </c>
      <c r="CN34" s="312">
        <v>0</v>
      </c>
      <c r="CO34" s="312">
        <v>0</v>
      </c>
      <c r="CP34" s="312">
        <v>0</v>
      </c>
      <c r="CQ34" s="312">
        <v>0</v>
      </c>
      <c r="CR34" s="312">
        <f t="shared" si="32"/>
        <v>0</v>
      </c>
      <c r="CS34" s="312">
        <v>0</v>
      </c>
      <c r="CT34" s="312">
        <v>0</v>
      </c>
      <c r="CU34" s="312">
        <v>0</v>
      </c>
      <c r="CV34" s="312">
        <v>0</v>
      </c>
      <c r="CW34" s="312">
        <v>0</v>
      </c>
      <c r="CX34" s="312">
        <v>0</v>
      </c>
      <c r="CY34" s="312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626</v>
      </c>
      <c r="Z1" s="35"/>
    </row>
    <row r="2" spans="1:28" ht="21" customHeight="1" thickBot="1">
      <c r="A2" s="168"/>
      <c r="C2" s="36" t="s">
        <v>497</v>
      </c>
      <c r="D2" s="117" t="s">
        <v>638</v>
      </c>
      <c r="E2" s="248" t="s">
        <v>498</v>
      </c>
      <c r="F2" s="37"/>
      <c r="N2" s="1" t="str">
        <f>LEFT(D2,2)</f>
        <v>19</v>
      </c>
      <c r="O2" s="1" t="str">
        <f>IF(N2&gt;0,VLOOKUP(N2,$AD$6:$AE$999,2,FALSE),"-")</f>
        <v>山梨県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627</v>
      </c>
      <c r="C4" s="38"/>
      <c r="D4" s="39"/>
      <c r="E4" s="39"/>
      <c r="F4" s="39"/>
      <c r="Z4" s="35"/>
    </row>
    <row r="5" spans="1:28" ht="21" customHeight="1" thickBot="1">
      <c r="A5" s="168"/>
      <c r="H5" s="395" t="s">
        <v>499</v>
      </c>
      <c r="I5" s="396"/>
      <c r="J5" s="396"/>
      <c r="K5" s="396"/>
      <c r="L5" s="399" t="s">
        <v>500</v>
      </c>
      <c r="M5" s="401" t="s">
        <v>501</v>
      </c>
      <c r="N5" s="402"/>
      <c r="O5" s="403"/>
      <c r="P5" s="370" t="s">
        <v>618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868165</v>
      </c>
      <c r="F6" s="56"/>
      <c r="H6" s="397"/>
      <c r="I6" s="398"/>
      <c r="J6" s="398"/>
      <c r="K6" s="398"/>
      <c r="L6" s="400"/>
      <c r="M6" s="255" t="s">
        <v>502</v>
      </c>
      <c r="N6" s="2" t="s">
        <v>503</v>
      </c>
      <c r="O6" s="3" t="s">
        <v>504</v>
      </c>
      <c r="P6" s="371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868165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50</v>
      </c>
      <c r="F7" s="56"/>
      <c r="H7" s="381" t="s">
        <v>507</v>
      </c>
      <c r="I7" s="381" t="s">
        <v>508</v>
      </c>
      <c r="J7" s="4" t="s">
        <v>509</v>
      </c>
      <c r="K7" s="5"/>
      <c r="L7" s="123">
        <f aca="true" t="shared" si="2" ref="L7:L14">Y42</f>
        <v>248494</v>
      </c>
      <c r="M7" s="124" t="s">
        <v>163</v>
      </c>
      <c r="N7" s="125" t="s">
        <v>163</v>
      </c>
      <c r="O7" s="126" t="s">
        <v>163</v>
      </c>
      <c r="P7" s="292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50</v>
      </c>
      <c r="Z7" s="35"/>
      <c r="AA7" s="35" t="str">
        <f ca="1" t="shared" si="0"/>
        <v>19000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0" t="s">
        <v>511</v>
      </c>
      <c r="C8" s="384"/>
      <c r="D8" s="384"/>
      <c r="E8" s="119">
        <f>SUM(E6:E7)</f>
        <v>868215</v>
      </c>
      <c r="F8" s="56"/>
      <c r="H8" s="404"/>
      <c r="I8" s="382"/>
      <c r="J8" s="378" t="s">
        <v>512</v>
      </c>
      <c r="K8" s="41" t="s">
        <v>488</v>
      </c>
      <c r="L8" s="118">
        <f t="shared" si="2"/>
        <v>5445</v>
      </c>
      <c r="M8" s="127" t="s">
        <v>163</v>
      </c>
      <c r="N8" s="128" t="s">
        <v>163</v>
      </c>
      <c r="O8" s="293" t="s">
        <v>163</v>
      </c>
      <c r="P8" s="294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12895</v>
      </c>
      <c r="Z8" s="35"/>
      <c r="AA8" s="35" t="str">
        <f ca="1" t="shared" si="0"/>
        <v>19201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3" t="s">
        <v>282</v>
      </c>
      <c r="C9" s="384"/>
      <c r="D9" s="384"/>
      <c r="E9" s="119">
        <f>Y8</f>
        <v>12895</v>
      </c>
      <c r="F9" s="56"/>
      <c r="H9" s="404"/>
      <c r="I9" s="382"/>
      <c r="J9" s="379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5" t="s">
        <v>163</v>
      </c>
      <c r="P9" s="296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19202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4"/>
      <c r="I10" s="382"/>
      <c r="J10" s="379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5" t="s">
        <v>163</v>
      </c>
      <c r="P10" s="296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160897</v>
      </c>
      <c r="Z10" s="35"/>
      <c r="AA10" s="35" t="str">
        <f ca="1" t="shared" si="0"/>
        <v>19204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5"/>
      <c r="C11" s="385"/>
      <c r="D11" s="385"/>
      <c r="E11" s="34" t="s">
        <v>517</v>
      </c>
      <c r="F11" s="34" t="s">
        <v>518</v>
      </c>
      <c r="H11" s="404"/>
      <c r="I11" s="382"/>
      <c r="J11" s="379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5" t="s">
        <v>163</v>
      </c>
      <c r="P11" s="296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12089</v>
      </c>
      <c r="Z11" s="35"/>
      <c r="AA11" s="35" t="str">
        <f ca="1" t="shared" si="0"/>
        <v>19205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89" t="s">
        <v>297</v>
      </c>
      <c r="C12" s="392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404"/>
      <c r="I12" s="382"/>
      <c r="J12" s="379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5" t="s">
        <v>163</v>
      </c>
      <c r="P12" s="296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26924</v>
      </c>
      <c r="Z12" s="35"/>
      <c r="AA12" s="35" t="str">
        <f ca="1" t="shared" si="0"/>
        <v>19206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0"/>
      <c r="C13" s="393"/>
      <c r="D13" s="10" t="s">
        <v>339</v>
      </c>
      <c r="E13" s="40">
        <f t="shared" si="3"/>
        <v>160897</v>
      </c>
      <c r="F13" s="40">
        <f t="shared" si="4"/>
        <v>64840</v>
      </c>
      <c r="H13" s="404"/>
      <c r="I13" s="382"/>
      <c r="J13" s="379"/>
      <c r="K13" s="44" t="s">
        <v>313</v>
      </c>
      <c r="L13" s="40">
        <f t="shared" si="2"/>
        <v>534</v>
      </c>
      <c r="M13" s="129" t="s">
        <v>163</v>
      </c>
      <c r="N13" s="130" t="s">
        <v>163</v>
      </c>
      <c r="O13" s="295" t="s">
        <v>163</v>
      </c>
      <c r="P13" s="296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83</v>
      </c>
      <c r="Z13" s="35"/>
      <c r="AA13" s="35" t="str">
        <f ca="1" t="shared" si="0"/>
        <v>19207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0"/>
      <c r="C14" s="393"/>
      <c r="D14" s="10" t="s">
        <v>341</v>
      </c>
      <c r="E14" s="40">
        <f t="shared" si="3"/>
        <v>12089</v>
      </c>
      <c r="F14" s="40">
        <f t="shared" si="4"/>
        <v>1266</v>
      </c>
      <c r="H14" s="404"/>
      <c r="I14" s="382"/>
      <c r="J14" s="380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7" t="s">
        <v>163</v>
      </c>
      <c r="P14" s="291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3288</v>
      </c>
      <c r="Z14" s="35"/>
      <c r="AA14" s="35" t="str">
        <f ca="1" t="shared" si="0"/>
        <v>19208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0"/>
      <c r="C15" s="393"/>
      <c r="D15" s="10" t="s">
        <v>343</v>
      </c>
      <c r="E15" s="40">
        <f t="shared" si="3"/>
        <v>26924</v>
      </c>
      <c r="F15" s="40">
        <f t="shared" si="4"/>
        <v>2901</v>
      </c>
      <c r="H15" s="404"/>
      <c r="I15" s="11"/>
      <c r="J15" s="12" t="s">
        <v>528</v>
      </c>
      <c r="K15" s="13"/>
      <c r="L15" s="134">
        <f>SUM(L7:L14)</f>
        <v>254473</v>
      </c>
      <c r="M15" s="135" t="s">
        <v>163</v>
      </c>
      <c r="N15" s="136">
        <f aca="true" t="shared" si="5" ref="N15:N22">Y59</f>
        <v>24899</v>
      </c>
      <c r="O15" s="137">
        <f aca="true" t="shared" si="6" ref="O15:O21">Y67</f>
        <v>3867</v>
      </c>
      <c r="P15" s="292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28397</v>
      </c>
      <c r="Z15" s="35"/>
      <c r="AA15" s="35" t="str">
        <f ca="1" t="shared" si="0"/>
        <v>19209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0"/>
      <c r="C16" s="393"/>
      <c r="D16" s="10" t="s">
        <v>365</v>
      </c>
      <c r="E16" s="40">
        <f t="shared" si="3"/>
        <v>83</v>
      </c>
      <c r="F16" s="40">
        <f t="shared" si="4"/>
        <v>0</v>
      </c>
      <c r="H16" s="404"/>
      <c r="I16" s="381" t="s">
        <v>531</v>
      </c>
      <c r="J16" s="15" t="s">
        <v>488</v>
      </c>
      <c r="K16" s="16"/>
      <c r="L16" s="138">
        <f aca="true" t="shared" si="7" ref="L16:L22">Y50</f>
        <v>20401</v>
      </c>
      <c r="M16" s="139">
        <f aca="true" t="shared" si="8" ref="M16:M22">L8</f>
        <v>5445</v>
      </c>
      <c r="N16" s="140">
        <f t="shared" si="5"/>
        <v>5353</v>
      </c>
      <c r="O16" s="298">
        <f t="shared" si="6"/>
        <v>7338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13416</v>
      </c>
      <c r="Z16" s="35"/>
      <c r="AA16" s="35" t="str">
        <f ca="1" t="shared" si="0"/>
        <v>19210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0"/>
      <c r="C17" s="393"/>
      <c r="D17" s="10" t="s">
        <v>346</v>
      </c>
      <c r="E17" s="40">
        <f t="shared" si="3"/>
        <v>3288</v>
      </c>
      <c r="F17" s="40">
        <f t="shared" si="4"/>
        <v>91</v>
      </c>
      <c r="H17" s="404"/>
      <c r="I17" s="382"/>
      <c r="J17" s="17" t="s">
        <v>307</v>
      </c>
      <c r="K17" s="18"/>
      <c r="L17" s="40">
        <f t="shared" si="7"/>
        <v>656</v>
      </c>
      <c r="M17" s="142">
        <f t="shared" si="8"/>
        <v>0</v>
      </c>
      <c r="N17" s="143">
        <f t="shared" si="5"/>
        <v>0</v>
      </c>
      <c r="O17" s="299">
        <f t="shared" si="6"/>
        <v>655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19211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0"/>
      <c r="C18" s="394"/>
      <c r="D18" s="59" t="s">
        <v>528</v>
      </c>
      <c r="E18" s="120">
        <f>SUM(E12:E17)</f>
        <v>203281</v>
      </c>
      <c r="F18" s="120">
        <f>SUM(F12:F17)</f>
        <v>69098</v>
      </c>
      <c r="H18" s="404"/>
      <c r="I18" s="382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9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160897</v>
      </c>
      <c r="Z18" s="35"/>
      <c r="AA18" s="35" t="str">
        <f ca="1" t="shared" si="0"/>
        <v>19212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0"/>
      <c r="C19" s="386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404"/>
      <c r="I19" s="382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9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12089</v>
      </c>
      <c r="Z19" s="35"/>
      <c r="AA19" s="35" t="str">
        <f ca="1" t="shared" si="0"/>
        <v>19213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0"/>
      <c r="C20" s="387"/>
      <c r="D20" s="10" t="s">
        <v>339</v>
      </c>
      <c r="E20" s="121">
        <f t="shared" si="10"/>
        <v>6122</v>
      </c>
      <c r="F20" s="40">
        <f t="shared" si="11"/>
        <v>14709</v>
      </c>
      <c r="H20" s="404"/>
      <c r="I20" s="382"/>
      <c r="J20" s="17" t="s">
        <v>312</v>
      </c>
      <c r="K20" s="18"/>
      <c r="L20" s="40">
        <f t="shared" si="7"/>
        <v>541</v>
      </c>
      <c r="M20" s="142">
        <f t="shared" si="8"/>
        <v>0</v>
      </c>
      <c r="N20" s="143">
        <f t="shared" si="5"/>
        <v>0</v>
      </c>
      <c r="O20" s="299">
        <f t="shared" si="6"/>
        <v>292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26924</v>
      </c>
      <c r="Z20" s="35"/>
      <c r="AA20" s="35" t="str">
        <f ca="1" t="shared" si="0"/>
        <v>19214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0"/>
      <c r="C21" s="387"/>
      <c r="D21" s="10" t="s">
        <v>341</v>
      </c>
      <c r="E21" s="121">
        <f t="shared" si="10"/>
        <v>1349</v>
      </c>
      <c r="F21" s="40">
        <f t="shared" si="11"/>
        <v>925</v>
      </c>
      <c r="H21" s="404"/>
      <c r="I21" s="382"/>
      <c r="J21" s="17" t="s">
        <v>313</v>
      </c>
      <c r="K21" s="18"/>
      <c r="L21" s="40">
        <f t="shared" si="7"/>
        <v>19530</v>
      </c>
      <c r="M21" s="142">
        <f t="shared" si="8"/>
        <v>534</v>
      </c>
      <c r="N21" s="143">
        <f t="shared" si="5"/>
        <v>285</v>
      </c>
      <c r="O21" s="299">
        <f t="shared" si="6"/>
        <v>17614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83</v>
      </c>
      <c r="Z21" s="35"/>
      <c r="AA21" s="35" t="str">
        <f ca="1" t="shared" si="0"/>
        <v>19346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0"/>
      <c r="C22" s="387"/>
      <c r="D22" s="10" t="s">
        <v>343</v>
      </c>
      <c r="E22" s="121">
        <f t="shared" si="10"/>
        <v>1463</v>
      </c>
      <c r="F22" s="40">
        <f t="shared" si="11"/>
        <v>868</v>
      </c>
      <c r="H22" s="404"/>
      <c r="I22" s="382"/>
      <c r="J22" s="20" t="s">
        <v>525</v>
      </c>
      <c r="K22" s="21"/>
      <c r="L22" s="119">
        <f t="shared" si="7"/>
        <v>5</v>
      </c>
      <c r="M22" s="145">
        <f t="shared" si="8"/>
        <v>0</v>
      </c>
      <c r="N22" s="146">
        <f t="shared" si="5"/>
        <v>5</v>
      </c>
      <c r="O22" s="297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3288</v>
      </c>
      <c r="Z22" s="35"/>
      <c r="AA22" s="35" t="str">
        <f ca="1" t="shared" si="0"/>
        <v>19364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0"/>
      <c r="C23" s="387"/>
      <c r="D23" s="10" t="s">
        <v>365</v>
      </c>
      <c r="E23" s="121">
        <f t="shared" si="10"/>
        <v>0</v>
      </c>
      <c r="F23" s="40">
        <f t="shared" si="11"/>
        <v>0</v>
      </c>
      <c r="H23" s="404"/>
      <c r="I23" s="11"/>
      <c r="J23" s="22" t="s">
        <v>528</v>
      </c>
      <c r="K23" s="23"/>
      <c r="L23" s="147">
        <f>SUM(L16:L22)</f>
        <v>41133</v>
      </c>
      <c r="M23" s="148">
        <f>SUM(M16:M22)</f>
        <v>5979</v>
      </c>
      <c r="N23" s="149">
        <f>SUM(N16:N22)</f>
        <v>5643</v>
      </c>
      <c r="O23" s="150">
        <f>SUM(O16:O21)</f>
        <v>25899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19365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0"/>
      <c r="C24" s="387"/>
      <c r="D24" s="10" t="s">
        <v>346</v>
      </c>
      <c r="E24" s="121">
        <f t="shared" si="10"/>
        <v>2272</v>
      </c>
      <c r="F24" s="40">
        <f t="shared" si="11"/>
        <v>689</v>
      </c>
      <c r="H24" s="24"/>
      <c r="I24" s="246" t="s">
        <v>13</v>
      </c>
      <c r="J24" s="22"/>
      <c r="K24" s="22"/>
      <c r="L24" s="123">
        <f>SUM(L7,L23)</f>
        <v>289627</v>
      </c>
      <c r="M24" s="151">
        <f>M23</f>
        <v>5979</v>
      </c>
      <c r="N24" s="152">
        <f>SUM(N15,N23)</f>
        <v>30542</v>
      </c>
      <c r="O24" s="153">
        <f>SUM(O15,O23)</f>
        <v>29766</v>
      </c>
      <c r="P24" s="300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6122</v>
      </c>
      <c r="Z24" s="35"/>
      <c r="AA24" s="35" t="str">
        <f ca="1" t="shared" si="0"/>
        <v>19366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0"/>
      <c r="C25" s="388"/>
      <c r="D25" s="14" t="s">
        <v>528</v>
      </c>
      <c r="E25" s="122">
        <f>SUM(E19:E24)</f>
        <v>11206</v>
      </c>
      <c r="F25" s="40">
        <f>SUM(F19:F24)</f>
        <v>17191</v>
      </c>
      <c r="H25" s="25" t="s">
        <v>479</v>
      </c>
      <c r="I25" s="26"/>
      <c r="J25" s="301"/>
      <c r="K25" s="16"/>
      <c r="L25" s="138">
        <f>Y57</f>
        <v>11032</v>
      </c>
      <c r="M25" s="154" t="s">
        <v>163</v>
      </c>
      <c r="N25" s="155" t="s">
        <v>163</v>
      </c>
      <c r="O25" s="141">
        <f>L25</f>
        <v>11032</v>
      </c>
      <c r="P25" s="302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1349</v>
      </c>
      <c r="Z25" s="35"/>
      <c r="AA25" s="35" t="str">
        <f ca="1" t="shared" si="0"/>
        <v>19368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1"/>
      <c r="C26" s="57" t="s">
        <v>161</v>
      </c>
      <c r="D26" s="58"/>
      <c r="E26" s="119">
        <f>E18+E25</f>
        <v>214487</v>
      </c>
      <c r="F26" s="119">
        <f>F18+F25</f>
        <v>86289</v>
      </c>
      <c r="H26" s="27" t="s">
        <v>477</v>
      </c>
      <c r="I26" s="28"/>
      <c r="J26" s="28"/>
      <c r="K26" s="29"/>
      <c r="L26" s="120">
        <f>Y58</f>
        <v>0</v>
      </c>
      <c r="M26" s="156" t="s">
        <v>163</v>
      </c>
      <c r="N26" s="157">
        <f>L26</f>
        <v>0</v>
      </c>
      <c r="O26" s="158" t="s">
        <v>163</v>
      </c>
      <c r="P26" s="303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1463</v>
      </c>
      <c r="Z26" s="35"/>
      <c r="AA26" s="35" t="str">
        <f ca="1" t="shared" si="0"/>
        <v>19384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5" t="s">
        <v>161</v>
      </c>
      <c r="I27" s="376"/>
      <c r="J27" s="376"/>
      <c r="K27" s="377"/>
      <c r="L27" s="159">
        <f>SUM(L24:L26)</f>
        <v>300659</v>
      </c>
      <c r="M27" s="160">
        <f>SUM(M24:M26)</f>
        <v>5979</v>
      </c>
      <c r="N27" s="161">
        <f>SUM(N24:N26)</f>
        <v>30542</v>
      </c>
      <c r="O27" s="162">
        <f>SUM(O24:O26)</f>
        <v>40798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0</v>
      </c>
      <c r="Z27" s="35"/>
      <c r="AA27" s="35" t="str">
        <f ca="1" t="shared" si="0"/>
        <v>19422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2272</v>
      </c>
      <c r="Z28" s="35"/>
      <c r="AA28" s="35" t="str">
        <f ca="1" t="shared" si="0"/>
        <v>19423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214487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19424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86289</v>
      </c>
      <c r="F30" s="64"/>
      <c r="L30" s="66" t="s">
        <v>34</v>
      </c>
      <c r="M30" s="143">
        <f aca="true" t="shared" si="12" ref="M30:M39">Y74</f>
        <v>7736</v>
      </c>
      <c r="N30" s="143">
        <f aca="true" t="shared" si="13" ref="N30:N49">Y93</f>
        <v>13139</v>
      </c>
      <c r="O30" s="144">
        <f aca="true" t="shared" si="14" ref="O30:O39">Y113</f>
        <v>10847</v>
      </c>
      <c r="V30" s="35" t="s">
        <v>35</v>
      </c>
      <c r="W30" s="170" t="s">
        <v>514</v>
      </c>
      <c r="X30" s="170" t="s">
        <v>36</v>
      </c>
      <c r="Y30" s="35">
        <f ca="1" t="shared" si="1"/>
        <v>64840</v>
      </c>
      <c r="Z30" s="35"/>
      <c r="AA30" s="35" t="str">
        <f ca="1" t="shared" si="0"/>
        <v>19425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13416</v>
      </c>
      <c r="F31" s="64"/>
      <c r="L31" s="66" t="s">
        <v>397</v>
      </c>
      <c r="M31" s="143">
        <f t="shared" si="12"/>
        <v>31</v>
      </c>
      <c r="N31" s="143">
        <f t="shared" si="13"/>
        <v>58</v>
      </c>
      <c r="O31" s="144">
        <f t="shared" si="14"/>
        <v>21</v>
      </c>
      <c r="V31" s="35" t="s">
        <v>38</v>
      </c>
      <c r="W31" s="170" t="s">
        <v>514</v>
      </c>
      <c r="X31" s="170" t="s">
        <v>39</v>
      </c>
      <c r="Y31" s="35">
        <f ca="1" t="shared" si="1"/>
        <v>1266</v>
      </c>
      <c r="Z31" s="35"/>
      <c r="AA31" s="35" t="str">
        <f ca="1" t="shared" si="0"/>
        <v>19429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2" t="s">
        <v>41</v>
      </c>
      <c r="C32" s="373"/>
      <c r="D32" s="374"/>
      <c r="E32" s="119">
        <f>SUM(E29:E31)</f>
        <v>314192</v>
      </c>
      <c r="F32" s="64"/>
      <c r="L32" s="66" t="s">
        <v>399</v>
      </c>
      <c r="M32" s="143">
        <f t="shared" si="12"/>
        <v>403</v>
      </c>
      <c r="N32" s="143">
        <f t="shared" si="13"/>
        <v>575</v>
      </c>
      <c r="O32" s="144">
        <f t="shared" si="14"/>
        <v>215</v>
      </c>
      <c r="V32" s="35" t="s">
        <v>42</v>
      </c>
      <c r="W32" s="170" t="s">
        <v>514</v>
      </c>
      <c r="X32" s="170" t="s">
        <v>43</v>
      </c>
      <c r="Y32" s="35">
        <f ca="1" t="shared" si="1"/>
        <v>2901</v>
      </c>
      <c r="Z32" s="35"/>
      <c r="AA32" s="35" t="str">
        <f ca="1" t="shared" si="0"/>
        <v>19430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283</v>
      </c>
      <c r="N33" s="143">
        <f t="shared" si="13"/>
        <v>6607</v>
      </c>
      <c r="O33" s="144">
        <f t="shared" si="14"/>
        <v>744</v>
      </c>
      <c r="V33" s="35" t="s">
        <v>45</v>
      </c>
      <c r="W33" s="170" t="s">
        <v>514</v>
      </c>
      <c r="X33" s="170" t="s">
        <v>46</v>
      </c>
      <c r="Y33" s="35">
        <f ca="1" t="shared" si="1"/>
        <v>0</v>
      </c>
      <c r="Z33" s="35"/>
      <c r="AA33" s="35" t="str">
        <f ca="1" t="shared" si="0"/>
        <v>19442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805</v>
      </c>
      <c r="N34" s="143">
        <f t="shared" si="13"/>
        <v>3581</v>
      </c>
      <c r="O34" s="144">
        <f t="shared" si="14"/>
        <v>1055</v>
      </c>
      <c r="V34" s="35" t="s">
        <v>48</v>
      </c>
      <c r="W34" s="170" t="s">
        <v>514</v>
      </c>
      <c r="X34" s="170" t="s">
        <v>49</v>
      </c>
      <c r="Y34" s="35">
        <f ca="1" t="shared" si="1"/>
        <v>91</v>
      </c>
      <c r="Z34" s="35"/>
      <c r="AA34" s="35" t="str">
        <f ca="1" t="shared" si="0"/>
        <v>19443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296</v>
      </c>
      <c r="N35" s="143">
        <f t="shared" si="13"/>
        <v>818</v>
      </c>
      <c r="O35" s="144">
        <f t="shared" si="14"/>
        <v>321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>
        <f ca="1" t="shared" si="0"/>
        <v>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収集ごみ（混合ごみ＋可燃ごみ＋不燃ごみ＋資源ごみ＋粗大ごみ＋その他）＝272,379t/年</v>
      </c>
      <c r="C36" s="248"/>
      <c r="L36" s="66" t="s">
        <v>406</v>
      </c>
      <c r="M36" s="143">
        <f t="shared" si="12"/>
        <v>9</v>
      </c>
      <c r="N36" s="143">
        <f t="shared" si="13"/>
        <v>76</v>
      </c>
      <c r="O36" s="144">
        <f t="shared" si="14"/>
        <v>7</v>
      </c>
      <c r="V36" s="35" t="s">
        <v>54</v>
      </c>
      <c r="W36" s="170" t="s">
        <v>514</v>
      </c>
      <c r="X36" s="170" t="s">
        <v>55</v>
      </c>
      <c r="Y36" s="35">
        <f ca="1" t="shared" si="1"/>
        <v>14709</v>
      </c>
      <c r="Z36" s="35"/>
      <c r="AA36" s="35">
        <f ca="1" t="shared" si="0"/>
        <v>0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計画収集量（収集ごみ＋直接搬入ごみ）＝300,776t/年</v>
      </c>
      <c r="L37" s="66" t="s">
        <v>57</v>
      </c>
      <c r="M37" s="143">
        <f t="shared" si="12"/>
        <v>345</v>
      </c>
      <c r="N37" s="143">
        <f t="shared" si="13"/>
        <v>662</v>
      </c>
      <c r="O37" s="144">
        <f t="shared" si="14"/>
        <v>38</v>
      </c>
      <c r="V37" s="35" t="s">
        <v>58</v>
      </c>
      <c r="W37" s="170" t="s">
        <v>514</v>
      </c>
      <c r="X37" s="170" t="s">
        <v>59</v>
      </c>
      <c r="Y37" s="35">
        <f ca="1" t="shared" si="1"/>
        <v>925</v>
      </c>
      <c r="Z37" s="35"/>
      <c r="AA37" s="35">
        <f ca="1" t="shared" si="0"/>
        <v>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ごみ総排出量（計画収集量＋集団回収量）＝314,192t/年</v>
      </c>
      <c r="L38" s="66" t="s">
        <v>61</v>
      </c>
      <c r="M38" s="143">
        <f t="shared" si="12"/>
        <v>0</v>
      </c>
      <c r="N38" s="143">
        <f t="shared" si="13"/>
        <v>17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868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ごみ処理量（直接最終処分量＋直接焼却量＋焼却以外の中間処理量＋直接資源化量）＝300,659t/年</v>
      </c>
      <c r="L39" s="66" t="s">
        <v>412</v>
      </c>
      <c r="M39" s="143">
        <f t="shared" si="12"/>
        <v>147</v>
      </c>
      <c r="N39" s="143">
        <f t="shared" si="13"/>
        <v>70</v>
      </c>
      <c r="O39" s="144">
        <f t="shared" si="14"/>
        <v>167</v>
      </c>
      <c r="V39" s="35" t="s">
        <v>65</v>
      </c>
      <c r="W39" s="170" t="s">
        <v>514</v>
      </c>
      <c r="X39" s="170" t="s">
        <v>66</v>
      </c>
      <c r="Y39" s="35">
        <f ca="1" t="shared" si="1"/>
        <v>0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１人１日あたりごみ排出量（ごみ総排出量/総人口）＝991g/人日</v>
      </c>
      <c r="L40" s="66" t="s">
        <v>414</v>
      </c>
      <c r="M40" s="130" t="s">
        <v>163</v>
      </c>
      <c r="N40" s="143">
        <f t="shared" si="13"/>
        <v>663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689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リサイクル率（[資源化量合計＋集団回収量]/[ごみ処理量＋集団回収量]）＝17.26％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中間処理による減量化量（施設処理量-施設処理後資源化量-施設処理後残渣処分量）＝229,319t/年</v>
      </c>
      <c r="L42" s="66" t="s">
        <v>418</v>
      </c>
      <c r="M42" s="130" t="s">
        <v>163</v>
      </c>
      <c r="N42" s="143">
        <f t="shared" si="13"/>
        <v>2410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248494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292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5445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12</v>
      </c>
      <c r="N48" s="143">
        <f t="shared" si="13"/>
        <v>4</v>
      </c>
      <c r="O48" s="144">
        <f>Y130</f>
        <v>1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534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965</v>
      </c>
      <c r="N49" s="143">
        <f t="shared" si="13"/>
        <v>794</v>
      </c>
      <c r="O49" s="163">
        <f>Y131</f>
        <v>0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11032</v>
      </c>
      <c r="N50" s="152">
        <f>SUM(N30:N49)</f>
        <v>29766</v>
      </c>
      <c r="O50" s="153">
        <f>SUM(O30:O49)</f>
        <v>13416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20401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656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628</v>
      </c>
      <c r="AE53" s="35" t="s">
        <v>619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541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19530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5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11032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0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24899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5353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285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5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3867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7338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655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292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17614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7736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31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403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283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805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296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9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4" t="s">
        <v>255</v>
      </c>
      <c r="X81" s="171" t="s">
        <v>100</v>
      </c>
      <c r="Y81" s="35">
        <f ca="1" t="shared" si="15"/>
        <v>345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147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12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965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13139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58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575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6607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3581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818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76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4" t="s">
        <v>255</v>
      </c>
      <c r="X100" s="171" t="s">
        <v>120</v>
      </c>
      <c r="Y100" s="35">
        <f ca="1" t="shared" si="17"/>
        <v>662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17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70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663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2410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292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4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794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10847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21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215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744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1055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321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7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4" t="s">
        <v>255</v>
      </c>
      <c r="X120" s="171" t="s">
        <v>140</v>
      </c>
      <c r="Y120" s="35">
        <f ca="1" t="shared" si="17"/>
        <v>38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167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15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620</v>
      </c>
      <c r="V135" s="35" t="s">
        <v>543</v>
      </c>
      <c r="W135" s="170" t="s">
        <v>72</v>
      </c>
      <c r="X135" s="35" t="s">
        <v>629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620</v>
      </c>
      <c r="V136" s="35" t="s">
        <v>621</v>
      </c>
      <c r="W136" s="170" t="s">
        <v>72</v>
      </c>
      <c r="X136" s="35" t="s">
        <v>630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620</v>
      </c>
      <c r="V137" s="35" t="s">
        <v>307</v>
      </c>
      <c r="W137" s="170" t="s">
        <v>72</v>
      </c>
      <c r="X137" s="35" t="s">
        <v>631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620</v>
      </c>
      <c r="V138" s="35" t="s">
        <v>308</v>
      </c>
      <c r="W138" s="170" t="s">
        <v>72</v>
      </c>
      <c r="X138" s="35" t="s">
        <v>632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620</v>
      </c>
      <c r="V139" s="35" t="s">
        <v>310</v>
      </c>
      <c r="W139" s="170" t="s">
        <v>72</v>
      </c>
      <c r="X139" s="35" t="s">
        <v>633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620</v>
      </c>
      <c r="V140" s="35" t="s">
        <v>622</v>
      </c>
      <c r="W140" s="170" t="s">
        <v>72</v>
      </c>
      <c r="X140" s="35" t="s">
        <v>634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620</v>
      </c>
      <c r="V141" s="35" t="s">
        <v>313</v>
      </c>
      <c r="W141" s="170" t="s">
        <v>72</v>
      </c>
      <c r="X141" s="35" t="s">
        <v>635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620</v>
      </c>
      <c r="V142" s="35" t="s">
        <v>623</v>
      </c>
      <c r="W142" s="170" t="s">
        <v>72</v>
      </c>
      <c r="X142" s="35" t="s">
        <v>636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620</v>
      </c>
      <c r="V143" s="35" t="s">
        <v>624</v>
      </c>
      <c r="W143" s="170" t="s">
        <v>72</v>
      </c>
      <c r="X143" s="35" t="s">
        <v>637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620</v>
      </c>
      <c r="V144" s="35" t="s">
        <v>625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0</v>
      </c>
      <c r="H5" s="74"/>
      <c r="I5" s="75"/>
      <c r="L5" s="75"/>
      <c r="M5" s="75"/>
      <c r="O5" s="257" t="s">
        <v>223</v>
      </c>
      <c r="P5" s="80">
        <f>'ごみ集計結果'!N27</f>
        <v>30542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24899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248494</v>
      </c>
      <c r="H8" s="257" t="s">
        <v>226</v>
      </c>
      <c r="I8" s="80">
        <f>'ごみ集計結果'!L15</f>
        <v>254473</v>
      </c>
      <c r="K8" s="85" t="s">
        <v>504</v>
      </c>
      <c r="L8" s="259" t="s">
        <v>227</v>
      </c>
      <c r="M8" s="86">
        <f>'ごみ集計結果'!O15</f>
        <v>3867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5979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5643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225737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5445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20401</v>
      </c>
      <c r="K13" s="91" t="s">
        <v>148</v>
      </c>
      <c r="L13" s="260" t="s">
        <v>231</v>
      </c>
      <c r="M13" s="92">
        <f>'ごみ集計結果'!N16</f>
        <v>5353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13355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7338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29825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534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19530</v>
      </c>
      <c r="K17" s="91" t="s">
        <v>148</v>
      </c>
      <c r="L17" s="260" t="s">
        <v>151</v>
      </c>
      <c r="M17" s="92">
        <f>'ごみ集計結果'!N21</f>
        <v>285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83</v>
      </c>
      <c r="H18" s="74"/>
      <c r="I18" s="81"/>
      <c r="K18" s="93" t="s">
        <v>504</v>
      </c>
      <c r="L18" s="261" t="s">
        <v>153</v>
      </c>
      <c r="M18" s="80">
        <f>'ごみ集計結果'!O21</f>
        <v>17614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3379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41133</v>
      </c>
      <c r="H21" s="257" t="s">
        <v>234</v>
      </c>
      <c r="I21" s="80">
        <f>'ごみ集計結果'!L17</f>
        <v>656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28397</v>
      </c>
      <c r="F22" s="81"/>
      <c r="K22" s="93" t="s">
        <v>504</v>
      </c>
      <c r="L22" s="261" t="s">
        <v>236</v>
      </c>
      <c r="M22" s="80">
        <f>'ごみ集計結果'!O17</f>
        <v>655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15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13416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541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292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5</v>
      </c>
      <c r="K37" s="93" t="s">
        <v>148</v>
      </c>
      <c r="L37" s="261" t="s">
        <v>251</v>
      </c>
      <c r="M37" s="86">
        <f>'ごみ集計結果'!N22</f>
        <v>5</v>
      </c>
      <c r="O37" s="408">
        <f>'ごみ集計結果'!O24</f>
        <v>29766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868165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50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868215</v>
      </c>
      <c r="E40" s="257" t="s">
        <v>159</v>
      </c>
      <c r="F40" s="80">
        <f>'ごみ集計結果'!L25</f>
        <v>11032</v>
      </c>
      <c r="H40" s="74"/>
      <c r="I40" s="75"/>
      <c r="L40" s="75"/>
      <c r="M40" s="75"/>
      <c r="O40" s="79"/>
      <c r="P40" s="80">
        <f>'ごみ集計結果'!O27</f>
        <v>40798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2014-10-14T09:36:58Z</dcterms:modified>
  <cp:category/>
  <cp:version/>
  <cp:contentType/>
  <cp:contentStatus/>
</cp:coreProperties>
</file>