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'市町村分担金内訳'!$A$7:$DU$19</definedName>
    <definedName name="_xlnm.Print_Area" localSheetId="4">'組合分担金内訳'!$A$7:$BE$69</definedName>
    <definedName name="_xlnm.Print_Area" localSheetId="3">'廃棄物事業経費（歳出）'!$A$7:$CI$81</definedName>
    <definedName name="_xlnm.Print_Area" localSheetId="2">'廃棄物事業経費（歳入）'!$A$7:$AD$81</definedName>
    <definedName name="_xlnm.Print_Area" localSheetId="0">'廃棄物事業経費（市町村）'!$A$7:$DJ$69</definedName>
    <definedName name="_xlnm.Print_Area" localSheetId="1">'廃棄物事業経費（組合）'!$A$7:$DJ$19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<sst xmlns="http://schemas.openxmlformats.org/spreadsheetml/2006/main" count="2982" uniqueCount="681">
  <si>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</si>
  <si>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</si>
  <si>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</si>
  <si>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</si>
  <si>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</si>
  <si>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</si>
  <si>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</si>
  <si>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</si>
  <si>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</si>
  <si>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</si>
  <si>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</si>
  <si>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</si>
  <si>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</si>
  <si>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</si>
  <si>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</si>
  <si>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</si>
  <si>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</si>
  <si>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</si>
  <si>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</si>
  <si>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</si>
  <si>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</si>
  <si>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</si>
  <si>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</si>
  <si>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</si>
  <si>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</si>
  <si>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</si>
  <si>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</si>
  <si>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</si>
  <si>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</si>
  <si>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</si>
  <si>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</si>
  <si>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</si>
  <si>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</si>
  <si>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</si>
  <si>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</si>
  <si>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</si>
  <si>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</si>
  <si>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</si>
  <si>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</si>
  <si>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</si>
  <si>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</si>
  <si>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</si>
  <si>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</si>
  <si>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</si>
  <si>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</si>
  <si>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</si>
  <si>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</si>
  <si>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</si>
  <si>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</si>
  <si>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</si>
  <si>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</si>
  <si>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</si>
  <si>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</si>
  <si>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</si>
  <si>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</si>
  <si>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</si>
  <si>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</si>
  <si>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</si>
  <si>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</si>
  <si>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</si>
  <si>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</si>
  <si>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</si>
  <si>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</si>
  <si>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</si>
  <si>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</si>
  <si>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</si>
  <si>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</si>
  <si>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</si>
  <si>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</si>
  <si>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</si>
  <si>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</si>
  <si>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</si>
  <si>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</si>
  <si>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</si>
  <si>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</si>
  <si>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</si>
  <si>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</si>
  <si>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</si>
  <si>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</si>
  <si>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</si>
  <si>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</si>
  <si>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</si>
  <si>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</si>
  <si>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</si>
  <si>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</si>
  <si>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</si>
  <si>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</si>
  <si>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</si>
  <si>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</si>
  <si>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</si>
  <si>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</si>
  <si>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</si>
  <si>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</si>
  <si>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</si>
  <si>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</si>
  <si>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</si>
  <si>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</si>
  <si>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</si>
  <si>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</si>
  <si>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</si>
  <si>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</si>
  <si>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</si>
  <si>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</si>
  <si>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</si>
  <si>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</si>
  <si>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</si>
  <si>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</si>
  <si>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</si>
  <si>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</si>
  <si>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</si>
  <si>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</si>
  <si>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</si>
  <si>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</si>
  <si>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</si>
  <si>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</si>
  <si>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</si>
  <si>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</si>
  <si>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</si>
  <si>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</si>
  <si>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</si>
  <si>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</si>
  <si>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</si>
  <si>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</si>
  <si>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</si>
  <si>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</si>
  <si>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</si>
  <si>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</si>
  <si>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</si>
  <si>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</si>
  <si>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</si>
  <si>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</si>
  <si>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</si>
  <si>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</si>
  <si>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</si>
  <si>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</si>
  <si>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</si>
  <si>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</si>
  <si>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</si>
  <si>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</si>
  <si>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</si>
  <si>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</si>
  <si>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</si>
  <si>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</si>
  <si>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</si>
  <si>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</si>
  <si>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</si>
  <si>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</si>
  <si>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</si>
  <si>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</si>
  <si>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</si>
  <si>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</si>
  <si>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</si>
  <si>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</si>
  <si>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</si>
  <si>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</si>
  <si>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</si>
  <si>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</si>
  <si>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</si>
  <si>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</si>
  <si>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</si>
  <si>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</si>
  <si>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</si>
  <si>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</si>
  <si>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</si>
  <si>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</si>
  <si>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</si>
  <si>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</si>
  <si>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</si>
  <si>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</si>
  <si>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</si>
  <si>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</si>
  <si>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</si>
  <si>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</si>
  <si>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</si>
  <si>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</si>
  <si>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</si>
  <si>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</si>
  <si>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</si>
  <si>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</si>
  <si>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</si>
  <si>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</si>
  <si>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</si>
  <si>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</si>
  <si>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</si>
  <si>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</si>
  <si>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</si>
  <si>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</si>
  <si>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</si>
  <si>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</si>
  <si>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</si>
  <si>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</si>
  <si>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</si>
  <si>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</si>
  <si>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</si>
  <si>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</si>
  <si>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</si>
  <si>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</si>
  <si>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</si>
  <si>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</si>
  <si>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</si>
  <si>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</si>
  <si>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</si>
  <si>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</si>
  <si>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</si>
  <si>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</si>
  <si>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</si>
  <si>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東京都</t>
  </si>
  <si>
    <t>13000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</si>
  <si>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</si>
  <si>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</si>
  <si>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</si>
  <si>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</si>
  <si>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</si>
  <si>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</si>
  <si>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</si>
  <si>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</si>
  <si>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</si>
  <si>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</si>
  <si>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</si>
  <si>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</si>
  <si>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</si>
  <si>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</si>
  <si>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</si>
  <si>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</si>
  <si>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</si>
  <si>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</si>
  <si>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</si>
  <si>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</si>
  <si>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</si>
  <si>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</si>
  <si>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</si>
  <si>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</si>
  <si>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</si>
  <si>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</si>
  <si>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</si>
  <si>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</si>
  <si>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</si>
  <si>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</si>
  <si>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</si>
  <si>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</si>
  <si>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</si>
  <si>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</si>
  <si>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</si>
  <si>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</si>
  <si>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</si>
  <si>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</si>
  <si>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</si>
  <si>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</si>
  <si>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</si>
  <si>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</si>
  <si>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</si>
  <si>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</si>
  <si>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</si>
  <si>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</si>
  <si>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</si>
  <si>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</si>
  <si>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</si>
  <si>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</si>
  <si>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</si>
  <si>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</si>
  <si>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</si>
  <si>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</si>
  <si>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</si>
  <si>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</si>
  <si>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</si>
  <si>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</si>
  <si>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</si>
  <si>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</si>
  <si>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</si>
  <si>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</si>
  <si>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</si>
  <si>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</si>
  <si>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</si>
  <si>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</si>
  <si>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</si>
  <si>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</si>
  <si>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</si>
  <si>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</si>
  <si>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</si>
  <si>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</si>
  <si>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</si>
  <si>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</si>
  <si>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</si>
  <si>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</si>
  <si>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</si>
  <si>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</si>
  <si>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</si>
  <si>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</si>
  <si>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</si>
  <si>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</si>
  <si>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</si>
  <si>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</si>
  <si>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</si>
  <si>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</si>
  <si>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</si>
  <si>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</si>
  <si>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</si>
  <si>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</si>
  <si>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</si>
  <si>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</si>
  <si>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</si>
  <si>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</si>
  <si>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</si>
  <si>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</si>
  <si>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</si>
  <si>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</si>
  <si>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</si>
  <si>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</si>
  <si>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</si>
  <si>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</si>
  <si>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</si>
  <si>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</si>
  <si>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</si>
  <si>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</si>
  <si>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</si>
  <si>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</si>
  <si>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</si>
  <si>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</si>
  <si>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</si>
  <si>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</si>
  <si>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</si>
  <si>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</si>
  <si>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</si>
  <si>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</si>
  <si>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</si>
  <si>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</si>
  <si>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</si>
  <si>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</si>
  <si>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</si>
  <si>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</si>
  <si>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</si>
  <si>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</si>
  <si>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13806</t>
  </si>
  <si>
    <t>東京都島嶼町村一部事務組合</t>
  </si>
  <si>
    <t>13815</t>
  </si>
  <si>
    <t>ふじみ衛生組合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</si>
  <si>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</si>
  <si>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</si>
  <si>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</si>
  <si>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</si>
  <si>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</si>
  <si>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</si>
  <si>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</si>
  <si>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</si>
  <si>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</si>
  <si>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</si>
  <si>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</si>
  <si>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</si>
  <si>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</si>
  <si>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</si>
  <si>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</si>
  <si>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</si>
  <si>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</si>
  <si>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</si>
  <si>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</si>
  <si>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</si>
  <si>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東京都</t>
  </si>
  <si>
    <t>13101</t>
  </si>
  <si>
    <t>千代田区</t>
  </si>
  <si>
    <t>13856</t>
  </si>
  <si>
    <t>東京二十三区清掃一部事務組合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</si>
  <si>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</si>
  <si>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</si>
  <si>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</si>
  <si>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</si>
  <si>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</si>
  <si>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</si>
  <si>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</si>
  <si>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</si>
  <si>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</si>
  <si>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</si>
  <si>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</si>
  <si>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</si>
  <si>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</si>
  <si>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</si>
  <si>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</si>
  <si>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</si>
  <si>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</si>
  <si>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</si>
  <si>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</si>
  <si>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</si>
  <si>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</si>
  <si>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</si>
  <si>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</si>
  <si>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</si>
  <si>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</si>
  <si>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</si>
  <si>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</si>
  <si>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</si>
  <si>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</si>
  <si>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</si>
  <si>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</si>
  <si>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</si>
  <si>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</si>
  <si>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</si>
  <si>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</si>
  <si>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</si>
  <si>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</si>
  <si>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</si>
  <si>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</si>
  <si>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</si>
  <si>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</si>
  <si>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</si>
  <si>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</si>
  <si>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</si>
  <si>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</si>
  <si>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</si>
  <si>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13847</t>
  </si>
  <si>
    <t>東京たま広域資源循環組合</t>
  </si>
  <si>
    <t>13852</t>
  </si>
  <si>
    <t>多摩ニュータウン環境組合</t>
  </si>
  <si>
    <t>13202</t>
  </si>
  <si>
    <t>立川市</t>
  </si>
  <si>
    <t>13203</t>
  </si>
  <si>
    <t>武蔵野市</t>
  </si>
  <si>
    <t>13818</t>
  </si>
  <si>
    <t>湖南衛生組合</t>
  </si>
  <si>
    <t>13204</t>
  </si>
  <si>
    <t>三鷹市</t>
  </si>
  <si>
    <t>13815</t>
  </si>
  <si>
    <t>ふじみ衛生組合</t>
  </si>
  <si>
    <t>13205</t>
  </si>
  <si>
    <t>青梅市</t>
  </si>
  <si>
    <t>13820</t>
  </si>
  <si>
    <t>西多摩衛生組合</t>
  </si>
  <si>
    <t>13206</t>
  </si>
  <si>
    <t>府中市</t>
  </si>
  <si>
    <t>13822</t>
  </si>
  <si>
    <t>多摩川衛生組合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</si>
  <si>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</si>
  <si>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</si>
  <si>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</si>
  <si>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</si>
  <si>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</si>
  <si>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</si>
  <si>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</si>
  <si>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</si>
  <si>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</si>
  <si>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</si>
  <si>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13823</t>
  </si>
  <si>
    <t>小平・村山・大和衛生組合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</si>
  <si>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</si>
  <si>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</si>
  <si>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</si>
  <si>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</si>
  <si>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</si>
  <si>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</si>
  <si>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</si>
  <si>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</si>
  <si>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</si>
  <si>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</si>
  <si>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西多摩衛星組合</t>
  </si>
  <si>
    <t>13219</t>
  </si>
  <si>
    <t>狛江市</t>
  </si>
  <si>
    <t>東京たま広域
資源循環組合</t>
  </si>
  <si>
    <t>13220</t>
  </si>
  <si>
    <t>東大和市</t>
  </si>
  <si>
    <t>小平･村山・大和衛生組合</t>
  </si>
  <si>
    <t>13221</t>
  </si>
  <si>
    <t>清瀬市</t>
  </si>
  <si>
    <t>13816</t>
  </si>
  <si>
    <t>柳泉園組合</t>
  </si>
  <si>
    <t>13222</t>
  </si>
  <si>
    <t>東久留米市</t>
  </si>
  <si>
    <t>13223</t>
  </si>
  <si>
    <t>武蔵村山市</t>
  </si>
  <si>
    <t>13224</t>
  </si>
  <si>
    <t>多摩市</t>
  </si>
  <si>
    <t>多摩広域資源循環組合</t>
  </si>
  <si>
    <t>13225</t>
  </si>
  <si>
    <t>稲城市</t>
  </si>
  <si>
    <t>13227</t>
  </si>
  <si>
    <t>羽村市</t>
  </si>
  <si>
    <t>13228</t>
  </si>
  <si>
    <t>あきる野市</t>
  </si>
  <si>
    <t>13829</t>
  </si>
  <si>
    <t>秋川衛生組合</t>
  </si>
  <si>
    <t>13844</t>
  </si>
  <si>
    <t>西秋川衛生組合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</si>
  <si>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</si>
  <si>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</si>
  <si>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</si>
  <si>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</si>
  <si>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</si>
  <si>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</si>
  <si>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</si>
  <si>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</si>
  <si>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</si>
  <si>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</si>
  <si>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</si>
  <si>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</si>
  <si>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13806</t>
  </si>
  <si>
    <t>島嶼町村一部事務組合</t>
  </si>
  <si>
    <t>13362</t>
  </si>
  <si>
    <t>利島村</t>
  </si>
  <si>
    <t>東京都島嶼町村一部事務組合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</si>
  <si>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</si>
  <si>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</si>
  <si>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</si>
  <si>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</si>
  <si>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</si>
  <si>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</si>
  <si>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</si>
  <si>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</si>
  <si>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</si>
  <si>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</si>
  <si>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</si>
  <si>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</si>
  <si>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小笠原村</t>
  </si>
  <si>
    <t>三宅島</t>
  </si>
  <si>
    <t>13421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</si>
  <si>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</si>
  <si>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</si>
  <si>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</si>
  <si>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</si>
  <si>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</si>
  <si>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</si>
  <si>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</si>
  <si>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</si>
  <si>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</si>
  <si>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</si>
  <si>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</si>
  <si>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</si>
  <si>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</si>
  <si>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</si>
  <si>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</si>
  <si>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</si>
  <si>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</si>
  <si>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</si>
  <si>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</si>
  <si>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</si>
  <si>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</si>
  <si>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</si>
  <si>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</si>
  <si>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</si>
  <si>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</si>
  <si>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</si>
  <si>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</si>
  <si>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</si>
  <si>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</si>
  <si>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</si>
  <si>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</si>
  <si>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</si>
  <si>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</si>
  <si>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</si>
  <si>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</si>
  <si>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</si>
  <si>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</si>
  <si>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</si>
  <si>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</si>
  <si>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</si>
  <si>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</si>
  <si>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</si>
  <si>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</si>
  <si>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</si>
  <si>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</si>
  <si>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</si>
  <si>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</si>
  <si>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</si>
  <si>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</si>
  <si>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</si>
  <si>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</si>
  <si>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</si>
  <si>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</si>
  <si>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</si>
  <si>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</si>
  <si>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</si>
  <si>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</si>
  <si>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</si>
  <si>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</si>
  <si>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</si>
  <si>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</si>
  <si>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</si>
  <si>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</si>
  <si>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</si>
  <si>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</si>
  <si>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</si>
  <si>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</si>
  <si>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</si>
  <si>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</si>
  <si>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</si>
  <si>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</si>
  <si>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</si>
  <si>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</si>
  <si>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</si>
  <si>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</si>
  <si>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</si>
  <si>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</si>
  <si>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</si>
  <si>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</si>
  <si>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</si>
  <si>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</si>
  <si>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</si>
  <si>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</si>
  <si>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</si>
  <si>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</si>
  <si>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</si>
  <si>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</si>
  <si>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</si>
  <si>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</si>
  <si>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</si>
  <si>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</si>
  <si>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</si>
  <si>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</si>
  <si>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</si>
  <si>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</si>
  <si>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</si>
  <si>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</si>
  <si>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</si>
  <si>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</si>
  <si>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</si>
  <si>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</si>
  <si>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</si>
  <si>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</si>
  <si>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</si>
  <si>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</si>
  <si>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</si>
  <si>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</si>
  <si>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</si>
  <si>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</si>
  <si>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</si>
  <si>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</si>
  <si>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</si>
  <si>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</si>
  <si>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</si>
  <si>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</si>
  <si>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</si>
  <si>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</si>
  <si>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</si>
  <si>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</si>
  <si>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</si>
  <si>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</si>
  <si>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</si>
  <si>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</si>
  <si>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</si>
  <si>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</si>
  <si>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</si>
  <si>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</si>
  <si>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</si>
  <si>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</si>
  <si>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</si>
  <si>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</si>
  <si>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</si>
  <si>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</si>
  <si>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</si>
  <si>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</si>
  <si>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</si>
  <si>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</si>
  <si>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</si>
  <si>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</si>
  <si>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</si>
  <si>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</si>
  <si>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</si>
  <si>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</si>
  <si>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</si>
  <si>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</si>
  <si>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</si>
  <si>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</si>
  <si>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</si>
  <si>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</si>
  <si>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</si>
  <si>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</si>
  <si>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</si>
  <si>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</si>
  <si>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</si>
  <si>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</si>
  <si>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</si>
  <si>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</si>
  <si>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</si>
  <si>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</si>
  <si>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</si>
  <si>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</si>
  <si>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</si>
  <si>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</si>
  <si>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</si>
  <si>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</si>
  <si>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</si>
  <si>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</si>
  <si>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</si>
  <si>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</si>
  <si>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13000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</si>
</sst>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vertical="center" wrapText="1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4" t="s">
        <v>41</v>
      </c>
      <c r="B2" s="144" t="s">
        <v>42</v>
      </c>
      <c r="C2" s="147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5"/>
      <c r="B3" s="145"/>
      <c r="C3" s="148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5"/>
      <c r="B4" s="145"/>
      <c r="C4" s="148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2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2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2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5"/>
      <c r="B5" s="145"/>
      <c r="C5" s="148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3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3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3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6"/>
      <c r="B6" s="146"/>
      <c r="C6" s="149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I7">SUM(D8:D69)</f>
        <v>193414412</v>
      </c>
      <c r="E7" s="122">
        <f t="shared" si="0"/>
        <v>31564418</v>
      </c>
      <c r="F7" s="122">
        <f t="shared" si="0"/>
        <v>153601</v>
      </c>
      <c r="G7" s="122">
        <f t="shared" si="0"/>
        <v>4256757</v>
      </c>
      <c r="H7" s="122">
        <f t="shared" si="0"/>
        <v>824100</v>
      </c>
      <c r="I7" s="122">
        <f t="shared" si="0"/>
        <v>18850199</v>
      </c>
      <c r="J7" s="122" t="s">
        <v>199</v>
      </c>
      <c r="K7" s="122">
        <f aca="true" t="shared" si="1" ref="K7:R7">SUM(K8:K69)</f>
        <v>7479761</v>
      </c>
      <c r="L7" s="122">
        <f t="shared" si="1"/>
        <v>161849994</v>
      </c>
      <c r="M7" s="122">
        <f t="shared" si="1"/>
        <v>3610373</v>
      </c>
      <c r="N7" s="122">
        <f t="shared" si="1"/>
        <v>1119962</v>
      </c>
      <c r="O7" s="122">
        <f t="shared" si="1"/>
        <v>206578</v>
      </c>
      <c r="P7" s="122">
        <f t="shared" si="1"/>
        <v>289759</v>
      </c>
      <c r="Q7" s="122">
        <f t="shared" si="1"/>
        <v>230500</v>
      </c>
      <c r="R7" s="122">
        <f t="shared" si="1"/>
        <v>335928</v>
      </c>
      <c r="S7" s="122" t="s">
        <v>199</v>
      </c>
      <c r="T7" s="122">
        <f aca="true" t="shared" si="2" ref="T7:AA7">SUM(T8:T69)</f>
        <v>57197</v>
      </c>
      <c r="U7" s="122">
        <f t="shared" si="2"/>
        <v>2490411</v>
      </c>
      <c r="V7" s="122">
        <f t="shared" si="2"/>
        <v>197024785</v>
      </c>
      <c r="W7" s="122">
        <f t="shared" si="2"/>
        <v>32684380</v>
      </c>
      <c r="X7" s="122">
        <f t="shared" si="2"/>
        <v>360179</v>
      </c>
      <c r="Y7" s="122">
        <f t="shared" si="2"/>
        <v>4546516</v>
      </c>
      <c r="Z7" s="122">
        <f t="shared" si="2"/>
        <v>1054600</v>
      </c>
      <c r="AA7" s="122">
        <f t="shared" si="2"/>
        <v>19186127</v>
      </c>
      <c r="AB7" s="122" t="s">
        <v>199</v>
      </c>
      <c r="AC7" s="122">
        <f aca="true" t="shared" si="3" ref="AC7:BH7">SUM(AC8:AC69)</f>
        <v>7536958</v>
      </c>
      <c r="AD7" s="122">
        <f t="shared" si="3"/>
        <v>164340405</v>
      </c>
      <c r="AE7" s="122">
        <f t="shared" si="3"/>
        <v>4082251</v>
      </c>
      <c r="AF7" s="122">
        <f t="shared" si="3"/>
        <v>3982994</v>
      </c>
      <c r="AG7" s="122">
        <f t="shared" si="3"/>
        <v>153568</v>
      </c>
      <c r="AH7" s="122">
        <f t="shared" si="3"/>
        <v>3524878</v>
      </c>
      <c r="AI7" s="122">
        <f t="shared" si="3"/>
        <v>33649</v>
      </c>
      <c r="AJ7" s="122">
        <f t="shared" si="3"/>
        <v>270899</v>
      </c>
      <c r="AK7" s="122">
        <f t="shared" si="3"/>
        <v>99257</v>
      </c>
      <c r="AL7" s="122">
        <f t="shared" si="3"/>
        <v>5160692</v>
      </c>
      <c r="AM7" s="122">
        <f t="shared" si="3"/>
        <v>130186419</v>
      </c>
      <c r="AN7" s="122">
        <f t="shared" si="3"/>
        <v>48519462</v>
      </c>
      <c r="AO7" s="122">
        <f t="shared" si="3"/>
        <v>10865109</v>
      </c>
      <c r="AP7" s="122">
        <f t="shared" si="3"/>
        <v>36415346</v>
      </c>
      <c r="AQ7" s="122">
        <f t="shared" si="3"/>
        <v>1226571</v>
      </c>
      <c r="AR7" s="122">
        <f t="shared" si="3"/>
        <v>12436</v>
      </c>
      <c r="AS7" s="122">
        <f t="shared" si="3"/>
        <v>25687692</v>
      </c>
      <c r="AT7" s="122">
        <f t="shared" si="3"/>
        <v>21105595</v>
      </c>
      <c r="AU7" s="122">
        <f t="shared" si="3"/>
        <v>4444008</v>
      </c>
      <c r="AV7" s="122">
        <f t="shared" si="3"/>
        <v>138089</v>
      </c>
      <c r="AW7" s="122">
        <f t="shared" si="3"/>
        <v>408945</v>
      </c>
      <c r="AX7" s="122">
        <f t="shared" si="3"/>
        <v>55510157</v>
      </c>
      <c r="AY7" s="122">
        <f t="shared" si="3"/>
        <v>40338691</v>
      </c>
      <c r="AZ7" s="122">
        <f t="shared" si="3"/>
        <v>11366145</v>
      </c>
      <c r="BA7" s="122">
        <f t="shared" si="3"/>
        <v>430455</v>
      </c>
      <c r="BB7" s="122">
        <f t="shared" si="3"/>
        <v>3374866</v>
      </c>
      <c r="BC7" s="122">
        <f t="shared" si="3"/>
        <v>39432601</v>
      </c>
      <c r="BD7" s="122">
        <f t="shared" si="3"/>
        <v>60163</v>
      </c>
      <c r="BE7" s="122">
        <f t="shared" si="3"/>
        <v>14552449</v>
      </c>
      <c r="BF7" s="122">
        <f t="shared" si="3"/>
        <v>148821119</v>
      </c>
      <c r="BG7" s="122">
        <f t="shared" si="3"/>
        <v>622492</v>
      </c>
      <c r="BH7" s="122">
        <f t="shared" si="3"/>
        <v>620381</v>
      </c>
      <c r="BI7" s="122">
        <f aca="true" t="shared" si="4" ref="BI7:CN7">SUM(BI8:BI69)</f>
        <v>3670</v>
      </c>
      <c r="BJ7" s="122">
        <f t="shared" si="4"/>
        <v>549043</v>
      </c>
      <c r="BK7" s="122">
        <f t="shared" si="4"/>
        <v>497</v>
      </c>
      <c r="BL7" s="122">
        <f t="shared" si="4"/>
        <v>67171</v>
      </c>
      <c r="BM7" s="122">
        <f t="shared" si="4"/>
        <v>2111</v>
      </c>
      <c r="BN7" s="122">
        <f t="shared" si="4"/>
        <v>21135</v>
      </c>
      <c r="BO7" s="122">
        <f t="shared" si="4"/>
        <v>1982353</v>
      </c>
      <c r="BP7" s="122">
        <f t="shared" si="4"/>
        <v>719034</v>
      </c>
      <c r="BQ7" s="122">
        <f t="shared" si="4"/>
        <v>406521</v>
      </c>
      <c r="BR7" s="122">
        <f t="shared" si="4"/>
        <v>246762</v>
      </c>
      <c r="BS7" s="122">
        <f t="shared" si="4"/>
        <v>65751</v>
      </c>
      <c r="BT7" s="122">
        <f t="shared" si="4"/>
        <v>0</v>
      </c>
      <c r="BU7" s="122">
        <f t="shared" si="4"/>
        <v>343537</v>
      </c>
      <c r="BV7" s="122">
        <f t="shared" si="4"/>
        <v>170021</v>
      </c>
      <c r="BW7" s="122">
        <f t="shared" si="4"/>
        <v>161362</v>
      </c>
      <c r="BX7" s="122">
        <f t="shared" si="4"/>
        <v>12154</v>
      </c>
      <c r="BY7" s="122">
        <f t="shared" si="4"/>
        <v>0</v>
      </c>
      <c r="BZ7" s="122">
        <f t="shared" si="4"/>
        <v>918655</v>
      </c>
      <c r="CA7" s="122">
        <f t="shared" si="4"/>
        <v>647102</v>
      </c>
      <c r="CB7" s="122">
        <f t="shared" si="4"/>
        <v>223597</v>
      </c>
      <c r="CC7" s="122">
        <f t="shared" si="4"/>
        <v>24102</v>
      </c>
      <c r="CD7" s="122">
        <f t="shared" si="4"/>
        <v>23854</v>
      </c>
      <c r="CE7" s="122">
        <f t="shared" si="4"/>
        <v>678708</v>
      </c>
      <c r="CF7" s="122">
        <f t="shared" si="4"/>
        <v>1127</v>
      </c>
      <c r="CG7" s="122">
        <f t="shared" si="4"/>
        <v>305685</v>
      </c>
      <c r="CH7" s="122">
        <f t="shared" si="4"/>
        <v>2910530</v>
      </c>
      <c r="CI7" s="122">
        <f t="shared" si="4"/>
        <v>4704743</v>
      </c>
      <c r="CJ7" s="122">
        <f t="shared" si="4"/>
        <v>4603375</v>
      </c>
      <c r="CK7" s="122">
        <f t="shared" si="4"/>
        <v>157238</v>
      </c>
      <c r="CL7" s="122">
        <f t="shared" si="4"/>
        <v>4073921</v>
      </c>
      <c r="CM7" s="122">
        <f t="shared" si="4"/>
        <v>34146</v>
      </c>
      <c r="CN7" s="122">
        <f t="shared" si="4"/>
        <v>338070</v>
      </c>
      <c r="CO7" s="122">
        <f aca="true" t="shared" si="5" ref="CO7:DJ7">SUM(CO8:CO69)</f>
        <v>101368</v>
      </c>
      <c r="CP7" s="122">
        <f t="shared" si="5"/>
        <v>5181827</v>
      </c>
      <c r="CQ7" s="122">
        <f t="shared" si="5"/>
        <v>132168772</v>
      </c>
      <c r="CR7" s="122">
        <f t="shared" si="5"/>
        <v>49238496</v>
      </c>
      <c r="CS7" s="122">
        <f t="shared" si="5"/>
        <v>11271630</v>
      </c>
      <c r="CT7" s="122">
        <f t="shared" si="5"/>
        <v>36662108</v>
      </c>
      <c r="CU7" s="122">
        <f t="shared" si="5"/>
        <v>1292322</v>
      </c>
      <c r="CV7" s="122">
        <f t="shared" si="5"/>
        <v>12436</v>
      </c>
      <c r="CW7" s="122">
        <f t="shared" si="5"/>
        <v>26031229</v>
      </c>
      <c r="CX7" s="122">
        <f t="shared" si="5"/>
        <v>21275616</v>
      </c>
      <c r="CY7" s="122">
        <f t="shared" si="5"/>
        <v>4605370</v>
      </c>
      <c r="CZ7" s="122">
        <f t="shared" si="5"/>
        <v>150243</v>
      </c>
      <c r="DA7" s="122">
        <f t="shared" si="5"/>
        <v>408945</v>
      </c>
      <c r="DB7" s="122">
        <f t="shared" si="5"/>
        <v>56428812</v>
      </c>
      <c r="DC7" s="122">
        <f t="shared" si="5"/>
        <v>40985793</v>
      </c>
      <c r="DD7" s="122">
        <f t="shared" si="5"/>
        <v>11589742</v>
      </c>
      <c r="DE7" s="122">
        <f t="shared" si="5"/>
        <v>454557</v>
      </c>
      <c r="DF7" s="122">
        <f t="shared" si="5"/>
        <v>3398720</v>
      </c>
      <c r="DG7" s="122">
        <f t="shared" si="5"/>
        <v>40111309</v>
      </c>
      <c r="DH7" s="122">
        <f t="shared" si="5"/>
        <v>61290</v>
      </c>
      <c r="DI7" s="122">
        <f t="shared" si="5"/>
        <v>14858134</v>
      </c>
      <c r="DJ7" s="122">
        <f t="shared" si="5"/>
        <v>151731649</v>
      </c>
    </row>
    <row r="8" spans="1:114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6" ref="D8:D69">SUM(E8,+L8)</f>
        <v>2477587</v>
      </c>
      <c r="E8" s="126">
        <f aca="true" t="shared" si="7" ref="E8:E69">SUM(F8:I8)+K8</f>
        <v>410289</v>
      </c>
      <c r="F8" s="126">
        <v>0</v>
      </c>
      <c r="G8" s="126">
        <v>0</v>
      </c>
      <c r="H8" s="126">
        <v>0</v>
      </c>
      <c r="I8" s="126">
        <v>372017</v>
      </c>
      <c r="J8" s="127" t="s">
        <v>199</v>
      </c>
      <c r="K8" s="126">
        <v>38272</v>
      </c>
      <c r="L8" s="126">
        <v>2067298</v>
      </c>
      <c r="M8" s="126">
        <f aca="true" t="shared" si="8" ref="M8:M69">SUM(N8,+U8)</f>
        <v>3975</v>
      </c>
      <c r="N8" s="126">
        <f aca="true" t="shared" si="9" ref="N8:N69">SUM(O8:R8)+T8</f>
        <v>0</v>
      </c>
      <c r="O8" s="126">
        <v>0</v>
      </c>
      <c r="P8" s="126">
        <v>0</v>
      </c>
      <c r="Q8" s="126">
        <v>0</v>
      </c>
      <c r="R8" s="126">
        <v>0</v>
      </c>
      <c r="S8" s="127" t="s">
        <v>199</v>
      </c>
      <c r="T8" s="126">
        <v>0</v>
      </c>
      <c r="U8" s="126">
        <v>3975</v>
      </c>
      <c r="V8" s="126">
        <f aca="true" t="shared" si="10" ref="V8:V69">+SUM(D8,M8)</f>
        <v>2481562</v>
      </c>
      <c r="W8" s="126">
        <f aca="true" t="shared" si="11" ref="W8:W69">+SUM(E8,N8)</f>
        <v>410289</v>
      </c>
      <c r="X8" s="126">
        <f aca="true" t="shared" si="12" ref="X8:X69">+SUM(F8,O8)</f>
        <v>0</v>
      </c>
      <c r="Y8" s="126">
        <f aca="true" t="shared" si="13" ref="Y8:Y69">+SUM(G8,P8)</f>
        <v>0</v>
      </c>
      <c r="Z8" s="126">
        <f aca="true" t="shared" si="14" ref="Z8:Z69">+SUM(H8,Q8)</f>
        <v>0</v>
      </c>
      <c r="AA8" s="126">
        <f aca="true" t="shared" si="15" ref="AA8:AA69">+SUM(I8,R8)</f>
        <v>372017</v>
      </c>
      <c r="AB8" s="127" t="s">
        <v>199</v>
      </c>
      <c r="AC8" s="126">
        <f aca="true" t="shared" si="16" ref="AC8:AC69">+SUM(K8,T8)</f>
        <v>38272</v>
      </c>
      <c r="AD8" s="126">
        <f aca="true" t="shared" si="17" ref="AD8:AD69">+SUM(L8,U8)</f>
        <v>2071273</v>
      </c>
      <c r="AE8" s="126">
        <f aca="true" t="shared" si="18" ref="AE8:AE69">SUM(AF8,+AK8)</f>
        <v>50050</v>
      </c>
      <c r="AF8" s="126">
        <f aca="true" t="shared" si="19" ref="AF8:AF69">SUM(AG8:AJ8)</f>
        <v>50050</v>
      </c>
      <c r="AG8" s="126">
        <v>44047</v>
      </c>
      <c r="AH8" s="126">
        <v>0</v>
      </c>
      <c r="AI8" s="126">
        <v>0</v>
      </c>
      <c r="AJ8" s="126">
        <v>6003</v>
      </c>
      <c r="AK8" s="126">
        <v>0</v>
      </c>
      <c r="AL8" s="126">
        <v>63543</v>
      </c>
      <c r="AM8" s="126">
        <f aca="true" t="shared" si="20" ref="AM8:AM69">SUM(AN8,AS8,AW8,AX8,BD8)</f>
        <v>1689898</v>
      </c>
      <c r="AN8" s="126">
        <f aca="true" t="shared" si="21" ref="AN8:AN69">SUM(AO8:AR8)</f>
        <v>865001</v>
      </c>
      <c r="AO8" s="126">
        <v>221822</v>
      </c>
      <c r="AP8" s="126">
        <v>643179</v>
      </c>
      <c r="AQ8" s="126">
        <v>0</v>
      </c>
      <c r="AR8" s="126">
        <v>0</v>
      </c>
      <c r="AS8" s="126">
        <f aca="true" t="shared" si="22" ref="AS8:AS69">SUM(AT8:AV8)</f>
        <v>382404</v>
      </c>
      <c r="AT8" s="126">
        <v>382404</v>
      </c>
      <c r="AU8" s="126">
        <v>0</v>
      </c>
      <c r="AV8" s="126">
        <v>0</v>
      </c>
      <c r="AW8" s="126">
        <v>0</v>
      </c>
      <c r="AX8" s="126">
        <f aca="true" t="shared" si="23" ref="AX8:AX69">SUM(AY8:BB8)</f>
        <v>440424</v>
      </c>
      <c r="AY8" s="126">
        <v>333685</v>
      </c>
      <c r="AZ8" s="126">
        <v>86302</v>
      </c>
      <c r="BA8" s="126">
        <v>0</v>
      </c>
      <c r="BB8" s="126">
        <v>20437</v>
      </c>
      <c r="BC8" s="126">
        <v>414447</v>
      </c>
      <c r="BD8" s="126">
        <v>2069</v>
      </c>
      <c r="BE8" s="126">
        <v>259649</v>
      </c>
      <c r="BF8" s="126">
        <f aca="true" t="shared" si="24" ref="BF8:BF69">SUM(AE8,+AM8,+BE8)</f>
        <v>1999597</v>
      </c>
      <c r="BG8" s="126">
        <f aca="true" t="shared" si="25" ref="BG8:BG69">SUM(BH8,+BM8)</f>
        <v>0</v>
      </c>
      <c r="BH8" s="126">
        <f aca="true" t="shared" si="26" ref="BH8:BH69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69">SUM(BP8,BU8,BY8,BZ8,CF8)</f>
        <v>0</v>
      </c>
      <c r="BP8" s="126">
        <f aca="true" t="shared" si="28" ref="BP8:BP69">SUM(BQ8:BT8)</f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f aca="true" t="shared" si="29" ref="BU8:BU69">SUM(BV8:BX8)</f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f aca="true" t="shared" si="30" ref="BZ8:BZ69">SUM(CA8:CD8)</f>
        <v>0</v>
      </c>
      <c r="CA8" s="126">
        <v>0</v>
      </c>
      <c r="CB8" s="126">
        <v>0</v>
      </c>
      <c r="CC8" s="126">
        <v>0</v>
      </c>
      <c r="CD8" s="126">
        <v>0</v>
      </c>
      <c r="CE8" s="126">
        <v>3975</v>
      </c>
      <c r="CF8" s="126">
        <v>0</v>
      </c>
      <c r="CG8" s="126">
        <v>0</v>
      </c>
      <c r="CH8" s="126">
        <f aca="true" t="shared" si="31" ref="CH8:CH69">SUM(BG8,+BO8,+CG8)</f>
        <v>0</v>
      </c>
      <c r="CI8" s="126">
        <f aca="true" t="shared" si="32" ref="CI8:CI24">SUM(AE8,+BG8)</f>
        <v>50050</v>
      </c>
      <c r="CJ8" s="126">
        <f aca="true" t="shared" si="33" ref="CJ8:CJ23">SUM(AF8,+BH8)</f>
        <v>50050</v>
      </c>
      <c r="CK8" s="126">
        <f aca="true" t="shared" si="34" ref="CK8:CK23">SUM(AG8,+BI8)</f>
        <v>44047</v>
      </c>
      <c r="CL8" s="126">
        <f aca="true" t="shared" si="35" ref="CL8:CL23">SUM(AH8,+BJ8)</f>
        <v>0</v>
      </c>
      <c r="CM8" s="126">
        <f aca="true" t="shared" si="36" ref="CM8:CM23">SUM(AI8,+BK8)</f>
        <v>0</v>
      </c>
      <c r="CN8" s="126">
        <f aca="true" t="shared" si="37" ref="CN8:CN23">SUM(AJ8,+BL8)</f>
        <v>6003</v>
      </c>
      <c r="CO8" s="126">
        <f aca="true" t="shared" si="38" ref="CO8:CO23">SUM(AK8,+BM8)</f>
        <v>0</v>
      </c>
      <c r="CP8" s="126">
        <f aca="true" t="shared" si="39" ref="CP8:CP23">SUM(AL8,+BN8)</f>
        <v>63543</v>
      </c>
      <c r="CQ8" s="126">
        <f aca="true" t="shared" si="40" ref="CQ8:CQ23">SUM(AM8,+BO8)</f>
        <v>1689898</v>
      </c>
      <c r="CR8" s="126">
        <f aca="true" t="shared" si="41" ref="CR8:CR23">SUM(AN8,+BP8)</f>
        <v>865001</v>
      </c>
      <c r="CS8" s="126">
        <f aca="true" t="shared" si="42" ref="CS8:CS23">SUM(AO8,+BQ8)</f>
        <v>221822</v>
      </c>
      <c r="CT8" s="126">
        <f aca="true" t="shared" si="43" ref="CT8:CT23">SUM(AP8,+BR8)</f>
        <v>643179</v>
      </c>
      <c r="CU8" s="126">
        <f aca="true" t="shared" si="44" ref="CU8:CU23">SUM(AQ8,+BS8)</f>
        <v>0</v>
      </c>
      <c r="CV8" s="126">
        <f aca="true" t="shared" si="45" ref="CV8:CV23">SUM(AR8,+BT8)</f>
        <v>0</v>
      </c>
      <c r="CW8" s="126">
        <f aca="true" t="shared" si="46" ref="CW8:CW23">SUM(AS8,+BU8)</f>
        <v>382404</v>
      </c>
      <c r="CX8" s="126">
        <f aca="true" t="shared" si="47" ref="CX8:DJ23">SUM(AT8,+BV8)</f>
        <v>382404</v>
      </c>
      <c r="CY8" s="126">
        <f t="shared" si="47"/>
        <v>0</v>
      </c>
      <c r="CZ8" s="126">
        <f t="shared" si="47"/>
        <v>0</v>
      </c>
      <c r="DA8" s="126">
        <f t="shared" si="47"/>
        <v>0</v>
      </c>
      <c r="DB8" s="126">
        <f t="shared" si="47"/>
        <v>440424</v>
      </c>
      <c r="DC8" s="126">
        <f t="shared" si="47"/>
        <v>333685</v>
      </c>
      <c r="DD8" s="126">
        <f t="shared" si="47"/>
        <v>86302</v>
      </c>
      <c r="DE8" s="126">
        <f t="shared" si="47"/>
        <v>0</v>
      </c>
      <c r="DF8" s="126">
        <f t="shared" si="47"/>
        <v>20437</v>
      </c>
      <c r="DG8" s="126">
        <f t="shared" si="47"/>
        <v>418422</v>
      </c>
      <c r="DH8" s="126">
        <f t="shared" si="47"/>
        <v>2069</v>
      </c>
      <c r="DI8" s="126">
        <f t="shared" si="47"/>
        <v>259649</v>
      </c>
      <c r="DJ8" s="126">
        <f t="shared" si="47"/>
        <v>1999597</v>
      </c>
    </row>
    <row r="9" spans="1:114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6"/>
        <v>3081980</v>
      </c>
      <c r="E9" s="126">
        <f t="shared" si="7"/>
        <v>462673</v>
      </c>
      <c r="F9" s="126">
        <v>0</v>
      </c>
      <c r="G9" s="126">
        <v>0</v>
      </c>
      <c r="H9" s="126">
        <v>0</v>
      </c>
      <c r="I9" s="126">
        <v>461158</v>
      </c>
      <c r="J9" s="127" t="s">
        <v>199</v>
      </c>
      <c r="K9" s="126">
        <v>1515</v>
      </c>
      <c r="L9" s="126">
        <v>2619307</v>
      </c>
      <c r="M9" s="126">
        <f t="shared" si="8"/>
        <v>5872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7" t="s">
        <v>199</v>
      </c>
      <c r="T9" s="126">
        <v>0</v>
      </c>
      <c r="U9" s="126">
        <v>5872</v>
      </c>
      <c r="V9" s="126">
        <f t="shared" si="10"/>
        <v>3087852</v>
      </c>
      <c r="W9" s="126">
        <f t="shared" si="11"/>
        <v>462673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461158</v>
      </c>
      <c r="AB9" s="127" t="s">
        <v>199</v>
      </c>
      <c r="AC9" s="126">
        <f t="shared" si="16"/>
        <v>1515</v>
      </c>
      <c r="AD9" s="126">
        <f t="shared" si="17"/>
        <v>2625179</v>
      </c>
      <c r="AE9" s="126">
        <f t="shared" si="18"/>
        <v>0</v>
      </c>
      <c r="AF9" s="126">
        <f t="shared" si="19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93872</v>
      </c>
      <c r="AM9" s="126">
        <f t="shared" si="20"/>
        <v>1923323</v>
      </c>
      <c r="AN9" s="126">
        <f t="shared" si="21"/>
        <v>1060985</v>
      </c>
      <c r="AO9" s="126">
        <v>327010</v>
      </c>
      <c r="AP9" s="126">
        <v>733975</v>
      </c>
      <c r="AQ9" s="126">
        <v>0</v>
      </c>
      <c r="AR9" s="126">
        <v>0</v>
      </c>
      <c r="AS9" s="126">
        <f t="shared" si="22"/>
        <v>325314</v>
      </c>
      <c r="AT9" s="126">
        <v>325314</v>
      </c>
      <c r="AU9" s="126">
        <v>0</v>
      </c>
      <c r="AV9" s="126">
        <v>0</v>
      </c>
      <c r="AW9" s="126">
        <v>15690</v>
      </c>
      <c r="AX9" s="126">
        <f t="shared" si="23"/>
        <v>521334</v>
      </c>
      <c r="AY9" s="126">
        <v>450821</v>
      </c>
      <c r="AZ9" s="126">
        <v>53269</v>
      </c>
      <c r="BA9" s="126">
        <v>3</v>
      </c>
      <c r="BB9" s="126">
        <v>17241</v>
      </c>
      <c r="BC9" s="126">
        <v>612265</v>
      </c>
      <c r="BD9" s="126">
        <v>0</v>
      </c>
      <c r="BE9" s="126">
        <v>452520</v>
      </c>
      <c r="BF9" s="126">
        <f t="shared" si="24"/>
        <v>2375843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0</v>
      </c>
      <c r="BP9" s="126">
        <f t="shared" si="28"/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f t="shared" si="29"/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f t="shared" si="30"/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5872</v>
      </c>
      <c r="CF9" s="126">
        <v>0</v>
      </c>
      <c r="CG9" s="126">
        <v>0</v>
      </c>
      <c r="CH9" s="126">
        <f t="shared" si="31"/>
        <v>0</v>
      </c>
      <c r="CI9" s="126">
        <f t="shared" si="32"/>
        <v>0</v>
      </c>
      <c r="CJ9" s="126">
        <f t="shared" si="33"/>
        <v>0</v>
      </c>
      <c r="CK9" s="126">
        <f t="shared" si="34"/>
        <v>0</v>
      </c>
      <c r="CL9" s="126">
        <f t="shared" si="35"/>
        <v>0</v>
      </c>
      <c r="CM9" s="126">
        <f t="shared" si="36"/>
        <v>0</v>
      </c>
      <c r="CN9" s="126">
        <f t="shared" si="37"/>
        <v>0</v>
      </c>
      <c r="CO9" s="126">
        <f t="shared" si="38"/>
        <v>0</v>
      </c>
      <c r="CP9" s="126">
        <f t="shared" si="39"/>
        <v>93872</v>
      </c>
      <c r="CQ9" s="126">
        <f t="shared" si="40"/>
        <v>1923323</v>
      </c>
      <c r="CR9" s="126">
        <f t="shared" si="41"/>
        <v>1060985</v>
      </c>
      <c r="CS9" s="126">
        <f t="shared" si="42"/>
        <v>327010</v>
      </c>
      <c r="CT9" s="126">
        <f t="shared" si="43"/>
        <v>733975</v>
      </c>
      <c r="CU9" s="126">
        <f t="shared" si="44"/>
        <v>0</v>
      </c>
      <c r="CV9" s="126">
        <f t="shared" si="45"/>
        <v>0</v>
      </c>
      <c r="CW9" s="126">
        <f t="shared" si="46"/>
        <v>325314</v>
      </c>
      <c r="CX9" s="126">
        <f t="shared" si="47"/>
        <v>325314</v>
      </c>
      <c r="CY9" s="126">
        <f t="shared" si="47"/>
        <v>0</v>
      </c>
      <c r="CZ9" s="126">
        <f t="shared" si="47"/>
        <v>0</v>
      </c>
      <c r="DA9" s="126">
        <f t="shared" si="47"/>
        <v>15690</v>
      </c>
      <c r="DB9" s="126">
        <f t="shared" si="47"/>
        <v>521334</v>
      </c>
      <c r="DC9" s="126">
        <f t="shared" si="47"/>
        <v>450821</v>
      </c>
      <c r="DD9" s="126">
        <f t="shared" si="47"/>
        <v>53269</v>
      </c>
      <c r="DE9" s="126">
        <f t="shared" si="47"/>
        <v>3</v>
      </c>
      <c r="DF9" s="126">
        <f t="shared" si="47"/>
        <v>17241</v>
      </c>
      <c r="DG9" s="126">
        <f t="shared" si="47"/>
        <v>618137</v>
      </c>
      <c r="DH9" s="126">
        <f t="shared" si="47"/>
        <v>0</v>
      </c>
      <c r="DI9" s="126">
        <f t="shared" si="47"/>
        <v>452520</v>
      </c>
      <c r="DJ9" s="126">
        <f t="shared" si="47"/>
        <v>2375843</v>
      </c>
    </row>
    <row r="10" spans="1:114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6"/>
        <v>4405853</v>
      </c>
      <c r="E10" s="126">
        <f t="shared" si="7"/>
        <v>431600</v>
      </c>
      <c r="F10" s="126">
        <v>0</v>
      </c>
      <c r="G10" s="126">
        <v>0</v>
      </c>
      <c r="H10" s="126">
        <v>0</v>
      </c>
      <c r="I10" s="126">
        <v>429970</v>
      </c>
      <c r="J10" s="127" t="s">
        <v>199</v>
      </c>
      <c r="K10" s="126">
        <v>1630</v>
      </c>
      <c r="L10" s="126">
        <v>3974253</v>
      </c>
      <c r="M10" s="126">
        <f t="shared" si="8"/>
        <v>8604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0</v>
      </c>
      <c r="U10" s="126">
        <v>8604</v>
      </c>
      <c r="V10" s="126">
        <f t="shared" si="10"/>
        <v>4414457</v>
      </c>
      <c r="W10" s="126">
        <f t="shared" si="11"/>
        <v>431600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429970</v>
      </c>
      <c r="AB10" s="127" t="s">
        <v>199</v>
      </c>
      <c r="AC10" s="126">
        <f t="shared" si="16"/>
        <v>1630</v>
      </c>
      <c r="AD10" s="126">
        <f t="shared" si="17"/>
        <v>3982857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137546</v>
      </c>
      <c r="AM10" s="126">
        <f t="shared" si="20"/>
        <v>3061556</v>
      </c>
      <c r="AN10" s="126">
        <f t="shared" si="21"/>
        <v>1279865</v>
      </c>
      <c r="AO10" s="126">
        <v>233820</v>
      </c>
      <c r="AP10" s="126">
        <v>1046045</v>
      </c>
      <c r="AQ10" s="126">
        <v>0</v>
      </c>
      <c r="AR10" s="126">
        <v>0</v>
      </c>
      <c r="AS10" s="126">
        <f t="shared" si="22"/>
        <v>1214958</v>
      </c>
      <c r="AT10" s="126">
        <v>1099120</v>
      </c>
      <c r="AU10" s="126">
        <v>115838</v>
      </c>
      <c r="AV10" s="126">
        <v>0</v>
      </c>
      <c r="AW10" s="126">
        <v>37268</v>
      </c>
      <c r="AX10" s="126">
        <f t="shared" si="23"/>
        <v>529465</v>
      </c>
      <c r="AY10" s="126">
        <v>297832</v>
      </c>
      <c r="AZ10" s="126">
        <v>143987</v>
      </c>
      <c r="BA10" s="126">
        <v>17433</v>
      </c>
      <c r="BB10" s="126">
        <v>70213</v>
      </c>
      <c r="BC10" s="126">
        <v>897117</v>
      </c>
      <c r="BD10" s="126">
        <v>0</v>
      </c>
      <c r="BE10" s="126">
        <v>309634</v>
      </c>
      <c r="BF10" s="126">
        <f t="shared" si="24"/>
        <v>3371190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0</v>
      </c>
      <c r="BP10" s="126">
        <f t="shared" si="28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29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30"/>
        <v>0</v>
      </c>
      <c r="CA10" s="126">
        <v>0</v>
      </c>
      <c r="CB10" s="126">
        <v>0</v>
      </c>
      <c r="CC10" s="126">
        <v>0</v>
      </c>
      <c r="CD10" s="126">
        <v>0</v>
      </c>
      <c r="CE10" s="126">
        <v>8604</v>
      </c>
      <c r="CF10" s="126">
        <v>0</v>
      </c>
      <c r="CG10" s="126">
        <v>0</v>
      </c>
      <c r="CH10" s="126">
        <f t="shared" si="31"/>
        <v>0</v>
      </c>
      <c r="CI10" s="126">
        <f t="shared" si="32"/>
        <v>0</v>
      </c>
      <c r="CJ10" s="126">
        <f t="shared" si="33"/>
        <v>0</v>
      </c>
      <c r="CK10" s="126">
        <f t="shared" si="34"/>
        <v>0</v>
      </c>
      <c r="CL10" s="126">
        <f t="shared" si="35"/>
        <v>0</v>
      </c>
      <c r="CM10" s="126">
        <f t="shared" si="36"/>
        <v>0</v>
      </c>
      <c r="CN10" s="126">
        <f t="shared" si="37"/>
        <v>0</v>
      </c>
      <c r="CO10" s="126">
        <f t="shared" si="38"/>
        <v>0</v>
      </c>
      <c r="CP10" s="126">
        <f t="shared" si="39"/>
        <v>137546</v>
      </c>
      <c r="CQ10" s="126">
        <f t="shared" si="40"/>
        <v>3061556</v>
      </c>
      <c r="CR10" s="126">
        <f t="shared" si="41"/>
        <v>1279865</v>
      </c>
      <c r="CS10" s="126">
        <f t="shared" si="42"/>
        <v>233820</v>
      </c>
      <c r="CT10" s="126">
        <f t="shared" si="43"/>
        <v>1046045</v>
      </c>
      <c r="CU10" s="126">
        <f t="shared" si="44"/>
        <v>0</v>
      </c>
      <c r="CV10" s="126">
        <f t="shared" si="45"/>
        <v>0</v>
      </c>
      <c r="CW10" s="126">
        <f t="shared" si="46"/>
        <v>1214958</v>
      </c>
      <c r="CX10" s="126">
        <f t="shared" si="47"/>
        <v>1099120</v>
      </c>
      <c r="CY10" s="126">
        <f t="shared" si="47"/>
        <v>115838</v>
      </c>
      <c r="CZ10" s="126">
        <f t="shared" si="47"/>
        <v>0</v>
      </c>
      <c r="DA10" s="126">
        <f t="shared" si="47"/>
        <v>37268</v>
      </c>
      <c r="DB10" s="126">
        <f t="shared" si="47"/>
        <v>529465</v>
      </c>
      <c r="DC10" s="126">
        <f t="shared" si="47"/>
        <v>297832</v>
      </c>
      <c r="DD10" s="126">
        <f t="shared" si="47"/>
        <v>143987</v>
      </c>
      <c r="DE10" s="126">
        <f t="shared" si="47"/>
        <v>17433</v>
      </c>
      <c r="DF10" s="126">
        <f t="shared" si="47"/>
        <v>70213</v>
      </c>
      <c r="DG10" s="126">
        <f t="shared" si="47"/>
        <v>905721</v>
      </c>
      <c r="DH10" s="126">
        <f t="shared" si="47"/>
        <v>0</v>
      </c>
      <c r="DI10" s="126">
        <f t="shared" si="47"/>
        <v>309634</v>
      </c>
      <c r="DJ10" s="126">
        <f t="shared" si="47"/>
        <v>3371190</v>
      </c>
    </row>
    <row r="11" spans="1:114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6"/>
        <v>6623867</v>
      </c>
      <c r="E11" s="126">
        <f t="shared" si="7"/>
        <v>526208</v>
      </c>
      <c r="F11" s="126">
        <v>0</v>
      </c>
      <c r="G11" s="126">
        <v>0</v>
      </c>
      <c r="H11" s="126">
        <v>0</v>
      </c>
      <c r="I11" s="126">
        <v>440087</v>
      </c>
      <c r="J11" s="127" t="s">
        <v>199</v>
      </c>
      <c r="K11" s="126">
        <v>86121</v>
      </c>
      <c r="L11" s="126">
        <v>6097659</v>
      </c>
      <c r="M11" s="126">
        <f t="shared" si="8"/>
        <v>13202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7" t="s">
        <v>199</v>
      </c>
      <c r="T11" s="126">
        <v>0</v>
      </c>
      <c r="U11" s="126">
        <v>13202</v>
      </c>
      <c r="V11" s="126">
        <f t="shared" si="10"/>
        <v>6637069</v>
      </c>
      <c r="W11" s="126">
        <f t="shared" si="11"/>
        <v>526208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440087</v>
      </c>
      <c r="AB11" s="127" t="s">
        <v>199</v>
      </c>
      <c r="AC11" s="126">
        <f t="shared" si="16"/>
        <v>86121</v>
      </c>
      <c r="AD11" s="126">
        <f t="shared" si="17"/>
        <v>6110861</v>
      </c>
      <c r="AE11" s="126">
        <f t="shared" si="18"/>
        <v>305934</v>
      </c>
      <c r="AF11" s="126">
        <f t="shared" si="19"/>
        <v>305934</v>
      </c>
      <c r="AG11" s="126">
        <v>91191</v>
      </c>
      <c r="AH11" s="126">
        <v>0</v>
      </c>
      <c r="AI11" s="126">
        <v>0</v>
      </c>
      <c r="AJ11" s="126">
        <v>214743</v>
      </c>
      <c r="AK11" s="126">
        <v>0</v>
      </c>
      <c r="AL11" s="126">
        <v>179101</v>
      </c>
      <c r="AM11" s="126">
        <f t="shared" si="20"/>
        <v>4655611</v>
      </c>
      <c r="AN11" s="126">
        <f t="shared" si="21"/>
        <v>2144580</v>
      </c>
      <c r="AO11" s="126">
        <v>606324</v>
      </c>
      <c r="AP11" s="126">
        <v>1538256</v>
      </c>
      <c r="AQ11" s="126">
        <v>0</v>
      </c>
      <c r="AR11" s="126">
        <v>0</v>
      </c>
      <c r="AS11" s="126">
        <f t="shared" si="22"/>
        <v>1466283</v>
      </c>
      <c r="AT11" s="126">
        <v>1466283</v>
      </c>
      <c r="AU11" s="126">
        <v>0</v>
      </c>
      <c r="AV11" s="126">
        <v>0</v>
      </c>
      <c r="AW11" s="126">
        <v>32259</v>
      </c>
      <c r="AX11" s="126">
        <f t="shared" si="23"/>
        <v>1004624</v>
      </c>
      <c r="AY11" s="126">
        <v>862671</v>
      </c>
      <c r="AZ11" s="126">
        <v>141853</v>
      </c>
      <c r="BA11" s="126">
        <v>0</v>
      </c>
      <c r="BB11" s="126">
        <v>100</v>
      </c>
      <c r="BC11" s="126">
        <v>1168152</v>
      </c>
      <c r="BD11" s="126">
        <v>7865</v>
      </c>
      <c r="BE11" s="126">
        <v>315069</v>
      </c>
      <c r="BF11" s="126">
        <f t="shared" si="24"/>
        <v>5276614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1998</v>
      </c>
      <c r="BP11" s="126">
        <f t="shared" si="28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29"/>
        <v>1998</v>
      </c>
      <c r="BV11" s="126">
        <v>1998</v>
      </c>
      <c r="BW11" s="126">
        <v>0</v>
      </c>
      <c r="BX11" s="126">
        <v>0</v>
      </c>
      <c r="BY11" s="126">
        <v>0</v>
      </c>
      <c r="BZ11" s="126">
        <f t="shared" si="30"/>
        <v>0</v>
      </c>
      <c r="CA11" s="126">
        <v>0</v>
      </c>
      <c r="CB11" s="126">
        <v>0</v>
      </c>
      <c r="CC11" s="126">
        <v>0</v>
      </c>
      <c r="CD11" s="126">
        <v>0</v>
      </c>
      <c r="CE11" s="126">
        <v>11204</v>
      </c>
      <c r="CF11" s="126">
        <v>0</v>
      </c>
      <c r="CG11" s="126">
        <v>0</v>
      </c>
      <c r="CH11" s="126">
        <f t="shared" si="31"/>
        <v>1998</v>
      </c>
      <c r="CI11" s="126">
        <f t="shared" si="32"/>
        <v>305934</v>
      </c>
      <c r="CJ11" s="126">
        <f t="shared" si="33"/>
        <v>305934</v>
      </c>
      <c r="CK11" s="126">
        <f t="shared" si="34"/>
        <v>91191</v>
      </c>
      <c r="CL11" s="126">
        <f t="shared" si="35"/>
        <v>0</v>
      </c>
      <c r="CM11" s="126">
        <f t="shared" si="36"/>
        <v>0</v>
      </c>
      <c r="CN11" s="126">
        <f t="shared" si="37"/>
        <v>214743</v>
      </c>
      <c r="CO11" s="126">
        <f t="shared" si="38"/>
        <v>0</v>
      </c>
      <c r="CP11" s="126">
        <f t="shared" si="39"/>
        <v>179101</v>
      </c>
      <c r="CQ11" s="126">
        <f t="shared" si="40"/>
        <v>4657609</v>
      </c>
      <c r="CR11" s="126">
        <f t="shared" si="41"/>
        <v>2144580</v>
      </c>
      <c r="CS11" s="126">
        <f t="shared" si="42"/>
        <v>606324</v>
      </c>
      <c r="CT11" s="126">
        <f t="shared" si="43"/>
        <v>1538256</v>
      </c>
      <c r="CU11" s="126">
        <f t="shared" si="44"/>
        <v>0</v>
      </c>
      <c r="CV11" s="126">
        <f t="shared" si="45"/>
        <v>0</v>
      </c>
      <c r="CW11" s="126">
        <f t="shared" si="46"/>
        <v>1468281</v>
      </c>
      <c r="CX11" s="126">
        <f t="shared" si="47"/>
        <v>1468281</v>
      </c>
      <c r="CY11" s="126">
        <f t="shared" si="47"/>
        <v>0</v>
      </c>
      <c r="CZ11" s="126">
        <f t="shared" si="47"/>
        <v>0</v>
      </c>
      <c r="DA11" s="126">
        <f t="shared" si="47"/>
        <v>32259</v>
      </c>
      <c r="DB11" s="126">
        <f t="shared" si="47"/>
        <v>1004624</v>
      </c>
      <c r="DC11" s="126">
        <f t="shared" si="47"/>
        <v>862671</v>
      </c>
      <c r="DD11" s="126">
        <f t="shared" si="47"/>
        <v>141853</v>
      </c>
      <c r="DE11" s="126">
        <f t="shared" si="47"/>
        <v>0</v>
      </c>
      <c r="DF11" s="126">
        <f t="shared" si="47"/>
        <v>100</v>
      </c>
      <c r="DG11" s="126">
        <f t="shared" si="47"/>
        <v>1179356</v>
      </c>
      <c r="DH11" s="126">
        <f t="shared" si="47"/>
        <v>7865</v>
      </c>
      <c r="DI11" s="126">
        <f t="shared" si="47"/>
        <v>315069</v>
      </c>
      <c r="DJ11" s="126">
        <f t="shared" si="47"/>
        <v>5278612</v>
      </c>
    </row>
    <row r="12" spans="1:114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6"/>
        <v>3070298</v>
      </c>
      <c r="E12" s="139">
        <f t="shared" si="7"/>
        <v>253336</v>
      </c>
      <c r="F12" s="139">
        <v>0</v>
      </c>
      <c r="G12" s="139">
        <v>0</v>
      </c>
      <c r="H12" s="139">
        <v>0</v>
      </c>
      <c r="I12" s="139">
        <v>218158</v>
      </c>
      <c r="J12" s="140" t="s">
        <v>199</v>
      </c>
      <c r="K12" s="139">
        <v>35178</v>
      </c>
      <c r="L12" s="139">
        <v>2816962</v>
      </c>
      <c r="M12" s="139">
        <f t="shared" si="8"/>
        <v>6274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40" t="s">
        <v>199</v>
      </c>
      <c r="T12" s="139">
        <v>0</v>
      </c>
      <c r="U12" s="139">
        <v>6274</v>
      </c>
      <c r="V12" s="139">
        <f t="shared" si="10"/>
        <v>3076572</v>
      </c>
      <c r="W12" s="139">
        <f t="shared" si="11"/>
        <v>253336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218158</v>
      </c>
      <c r="AB12" s="140" t="s">
        <v>199</v>
      </c>
      <c r="AC12" s="139">
        <f t="shared" si="16"/>
        <v>35178</v>
      </c>
      <c r="AD12" s="139">
        <f t="shared" si="17"/>
        <v>2823236</v>
      </c>
      <c r="AE12" s="139">
        <f t="shared" si="18"/>
        <v>0</v>
      </c>
      <c r="AF12" s="139">
        <f t="shared" si="19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100298</v>
      </c>
      <c r="AM12" s="139">
        <f t="shared" si="20"/>
        <v>2315826</v>
      </c>
      <c r="AN12" s="139">
        <f t="shared" si="21"/>
        <v>1163783</v>
      </c>
      <c r="AO12" s="139">
        <v>177749</v>
      </c>
      <c r="AP12" s="139">
        <v>986034</v>
      </c>
      <c r="AQ12" s="139">
        <v>0</v>
      </c>
      <c r="AR12" s="139">
        <v>0</v>
      </c>
      <c r="AS12" s="139">
        <f t="shared" si="22"/>
        <v>64321</v>
      </c>
      <c r="AT12" s="139">
        <v>64321</v>
      </c>
      <c r="AU12" s="139">
        <v>0</v>
      </c>
      <c r="AV12" s="139">
        <v>0</v>
      </c>
      <c r="AW12" s="139">
        <v>26923</v>
      </c>
      <c r="AX12" s="139">
        <f t="shared" si="23"/>
        <v>1060799</v>
      </c>
      <c r="AY12" s="139">
        <v>954004</v>
      </c>
      <c r="AZ12" s="139">
        <v>92859</v>
      </c>
      <c r="BA12" s="139">
        <v>0</v>
      </c>
      <c r="BB12" s="139">
        <v>13936</v>
      </c>
      <c r="BC12" s="139">
        <v>654174</v>
      </c>
      <c r="BD12" s="139">
        <v>0</v>
      </c>
      <c r="BE12" s="139">
        <v>0</v>
      </c>
      <c r="BF12" s="139">
        <f t="shared" si="24"/>
        <v>2315826</v>
      </c>
      <c r="BG12" s="139">
        <f t="shared" si="25"/>
        <v>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7"/>
        <v>0</v>
      </c>
      <c r="BP12" s="139">
        <f t="shared" si="28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29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30"/>
        <v>0</v>
      </c>
      <c r="CA12" s="139">
        <v>0</v>
      </c>
      <c r="CB12" s="139">
        <v>0</v>
      </c>
      <c r="CC12" s="139">
        <v>0</v>
      </c>
      <c r="CD12" s="139">
        <v>0</v>
      </c>
      <c r="CE12" s="139">
        <v>6274</v>
      </c>
      <c r="CF12" s="139">
        <v>0</v>
      </c>
      <c r="CG12" s="139">
        <v>0</v>
      </c>
      <c r="CH12" s="139">
        <f t="shared" si="31"/>
        <v>0</v>
      </c>
      <c r="CI12" s="139">
        <f t="shared" si="32"/>
        <v>0</v>
      </c>
      <c r="CJ12" s="139">
        <f t="shared" si="33"/>
        <v>0</v>
      </c>
      <c r="CK12" s="139">
        <f t="shared" si="34"/>
        <v>0</v>
      </c>
      <c r="CL12" s="139">
        <f t="shared" si="35"/>
        <v>0</v>
      </c>
      <c r="CM12" s="139">
        <f t="shared" si="36"/>
        <v>0</v>
      </c>
      <c r="CN12" s="139">
        <f t="shared" si="37"/>
        <v>0</v>
      </c>
      <c r="CO12" s="139">
        <f t="shared" si="38"/>
        <v>0</v>
      </c>
      <c r="CP12" s="139">
        <f t="shared" si="39"/>
        <v>100298</v>
      </c>
      <c r="CQ12" s="139">
        <f t="shared" si="40"/>
        <v>2315826</v>
      </c>
      <c r="CR12" s="139">
        <f t="shared" si="41"/>
        <v>1163783</v>
      </c>
      <c r="CS12" s="139">
        <f t="shared" si="42"/>
        <v>177749</v>
      </c>
      <c r="CT12" s="139">
        <f t="shared" si="43"/>
        <v>986034</v>
      </c>
      <c r="CU12" s="139">
        <f t="shared" si="44"/>
        <v>0</v>
      </c>
      <c r="CV12" s="139">
        <f t="shared" si="45"/>
        <v>0</v>
      </c>
      <c r="CW12" s="139">
        <f t="shared" si="46"/>
        <v>64321</v>
      </c>
      <c r="CX12" s="139">
        <f t="shared" si="47"/>
        <v>64321</v>
      </c>
      <c r="CY12" s="139">
        <f t="shared" si="47"/>
        <v>0</v>
      </c>
      <c r="CZ12" s="139">
        <f t="shared" si="47"/>
        <v>0</v>
      </c>
      <c r="DA12" s="139">
        <f t="shared" si="47"/>
        <v>26923</v>
      </c>
      <c r="DB12" s="139">
        <f t="shared" si="47"/>
        <v>1060799</v>
      </c>
      <c r="DC12" s="139">
        <f t="shared" si="47"/>
        <v>954004</v>
      </c>
      <c r="DD12" s="139">
        <f t="shared" si="47"/>
        <v>92859</v>
      </c>
      <c r="DE12" s="139">
        <f t="shared" si="47"/>
        <v>0</v>
      </c>
      <c r="DF12" s="139">
        <f t="shared" si="47"/>
        <v>13936</v>
      </c>
      <c r="DG12" s="139">
        <f t="shared" si="47"/>
        <v>660448</v>
      </c>
      <c r="DH12" s="139">
        <f t="shared" si="47"/>
        <v>0</v>
      </c>
      <c r="DI12" s="139">
        <f t="shared" si="47"/>
        <v>0</v>
      </c>
      <c r="DJ12" s="139">
        <f t="shared" si="47"/>
        <v>2315826</v>
      </c>
    </row>
    <row r="13" spans="1:114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6"/>
        <v>3016856</v>
      </c>
      <c r="E13" s="139">
        <f t="shared" si="7"/>
        <v>410892</v>
      </c>
      <c r="F13" s="139">
        <v>0</v>
      </c>
      <c r="G13" s="139">
        <v>0</v>
      </c>
      <c r="H13" s="139">
        <v>0</v>
      </c>
      <c r="I13" s="139">
        <v>362568</v>
      </c>
      <c r="J13" s="140" t="s">
        <v>199</v>
      </c>
      <c r="K13" s="139">
        <v>48324</v>
      </c>
      <c r="L13" s="139">
        <v>2605964</v>
      </c>
      <c r="M13" s="139">
        <f t="shared" si="8"/>
        <v>6286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40" t="s">
        <v>199</v>
      </c>
      <c r="T13" s="139">
        <v>0</v>
      </c>
      <c r="U13" s="139">
        <v>6286</v>
      </c>
      <c r="V13" s="139">
        <f t="shared" si="10"/>
        <v>3023142</v>
      </c>
      <c r="W13" s="139">
        <f t="shared" si="11"/>
        <v>410892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362568</v>
      </c>
      <c r="AB13" s="140" t="s">
        <v>199</v>
      </c>
      <c r="AC13" s="139">
        <f t="shared" si="16"/>
        <v>48324</v>
      </c>
      <c r="AD13" s="139">
        <f t="shared" si="17"/>
        <v>2612250</v>
      </c>
      <c r="AE13" s="139">
        <f t="shared" si="18"/>
        <v>7568</v>
      </c>
      <c r="AF13" s="139">
        <f t="shared" si="19"/>
        <v>7568</v>
      </c>
      <c r="AG13" s="139">
        <v>0</v>
      </c>
      <c r="AH13" s="139">
        <v>0</v>
      </c>
      <c r="AI13" s="139">
        <v>0</v>
      </c>
      <c r="AJ13" s="139">
        <v>7568</v>
      </c>
      <c r="AK13" s="139">
        <v>0</v>
      </c>
      <c r="AL13" s="139">
        <v>100485</v>
      </c>
      <c r="AM13" s="139">
        <f t="shared" si="20"/>
        <v>1770453</v>
      </c>
      <c r="AN13" s="139">
        <f t="shared" si="21"/>
        <v>1085088</v>
      </c>
      <c r="AO13" s="139">
        <v>148902</v>
      </c>
      <c r="AP13" s="139">
        <v>936186</v>
      </c>
      <c r="AQ13" s="139">
        <v>0</v>
      </c>
      <c r="AR13" s="139">
        <v>0</v>
      </c>
      <c r="AS13" s="139">
        <f t="shared" si="22"/>
        <v>0</v>
      </c>
      <c r="AT13" s="139">
        <v>0</v>
      </c>
      <c r="AU13" s="139">
        <v>0</v>
      </c>
      <c r="AV13" s="139">
        <v>0</v>
      </c>
      <c r="AW13" s="139">
        <v>9364</v>
      </c>
      <c r="AX13" s="139">
        <f t="shared" si="23"/>
        <v>676001</v>
      </c>
      <c r="AY13" s="139">
        <v>567877</v>
      </c>
      <c r="AZ13" s="139">
        <v>108024</v>
      </c>
      <c r="BA13" s="139">
        <v>0</v>
      </c>
      <c r="BB13" s="139">
        <v>100</v>
      </c>
      <c r="BC13" s="139">
        <v>655393</v>
      </c>
      <c r="BD13" s="139">
        <v>0</v>
      </c>
      <c r="BE13" s="139">
        <v>482957</v>
      </c>
      <c r="BF13" s="139">
        <f t="shared" si="24"/>
        <v>2260978</v>
      </c>
      <c r="BG13" s="139">
        <f t="shared" si="25"/>
        <v>0</v>
      </c>
      <c r="BH13" s="139">
        <f t="shared" si="26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f t="shared" si="27"/>
        <v>0</v>
      </c>
      <c r="BP13" s="139">
        <f t="shared" si="28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29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0"/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6286</v>
      </c>
      <c r="CF13" s="139">
        <v>0</v>
      </c>
      <c r="CG13" s="139">
        <v>0</v>
      </c>
      <c r="CH13" s="139">
        <f t="shared" si="31"/>
        <v>0</v>
      </c>
      <c r="CI13" s="139">
        <f t="shared" si="32"/>
        <v>7568</v>
      </c>
      <c r="CJ13" s="139">
        <f t="shared" si="33"/>
        <v>7568</v>
      </c>
      <c r="CK13" s="139">
        <f t="shared" si="34"/>
        <v>0</v>
      </c>
      <c r="CL13" s="139">
        <f t="shared" si="35"/>
        <v>0</v>
      </c>
      <c r="CM13" s="139">
        <f t="shared" si="36"/>
        <v>0</v>
      </c>
      <c r="CN13" s="139">
        <f t="shared" si="37"/>
        <v>7568</v>
      </c>
      <c r="CO13" s="139">
        <f t="shared" si="38"/>
        <v>0</v>
      </c>
      <c r="CP13" s="139">
        <f t="shared" si="39"/>
        <v>100485</v>
      </c>
      <c r="CQ13" s="139">
        <f t="shared" si="40"/>
        <v>1770453</v>
      </c>
      <c r="CR13" s="139">
        <f t="shared" si="41"/>
        <v>1085088</v>
      </c>
      <c r="CS13" s="139">
        <f t="shared" si="42"/>
        <v>148902</v>
      </c>
      <c r="CT13" s="139">
        <f t="shared" si="43"/>
        <v>936186</v>
      </c>
      <c r="CU13" s="139">
        <f t="shared" si="44"/>
        <v>0</v>
      </c>
      <c r="CV13" s="139">
        <f t="shared" si="45"/>
        <v>0</v>
      </c>
      <c r="CW13" s="139">
        <f t="shared" si="46"/>
        <v>0</v>
      </c>
      <c r="CX13" s="139">
        <f t="shared" si="47"/>
        <v>0</v>
      </c>
      <c r="CY13" s="139">
        <f t="shared" si="47"/>
        <v>0</v>
      </c>
      <c r="CZ13" s="139">
        <f t="shared" si="47"/>
        <v>0</v>
      </c>
      <c r="DA13" s="139">
        <f t="shared" si="47"/>
        <v>9364</v>
      </c>
      <c r="DB13" s="139">
        <f t="shared" si="47"/>
        <v>676001</v>
      </c>
      <c r="DC13" s="139">
        <f t="shared" si="47"/>
        <v>567877</v>
      </c>
      <c r="DD13" s="139">
        <f t="shared" si="47"/>
        <v>108024</v>
      </c>
      <c r="DE13" s="139">
        <f t="shared" si="47"/>
        <v>0</v>
      </c>
      <c r="DF13" s="139">
        <f t="shared" si="47"/>
        <v>100</v>
      </c>
      <c r="DG13" s="139">
        <f t="shared" si="47"/>
        <v>661679</v>
      </c>
      <c r="DH13" s="139">
        <f t="shared" si="47"/>
        <v>0</v>
      </c>
      <c r="DI13" s="139">
        <f t="shared" si="47"/>
        <v>482957</v>
      </c>
      <c r="DJ13" s="139">
        <f t="shared" si="47"/>
        <v>2260978</v>
      </c>
    </row>
    <row r="14" spans="1:114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6"/>
        <v>3699809</v>
      </c>
      <c r="E14" s="139">
        <f t="shared" si="7"/>
        <v>277136</v>
      </c>
      <c r="F14" s="139">
        <v>0</v>
      </c>
      <c r="G14" s="139">
        <v>318</v>
      </c>
      <c r="H14" s="139">
        <v>0</v>
      </c>
      <c r="I14" s="139">
        <v>246691</v>
      </c>
      <c r="J14" s="140" t="s">
        <v>199</v>
      </c>
      <c r="K14" s="139">
        <v>30127</v>
      </c>
      <c r="L14" s="139">
        <v>3422673</v>
      </c>
      <c r="M14" s="139">
        <f t="shared" si="8"/>
        <v>7179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40" t="s">
        <v>199</v>
      </c>
      <c r="T14" s="139">
        <v>0</v>
      </c>
      <c r="U14" s="139">
        <v>7179</v>
      </c>
      <c r="V14" s="139">
        <f t="shared" si="10"/>
        <v>3706988</v>
      </c>
      <c r="W14" s="139">
        <f t="shared" si="11"/>
        <v>277136</v>
      </c>
      <c r="X14" s="139">
        <f t="shared" si="12"/>
        <v>0</v>
      </c>
      <c r="Y14" s="139">
        <f t="shared" si="13"/>
        <v>318</v>
      </c>
      <c r="Z14" s="139">
        <f t="shared" si="14"/>
        <v>0</v>
      </c>
      <c r="AA14" s="139">
        <f t="shared" si="15"/>
        <v>246691</v>
      </c>
      <c r="AB14" s="140" t="s">
        <v>199</v>
      </c>
      <c r="AC14" s="139">
        <f t="shared" si="16"/>
        <v>30127</v>
      </c>
      <c r="AD14" s="139">
        <f t="shared" si="17"/>
        <v>3429852</v>
      </c>
      <c r="AE14" s="139">
        <f t="shared" si="18"/>
        <v>0</v>
      </c>
      <c r="AF14" s="139">
        <f t="shared" si="19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114755</v>
      </c>
      <c r="AM14" s="139">
        <f t="shared" si="20"/>
        <v>2836588</v>
      </c>
      <c r="AN14" s="139">
        <f t="shared" si="21"/>
        <v>1156682</v>
      </c>
      <c r="AO14" s="139">
        <v>166100</v>
      </c>
      <c r="AP14" s="139">
        <v>990582</v>
      </c>
      <c r="AQ14" s="139">
        <v>0</v>
      </c>
      <c r="AR14" s="139">
        <v>0</v>
      </c>
      <c r="AS14" s="139">
        <f t="shared" si="22"/>
        <v>914767</v>
      </c>
      <c r="AT14" s="139">
        <v>914767</v>
      </c>
      <c r="AU14" s="139">
        <v>0</v>
      </c>
      <c r="AV14" s="139">
        <v>0</v>
      </c>
      <c r="AW14" s="139">
        <v>26768</v>
      </c>
      <c r="AX14" s="139">
        <f t="shared" si="23"/>
        <v>738371</v>
      </c>
      <c r="AY14" s="139">
        <v>737175</v>
      </c>
      <c r="AZ14" s="139">
        <v>0</v>
      </c>
      <c r="BA14" s="139">
        <v>1096</v>
      </c>
      <c r="BB14" s="139">
        <v>100</v>
      </c>
      <c r="BC14" s="139">
        <v>748466</v>
      </c>
      <c r="BD14" s="139">
        <v>0</v>
      </c>
      <c r="BE14" s="139">
        <v>0</v>
      </c>
      <c r="BF14" s="139">
        <f t="shared" si="24"/>
        <v>2836588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0</v>
      </c>
      <c r="BP14" s="139">
        <f t="shared" si="28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29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0"/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7179</v>
      </c>
      <c r="CF14" s="139">
        <v>0</v>
      </c>
      <c r="CG14" s="139">
        <v>0</v>
      </c>
      <c r="CH14" s="139">
        <f t="shared" si="31"/>
        <v>0</v>
      </c>
      <c r="CI14" s="139">
        <f t="shared" si="32"/>
        <v>0</v>
      </c>
      <c r="CJ14" s="139">
        <f t="shared" si="33"/>
        <v>0</v>
      </c>
      <c r="CK14" s="139">
        <f t="shared" si="34"/>
        <v>0</v>
      </c>
      <c r="CL14" s="139">
        <f t="shared" si="35"/>
        <v>0</v>
      </c>
      <c r="CM14" s="139">
        <f t="shared" si="36"/>
        <v>0</v>
      </c>
      <c r="CN14" s="139">
        <f t="shared" si="37"/>
        <v>0</v>
      </c>
      <c r="CO14" s="139">
        <f t="shared" si="38"/>
        <v>0</v>
      </c>
      <c r="CP14" s="139">
        <f t="shared" si="39"/>
        <v>114755</v>
      </c>
      <c r="CQ14" s="139">
        <f t="shared" si="40"/>
        <v>2836588</v>
      </c>
      <c r="CR14" s="139">
        <f t="shared" si="41"/>
        <v>1156682</v>
      </c>
      <c r="CS14" s="139">
        <f t="shared" si="42"/>
        <v>166100</v>
      </c>
      <c r="CT14" s="139">
        <f t="shared" si="43"/>
        <v>990582</v>
      </c>
      <c r="CU14" s="139">
        <f t="shared" si="44"/>
        <v>0</v>
      </c>
      <c r="CV14" s="139">
        <f t="shared" si="45"/>
        <v>0</v>
      </c>
      <c r="CW14" s="139">
        <f t="shared" si="46"/>
        <v>914767</v>
      </c>
      <c r="CX14" s="139">
        <f t="shared" si="47"/>
        <v>914767</v>
      </c>
      <c r="CY14" s="139">
        <f t="shared" si="47"/>
        <v>0</v>
      </c>
      <c r="CZ14" s="139">
        <f t="shared" si="47"/>
        <v>0</v>
      </c>
      <c r="DA14" s="139">
        <f t="shared" si="47"/>
        <v>26768</v>
      </c>
      <c r="DB14" s="139">
        <f t="shared" si="47"/>
        <v>738371</v>
      </c>
      <c r="DC14" s="139">
        <f t="shared" si="47"/>
        <v>737175</v>
      </c>
      <c r="DD14" s="139">
        <f t="shared" si="47"/>
        <v>0</v>
      </c>
      <c r="DE14" s="139">
        <f t="shared" si="47"/>
        <v>1096</v>
      </c>
      <c r="DF14" s="139">
        <f t="shared" si="47"/>
        <v>100</v>
      </c>
      <c r="DG14" s="139">
        <f t="shared" si="47"/>
        <v>755645</v>
      </c>
      <c r="DH14" s="139">
        <f t="shared" si="47"/>
        <v>0</v>
      </c>
      <c r="DI14" s="139">
        <f t="shared" si="47"/>
        <v>0</v>
      </c>
      <c r="DJ14" s="139">
        <f t="shared" si="47"/>
        <v>2836588</v>
      </c>
    </row>
    <row r="15" spans="1:114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6"/>
        <v>6097797</v>
      </c>
      <c r="E15" s="139">
        <f t="shared" si="7"/>
        <v>629091</v>
      </c>
      <c r="F15" s="139">
        <v>0</v>
      </c>
      <c r="G15" s="139">
        <v>0</v>
      </c>
      <c r="H15" s="139">
        <v>0</v>
      </c>
      <c r="I15" s="139">
        <v>352187</v>
      </c>
      <c r="J15" s="140" t="s">
        <v>199</v>
      </c>
      <c r="K15" s="139">
        <v>276904</v>
      </c>
      <c r="L15" s="139">
        <v>5468706</v>
      </c>
      <c r="M15" s="139">
        <f t="shared" si="8"/>
        <v>11543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40" t="s">
        <v>199</v>
      </c>
      <c r="T15" s="139">
        <v>0</v>
      </c>
      <c r="U15" s="139">
        <v>11543</v>
      </c>
      <c r="V15" s="139">
        <f t="shared" si="10"/>
        <v>6109340</v>
      </c>
      <c r="W15" s="139">
        <f t="shared" si="11"/>
        <v>629091</v>
      </c>
      <c r="X15" s="139">
        <f t="shared" si="12"/>
        <v>0</v>
      </c>
      <c r="Y15" s="139">
        <f t="shared" si="13"/>
        <v>0</v>
      </c>
      <c r="Z15" s="139">
        <f t="shared" si="14"/>
        <v>0</v>
      </c>
      <c r="AA15" s="139">
        <f t="shared" si="15"/>
        <v>352187</v>
      </c>
      <c r="AB15" s="140" t="s">
        <v>199</v>
      </c>
      <c r="AC15" s="139">
        <f t="shared" si="16"/>
        <v>276904</v>
      </c>
      <c r="AD15" s="139">
        <f t="shared" si="17"/>
        <v>5480249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184518</v>
      </c>
      <c r="AM15" s="139">
        <f t="shared" si="20"/>
        <v>4292977</v>
      </c>
      <c r="AN15" s="139">
        <f t="shared" si="21"/>
        <v>1493073</v>
      </c>
      <c r="AO15" s="139">
        <v>194696</v>
      </c>
      <c r="AP15" s="139">
        <v>1298377</v>
      </c>
      <c r="AQ15" s="139">
        <v>0</v>
      </c>
      <c r="AR15" s="139">
        <v>0</v>
      </c>
      <c r="AS15" s="139">
        <f t="shared" si="22"/>
        <v>1089914</v>
      </c>
      <c r="AT15" s="139">
        <v>1075690</v>
      </c>
      <c r="AU15" s="139">
        <v>14224</v>
      </c>
      <c r="AV15" s="139">
        <v>0</v>
      </c>
      <c r="AW15" s="139">
        <v>23539</v>
      </c>
      <c r="AX15" s="139">
        <f t="shared" si="23"/>
        <v>1684897</v>
      </c>
      <c r="AY15" s="139">
        <v>1593723</v>
      </c>
      <c r="AZ15" s="139">
        <v>91049</v>
      </c>
      <c r="BA15" s="139">
        <v>25</v>
      </c>
      <c r="BB15" s="139">
        <v>100</v>
      </c>
      <c r="BC15" s="139">
        <v>1203488</v>
      </c>
      <c r="BD15" s="139">
        <v>1554</v>
      </c>
      <c r="BE15" s="139">
        <v>416814</v>
      </c>
      <c r="BF15" s="139">
        <f t="shared" si="24"/>
        <v>4709791</v>
      </c>
      <c r="BG15" s="139">
        <f t="shared" si="25"/>
        <v>0</v>
      </c>
      <c r="BH15" s="139">
        <f t="shared" si="26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0</v>
      </c>
      <c r="BP15" s="139">
        <f t="shared" si="28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29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0"/>
        <v>0</v>
      </c>
      <c r="CA15" s="139">
        <v>0</v>
      </c>
      <c r="CB15" s="139">
        <v>0</v>
      </c>
      <c r="CC15" s="139">
        <v>0</v>
      </c>
      <c r="CD15" s="139">
        <v>0</v>
      </c>
      <c r="CE15" s="139">
        <v>11543</v>
      </c>
      <c r="CF15" s="139">
        <v>0</v>
      </c>
      <c r="CG15" s="139">
        <v>0</v>
      </c>
      <c r="CH15" s="139">
        <f t="shared" si="31"/>
        <v>0</v>
      </c>
      <c r="CI15" s="139">
        <f t="shared" si="32"/>
        <v>0</v>
      </c>
      <c r="CJ15" s="139">
        <f t="shared" si="33"/>
        <v>0</v>
      </c>
      <c r="CK15" s="139">
        <f t="shared" si="34"/>
        <v>0</v>
      </c>
      <c r="CL15" s="139">
        <f t="shared" si="35"/>
        <v>0</v>
      </c>
      <c r="CM15" s="139">
        <f t="shared" si="36"/>
        <v>0</v>
      </c>
      <c r="CN15" s="139">
        <f t="shared" si="37"/>
        <v>0</v>
      </c>
      <c r="CO15" s="139">
        <f t="shared" si="38"/>
        <v>0</v>
      </c>
      <c r="CP15" s="139">
        <f t="shared" si="39"/>
        <v>184518</v>
      </c>
      <c r="CQ15" s="139">
        <f t="shared" si="40"/>
        <v>4292977</v>
      </c>
      <c r="CR15" s="139">
        <f t="shared" si="41"/>
        <v>1493073</v>
      </c>
      <c r="CS15" s="139">
        <f t="shared" si="42"/>
        <v>194696</v>
      </c>
      <c r="CT15" s="139">
        <f t="shared" si="43"/>
        <v>1298377</v>
      </c>
      <c r="CU15" s="139">
        <f t="shared" si="44"/>
        <v>0</v>
      </c>
      <c r="CV15" s="139">
        <f t="shared" si="45"/>
        <v>0</v>
      </c>
      <c r="CW15" s="139">
        <f t="shared" si="46"/>
        <v>1089914</v>
      </c>
      <c r="CX15" s="139">
        <f t="shared" si="47"/>
        <v>1075690</v>
      </c>
      <c r="CY15" s="139">
        <f t="shared" si="47"/>
        <v>14224</v>
      </c>
      <c r="CZ15" s="139">
        <f t="shared" si="47"/>
        <v>0</v>
      </c>
      <c r="DA15" s="139">
        <f t="shared" si="47"/>
        <v>23539</v>
      </c>
      <c r="DB15" s="139">
        <f t="shared" si="47"/>
        <v>1684897</v>
      </c>
      <c r="DC15" s="139">
        <f t="shared" si="47"/>
        <v>1593723</v>
      </c>
      <c r="DD15" s="139">
        <f t="shared" si="47"/>
        <v>91049</v>
      </c>
      <c r="DE15" s="139">
        <f t="shared" si="47"/>
        <v>25</v>
      </c>
      <c r="DF15" s="139">
        <f t="shared" si="47"/>
        <v>100</v>
      </c>
      <c r="DG15" s="139">
        <f t="shared" si="47"/>
        <v>1215031</v>
      </c>
      <c r="DH15" s="139">
        <f t="shared" si="47"/>
        <v>1554</v>
      </c>
      <c r="DI15" s="139">
        <f t="shared" si="47"/>
        <v>416814</v>
      </c>
      <c r="DJ15" s="139">
        <f t="shared" si="47"/>
        <v>4709791</v>
      </c>
    </row>
    <row r="16" spans="1:114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6"/>
        <v>5403126</v>
      </c>
      <c r="E16" s="139">
        <f t="shared" si="7"/>
        <v>511722</v>
      </c>
      <c r="F16" s="139">
        <v>0</v>
      </c>
      <c r="G16" s="139">
        <v>0</v>
      </c>
      <c r="H16" s="139">
        <v>0</v>
      </c>
      <c r="I16" s="139">
        <v>311538</v>
      </c>
      <c r="J16" s="140" t="s">
        <v>199</v>
      </c>
      <c r="K16" s="139">
        <v>200184</v>
      </c>
      <c r="L16" s="139">
        <v>4891404</v>
      </c>
      <c r="M16" s="139">
        <f t="shared" si="8"/>
        <v>14130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40" t="s">
        <v>199</v>
      </c>
      <c r="T16" s="139">
        <v>0</v>
      </c>
      <c r="U16" s="139">
        <v>14130</v>
      </c>
      <c r="V16" s="139">
        <f t="shared" si="10"/>
        <v>5417256</v>
      </c>
      <c r="W16" s="139">
        <f t="shared" si="11"/>
        <v>511722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311538</v>
      </c>
      <c r="AB16" s="140" t="s">
        <v>199</v>
      </c>
      <c r="AC16" s="139">
        <f t="shared" si="16"/>
        <v>200184</v>
      </c>
      <c r="AD16" s="139">
        <f t="shared" si="17"/>
        <v>4905534</v>
      </c>
      <c r="AE16" s="139">
        <f t="shared" si="18"/>
        <v>0</v>
      </c>
      <c r="AF16" s="139">
        <f t="shared" si="19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157615</v>
      </c>
      <c r="AM16" s="139">
        <f t="shared" si="20"/>
        <v>4217499</v>
      </c>
      <c r="AN16" s="139">
        <f t="shared" si="21"/>
        <v>1996671</v>
      </c>
      <c r="AO16" s="139">
        <v>178450</v>
      </c>
      <c r="AP16" s="139">
        <v>1818221</v>
      </c>
      <c r="AQ16" s="139">
        <v>0</v>
      </c>
      <c r="AR16" s="139">
        <v>0</v>
      </c>
      <c r="AS16" s="139">
        <f t="shared" si="22"/>
        <v>397572</v>
      </c>
      <c r="AT16" s="139">
        <v>382993</v>
      </c>
      <c r="AU16" s="139">
        <v>14579</v>
      </c>
      <c r="AV16" s="139">
        <v>0</v>
      </c>
      <c r="AW16" s="139">
        <v>5703</v>
      </c>
      <c r="AX16" s="139">
        <f t="shared" si="23"/>
        <v>1817553</v>
      </c>
      <c r="AY16" s="139">
        <v>1556746</v>
      </c>
      <c r="AZ16" s="139">
        <v>260687</v>
      </c>
      <c r="BA16" s="139">
        <v>0</v>
      </c>
      <c r="BB16" s="139">
        <v>120</v>
      </c>
      <c r="BC16" s="139">
        <v>1028012</v>
      </c>
      <c r="BD16" s="139">
        <v>0</v>
      </c>
      <c r="BE16" s="139">
        <v>0</v>
      </c>
      <c r="BF16" s="139">
        <f t="shared" si="24"/>
        <v>4217499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4270</v>
      </c>
      <c r="BP16" s="139">
        <f t="shared" si="28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29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0"/>
        <v>4270</v>
      </c>
      <c r="CA16" s="139">
        <v>4270</v>
      </c>
      <c r="CB16" s="139">
        <v>0</v>
      </c>
      <c r="CC16" s="139">
        <v>0</v>
      </c>
      <c r="CD16" s="139">
        <v>0</v>
      </c>
      <c r="CE16" s="139">
        <v>9860</v>
      </c>
      <c r="CF16" s="139">
        <v>0</v>
      </c>
      <c r="CG16" s="139">
        <v>0</v>
      </c>
      <c r="CH16" s="139">
        <f t="shared" si="31"/>
        <v>4270</v>
      </c>
      <c r="CI16" s="139">
        <f t="shared" si="32"/>
        <v>0</v>
      </c>
      <c r="CJ16" s="139">
        <f t="shared" si="33"/>
        <v>0</v>
      </c>
      <c r="CK16" s="139">
        <f t="shared" si="34"/>
        <v>0</v>
      </c>
      <c r="CL16" s="139">
        <f t="shared" si="35"/>
        <v>0</v>
      </c>
      <c r="CM16" s="139">
        <f t="shared" si="36"/>
        <v>0</v>
      </c>
      <c r="CN16" s="139">
        <f t="shared" si="37"/>
        <v>0</v>
      </c>
      <c r="CO16" s="139">
        <f t="shared" si="38"/>
        <v>0</v>
      </c>
      <c r="CP16" s="139">
        <f t="shared" si="39"/>
        <v>157615</v>
      </c>
      <c r="CQ16" s="139">
        <f t="shared" si="40"/>
        <v>4221769</v>
      </c>
      <c r="CR16" s="139">
        <f t="shared" si="41"/>
        <v>1996671</v>
      </c>
      <c r="CS16" s="139">
        <f t="shared" si="42"/>
        <v>178450</v>
      </c>
      <c r="CT16" s="139">
        <f t="shared" si="43"/>
        <v>1818221</v>
      </c>
      <c r="CU16" s="139">
        <f t="shared" si="44"/>
        <v>0</v>
      </c>
      <c r="CV16" s="139">
        <f t="shared" si="45"/>
        <v>0</v>
      </c>
      <c r="CW16" s="139">
        <f t="shared" si="46"/>
        <v>397572</v>
      </c>
      <c r="CX16" s="139">
        <f t="shared" si="47"/>
        <v>382993</v>
      </c>
      <c r="CY16" s="139">
        <f t="shared" si="47"/>
        <v>14579</v>
      </c>
      <c r="CZ16" s="139">
        <f t="shared" si="47"/>
        <v>0</v>
      </c>
      <c r="DA16" s="139">
        <f t="shared" si="47"/>
        <v>5703</v>
      </c>
      <c r="DB16" s="139">
        <f t="shared" si="47"/>
        <v>1821823</v>
      </c>
      <c r="DC16" s="139">
        <f t="shared" si="47"/>
        <v>1561016</v>
      </c>
      <c r="DD16" s="139">
        <f t="shared" si="47"/>
        <v>260687</v>
      </c>
      <c r="DE16" s="139">
        <f t="shared" si="47"/>
        <v>0</v>
      </c>
      <c r="DF16" s="139">
        <f t="shared" si="47"/>
        <v>120</v>
      </c>
      <c r="DG16" s="139">
        <f t="shared" si="47"/>
        <v>1037872</v>
      </c>
      <c r="DH16" s="139">
        <f t="shared" si="47"/>
        <v>0</v>
      </c>
      <c r="DI16" s="139">
        <f t="shared" si="47"/>
        <v>0</v>
      </c>
      <c r="DJ16" s="139">
        <f t="shared" si="47"/>
        <v>4221769</v>
      </c>
    </row>
    <row r="17" spans="1:114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6"/>
        <v>4023218</v>
      </c>
      <c r="E17" s="139">
        <f t="shared" si="7"/>
        <v>202033</v>
      </c>
      <c r="F17" s="139">
        <v>0</v>
      </c>
      <c r="G17" s="139">
        <v>0</v>
      </c>
      <c r="H17" s="139">
        <v>0</v>
      </c>
      <c r="I17" s="139">
        <v>200843</v>
      </c>
      <c r="J17" s="140" t="s">
        <v>199</v>
      </c>
      <c r="K17" s="139">
        <v>1190</v>
      </c>
      <c r="L17" s="139">
        <v>3821185</v>
      </c>
      <c r="M17" s="139">
        <f t="shared" si="8"/>
        <v>10985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40" t="s">
        <v>199</v>
      </c>
      <c r="T17" s="139">
        <v>0</v>
      </c>
      <c r="U17" s="139">
        <v>10985</v>
      </c>
      <c r="V17" s="139">
        <f t="shared" si="10"/>
        <v>4034203</v>
      </c>
      <c r="W17" s="139">
        <f t="shared" si="11"/>
        <v>202033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200843</v>
      </c>
      <c r="AB17" s="140" t="s">
        <v>199</v>
      </c>
      <c r="AC17" s="139">
        <f t="shared" si="16"/>
        <v>1190</v>
      </c>
      <c r="AD17" s="139">
        <f t="shared" si="17"/>
        <v>3832170</v>
      </c>
      <c r="AE17" s="139">
        <f t="shared" si="18"/>
        <v>0</v>
      </c>
      <c r="AF17" s="139">
        <f t="shared" si="19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106810</v>
      </c>
      <c r="AM17" s="139">
        <f t="shared" si="20"/>
        <v>2337892</v>
      </c>
      <c r="AN17" s="139">
        <f t="shared" si="21"/>
        <v>1039868</v>
      </c>
      <c r="AO17" s="139">
        <v>204423</v>
      </c>
      <c r="AP17" s="139">
        <v>835445</v>
      </c>
      <c r="AQ17" s="139">
        <v>0</v>
      </c>
      <c r="AR17" s="139">
        <v>0</v>
      </c>
      <c r="AS17" s="139">
        <f t="shared" si="22"/>
        <v>8174</v>
      </c>
      <c r="AT17" s="139">
        <v>8174</v>
      </c>
      <c r="AU17" s="139">
        <v>0</v>
      </c>
      <c r="AV17" s="139">
        <v>0</v>
      </c>
      <c r="AW17" s="139">
        <v>8250</v>
      </c>
      <c r="AX17" s="139">
        <f t="shared" si="23"/>
        <v>1281600</v>
      </c>
      <c r="AY17" s="139">
        <v>1113339</v>
      </c>
      <c r="AZ17" s="139">
        <v>168013</v>
      </c>
      <c r="BA17" s="139">
        <v>248</v>
      </c>
      <c r="BB17" s="139">
        <v>0</v>
      </c>
      <c r="BC17" s="139">
        <v>696647</v>
      </c>
      <c r="BD17" s="139">
        <v>0</v>
      </c>
      <c r="BE17" s="139">
        <v>881869</v>
      </c>
      <c r="BF17" s="139">
        <f t="shared" si="24"/>
        <v>3219761</v>
      </c>
      <c r="BG17" s="139">
        <f t="shared" si="25"/>
        <v>0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4303</v>
      </c>
      <c r="BP17" s="139">
        <f t="shared" si="28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29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0"/>
        <v>4303</v>
      </c>
      <c r="CA17" s="139">
        <v>4303</v>
      </c>
      <c r="CB17" s="139">
        <v>0</v>
      </c>
      <c r="CC17" s="139">
        <v>0</v>
      </c>
      <c r="CD17" s="139">
        <v>0</v>
      </c>
      <c r="CE17" s="139">
        <v>6682</v>
      </c>
      <c r="CF17" s="139">
        <v>0</v>
      </c>
      <c r="CG17" s="139">
        <v>0</v>
      </c>
      <c r="CH17" s="139">
        <f t="shared" si="31"/>
        <v>4303</v>
      </c>
      <c r="CI17" s="139">
        <f t="shared" si="32"/>
        <v>0</v>
      </c>
      <c r="CJ17" s="139">
        <f t="shared" si="33"/>
        <v>0</v>
      </c>
      <c r="CK17" s="139">
        <f t="shared" si="34"/>
        <v>0</v>
      </c>
      <c r="CL17" s="139">
        <f t="shared" si="35"/>
        <v>0</v>
      </c>
      <c r="CM17" s="139">
        <f t="shared" si="36"/>
        <v>0</v>
      </c>
      <c r="CN17" s="139">
        <f t="shared" si="37"/>
        <v>0</v>
      </c>
      <c r="CO17" s="139">
        <f t="shared" si="38"/>
        <v>0</v>
      </c>
      <c r="CP17" s="139">
        <f t="shared" si="39"/>
        <v>106810</v>
      </c>
      <c r="CQ17" s="139">
        <f t="shared" si="40"/>
        <v>2342195</v>
      </c>
      <c r="CR17" s="139">
        <f t="shared" si="41"/>
        <v>1039868</v>
      </c>
      <c r="CS17" s="139">
        <f t="shared" si="42"/>
        <v>204423</v>
      </c>
      <c r="CT17" s="139">
        <f t="shared" si="43"/>
        <v>835445</v>
      </c>
      <c r="CU17" s="139">
        <f t="shared" si="44"/>
        <v>0</v>
      </c>
      <c r="CV17" s="139">
        <f t="shared" si="45"/>
        <v>0</v>
      </c>
      <c r="CW17" s="139">
        <f t="shared" si="46"/>
        <v>8174</v>
      </c>
      <c r="CX17" s="139">
        <f t="shared" si="47"/>
        <v>8174</v>
      </c>
      <c r="CY17" s="139">
        <f t="shared" si="47"/>
        <v>0</v>
      </c>
      <c r="CZ17" s="139">
        <f t="shared" si="47"/>
        <v>0</v>
      </c>
      <c r="DA17" s="139">
        <f t="shared" si="47"/>
        <v>8250</v>
      </c>
      <c r="DB17" s="139">
        <f t="shared" si="47"/>
        <v>1285903</v>
      </c>
      <c r="DC17" s="139">
        <f t="shared" si="47"/>
        <v>1117642</v>
      </c>
      <c r="DD17" s="139">
        <f t="shared" si="47"/>
        <v>168013</v>
      </c>
      <c r="DE17" s="139">
        <f t="shared" si="47"/>
        <v>248</v>
      </c>
      <c r="DF17" s="139">
        <f t="shared" si="47"/>
        <v>0</v>
      </c>
      <c r="DG17" s="139">
        <f t="shared" si="47"/>
        <v>703329</v>
      </c>
      <c r="DH17" s="139">
        <f t="shared" si="47"/>
        <v>0</v>
      </c>
      <c r="DI17" s="139">
        <f t="shared" si="47"/>
        <v>881869</v>
      </c>
      <c r="DJ17" s="139">
        <f t="shared" si="47"/>
        <v>3224064</v>
      </c>
    </row>
    <row r="18" spans="1:114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6"/>
        <v>8917326</v>
      </c>
      <c r="E18" s="139">
        <f t="shared" si="7"/>
        <v>602408</v>
      </c>
      <c r="F18" s="139">
        <v>0</v>
      </c>
      <c r="G18" s="139">
        <v>0</v>
      </c>
      <c r="H18" s="139">
        <v>0</v>
      </c>
      <c r="I18" s="139">
        <v>449794</v>
      </c>
      <c r="J18" s="140" t="s">
        <v>199</v>
      </c>
      <c r="K18" s="139">
        <v>152614</v>
      </c>
      <c r="L18" s="139">
        <v>8314918</v>
      </c>
      <c r="M18" s="139">
        <f t="shared" si="8"/>
        <v>18170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40" t="s">
        <v>199</v>
      </c>
      <c r="T18" s="139">
        <v>0</v>
      </c>
      <c r="U18" s="139">
        <v>18170</v>
      </c>
      <c r="V18" s="139">
        <f t="shared" si="10"/>
        <v>8935496</v>
      </c>
      <c r="W18" s="139">
        <f t="shared" si="11"/>
        <v>602408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449794</v>
      </c>
      <c r="AB18" s="140" t="s">
        <v>199</v>
      </c>
      <c r="AC18" s="139">
        <f t="shared" si="16"/>
        <v>152614</v>
      </c>
      <c r="AD18" s="139">
        <f t="shared" si="17"/>
        <v>8333088</v>
      </c>
      <c r="AE18" s="139">
        <f t="shared" si="18"/>
        <v>21018</v>
      </c>
      <c r="AF18" s="139">
        <f t="shared" si="19"/>
        <v>21018</v>
      </c>
      <c r="AG18" s="139">
        <v>0</v>
      </c>
      <c r="AH18" s="139">
        <v>0</v>
      </c>
      <c r="AI18" s="139">
        <v>0</v>
      </c>
      <c r="AJ18" s="139">
        <v>21018</v>
      </c>
      <c r="AK18" s="139">
        <v>0</v>
      </c>
      <c r="AL18" s="139">
        <v>290451</v>
      </c>
      <c r="AM18" s="139">
        <f t="shared" si="20"/>
        <v>5716485</v>
      </c>
      <c r="AN18" s="139">
        <f t="shared" si="21"/>
        <v>2962480</v>
      </c>
      <c r="AO18" s="139">
        <v>481556</v>
      </c>
      <c r="AP18" s="139">
        <v>2480924</v>
      </c>
      <c r="AQ18" s="139">
        <v>0</v>
      </c>
      <c r="AR18" s="139">
        <v>0</v>
      </c>
      <c r="AS18" s="139">
        <f t="shared" si="22"/>
        <v>1677799</v>
      </c>
      <c r="AT18" s="139">
        <v>1677799</v>
      </c>
      <c r="AU18" s="139">
        <v>0</v>
      </c>
      <c r="AV18" s="139">
        <v>0</v>
      </c>
      <c r="AW18" s="139">
        <v>28550</v>
      </c>
      <c r="AX18" s="139">
        <f t="shared" si="23"/>
        <v>1047656</v>
      </c>
      <c r="AY18" s="139">
        <v>985615</v>
      </c>
      <c r="AZ18" s="139">
        <v>369</v>
      </c>
      <c r="BA18" s="139">
        <v>0</v>
      </c>
      <c r="BB18" s="139">
        <v>61672</v>
      </c>
      <c r="BC18" s="139">
        <v>1894416</v>
      </c>
      <c r="BD18" s="139">
        <v>0</v>
      </c>
      <c r="BE18" s="139">
        <v>994956</v>
      </c>
      <c r="BF18" s="139">
        <f t="shared" si="24"/>
        <v>6732459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0</v>
      </c>
      <c r="BP18" s="139">
        <f t="shared" si="28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29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0"/>
        <v>0</v>
      </c>
      <c r="CA18" s="139">
        <v>0</v>
      </c>
      <c r="CB18" s="139">
        <v>0</v>
      </c>
      <c r="CC18" s="139">
        <v>0</v>
      </c>
      <c r="CD18" s="139">
        <v>0</v>
      </c>
      <c r="CE18" s="139">
        <v>18170</v>
      </c>
      <c r="CF18" s="139">
        <v>0</v>
      </c>
      <c r="CG18" s="139">
        <v>0</v>
      </c>
      <c r="CH18" s="139">
        <f t="shared" si="31"/>
        <v>0</v>
      </c>
      <c r="CI18" s="139">
        <f t="shared" si="32"/>
        <v>21018</v>
      </c>
      <c r="CJ18" s="139">
        <f t="shared" si="33"/>
        <v>21018</v>
      </c>
      <c r="CK18" s="139">
        <f t="shared" si="34"/>
        <v>0</v>
      </c>
      <c r="CL18" s="139">
        <f t="shared" si="35"/>
        <v>0</v>
      </c>
      <c r="CM18" s="139">
        <f t="shared" si="36"/>
        <v>0</v>
      </c>
      <c r="CN18" s="139">
        <f t="shared" si="37"/>
        <v>21018</v>
      </c>
      <c r="CO18" s="139">
        <f t="shared" si="38"/>
        <v>0</v>
      </c>
      <c r="CP18" s="139">
        <f t="shared" si="39"/>
        <v>290451</v>
      </c>
      <c r="CQ18" s="139">
        <f t="shared" si="40"/>
        <v>5716485</v>
      </c>
      <c r="CR18" s="139">
        <f t="shared" si="41"/>
        <v>2962480</v>
      </c>
      <c r="CS18" s="139">
        <f t="shared" si="42"/>
        <v>481556</v>
      </c>
      <c r="CT18" s="139">
        <f t="shared" si="43"/>
        <v>2480924</v>
      </c>
      <c r="CU18" s="139">
        <f t="shared" si="44"/>
        <v>0</v>
      </c>
      <c r="CV18" s="139">
        <f t="shared" si="45"/>
        <v>0</v>
      </c>
      <c r="CW18" s="139">
        <f t="shared" si="46"/>
        <v>1677799</v>
      </c>
      <c r="CX18" s="139">
        <f t="shared" si="47"/>
        <v>1677799</v>
      </c>
      <c r="CY18" s="139">
        <f t="shared" si="47"/>
        <v>0</v>
      </c>
      <c r="CZ18" s="139">
        <f t="shared" si="47"/>
        <v>0</v>
      </c>
      <c r="DA18" s="139">
        <f t="shared" si="47"/>
        <v>28550</v>
      </c>
      <c r="DB18" s="139">
        <f t="shared" si="47"/>
        <v>1047656</v>
      </c>
      <c r="DC18" s="139">
        <f t="shared" si="47"/>
        <v>985615</v>
      </c>
      <c r="DD18" s="139">
        <f t="shared" si="47"/>
        <v>369</v>
      </c>
      <c r="DE18" s="139">
        <f t="shared" si="47"/>
        <v>0</v>
      </c>
      <c r="DF18" s="139">
        <f t="shared" si="47"/>
        <v>61672</v>
      </c>
      <c r="DG18" s="139">
        <f t="shared" si="47"/>
        <v>1912586</v>
      </c>
      <c r="DH18" s="139">
        <f t="shared" si="47"/>
        <v>0</v>
      </c>
      <c r="DI18" s="139">
        <f t="shared" si="47"/>
        <v>994956</v>
      </c>
      <c r="DJ18" s="139">
        <f t="shared" si="47"/>
        <v>6732459</v>
      </c>
    </row>
    <row r="19" spans="1:114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6"/>
        <v>8336593</v>
      </c>
      <c r="E19" s="139">
        <f t="shared" si="7"/>
        <v>639738</v>
      </c>
      <c r="F19" s="139">
        <v>0</v>
      </c>
      <c r="G19" s="139">
        <v>0</v>
      </c>
      <c r="H19" s="139">
        <v>0</v>
      </c>
      <c r="I19" s="139">
        <v>616364</v>
      </c>
      <c r="J19" s="140" t="s">
        <v>199</v>
      </c>
      <c r="K19" s="139">
        <v>23374</v>
      </c>
      <c r="L19" s="139">
        <v>7696855</v>
      </c>
      <c r="M19" s="139">
        <f t="shared" si="8"/>
        <v>43407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40" t="s">
        <v>199</v>
      </c>
      <c r="T19" s="139">
        <v>0</v>
      </c>
      <c r="U19" s="139">
        <v>43407</v>
      </c>
      <c r="V19" s="139">
        <f t="shared" si="10"/>
        <v>8380000</v>
      </c>
      <c r="W19" s="139">
        <f t="shared" si="11"/>
        <v>639738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616364</v>
      </c>
      <c r="AB19" s="140" t="s">
        <v>199</v>
      </c>
      <c r="AC19" s="139">
        <f t="shared" si="16"/>
        <v>23374</v>
      </c>
      <c r="AD19" s="139">
        <f t="shared" si="17"/>
        <v>7740262</v>
      </c>
      <c r="AE19" s="139">
        <f t="shared" si="18"/>
        <v>0</v>
      </c>
      <c r="AF19" s="139">
        <f t="shared" si="19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367191</v>
      </c>
      <c r="AM19" s="139">
        <f t="shared" si="20"/>
        <v>5434236</v>
      </c>
      <c r="AN19" s="139">
        <f t="shared" si="21"/>
        <v>3064145</v>
      </c>
      <c r="AO19" s="139">
        <v>370803</v>
      </c>
      <c r="AP19" s="139">
        <v>2693342</v>
      </c>
      <c r="AQ19" s="139">
        <v>0</v>
      </c>
      <c r="AR19" s="139">
        <v>0</v>
      </c>
      <c r="AS19" s="139">
        <f t="shared" si="22"/>
        <v>1999139</v>
      </c>
      <c r="AT19" s="139">
        <v>1999139</v>
      </c>
      <c r="AU19" s="139">
        <v>0</v>
      </c>
      <c r="AV19" s="139">
        <v>0</v>
      </c>
      <c r="AW19" s="139">
        <v>21455</v>
      </c>
      <c r="AX19" s="139">
        <f t="shared" si="23"/>
        <v>343480</v>
      </c>
      <c r="AY19" s="139">
        <v>0</v>
      </c>
      <c r="AZ19" s="139">
        <v>0</v>
      </c>
      <c r="BA19" s="139">
        <v>2</v>
      </c>
      <c r="BB19" s="139">
        <v>343478</v>
      </c>
      <c r="BC19" s="139">
        <v>2394939</v>
      </c>
      <c r="BD19" s="139">
        <v>6017</v>
      </c>
      <c r="BE19" s="139">
        <v>140227</v>
      </c>
      <c r="BF19" s="139">
        <f t="shared" si="24"/>
        <v>5574463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20436</v>
      </c>
      <c r="BP19" s="139">
        <f t="shared" si="28"/>
        <v>1376</v>
      </c>
      <c r="BQ19" s="139">
        <v>167</v>
      </c>
      <c r="BR19" s="139">
        <v>1209</v>
      </c>
      <c r="BS19" s="139">
        <v>0</v>
      </c>
      <c r="BT19" s="139">
        <v>0</v>
      </c>
      <c r="BU19" s="139">
        <f t="shared" si="29"/>
        <v>19060</v>
      </c>
      <c r="BV19" s="139">
        <v>19060</v>
      </c>
      <c r="BW19" s="139">
        <v>0</v>
      </c>
      <c r="BX19" s="139">
        <v>0</v>
      </c>
      <c r="BY19" s="139">
        <v>0</v>
      </c>
      <c r="BZ19" s="139">
        <f t="shared" si="30"/>
        <v>0</v>
      </c>
      <c r="CA19" s="139">
        <v>0</v>
      </c>
      <c r="CB19" s="139">
        <v>0</v>
      </c>
      <c r="CC19" s="139">
        <v>0</v>
      </c>
      <c r="CD19" s="139">
        <v>0</v>
      </c>
      <c r="CE19" s="139">
        <v>22971</v>
      </c>
      <c r="CF19" s="139">
        <v>0</v>
      </c>
      <c r="CG19" s="139">
        <v>0</v>
      </c>
      <c r="CH19" s="139">
        <f t="shared" si="31"/>
        <v>20436</v>
      </c>
      <c r="CI19" s="139">
        <f t="shared" si="32"/>
        <v>0</v>
      </c>
      <c r="CJ19" s="139">
        <f t="shared" si="33"/>
        <v>0</v>
      </c>
      <c r="CK19" s="139">
        <f t="shared" si="34"/>
        <v>0</v>
      </c>
      <c r="CL19" s="139">
        <f t="shared" si="35"/>
        <v>0</v>
      </c>
      <c r="CM19" s="139">
        <f t="shared" si="36"/>
        <v>0</v>
      </c>
      <c r="CN19" s="139">
        <f t="shared" si="37"/>
        <v>0</v>
      </c>
      <c r="CO19" s="139">
        <f t="shared" si="38"/>
        <v>0</v>
      </c>
      <c r="CP19" s="139">
        <f t="shared" si="39"/>
        <v>367191</v>
      </c>
      <c r="CQ19" s="139">
        <f t="shared" si="40"/>
        <v>5454672</v>
      </c>
      <c r="CR19" s="139">
        <f t="shared" si="41"/>
        <v>3065521</v>
      </c>
      <c r="CS19" s="139">
        <f t="shared" si="42"/>
        <v>370970</v>
      </c>
      <c r="CT19" s="139">
        <f t="shared" si="43"/>
        <v>2694551</v>
      </c>
      <c r="CU19" s="139">
        <f t="shared" si="44"/>
        <v>0</v>
      </c>
      <c r="CV19" s="139">
        <f t="shared" si="45"/>
        <v>0</v>
      </c>
      <c r="CW19" s="139">
        <f t="shared" si="46"/>
        <v>2018199</v>
      </c>
      <c r="CX19" s="139">
        <f t="shared" si="47"/>
        <v>2018199</v>
      </c>
      <c r="CY19" s="139">
        <f t="shared" si="47"/>
        <v>0</v>
      </c>
      <c r="CZ19" s="139">
        <f t="shared" si="47"/>
        <v>0</v>
      </c>
      <c r="DA19" s="139">
        <f t="shared" si="47"/>
        <v>21455</v>
      </c>
      <c r="DB19" s="139">
        <f t="shared" si="47"/>
        <v>343480</v>
      </c>
      <c r="DC19" s="139">
        <f t="shared" si="47"/>
        <v>0</v>
      </c>
      <c r="DD19" s="139">
        <f t="shared" si="47"/>
        <v>0</v>
      </c>
      <c r="DE19" s="139">
        <f t="shared" si="47"/>
        <v>2</v>
      </c>
      <c r="DF19" s="139">
        <f t="shared" si="47"/>
        <v>343478</v>
      </c>
      <c r="DG19" s="139">
        <f t="shared" si="47"/>
        <v>2417910</v>
      </c>
      <c r="DH19" s="139">
        <f t="shared" si="47"/>
        <v>6017</v>
      </c>
      <c r="DI19" s="139">
        <f t="shared" si="47"/>
        <v>140227</v>
      </c>
      <c r="DJ19" s="139">
        <f t="shared" si="47"/>
        <v>5594899</v>
      </c>
    </row>
    <row r="20" spans="1:114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6"/>
        <v>3903507</v>
      </c>
      <c r="E20" s="139">
        <f t="shared" si="7"/>
        <v>464162</v>
      </c>
      <c r="F20" s="139">
        <v>0</v>
      </c>
      <c r="G20" s="139">
        <v>113</v>
      </c>
      <c r="H20" s="139">
        <v>0</v>
      </c>
      <c r="I20" s="139">
        <v>382140</v>
      </c>
      <c r="J20" s="140" t="s">
        <v>199</v>
      </c>
      <c r="K20" s="139">
        <v>81909</v>
      </c>
      <c r="L20" s="139">
        <v>3439345</v>
      </c>
      <c r="M20" s="139">
        <f t="shared" si="8"/>
        <v>8085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40" t="s">
        <v>199</v>
      </c>
      <c r="T20" s="139">
        <v>0</v>
      </c>
      <c r="U20" s="139">
        <v>8085</v>
      </c>
      <c r="V20" s="139">
        <f t="shared" si="10"/>
        <v>3911592</v>
      </c>
      <c r="W20" s="139">
        <f t="shared" si="11"/>
        <v>464162</v>
      </c>
      <c r="X20" s="139">
        <f t="shared" si="12"/>
        <v>0</v>
      </c>
      <c r="Y20" s="139">
        <f t="shared" si="13"/>
        <v>113</v>
      </c>
      <c r="Z20" s="139">
        <f t="shared" si="14"/>
        <v>0</v>
      </c>
      <c r="AA20" s="139">
        <f t="shared" si="15"/>
        <v>382140</v>
      </c>
      <c r="AB20" s="140" t="s">
        <v>199</v>
      </c>
      <c r="AC20" s="139">
        <f t="shared" si="16"/>
        <v>81909</v>
      </c>
      <c r="AD20" s="139">
        <f t="shared" si="17"/>
        <v>3447430</v>
      </c>
      <c r="AE20" s="139">
        <f t="shared" si="18"/>
        <v>0</v>
      </c>
      <c r="AF20" s="139">
        <f t="shared" si="19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129247</v>
      </c>
      <c r="AM20" s="139">
        <f t="shared" si="20"/>
        <v>2573021</v>
      </c>
      <c r="AN20" s="139">
        <f t="shared" si="21"/>
        <v>1266174</v>
      </c>
      <c r="AO20" s="139">
        <v>304436</v>
      </c>
      <c r="AP20" s="139">
        <v>961738</v>
      </c>
      <c r="AQ20" s="139">
        <v>0</v>
      </c>
      <c r="AR20" s="139">
        <v>0</v>
      </c>
      <c r="AS20" s="139">
        <f t="shared" si="22"/>
        <v>19538</v>
      </c>
      <c r="AT20" s="139">
        <v>19538</v>
      </c>
      <c r="AU20" s="139">
        <v>0</v>
      </c>
      <c r="AV20" s="139">
        <v>0</v>
      </c>
      <c r="AW20" s="139">
        <v>15814</v>
      </c>
      <c r="AX20" s="139">
        <f t="shared" si="23"/>
        <v>1271495</v>
      </c>
      <c r="AY20" s="139">
        <v>1072181</v>
      </c>
      <c r="AZ20" s="139">
        <v>187375</v>
      </c>
      <c r="BA20" s="139">
        <v>38</v>
      </c>
      <c r="BB20" s="139">
        <v>11901</v>
      </c>
      <c r="BC20" s="139">
        <v>842989</v>
      </c>
      <c r="BD20" s="139">
        <v>0</v>
      </c>
      <c r="BE20" s="139">
        <v>358250</v>
      </c>
      <c r="BF20" s="139">
        <f t="shared" si="24"/>
        <v>2931271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0</v>
      </c>
      <c r="BP20" s="139">
        <f t="shared" si="28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29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0"/>
        <v>0</v>
      </c>
      <c r="CA20" s="139"/>
      <c r="CB20" s="139">
        <v>0</v>
      </c>
      <c r="CC20" s="139">
        <v>0</v>
      </c>
      <c r="CD20" s="139">
        <v>0</v>
      </c>
      <c r="CE20" s="139">
        <v>8085</v>
      </c>
      <c r="CF20" s="139">
        <v>0</v>
      </c>
      <c r="CG20" s="139">
        <v>0</v>
      </c>
      <c r="CH20" s="139">
        <f t="shared" si="31"/>
        <v>0</v>
      </c>
      <c r="CI20" s="139">
        <f t="shared" si="32"/>
        <v>0</v>
      </c>
      <c r="CJ20" s="139">
        <f t="shared" si="33"/>
        <v>0</v>
      </c>
      <c r="CK20" s="139">
        <f t="shared" si="34"/>
        <v>0</v>
      </c>
      <c r="CL20" s="139">
        <f t="shared" si="35"/>
        <v>0</v>
      </c>
      <c r="CM20" s="139">
        <f t="shared" si="36"/>
        <v>0</v>
      </c>
      <c r="CN20" s="139">
        <f t="shared" si="37"/>
        <v>0</v>
      </c>
      <c r="CO20" s="139">
        <f t="shared" si="38"/>
        <v>0</v>
      </c>
      <c r="CP20" s="139">
        <f t="shared" si="39"/>
        <v>129247</v>
      </c>
      <c r="CQ20" s="139">
        <f t="shared" si="40"/>
        <v>2573021</v>
      </c>
      <c r="CR20" s="139">
        <f t="shared" si="41"/>
        <v>1266174</v>
      </c>
      <c r="CS20" s="139">
        <f t="shared" si="42"/>
        <v>304436</v>
      </c>
      <c r="CT20" s="139">
        <f t="shared" si="43"/>
        <v>961738</v>
      </c>
      <c r="CU20" s="139">
        <f t="shared" si="44"/>
        <v>0</v>
      </c>
      <c r="CV20" s="139">
        <f t="shared" si="45"/>
        <v>0</v>
      </c>
      <c r="CW20" s="139">
        <f t="shared" si="46"/>
        <v>19538</v>
      </c>
      <c r="CX20" s="139">
        <f t="shared" si="47"/>
        <v>19538</v>
      </c>
      <c r="CY20" s="139">
        <f t="shared" si="47"/>
        <v>0</v>
      </c>
      <c r="CZ20" s="139">
        <f t="shared" si="47"/>
        <v>0</v>
      </c>
      <c r="DA20" s="139">
        <f t="shared" si="47"/>
        <v>15814</v>
      </c>
      <c r="DB20" s="139">
        <f t="shared" si="47"/>
        <v>1271495</v>
      </c>
      <c r="DC20" s="139">
        <f t="shared" si="47"/>
        <v>1072181</v>
      </c>
      <c r="DD20" s="139">
        <f t="shared" si="47"/>
        <v>187375</v>
      </c>
      <c r="DE20" s="139">
        <f t="shared" si="47"/>
        <v>38</v>
      </c>
      <c r="DF20" s="139">
        <f t="shared" si="47"/>
        <v>11901</v>
      </c>
      <c r="DG20" s="139">
        <f t="shared" si="47"/>
        <v>851074</v>
      </c>
      <c r="DH20" s="139">
        <f t="shared" si="47"/>
        <v>0</v>
      </c>
      <c r="DI20" s="139">
        <f t="shared" si="47"/>
        <v>358250</v>
      </c>
      <c r="DJ20" s="139">
        <f t="shared" si="47"/>
        <v>2931271</v>
      </c>
    </row>
    <row r="21" spans="1:114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6"/>
        <v>4256063</v>
      </c>
      <c r="E21" s="139">
        <f t="shared" si="7"/>
        <v>368646</v>
      </c>
      <c r="F21" s="139">
        <v>0</v>
      </c>
      <c r="G21" s="139">
        <v>0</v>
      </c>
      <c r="H21" s="139">
        <v>0</v>
      </c>
      <c r="I21" s="139">
        <v>231530</v>
      </c>
      <c r="J21" s="140" t="s">
        <v>199</v>
      </c>
      <c r="K21" s="139">
        <v>137116</v>
      </c>
      <c r="L21" s="139">
        <v>3887417</v>
      </c>
      <c r="M21" s="139">
        <f t="shared" si="8"/>
        <v>7953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40" t="s">
        <v>199</v>
      </c>
      <c r="T21" s="139">
        <v>0</v>
      </c>
      <c r="U21" s="139">
        <v>7953</v>
      </c>
      <c r="V21" s="139">
        <f t="shared" si="10"/>
        <v>4264016</v>
      </c>
      <c r="W21" s="139">
        <f t="shared" si="11"/>
        <v>368646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231530</v>
      </c>
      <c r="AB21" s="140" t="s">
        <v>199</v>
      </c>
      <c r="AC21" s="139">
        <f t="shared" si="16"/>
        <v>137116</v>
      </c>
      <c r="AD21" s="139">
        <f t="shared" si="17"/>
        <v>3895370</v>
      </c>
      <c r="AE21" s="139">
        <f t="shared" si="18"/>
        <v>0</v>
      </c>
      <c r="AF21" s="139">
        <f t="shared" si="19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127134</v>
      </c>
      <c r="AM21" s="139">
        <f t="shared" si="20"/>
        <v>3144694</v>
      </c>
      <c r="AN21" s="139">
        <f t="shared" si="21"/>
        <v>1339267</v>
      </c>
      <c r="AO21" s="139">
        <v>196429</v>
      </c>
      <c r="AP21" s="139">
        <v>1142838</v>
      </c>
      <c r="AQ21" s="139">
        <v>0</v>
      </c>
      <c r="AR21" s="139">
        <v>0</v>
      </c>
      <c r="AS21" s="139">
        <f t="shared" si="22"/>
        <v>711652</v>
      </c>
      <c r="AT21" s="139">
        <v>711652</v>
      </c>
      <c r="AU21" s="139">
        <v>0</v>
      </c>
      <c r="AV21" s="139">
        <v>0</v>
      </c>
      <c r="AW21" s="139">
        <v>25396</v>
      </c>
      <c r="AX21" s="139">
        <f t="shared" si="23"/>
        <v>1068366</v>
      </c>
      <c r="AY21" s="139">
        <v>847248</v>
      </c>
      <c r="AZ21" s="139">
        <v>221018</v>
      </c>
      <c r="BA21" s="139">
        <v>0</v>
      </c>
      <c r="BB21" s="139">
        <v>100</v>
      </c>
      <c r="BC21" s="139">
        <v>829206</v>
      </c>
      <c r="BD21" s="139">
        <v>13</v>
      </c>
      <c r="BE21" s="139">
        <v>155029</v>
      </c>
      <c r="BF21" s="139">
        <f t="shared" si="24"/>
        <v>3299723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0</v>
      </c>
      <c r="BP21" s="139">
        <f t="shared" si="28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29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0"/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7953</v>
      </c>
      <c r="CF21" s="139">
        <v>0</v>
      </c>
      <c r="CG21" s="139">
        <v>0</v>
      </c>
      <c r="CH21" s="139">
        <f t="shared" si="31"/>
        <v>0</v>
      </c>
      <c r="CI21" s="139">
        <f t="shared" si="32"/>
        <v>0</v>
      </c>
      <c r="CJ21" s="139">
        <f t="shared" si="33"/>
        <v>0</v>
      </c>
      <c r="CK21" s="139">
        <f t="shared" si="34"/>
        <v>0</v>
      </c>
      <c r="CL21" s="139">
        <f t="shared" si="35"/>
        <v>0</v>
      </c>
      <c r="CM21" s="139">
        <f t="shared" si="36"/>
        <v>0</v>
      </c>
      <c r="CN21" s="139">
        <f t="shared" si="37"/>
        <v>0</v>
      </c>
      <c r="CO21" s="139">
        <f t="shared" si="38"/>
        <v>0</v>
      </c>
      <c r="CP21" s="139">
        <f t="shared" si="39"/>
        <v>127134</v>
      </c>
      <c r="CQ21" s="139">
        <f t="shared" si="40"/>
        <v>3144694</v>
      </c>
      <c r="CR21" s="139">
        <f t="shared" si="41"/>
        <v>1339267</v>
      </c>
      <c r="CS21" s="139">
        <f t="shared" si="42"/>
        <v>196429</v>
      </c>
      <c r="CT21" s="139">
        <f t="shared" si="43"/>
        <v>1142838</v>
      </c>
      <c r="CU21" s="139">
        <f t="shared" si="44"/>
        <v>0</v>
      </c>
      <c r="CV21" s="139">
        <f t="shared" si="45"/>
        <v>0</v>
      </c>
      <c r="CW21" s="139">
        <f t="shared" si="46"/>
        <v>711652</v>
      </c>
      <c r="CX21" s="139">
        <f t="shared" si="47"/>
        <v>711652</v>
      </c>
      <c r="CY21" s="139">
        <f t="shared" si="47"/>
        <v>0</v>
      </c>
      <c r="CZ21" s="139">
        <f t="shared" si="47"/>
        <v>0</v>
      </c>
      <c r="DA21" s="139">
        <f t="shared" si="47"/>
        <v>25396</v>
      </c>
      <c r="DB21" s="139">
        <f t="shared" si="47"/>
        <v>1068366</v>
      </c>
      <c r="DC21" s="139">
        <f t="shared" si="47"/>
        <v>847248</v>
      </c>
      <c r="DD21" s="139">
        <f t="shared" si="47"/>
        <v>221018</v>
      </c>
      <c r="DE21" s="139">
        <f t="shared" si="47"/>
        <v>0</v>
      </c>
      <c r="DF21" s="139">
        <f t="shared" si="47"/>
        <v>100</v>
      </c>
      <c r="DG21" s="139">
        <f t="shared" si="47"/>
        <v>837159</v>
      </c>
      <c r="DH21" s="139">
        <f t="shared" si="47"/>
        <v>13</v>
      </c>
      <c r="DI21" s="139">
        <f t="shared" si="47"/>
        <v>155029</v>
      </c>
      <c r="DJ21" s="139">
        <f t="shared" si="47"/>
        <v>3299723</v>
      </c>
    </row>
    <row r="22" spans="1:114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6"/>
        <v>8529119</v>
      </c>
      <c r="E22" s="139">
        <f t="shared" si="7"/>
        <v>663526</v>
      </c>
      <c r="F22" s="139">
        <v>0</v>
      </c>
      <c r="G22" s="139">
        <v>430</v>
      </c>
      <c r="H22" s="139">
        <v>0</v>
      </c>
      <c r="I22" s="139">
        <v>366329</v>
      </c>
      <c r="J22" s="140" t="s">
        <v>199</v>
      </c>
      <c r="K22" s="139">
        <v>296767</v>
      </c>
      <c r="L22" s="139">
        <v>7865593</v>
      </c>
      <c r="M22" s="139">
        <f t="shared" si="8"/>
        <v>64202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40" t="s">
        <v>199</v>
      </c>
      <c r="T22" s="139">
        <v>0</v>
      </c>
      <c r="U22" s="139">
        <v>64202</v>
      </c>
      <c r="V22" s="139">
        <f t="shared" si="10"/>
        <v>8593321</v>
      </c>
      <c r="W22" s="139">
        <f t="shared" si="11"/>
        <v>663526</v>
      </c>
      <c r="X22" s="139">
        <f t="shared" si="12"/>
        <v>0</v>
      </c>
      <c r="Y22" s="139">
        <f t="shared" si="13"/>
        <v>430</v>
      </c>
      <c r="Z22" s="139">
        <f t="shared" si="14"/>
        <v>0</v>
      </c>
      <c r="AA22" s="139">
        <f t="shared" si="15"/>
        <v>366329</v>
      </c>
      <c r="AB22" s="140" t="s">
        <v>199</v>
      </c>
      <c r="AC22" s="139">
        <f t="shared" si="16"/>
        <v>296767</v>
      </c>
      <c r="AD22" s="139">
        <f t="shared" si="17"/>
        <v>7929795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216538</v>
      </c>
      <c r="AM22" s="139">
        <f t="shared" si="20"/>
        <v>6713801</v>
      </c>
      <c r="AN22" s="139">
        <f t="shared" si="21"/>
        <v>2692621</v>
      </c>
      <c r="AO22" s="139">
        <v>283212</v>
      </c>
      <c r="AP22" s="139">
        <v>2409409</v>
      </c>
      <c r="AQ22" s="139">
        <v>0</v>
      </c>
      <c r="AR22" s="139">
        <v>0</v>
      </c>
      <c r="AS22" s="139">
        <f t="shared" si="22"/>
        <v>1441031</v>
      </c>
      <c r="AT22" s="139">
        <v>1441031</v>
      </c>
      <c r="AU22" s="139">
        <v>0</v>
      </c>
      <c r="AV22" s="139">
        <v>0</v>
      </c>
      <c r="AW22" s="139">
        <v>0</v>
      </c>
      <c r="AX22" s="139">
        <f t="shared" si="23"/>
        <v>2580149</v>
      </c>
      <c r="AY22" s="139">
        <v>1890011</v>
      </c>
      <c r="AZ22" s="139">
        <v>616150</v>
      </c>
      <c r="BA22" s="139">
        <v>0</v>
      </c>
      <c r="BB22" s="139">
        <v>73988</v>
      </c>
      <c r="BC22" s="139">
        <v>1412331</v>
      </c>
      <c r="BD22" s="139">
        <v>0</v>
      </c>
      <c r="BE22" s="139">
        <v>186449</v>
      </c>
      <c r="BF22" s="139">
        <f t="shared" si="24"/>
        <v>6900250</v>
      </c>
      <c r="BG22" s="139">
        <f t="shared" si="25"/>
        <v>0</v>
      </c>
      <c r="BH22" s="139">
        <f t="shared" si="26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29506</v>
      </c>
      <c r="BP22" s="139">
        <f t="shared" si="28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29"/>
        <v>24901</v>
      </c>
      <c r="BV22" s="139">
        <v>24901</v>
      </c>
      <c r="BW22" s="139">
        <v>0</v>
      </c>
      <c r="BX22" s="139">
        <v>0</v>
      </c>
      <c r="BY22" s="139">
        <v>0</v>
      </c>
      <c r="BZ22" s="139">
        <f t="shared" si="30"/>
        <v>4605</v>
      </c>
      <c r="CA22" s="139">
        <v>0</v>
      </c>
      <c r="CB22" s="139">
        <v>4605</v>
      </c>
      <c r="CC22" s="139">
        <v>0</v>
      </c>
      <c r="CD22" s="139">
        <v>0</v>
      </c>
      <c r="CE22" s="139">
        <v>13546</v>
      </c>
      <c r="CF22" s="139">
        <v>0</v>
      </c>
      <c r="CG22" s="139">
        <v>21150</v>
      </c>
      <c r="CH22" s="139">
        <f t="shared" si="31"/>
        <v>50656</v>
      </c>
      <c r="CI22" s="139">
        <f t="shared" si="32"/>
        <v>0</v>
      </c>
      <c r="CJ22" s="139">
        <f t="shared" si="33"/>
        <v>0</v>
      </c>
      <c r="CK22" s="139">
        <f t="shared" si="34"/>
        <v>0</v>
      </c>
      <c r="CL22" s="139">
        <f t="shared" si="35"/>
        <v>0</v>
      </c>
      <c r="CM22" s="139">
        <f t="shared" si="36"/>
        <v>0</v>
      </c>
      <c r="CN22" s="139">
        <f t="shared" si="37"/>
        <v>0</v>
      </c>
      <c r="CO22" s="139">
        <f t="shared" si="38"/>
        <v>0</v>
      </c>
      <c r="CP22" s="139">
        <f t="shared" si="39"/>
        <v>216538</v>
      </c>
      <c r="CQ22" s="139">
        <f t="shared" si="40"/>
        <v>6743307</v>
      </c>
      <c r="CR22" s="139">
        <f t="shared" si="41"/>
        <v>2692621</v>
      </c>
      <c r="CS22" s="139">
        <f t="shared" si="42"/>
        <v>283212</v>
      </c>
      <c r="CT22" s="139">
        <f t="shared" si="43"/>
        <v>2409409</v>
      </c>
      <c r="CU22" s="139">
        <f t="shared" si="44"/>
        <v>0</v>
      </c>
      <c r="CV22" s="139">
        <f t="shared" si="45"/>
        <v>0</v>
      </c>
      <c r="CW22" s="139">
        <f t="shared" si="46"/>
        <v>1465932</v>
      </c>
      <c r="CX22" s="139">
        <f t="shared" si="47"/>
        <v>1465932</v>
      </c>
      <c r="CY22" s="139">
        <f t="shared" si="47"/>
        <v>0</v>
      </c>
      <c r="CZ22" s="139">
        <f t="shared" si="47"/>
        <v>0</v>
      </c>
      <c r="DA22" s="139">
        <f t="shared" si="47"/>
        <v>0</v>
      </c>
      <c r="DB22" s="139">
        <f t="shared" si="47"/>
        <v>2584754</v>
      </c>
      <c r="DC22" s="139">
        <f t="shared" si="47"/>
        <v>1890011</v>
      </c>
      <c r="DD22" s="139">
        <f t="shared" si="47"/>
        <v>620755</v>
      </c>
      <c r="DE22" s="139">
        <f t="shared" si="47"/>
        <v>0</v>
      </c>
      <c r="DF22" s="139">
        <f t="shared" si="47"/>
        <v>73988</v>
      </c>
      <c r="DG22" s="139">
        <f t="shared" si="47"/>
        <v>1425877</v>
      </c>
      <c r="DH22" s="139">
        <f t="shared" si="47"/>
        <v>0</v>
      </c>
      <c r="DI22" s="139">
        <f t="shared" si="47"/>
        <v>207599</v>
      </c>
      <c r="DJ22" s="139">
        <f t="shared" si="47"/>
        <v>6950906</v>
      </c>
    </row>
    <row r="23" spans="1:114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6"/>
        <v>3605318</v>
      </c>
      <c r="E23" s="139">
        <f t="shared" si="7"/>
        <v>439808</v>
      </c>
      <c r="F23" s="139">
        <v>0</v>
      </c>
      <c r="G23" s="139">
        <v>320</v>
      </c>
      <c r="H23" s="139">
        <v>0</v>
      </c>
      <c r="I23" s="139">
        <v>280337</v>
      </c>
      <c r="J23" s="140" t="s">
        <v>199</v>
      </c>
      <c r="K23" s="139">
        <v>159151</v>
      </c>
      <c r="L23" s="139">
        <v>3165510</v>
      </c>
      <c r="M23" s="139">
        <f t="shared" si="8"/>
        <v>8039</v>
      </c>
      <c r="N23" s="139">
        <f t="shared" si="9"/>
        <v>0</v>
      </c>
      <c r="O23" s="139">
        <v>0</v>
      </c>
      <c r="P23" s="139">
        <v>0</v>
      </c>
      <c r="Q23" s="139">
        <v>0</v>
      </c>
      <c r="R23" s="139">
        <v>0</v>
      </c>
      <c r="S23" s="140" t="s">
        <v>199</v>
      </c>
      <c r="T23" s="139">
        <v>0</v>
      </c>
      <c r="U23" s="139">
        <v>8039</v>
      </c>
      <c r="V23" s="139">
        <f t="shared" si="10"/>
        <v>3613357</v>
      </c>
      <c r="W23" s="139">
        <f t="shared" si="11"/>
        <v>439808</v>
      </c>
      <c r="X23" s="139">
        <f t="shared" si="12"/>
        <v>0</v>
      </c>
      <c r="Y23" s="139">
        <f t="shared" si="13"/>
        <v>320</v>
      </c>
      <c r="Z23" s="139">
        <f t="shared" si="14"/>
        <v>0</v>
      </c>
      <c r="AA23" s="139">
        <f t="shared" si="15"/>
        <v>280337</v>
      </c>
      <c r="AB23" s="140" t="s">
        <v>199</v>
      </c>
      <c r="AC23" s="139">
        <f t="shared" si="16"/>
        <v>159151</v>
      </c>
      <c r="AD23" s="139">
        <f t="shared" si="17"/>
        <v>3173549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128500</v>
      </c>
      <c r="AM23" s="139">
        <f t="shared" si="20"/>
        <v>2638697</v>
      </c>
      <c r="AN23" s="139">
        <f t="shared" si="21"/>
        <v>1191932</v>
      </c>
      <c r="AO23" s="139">
        <v>220556</v>
      </c>
      <c r="AP23" s="139">
        <v>971376</v>
      </c>
      <c r="AQ23" s="139">
        <v>0</v>
      </c>
      <c r="AR23" s="139">
        <v>0</v>
      </c>
      <c r="AS23" s="139">
        <f t="shared" si="22"/>
        <v>550098</v>
      </c>
      <c r="AT23" s="139">
        <v>550098</v>
      </c>
      <c r="AU23" s="139">
        <v>0</v>
      </c>
      <c r="AV23" s="139">
        <v>0</v>
      </c>
      <c r="AW23" s="139">
        <v>9360</v>
      </c>
      <c r="AX23" s="139">
        <f t="shared" si="23"/>
        <v>874577</v>
      </c>
      <c r="AY23" s="139">
        <v>874477</v>
      </c>
      <c r="AZ23" s="139">
        <v>0</v>
      </c>
      <c r="BA23" s="139">
        <v>0</v>
      </c>
      <c r="BB23" s="139">
        <v>100</v>
      </c>
      <c r="BC23" s="139">
        <v>838121</v>
      </c>
      <c r="BD23" s="139">
        <v>12730</v>
      </c>
      <c r="BE23" s="139">
        <v>0</v>
      </c>
      <c r="BF23" s="139">
        <f t="shared" si="24"/>
        <v>2638697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0</v>
      </c>
      <c r="BP23" s="139">
        <f t="shared" si="28"/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f t="shared" si="29"/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f t="shared" si="30"/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8039</v>
      </c>
      <c r="CF23" s="139">
        <v>0</v>
      </c>
      <c r="CG23" s="139">
        <v>0</v>
      </c>
      <c r="CH23" s="139">
        <f t="shared" si="31"/>
        <v>0</v>
      </c>
      <c r="CI23" s="139">
        <f t="shared" si="32"/>
        <v>0</v>
      </c>
      <c r="CJ23" s="139">
        <f t="shared" si="33"/>
        <v>0</v>
      </c>
      <c r="CK23" s="139">
        <f t="shared" si="34"/>
        <v>0</v>
      </c>
      <c r="CL23" s="139">
        <f t="shared" si="35"/>
        <v>0</v>
      </c>
      <c r="CM23" s="139">
        <f t="shared" si="36"/>
        <v>0</v>
      </c>
      <c r="CN23" s="139">
        <f t="shared" si="37"/>
        <v>0</v>
      </c>
      <c r="CO23" s="139">
        <f t="shared" si="38"/>
        <v>0</v>
      </c>
      <c r="CP23" s="139">
        <f t="shared" si="39"/>
        <v>128500</v>
      </c>
      <c r="CQ23" s="139">
        <f t="shared" si="40"/>
        <v>2638697</v>
      </c>
      <c r="CR23" s="139">
        <f t="shared" si="41"/>
        <v>1191932</v>
      </c>
      <c r="CS23" s="139">
        <f t="shared" si="42"/>
        <v>220556</v>
      </c>
      <c r="CT23" s="139">
        <f t="shared" si="43"/>
        <v>971376</v>
      </c>
      <c r="CU23" s="139">
        <f t="shared" si="44"/>
        <v>0</v>
      </c>
      <c r="CV23" s="139">
        <f t="shared" si="45"/>
        <v>0</v>
      </c>
      <c r="CW23" s="139">
        <f t="shared" si="46"/>
        <v>550098</v>
      </c>
      <c r="CX23" s="139">
        <f t="shared" si="47"/>
        <v>550098</v>
      </c>
      <c r="CY23" s="139">
        <f t="shared" si="47"/>
        <v>0</v>
      </c>
      <c r="CZ23" s="139">
        <f t="shared" si="47"/>
        <v>0</v>
      </c>
      <c r="DA23" s="139">
        <f t="shared" si="47"/>
        <v>9360</v>
      </c>
      <c r="DB23" s="139">
        <f t="shared" si="47"/>
        <v>874577</v>
      </c>
      <c r="DC23" s="139">
        <f t="shared" si="47"/>
        <v>874477</v>
      </c>
      <c r="DD23" s="139">
        <f t="shared" si="47"/>
        <v>0</v>
      </c>
      <c r="DE23" s="139">
        <f t="shared" si="47"/>
        <v>0</v>
      </c>
      <c r="DF23" s="139">
        <f t="shared" si="47"/>
        <v>100</v>
      </c>
      <c r="DG23" s="139">
        <f t="shared" si="47"/>
        <v>846160</v>
      </c>
      <c r="DH23" s="139">
        <f t="shared" si="47"/>
        <v>12730</v>
      </c>
      <c r="DI23" s="139">
        <f t="shared" si="47"/>
        <v>0</v>
      </c>
      <c r="DJ23" s="139">
        <f t="shared" si="47"/>
        <v>2638697</v>
      </c>
    </row>
    <row r="24" spans="1:114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6"/>
        <v>4339953</v>
      </c>
      <c r="E24" s="139">
        <f t="shared" si="7"/>
        <v>358873</v>
      </c>
      <c r="F24" s="139">
        <v>0</v>
      </c>
      <c r="G24" s="139">
        <v>20834</v>
      </c>
      <c r="H24" s="139">
        <v>0</v>
      </c>
      <c r="I24" s="139">
        <v>232810</v>
      </c>
      <c r="J24" s="140" t="s">
        <v>199</v>
      </c>
      <c r="K24" s="139">
        <v>105229</v>
      </c>
      <c r="L24" s="139">
        <v>3981080</v>
      </c>
      <c r="M24" s="139">
        <f t="shared" si="8"/>
        <v>9075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40" t="s">
        <v>199</v>
      </c>
      <c r="T24" s="139">
        <v>0</v>
      </c>
      <c r="U24" s="139">
        <v>9075</v>
      </c>
      <c r="V24" s="139">
        <f t="shared" si="10"/>
        <v>4349028</v>
      </c>
      <c r="W24" s="139">
        <f t="shared" si="11"/>
        <v>358873</v>
      </c>
      <c r="X24" s="139">
        <f t="shared" si="12"/>
        <v>0</v>
      </c>
      <c r="Y24" s="139">
        <f t="shared" si="13"/>
        <v>20834</v>
      </c>
      <c r="Z24" s="139">
        <f t="shared" si="14"/>
        <v>0</v>
      </c>
      <c r="AA24" s="139">
        <f t="shared" si="15"/>
        <v>232810</v>
      </c>
      <c r="AB24" s="140" t="s">
        <v>199</v>
      </c>
      <c r="AC24" s="139">
        <f t="shared" si="16"/>
        <v>105229</v>
      </c>
      <c r="AD24" s="139">
        <f t="shared" si="17"/>
        <v>3990155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145073</v>
      </c>
      <c r="AM24" s="139">
        <f t="shared" si="20"/>
        <v>2227071</v>
      </c>
      <c r="AN24" s="139">
        <f t="shared" si="21"/>
        <v>1420115</v>
      </c>
      <c r="AO24" s="139">
        <v>159004</v>
      </c>
      <c r="AP24" s="139">
        <v>1261111</v>
      </c>
      <c r="AQ24" s="139">
        <v>0</v>
      </c>
      <c r="AR24" s="139">
        <v>0</v>
      </c>
      <c r="AS24" s="139">
        <f t="shared" si="22"/>
        <v>0</v>
      </c>
      <c r="AT24" s="139">
        <v>0</v>
      </c>
      <c r="AU24" s="139">
        <v>0</v>
      </c>
      <c r="AV24" s="139">
        <v>0</v>
      </c>
      <c r="AW24" s="139">
        <v>8348</v>
      </c>
      <c r="AX24" s="139">
        <f t="shared" si="23"/>
        <v>798608</v>
      </c>
      <c r="AY24" s="139">
        <v>558508</v>
      </c>
      <c r="AZ24" s="139">
        <v>162399</v>
      </c>
      <c r="BA24" s="139">
        <v>7173</v>
      </c>
      <c r="BB24" s="139">
        <v>70528</v>
      </c>
      <c r="BC24" s="139">
        <v>946209</v>
      </c>
      <c r="BD24" s="139">
        <v>0</v>
      </c>
      <c r="BE24" s="139">
        <v>1021600</v>
      </c>
      <c r="BF24" s="139">
        <f t="shared" si="24"/>
        <v>3248671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f t="shared" si="27"/>
        <v>0</v>
      </c>
      <c r="BP24" s="139">
        <f t="shared" si="28"/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f t="shared" si="29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0"/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9075</v>
      </c>
      <c r="CF24" s="139">
        <v>0</v>
      </c>
      <c r="CG24" s="139">
        <v>0</v>
      </c>
      <c r="CH24" s="139">
        <f t="shared" si="31"/>
        <v>0</v>
      </c>
      <c r="CI24" s="139">
        <f t="shared" si="32"/>
        <v>0</v>
      </c>
      <c r="CJ24" s="139">
        <f aca="true" t="shared" si="48" ref="CJ24:CW24">SUM(AF24,+BH24)</f>
        <v>0</v>
      </c>
      <c r="CK24" s="139">
        <f t="shared" si="48"/>
        <v>0</v>
      </c>
      <c r="CL24" s="139">
        <f t="shared" si="48"/>
        <v>0</v>
      </c>
      <c r="CM24" s="139">
        <f t="shared" si="48"/>
        <v>0</v>
      </c>
      <c r="CN24" s="139">
        <f t="shared" si="48"/>
        <v>0</v>
      </c>
      <c r="CO24" s="139">
        <f t="shared" si="48"/>
        <v>0</v>
      </c>
      <c r="CP24" s="139">
        <f t="shared" si="48"/>
        <v>145073</v>
      </c>
      <c r="CQ24" s="139">
        <f t="shared" si="48"/>
        <v>2227071</v>
      </c>
      <c r="CR24" s="139">
        <f t="shared" si="48"/>
        <v>1420115</v>
      </c>
      <c r="CS24" s="139">
        <f t="shared" si="48"/>
        <v>159004</v>
      </c>
      <c r="CT24" s="139">
        <f t="shared" si="48"/>
        <v>1261111</v>
      </c>
      <c r="CU24" s="139">
        <f t="shared" si="48"/>
        <v>0</v>
      </c>
      <c r="CV24" s="139">
        <f t="shared" si="48"/>
        <v>0</v>
      </c>
      <c r="CW24" s="139">
        <f t="shared" si="48"/>
        <v>0</v>
      </c>
      <c r="CX24" s="139">
        <f aca="true" t="shared" si="49" ref="CX24:DJ43">SUM(AT24,+BV24)</f>
        <v>0</v>
      </c>
      <c r="CY24" s="139">
        <f t="shared" si="49"/>
        <v>0</v>
      </c>
      <c r="CZ24" s="139">
        <f t="shared" si="49"/>
        <v>0</v>
      </c>
      <c r="DA24" s="139">
        <f t="shared" si="49"/>
        <v>8348</v>
      </c>
      <c r="DB24" s="139">
        <f t="shared" si="49"/>
        <v>798608</v>
      </c>
      <c r="DC24" s="139">
        <f t="shared" si="49"/>
        <v>558508</v>
      </c>
      <c r="DD24" s="139">
        <f t="shared" si="49"/>
        <v>162399</v>
      </c>
      <c r="DE24" s="139">
        <f t="shared" si="49"/>
        <v>7173</v>
      </c>
      <c r="DF24" s="139">
        <f t="shared" si="49"/>
        <v>70528</v>
      </c>
      <c r="DG24" s="139">
        <f t="shared" si="49"/>
        <v>955284</v>
      </c>
      <c r="DH24" s="139">
        <f t="shared" si="49"/>
        <v>0</v>
      </c>
      <c r="DI24" s="139">
        <f t="shared" si="49"/>
        <v>1021600</v>
      </c>
      <c r="DJ24" s="139">
        <f t="shared" si="49"/>
        <v>3248671</v>
      </c>
    </row>
    <row r="25" spans="1:114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6"/>
        <v>2510277</v>
      </c>
      <c r="E25" s="139">
        <f t="shared" si="7"/>
        <v>198047</v>
      </c>
      <c r="F25" s="139">
        <v>0</v>
      </c>
      <c r="G25" s="139">
        <v>0</v>
      </c>
      <c r="H25" s="139">
        <v>0</v>
      </c>
      <c r="I25" s="139">
        <v>165544</v>
      </c>
      <c r="J25" s="140" t="s">
        <v>199</v>
      </c>
      <c r="K25" s="139">
        <v>32503</v>
      </c>
      <c r="L25" s="139">
        <v>2312230</v>
      </c>
      <c r="M25" s="139">
        <f t="shared" si="8"/>
        <v>6003</v>
      </c>
      <c r="N25" s="139">
        <f t="shared" si="9"/>
        <v>0</v>
      </c>
      <c r="O25" s="139">
        <v>0</v>
      </c>
      <c r="P25" s="139">
        <v>0</v>
      </c>
      <c r="Q25" s="139">
        <v>0</v>
      </c>
      <c r="R25" s="139">
        <v>0</v>
      </c>
      <c r="S25" s="140" t="s">
        <v>199</v>
      </c>
      <c r="T25" s="139">
        <v>0</v>
      </c>
      <c r="U25" s="139">
        <v>6003</v>
      </c>
      <c r="V25" s="139">
        <f t="shared" si="10"/>
        <v>2516280</v>
      </c>
      <c r="W25" s="139">
        <f t="shared" si="11"/>
        <v>198047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165544</v>
      </c>
      <c r="AB25" s="140" t="s">
        <v>199</v>
      </c>
      <c r="AC25" s="139">
        <f t="shared" si="16"/>
        <v>32503</v>
      </c>
      <c r="AD25" s="139">
        <f t="shared" si="17"/>
        <v>2318233</v>
      </c>
      <c r="AE25" s="139">
        <f t="shared" si="18"/>
        <v>0</v>
      </c>
      <c r="AF25" s="139">
        <f t="shared" si="19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95952</v>
      </c>
      <c r="AM25" s="139">
        <f t="shared" si="20"/>
        <v>1788107</v>
      </c>
      <c r="AN25" s="139">
        <f t="shared" si="21"/>
        <v>899961</v>
      </c>
      <c r="AO25" s="139">
        <v>325923</v>
      </c>
      <c r="AP25" s="139">
        <v>574038</v>
      </c>
      <c r="AQ25" s="139">
        <v>0</v>
      </c>
      <c r="AR25" s="139">
        <v>0</v>
      </c>
      <c r="AS25" s="139">
        <f t="shared" si="22"/>
        <v>707764</v>
      </c>
      <c r="AT25" s="139">
        <v>707764</v>
      </c>
      <c r="AU25" s="139">
        <v>0</v>
      </c>
      <c r="AV25" s="139">
        <v>0</v>
      </c>
      <c r="AW25" s="139">
        <v>951</v>
      </c>
      <c r="AX25" s="139">
        <f t="shared" si="23"/>
        <v>178558</v>
      </c>
      <c r="AY25" s="139">
        <v>172355</v>
      </c>
      <c r="AZ25" s="139">
        <v>6103</v>
      </c>
      <c r="BA25" s="139">
        <v>0</v>
      </c>
      <c r="BB25" s="139">
        <v>100</v>
      </c>
      <c r="BC25" s="139">
        <v>625833</v>
      </c>
      <c r="BD25" s="139">
        <v>873</v>
      </c>
      <c r="BE25" s="139">
        <v>385</v>
      </c>
      <c r="BF25" s="139">
        <f t="shared" si="24"/>
        <v>1788492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7"/>
        <v>0</v>
      </c>
      <c r="BP25" s="139">
        <f t="shared" si="28"/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6003</v>
      </c>
      <c r="CF25" s="139">
        <v>0</v>
      </c>
      <c r="CG25" s="139">
        <v>0</v>
      </c>
      <c r="CH25" s="139">
        <f t="shared" si="31"/>
        <v>0</v>
      </c>
      <c r="CI25" s="139">
        <f aca="true" t="shared" si="50" ref="CI25:CW41">SUM(AE25,+BG25)</f>
        <v>0</v>
      </c>
      <c r="CJ25" s="139">
        <f t="shared" si="50"/>
        <v>0</v>
      </c>
      <c r="CK25" s="139">
        <f t="shared" si="50"/>
        <v>0</v>
      </c>
      <c r="CL25" s="139">
        <f t="shared" si="50"/>
        <v>0</v>
      </c>
      <c r="CM25" s="139">
        <f t="shared" si="50"/>
        <v>0</v>
      </c>
      <c r="CN25" s="139">
        <f t="shared" si="50"/>
        <v>0</v>
      </c>
      <c r="CO25" s="139">
        <f t="shared" si="50"/>
        <v>0</v>
      </c>
      <c r="CP25" s="139">
        <f t="shared" si="50"/>
        <v>95952</v>
      </c>
      <c r="CQ25" s="139">
        <f t="shared" si="50"/>
        <v>1788107</v>
      </c>
      <c r="CR25" s="139">
        <f t="shared" si="50"/>
        <v>899961</v>
      </c>
      <c r="CS25" s="139">
        <f t="shared" si="50"/>
        <v>325923</v>
      </c>
      <c r="CT25" s="139">
        <f t="shared" si="50"/>
        <v>574038</v>
      </c>
      <c r="CU25" s="139">
        <f t="shared" si="50"/>
        <v>0</v>
      </c>
      <c r="CV25" s="139">
        <f t="shared" si="50"/>
        <v>0</v>
      </c>
      <c r="CW25" s="139">
        <f t="shared" si="50"/>
        <v>707764</v>
      </c>
      <c r="CX25" s="139">
        <f t="shared" si="49"/>
        <v>707764</v>
      </c>
      <c r="CY25" s="139">
        <f t="shared" si="49"/>
        <v>0</v>
      </c>
      <c r="CZ25" s="139">
        <f t="shared" si="49"/>
        <v>0</v>
      </c>
      <c r="DA25" s="139">
        <f t="shared" si="49"/>
        <v>951</v>
      </c>
      <c r="DB25" s="139">
        <f t="shared" si="49"/>
        <v>178558</v>
      </c>
      <c r="DC25" s="139">
        <f t="shared" si="49"/>
        <v>172355</v>
      </c>
      <c r="DD25" s="139">
        <f t="shared" si="49"/>
        <v>6103</v>
      </c>
      <c r="DE25" s="139">
        <f t="shared" si="49"/>
        <v>0</v>
      </c>
      <c r="DF25" s="139">
        <f t="shared" si="49"/>
        <v>100</v>
      </c>
      <c r="DG25" s="139">
        <f t="shared" si="49"/>
        <v>631836</v>
      </c>
      <c r="DH25" s="139">
        <f t="shared" si="49"/>
        <v>873</v>
      </c>
      <c r="DI25" s="139">
        <f t="shared" si="49"/>
        <v>385</v>
      </c>
      <c r="DJ25" s="139">
        <f t="shared" si="49"/>
        <v>1788492</v>
      </c>
    </row>
    <row r="26" spans="1:114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6"/>
        <v>8885487</v>
      </c>
      <c r="E26" s="139">
        <f t="shared" si="7"/>
        <v>669171</v>
      </c>
      <c r="F26" s="139">
        <v>0</v>
      </c>
      <c r="G26" s="139">
        <v>0</v>
      </c>
      <c r="H26" s="139">
        <v>0</v>
      </c>
      <c r="I26" s="139">
        <v>398643</v>
      </c>
      <c r="J26" s="140" t="s">
        <v>199</v>
      </c>
      <c r="K26" s="139">
        <v>270528</v>
      </c>
      <c r="L26" s="139">
        <v>8216316</v>
      </c>
      <c r="M26" s="139">
        <f t="shared" si="8"/>
        <v>22858</v>
      </c>
      <c r="N26" s="139">
        <f t="shared" si="9"/>
        <v>0</v>
      </c>
      <c r="O26" s="139">
        <v>0</v>
      </c>
      <c r="P26" s="139">
        <v>0</v>
      </c>
      <c r="Q26" s="139">
        <v>0</v>
      </c>
      <c r="R26" s="139">
        <v>0</v>
      </c>
      <c r="S26" s="140" t="s">
        <v>199</v>
      </c>
      <c r="T26" s="139">
        <v>0</v>
      </c>
      <c r="U26" s="139">
        <v>22858</v>
      </c>
      <c r="V26" s="139">
        <f t="shared" si="10"/>
        <v>8908345</v>
      </c>
      <c r="W26" s="139">
        <f t="shared" si="11"/>
        <v>669171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398643</v>
      </c>
      <c r="AB26" s="140" t="s">
        <v>199</v>
      </c>
      <c r="AC26" s="139">
        <f t="shared" si="16"/>
        <v>270528</v>
      </c>
      <c r="AD26" s="139">
        <f t="shared" si="17"/>
        <v>8239174</v>
      </c>
      <c r="AE26" s="139">
        <f t="shared" si="18"/>
        <v>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231496</v>
      </c>
      <c r="AM26" s="139">
        <f t="shared" si="20"/>
        <v>4444954</v>
      </c>
      <c r="AN26" s="139">
        <f t="shared" si="21"/>
        <v>2073114</v>
      </c>
      <c r="AO26" s="139">
        <v>270476</v>
      </c>
      <c r="AP26" s="139">
        <v>1802638</v>
      </c>
      <c r="AQ26" s="139">
        <v>0</v>
      </c>
      <c r="AR26" s="139">
        <v>0</v>
      </c>
      <c r="AS26" s="139">
        <f t="shared" si="22"/>
        <v>2106128</v>
      </c>
      <c r="AT26" s="139">
        <v>2106128</v>
      </c>
      <c r="AU26" s="139">
        <v>0</v>
      </c>
      <c r="AV26" s="139">
        <v>0</v>
      </c>
      <c r="AW26" s="139">
        <v>0</v>
      </c>
      <c r="AX26" s="139">
        <f t="shared" si="23"/>
        <v>265712</v>
      </c>
      <c r="AY26" s="139">
        <v>265606</v>
      </c>
      <c r="AZ26" s="139">
        <v>6</v>
      </c>
      <c r="BA26" s="139">
        <v>0</v>
      </c>
      <c r="BB26" s="139">
        <v>100</v>
      </c>
      <c r="BC26" s="139">
        <v>1509889</v>
      </c>
      <c r="BD26" s="139">
        <v>0</v>
      </c>
      <c r="BE26" s="139">
        <v>2699148</v>
      </c>
      <c r="BF26" s="139">
        <f t="shared" si="24"/>
        <v>7144102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8376</v>
      </c>
      <c r="BP26" s="139">
        <f t="shared" si="28"/>
        <v>4155</v>
      </c>
      <c r="BQ26" s="139">
        <v>0</v>
      </c>
      <c r="BR26" s="139">
        <v>4155</v>
      </c>
      <c r="BS26" s="139">
        <v>0</v>
      </c>
      <c r="BT26" s="139">
        <v>0</v>
      </c>
      <c r="BU26" s="139">
        <f t="shared" si="29"/>
        <v>4221</v>
      </c>
      <c r="BV26" s="139">
        <v>4221</v>
      </c>
      <c r="BW26" s="139">
        <v>0</v>
      </c>
      <c r="BX26" s="139">
        <v>0</v>
      </c>
      <c r="BY26" s="139">
        <v>0</v>
      </c>
      <c r="BZ26" s="139">
        <f t="shared" si="30"/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14482</v>
      </c>
      <c r="CF26" s="139">
        <v>0</v>
      </c>
      <c r="CG26" s="139">
        <v>0</v>
      </c>
      <c r="CH26" s="139">
        <f t="shared" si="31"/>
        <v>8376</v>
      </c>
      <c r="CI26" s="139">
        <f t="shared" si="50"/>
        <v>0</v>
      </c>
      <c r="CJ26" s="139">
        <f t="shared" si="50"/>
        <v>0</v>
      </c>
      <c r="CK26" s="139">
        <f t="shared" si="50"/>
        <v>0</v>
      </c>
      <c r="CL26" s="139">
        <f t="shared" si="50"/>
        <v>0</v>
      </c>
      <c r="CM26" s="139">
        <f t="shared" si="50"/>
        <v>0</v>
      </c>
      <c r="CN26" s="139">
        <f t="shared" si="50"/>
        <v>0</v>
      </c>
      <c r="CO26" s="139">
        <f t="shared" si="50"/>
        <v>0</v>
      </c>
      <c r="CP26" s="139">
        <f t="shared" si="50"/>
        <v>231496</v>
      </c>
      <c r="CQ26" s="139">
        <f t="shared" si="50"/>
        <v>4453330</v>
      </c>
      <c r="CR26" s="139">
        <f t="shared" si="50"/>
        <v>2077269</v>
      </c>
      <c r="CS26" s="139">
        <f t="shared" si="50"/>
        <v>270476</v>
      </c>
      <c r="CT26" s="139">
        <f t="shared" si="50"/>
        <v>1806793</v>
      </c>
      <c r="CU26" s="139">
        <f t="shared" si="50"/>
        <v>0</v>
      </c>
      <c r="CV26" s="139">
        <f t="shared" si="50"/>
        <v>0</v>
      </c>
      <c r="CW26" s="139">
        <f t="shared" si="50"/>
        <v>2110349</v>
      </c>
      <c r="CX26" s="139">
        <f t="shared" si="49"/>
        <v>2110349</v>
      </c>
      <c r="CY26" s="139">
        <f t="shared" si="49"/>
        <v>0</v>
      </c>
      <c r="CZ26" s="139">
        <f t="shared" si="49"/>
        <v>0</v>
      </c>
      <c r="DA26" s="139">
        <f t="shared" si="49"/>
        <v>0</v>
      </c>
      <c r="DB26" s="139">
        <f t="shared" si="49"/>
        <v>265712</v>
      </c>
      <c r="DC26" s="139">
        <f t="shared" si="49"/>
        <v>265606</v>
      </c>
      <c r="DD26" s="139">
        <f t="shared" si="49"/>
        <v>6</v>
      </c>
      <c r="DE26" s="139">
        <f t="shared" si="49"/>
        <v>0</v>
      </c>
      <c r="DF26" s="139">
        <f t="shared" si="49"/>
        <v>100</v>
      </c>
      <c r="DG26" s="139">
        <f t="shared" si="49"/>
        <v>1524371</v>
      </c>
      <c r="DH26" s="139">
        <f t="shared" si="49"/>
        <v>0</v>
      </c>
      <c r="DI26" s="139">
        <f t="shared" si="49"/>
        <v>2699148</v>
      </c>
      <c r="DJ26" s="139">
        <f t="shared" si="49"/>
        <v>7152478</v>
      </c>
    </row>
    <row r="27" spans="1:114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6"/>
        <v>9657487</v>
      </c>
      <c r="E27" s="139">
        <f t="shared" si="7"/>
        <v>769309</v>
      </c>
      <c r="F27" s="139">
        <v>0</v>
      </c>
      <c r="G27" s="139">
        <v>1581</v>
      </c>
      <c r="H27" s="139">
        <v>0</v>
      </c>
      <c r="I27" s="139">
        <v>387695</v>
      </c>
      <c r="J27" s="140" t="s">
        <v>199</v>
      </c>
      <c r="K27" s="139">
        <v>380033</v>
      </c>
      <c r="L27" s="139">
        <v>8888178</v>
      </c>
      <c r="M27" s="139">
        <f t="shared" si="8"/>
        <v>33950</v>
      </c>
      <c r="N27" s="139">
        <f t="shared" si="9"/>
        <v>0</v>
      </c>
      <c r="O27" s="139">
        <v>0</v>
      </c>
      <c r="P27" s="139">
        <v>0</v>
      </c>
      <c r="Q27" s="139">
        <v>0</v>
      </c>
      <c r="R27" s="139">
        <v>0</v>
      </c>
      <c r="S27" s="140" t="s">
        <v>199</v>
      </c>
      <c r="T27" s="139">
        <v>0</v>
      </c>
      <c r="U27" s="139">
        <v>33950</v>
      </c>
      <c r="V27" s="139">
        <f t="shared" si="10"/>
        <v>9691437</v>
      </c>
      <c r="W27" s="139">
        <f t="shared" si="11"/>
        <v>769309</v>
      </c>
      <c r="X27" s="139">
        <f t="shared" si="12"/>
        <v>0</v>
      </c>
      <c r="Y27" s="139">
        <f t="shared" si="13"/>
        <v>1581</v>
      </c>
      <c r="Z27" s="139">
        <f t="shared" si="14"/>
        <v>0</v>
      </c>
      <c r="AA27" s="139">
        <f t="shared" si="15"/>
        <v>387695</v>
      </c>
      <c r="AB27" s="140" t="s">
        <v>199</v>
      </c>
      <c r="AC27" s="139">
        <f t="shared" si="16"/>
        <v>380033</v>
      </c>
      <c r="AD27" s="139">
        <f t="shared" si="17"/>
        <v>8922128</v>
      </c>
      <c r="AE27" s="139">
        <f t="shared" si="18"/>
        <v>0</v>
      </c>
      <c r="AF27" s="139">
        <f t="shared" si="19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272897</v>
      </c>
      <c r="AM27" s="139">
        <f t="shared" si="20"/>
        <v>7178429</v>
      </c>
      <c r="AN27" s="139">
        <f t="shared" si="21"/>
        <v>2606720</v>
      </c>
      <c r="AO27" s="139">
        <v>383563</v>
      </c>
      <c r="AP27" s="139">
        <v>2223157</v>
      </c>
      <c r="AQ27" s="139">
        <v>0</v>
      </c>
      <c r="AR27" s="139">
        <v>0</v>
      </c>
      <c r="AS27" s="139">
        <f t="shared" si="22"/>
        <v>1510340</v>
      </c>
      <c r="AT27" s="139">
        <v>1510340</v>
      </c>
      <c r="AU27" s="139">
        <v>0</v>
      </c>
      <c r="AV27" s="139">
        <v>0</v>
      </c>
      <c r="AW27" s="139">
        <v>29347</v>
      </c>
      <c r="AX27" s="139">
        <f t="shared" si="23"/>
        <v>3029187</v>
      </c>
      <c r="AY27" s="139">
        <v>1997949</v>
      </c>
      <c r="AZ27" s="139">
        <v>729797</v>
      </c>
      <c r="BA27" s="139">
        <v>0</v>
      </c>
      <c r="BB27" s="139">
        <v>301441</v>
      </c>
      <c r="BC27" s="139">
        <v>1779921</v>
      </c>
      <c r="BD27" s="139">
        <v>2835</v>
      </c>
      <c r="BE27" s="139">
        <v>426240</v>
      </c>
      <c r="BF27" s="139">
        <f t="shared" si="24"/>
        <v>7604669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16878</v>
      </c>
      <c r="BP27" s="139">
        <f t="shared" si="28"/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f t="shared" si="29"/>
        <v>16878</v>
      </c>
      <c r="BV27" s="139">
        <v>16878</v>
      </c>
      <c r="BW27" s="139">
        <v>0</v>
      </c>
      <c r="BX27" s="139">
        <v>0</v>
      </c>
      <c r="BY27" s="139">
        <v>0</v>
      </c>
      <c r="BZ27" s="139">
        <f t="shared" si="30"/>
        <v>0</v>
      </c>
      <c r="CA27" s="139">
        <v>0</v>
      </c>
      <c r="CB27" s="139">
        <v>0</v>
      </c>
      <c r="CC27" s="139">
        <v>0</v>
      </c>
      <c r="CD27" s="139">
        <v>0</v>
      </c>
      <c r="CE27" s="139">
        <v>17072</v>
      </c>
      <c r="CF27" s="139">
        <v>0</v>
      </c>
      <c r="CG27" s="139">
        <v>0</v>
      </c>
      <c r="CH27" s="139">
        <f t="shared" si="31"/>
        <v>16878</v>
      </c>
      <c r="CI27" s="139">
        <f t="shared" si="50"/>
        <v>0</v>
      </c>
      <c r="CJ27" s="139">
        <f t="shared" si="50"/>
        <v>0</v>
      </c>
      <c r="CK27" s="139">
        <f t="shared" si="50"/>
        <v>0</v>
      </c>
      <c r="CL27" s="139">
        <f t="shared" si="50"/>
        <v>0</v>
      </c>
      <c r="CM27" s="139">
        <f t="shared" si="50"/>
        <v>0</v>
      </c>
      <c r="CN27" s="139">
        <f t="shared" si="50"/>
        <v>0</v>
      </c>
      <c r="CO27" s="139">
        <f t="shared" si="50"/>
        <v>0</v>
      </c>
      <c r="CP27" s="139">
        <f t="shared" si="50"/>
        <v>272897</v>
      </c>
      <c r="CQ27" s="139">
        <f t="shared" si="50"/>
        <v>7195307</v>
      </c>
      <c r="CR27" s="139">
        <f t="shared" si="50"/>
        <v>2606720</v>
      </c>
      <c r="CS27" s="139">
        <f t="shared" si="50"/>
        <v>383563</v>
      </c>
      <c r="CT27" s="139">
        <f t="shared" si="50"/>
        <v>2223157</v>
      </c>
      <c r="CU27" s="139">
        <f t="shared" si="50"/>
        <v>0</v>
      </c>
      <c r="CV27" s="139">
        <f t="shared" si="50"/>
        <v>0</v>
      </c>
      <c r="CW27" s="139">
        <f t="shared" si="50"/>
        <v>1527218</v>
      </c>
      <c r="CX27" s="139">
        <f t="shared" si="49"/>
        <v>1527218</v>
      </c>
      <c r="CY27" s="139">
        <f t="shared" si="49"/>
        <v>0</v>
      </c>
      <c r="CZ27" s="139">
        <f t="shared" si="49"/>
        <v>0</v>
      </c>
      <c r="DA27" s="139">
        <f t="shared" si="49"/>
        <v>29347</v>
      </c>
      <c r="DB27" s="139">
        <f t="shared" si="49"/>
        <v>3029187</v>
      </c>
      <c r="DC27" s="139">
        <f t="shared" si="49"/>
        <v>1997949</v>
      </c>
      <c r="DD27" s="139">
        <f t="shared" si="49"/>
        <v>729797</v>
      </c>
      <c r="DE27" s="139">
        <f t="shared" si="49"/>
        <v>0</v>
      </c>
      <c r="DF27" s="139">
        <f t="shared" si="49"/>
        <v>301441</v>
      </c>
      <c r="DG27" s="139">
        <f t="shared" si="49"/>
        <v>1796993</v>
      </c>
      <c r="DH27" s="139">
        <f t="shared" si="49"/>
        <v>2835</v>
      </c>
      <c r="DI27" s="139">
        <f t="shared" si="49"/>
        <v>426240</v>
      </c>
      <c r="DJ27" s="139">
        <f t="shared" si="49"/>
        <v>7621547</v>
      </c>
    </row>
    <row r="28" spans="1:114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6"/>
        <v>6946583</v>
      </c>
      <c r="E28" s="139">
        <f t="shared" si="7"/>
        <v>170380</v>
      </c>
      <c r="F28" s="139">
        <v>0</v>
      </c>
      <c r="G28" s="139">
        <v>6578</v>
      </c>
      <c r="H28" s="139">
        <v>0</v>
      </c>
      <c r="I28" s="139">
        <v>5780</v>
      </c>
      <c r="J28" s="140" t="s">
        <v>199</v>
      </c>
      <c r="K28" s="139">
        <v>158022</v>
      </c>
      <c r="L28" s="139">
        <v>6776203</v>
      </c>
      <c r="M28" s="139">
        <f t="shared" si="8"/>
        <v>62688</v>
      </c>
      <c r="N28" s="139">
        <f t="shared" si="9"/>
        <v>28439</v>
      </c>
      <c r="O28" s="139">
        <v>0</v>
      </c>
      <c r="P28" s="139">
        <v>0</v>
      </c>
      <c r="Q28" s="139">
        <v>0</v>
      </c>
      <c r="R28" s="139">
        <v>0</v>
      </c>
      <c r="S28" s="140" t="s">
        <v>199</v>
      </c>
      <c r="T28" s="139">
        <v>28439</v>
      </c>
      <c r="U28" s="139">
        <v>34249</v>
      </c>
      <c r="V28" s="139">
        <f t="shared" si="10"/>
        <v>7009271</v>
      </c>
      <c r="W28" s="139">
        <f t="shared" si="11"/>
        <v>198819</v>
      </c>
      <c r="X28" s="139">
        <f t="shared" si="12"/>
        <v>0</v>
      </c>
      <c r="Y28" s="139">
        <f t="shared" si="13"/>
        <v>6578</v>
      </c>
      <c r="Z28" s="139">
        <f t="shared" si="14"/>
        <v>0</v>
      </c>
      <c r="AA28" s="139">
        <f t="shared" si="15"/>
        <v>5780</v>
      </c>
      <c r="AB28" s="140" t="s">
        <v>199</v>
      </c>
      <c r="AC28" s="139">
        <f t="shared" si="16"/>
        <v>186461</v>
      </c>
      <c r="AD28" s="139">
        <f t="shared" si="17"/>
        <v>6810452</v>
      </c>
      <c r="AE28" s="139">
        <f t="shared" si="18"/>
        <v>0</v>
      </c>
      <c r="AF28" s="139">
        <f t="shared" si="19"/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297980</v>
      </c>
      <c r="AM28" s="139">
        <f t="shared" si="20"/>
        <v>4431628</v>
      </c>
      <c r="AN28" s="139">
        <f t="shared" si="21"/>
        <v>1889793</v>
      </c>
      <c r="AO28" s="139">
        <v>285758</v>
      </c>
      <c r="AP28" s="139">
        <v>1604035</v>
      </c>
      <c r="AQ28" s="139">
        <v>0</v>
      </c>
      <c r="AR28" s="139">
        <v>0</v>
      </c>
      <c r="AS28" s="139">
        <f t="shared" si="22"/>
        <v>1336328</v>
      </c>
      <c r="AT28" s="139">
        <v>1336328</v>
      </c>
      <c r="AU28" s="139">
        <v>0</v>
      </c>
      <c r="AV28" s="139">
        <v>0</v>
      </c>
      <c r="AW28" s="139">
        <v>10596</v>
      </c>
      <c r="AX28" s="139">
        <f t="shared" si="23"/>
        <v>1194911</v>
      </c>
      <c r="AY28" s="139">
        <v>665541</v>
      </c>
      <c r="AZ28" s="139">
        <v>356236</v>
      </c>
      <c r="BA28" s="139">
        <v>1977</v>
      </c>
      <c r="BB28" s="139">
        <v>171157</v>
      </c>
      <c r="BC28" s="139">
        <v>1943517</v>
      </c>
      <c r="BD28" s="139">
        <v>0</v>
      </c>
      <c r="BE28" s="139">
        <v>273458</v>
      </c>
      <c r="BF28" s="139">
        <f t="shared" si="24"/>
        <v>4705086</v>
      </c>
      <c r="BG28" s="139">
        <f t="shared" si="25"/>
        <v>0</v>
      </c>
      <c r="BH28" s="139">
        <f t="shared" si="26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43562</v>
      </c>
      <c r="BP28" s="139">
        <f t="shared" si="28"/>
        <v>43544</v>
      </c>
      <c r="BQ28" s="139">
        <v>0</v>
      </c>
      <c r="BR28" s="139">
        <v>43544</v>
      </c>
      <c r="BS28" s="139">
        <v>0</v>
      </c>
      <c r="BT28" s="139">
        <v>0</v>
      </c>
      <c r="BU28" s="139">
        <f t="shared" si="29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30"/>
        <v>18</v>
      </c>
      <c r="CA28" s="139">
        <v>0</v>
      </c>
      <c r="CB28" s="139">
        <v>0</v>
      </c>
      <c r="CC28" s="139">
        <v>0</v>
      </c>
      <c r="CD28" s="139">
        <v>18</v>
      </c>
      <c r="CE28" s="139">
        <v>18641</v>
      </c>
      <c r="CF28" s="139">
        <v>0</v>
      </c>
      <c r="CG28" s="139">
        <v>485</v>
      </c>
      <c r="CH28" s="139">
        <f t="shared" si="31"/>
        <v>44047</v>
      </c>
      <c r="CI28" s="139">
        <f t="shared" si="50"/>
        <v>0</v>
      </c>
      <c r="CJ28" s="139">
        <f t="shared" si="50"/>
        <v>0</v>
      </c>
      <c r="CK28" s="139">
        <f t="shared" si="50"/>
        <v>0</v>
      </c>
      <c r="CL28" s="139">
        <f t="shared" si="50"/>
        <v>0</v>
      </c>
      <c r="CM28" s="139">
        <f t="shared" si="50"/>
        <v>0</v>
      </c>
      <c r="CN28" s="139">
        <f t="shared" si="50"/>
        <v>0</v>
      </c>
      <c r="CO28" s="139">
        <f t="shared" si="50"/>
        <v>0</v>
      </c>
      <c r="CP28" s="139">
        <f t="shared" si="50"/>
        <v>297980</v>
      </c>
      <c r="CQ28" s="139">
        <f t="shared" si="50"/>
        <v>4475190</v>
      </c>
      <c r="CR28" s="139">
        <f t="shared" si="50"/>
        <v>1933337</v>
      </c>
      <c r="CS28" s="139">
        <f t="shared" si="50"/>
        <v>285758</v>
      </c>
      <c r="CT28" s="139">
        <f t="shared" si="50"/>
        <v>1647579</v>
      </c>
      <c r="CU28" s="139">
        <f t="shared" si="50"/>
        <v>0</v>
      </c>
      <c r="CV28" s="139">
        <f t="shared" si="50"/>
        <v>0</v>
      </c>
      <c r="CW28" s="139">
        <f t="shared" si="50"/>
        <v>1336328</v>
      </c>
      <c r="CX28" s="139">
        <f t="shared" si="49"/>
        <v>1336328</v>
      </c>
      <c r="CY28" s="139">
        <f t="shared" si="49"/>
        <v>0</v>
      </c>
      <c r="CZ28" s="139">
        <f t="shared" si="49"/>
        <v>0</v>
      </c>
      <c r="DA28" s="139">
        <f t="shared" si="49"/>
        <v>10596</v>
      </c>
      <c r="DB28" s="139">
        <f t="shared" si="49"/>
        <v>1194929</v>
      </c>
      <c r="DC28" s="139">
        <f t="shared" si="49"/>
        <v>665541</v>
      </c>
      <c r="DD28" s="139">
        <f t="shared" si="49"/>
        <v>356236</v>
      </c>
      <c r="DE28" s="139">
        <f t="shared" si="49"/>
        <v>1977</v>
      </c>
      <c r="DF28" s="139">
        <f t="shared" si="49"/>
        <v>171175</v>
      </c>
      <c r="DG28" s="139">
        <f t="shared" si="49"/>
        <v>1962158</v>
      </c>
      <c r="DH28" s="139">
        <f t="shared" si="49"/>
        <v>0</v>
      </c>
      <c r="DI28" s="139">
        <f t="shared" si="49"/>
        <v>273943</v>
      </c>
      <c r="DJ28" s="139">
        <f t="shared" si="49"/>
        <v>4749133</v>
      </c>
    </row>
    <row r="29" spans="1:114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6"/>
        <v>5506190</v>
      </c>
      <c r="E29" s="139">
        <f t="shared" si="7"/>
        <v>325151</v>
      </c>
      <c r="F29" s="139">
        <v>0</v>
      </c>
      <c r="G29" s="139">
        <v>14826</v>
      </c>
      <c r="H29" s="139">
        <v>0</v>
      </c>
      <c r="I29" s="139">
        <v>215116</v>
      </c>
      <c r="J29" s="140" t="s">
        <v>199</v>
      </c>
      <c r="K29" s="139">
        <v>95209</v>
      </c>
      <c r="L29" s="139">
        <v>5181039</v>
      </c>
      <c r="M29" s="139">
        <f t="shared" si="8"/>
        <v>42768</v>
      </c>
      <c r="N29" s="139">
        <f t="shared" si="9"/>
        <v>0</v>
      </c>
      <c r="O29" s="139">
        <v>0</v>
      </c>
      <c r="P29" s="139">
        <v>0</v>
      </c>
      <c r="Q29" s="139">
        <v>0</v>
      </c>
      <c r="R29" s="139">
        <v>0</v>
      </c>
      <c r="S29" s="140" t="s">
        <v>199</v>
      </c>
      <c r="T29" s="139">
        <v>0</v>
      </c>
      <c r="U29" s="139">
        <v>42768</v>
      </c>
      <c r="V29" s="139">
        <f t="shared" si="10"/>
        <v>5548958</v>
      </c>
      <c r="W29" s="139">
        <f t="shared" si="11"/>
        <v>325151</v>
      </c>
      <c r="X29" s="139">
        <f t="shared" si="12"/>
        <v>0</v>
      </c>
      <c r="Y29" s="139">
        <f t="shared" si="13"/>
        <v>14826</v>
      </c>
      <c r="Z29" s="139">
        <f t="shared" si="14"/>
        <v>0</v>
      </c>
      <c r="AA29" s="139">
        <f t="shared" si="15"/>
        <v>215116</v>
      </c>
      <c r="AB29" s="140" t="s">
        <v>199</v>
      </c>
      <c r="AC29" s="139">
        <f t="shared" si="16"/>
        <v>95209</v>
      </c>
      <c r="AD29" s="139">
        <f t="shared" si="17"/>
        <v>5223807</v>
      </c>
      <c r="AE29" s="139">
        <f t="shared" si="18"/>
        <v>16800</v>
      </c>
      <c r="AF29" s="139">
        <f t="shared" si="19"/>
        <v>16800</v>
      </c>
      <c r="AG29" s="139">
        <v>16800</v>
      </c>
      <c r="AH29" s="139">
        <v>0</v>
      </c>
      <c r="AI29" s="139">
        <v>0</v>
      </c>
      <c r="AJ29" s="139">
        <v>0</v>
      </c>
      <c r="AK29" s="139">
        <v>0</v>
      </c>
      <c r="AL29" s="139">
        <v>182330</v>
      </c>
      <c r="AM29" s="139">
        <f t="shared" si="20"/>
        <v>3935185</v>
      </c>
      <c r="AN29" s="139">
        <f t="shared" si="21"/>
        <v>1536159</v>
      </c>
      <c r="AO29" s="139">
        <v>245785</v>
      </c>
      <c r="AP29" s="139">
        <v>1290374</v>
      </c>
      <c r="AQ29" s="139">
        <v>0</v>
      </c>
      <c r="AR29" s="139">
        <v>0</v>
      </c>
      <c r="AS29" s="139">
        <f t="shared" si="22"/>
        <v>1170817</v>
      </c>
      <c r="AT29" s="139">
        <v>1170817</v>
      </c>
      <c r="AU29" s="139">
        <v>0</v>
      </c>
      <c r="AV29" s="139">
        <v>0</v>
      </c>
      <c r="AW29" s="139">
        <v>10156</v>
      </c>
      <c r="AX29" s="139">
        <f t="shared" si="23"/>
        <v>1209437</v>
      </c>
      <c r="AY29" s="139">
        <v>940294</v>
      </c>
      <c r="AZ29" s="139">
        <v>269136</v>
      </c>
      <c r="BA29" s="139">
        <v>7</v>
      </c>
      <c r="BB29" s="139">
        <v>0</v>
      </c>
      <c r="BC29" s="139">
        <v>1189217</v>
      </c>
      <c r="BD29" s="139">
        <v>8616</v>
      </c>
      <c r="BE29" s="139">
        <v>182658</v>
      </c>
      <c r="BF29" s="139">
        <f t="shared" si="24"/>
        <v>4134643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31362</v>
      </c>
      <c r="BP29" s="139">
        <f t="shared" si="28"/>
        <v>2780</v>
      </c>
      <c r="BQ29" s="139">
        <v>2780</v>
      </c>
      <c r="BR29" s="139">
        <v>0</v>
      </c>
      <c r="BS29" s="139">
        <v>0</v>
      </c>
      <c r="BT29" s="139">
        <v>0</v>
      </c>
      <c r="BU29" s="139">
        <f t="shared" si="29"/>
        <v>28582</v>
      </c>
      <c r="BV29" s="139">
        <v>28582</v>
      </c>
      <c r="BW29" s="139">
        <v>0</v>
      </c>
      <c r="BX29" s="139">
        <v>0</v>
      </c>
      <c r="BY29" s="139">
        <v>0</v>
      </c>
      <c r="BZ29" s="139">
        <f t="shared" si="30"/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11406</v>
      </c>
      <c r="CF29" s="139">
        <v>0</v>
      </c>
      <c r="CG29" s="139">
        <v>0</v>
      </c>
      <c r="CH29" s="139">
        <f t="shared" si="31"/>
        <v>31362</v>
      </c>
      <c r="CI29" s="139">
        <f t="shared" si="50"/>
        <v>16800</v>
      </c>
      <c r="CJ29" s="139">
        <f t="shared" si="50"/>
        <v>16800</v>
      </c>
      <c r="CK29" s="139">
        <f t="shared" si="50"/>
        <v>16800</v>
      </c>
      <c r="CL29" s="139">
        <f t="shared" si="50"/>
        <v>0</v>
      </c>
      <c r="CM29" s="139">
        <f t="shared" si="50"/>
        <v>0</v>
      </c>
      <c r="CN29" s="139">
        <f t="shared" si="50"/>
        <v>0</v>
      </c>
      <c r="CO29" s="139">
        <f t="shared" si="50"/>
        <v>0</v>
      </c>
      <c r="CP29" s="139">
        <f t="shared" si="50"/>
        <v>182330</v>
      </c>
      <c r="CQ29" s="139">
        <f t="shared" si="50"/>
        <v>3966547</v>
      </c>
      <c r="CR29" s="139">
        <f t="shared" si="50"/>
        <v>1538939</v>
      </c>
      <c r="CS29" s="139">
        <f t="shared" si="50"/>
        <v>248565</v>
      </c>
      <c r="CT29" s="139">
        <f t="shared" si="50"/>
        <v>1290374</v>
      </c>
      <c r="CU29" s="139">
        <f t="shared" si="50"/>
        <v>0</v>
      </c>
      <c r="CV29" s="139">
        <f t="shared" si="50"/>
        <v>0</v>
      </c>
      <c r="CW29" s="139">
        <f t="shared" si="50"/>
        <v>1199399</v>
      </c>
      <c r="CX29" s="139">
        <f t="shared" si="49"/>
        <v>1199399</v>
      </c>
      <c r="CY29" s="139">
        <f t="shared" si="49"/>
        <v>0</v>
      </c>
      <c r="CZ29" s="139">
        <f t="shared" si="49"/>
        <v>0</v>
      </c>
      <c r="DA29" s="139">
        <f t="shared" si="49"/>
        <v>10156</v>
      </c>
      <c r="DB29" s="139">
        <f t="shared" si="49"/>
        <v>1209437</v>
      </c>
      <c r="DC29" s="139">
        <f t="shared" si="49"/>
        <v>940294</v>
      </c>
      <c r="DD29" s="139">
        <f t="shared" si="49"/>
        <v>269136</v>
      </c>
      <c r="DE29" s="139">
        <f t="shared" si="49"/>
        <v>7</v>
      </c>
      <c r="DF29" s="139">
        <f t="shared" si="49"/>
        <v>0</v>
      </c>
      <c r="DG29" s="139">
        <f t="shared" si="49"/>
        <v>1200623</v>
      </c>
      <c r="DH29" s="139">
        <f t="shared" si="49"/>
        <v>8616</v>
      </c>
      <c r="DI29" s="139">
        <f t="shared" si="49"/>
        <v>182658</v>
      </c>
      <c r="DJ29" s="139">
        <f t="shared" si="49"/>
        <v>4166005</v>
      </c>
    </row>
    <row r="30" spans="1:114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6"/>
        <v>8766978</v>
      </c>
      <c r="E30" s="139">
        <f t="shared" si="7"/>
        <v>607958</v>
      </c>
      <c r="F30" s="139">
        <v>0</v>
      </c>
      <c r="G30" s="139">
        <v>0</v>
      </c>
      <c r="H30" s="139">
        <v>0</v>
      </c>
      <c r="I30" s="139">
        <v>341204</v>
      </c>
      <c r="J30" s="140" t="s">
        <v>199</v>
      </c>
      <c r="K30" s="139">
        <v>266754</v>
      </c>
      <c r="L30" s="139">
        <v>8159020</v>
      </c>
      <c r="M30" s="139">
        <f t="shared" si="8"/>
        <v>44370</v>
      </c>
      <c r="N30" s="139">
        <f t="shared" si="9"/>
        <v>0</v>
      </c>
      <c r="O30" s="139">
        <v>0</v>
      </c>
      <c r="P30" s="139">
        <v>0</v>
      </c>
      <c r="Q30" s="139">
        <v>0</v>
      </c>
      <c r="R30" s="139">
        <v>0</v>
      </c>
      <c r="S30" s="140" t="s">
        <v>199</v>
      </c>
      <c r="T30" s="139">
        <v>0</v>
      </c>
      <c r="U30" s="139">
        <v>44370</v>
      </c>
      <c r="V30" s="139">
        <f t="shared" si="10"/>
        <v>8811348</v>
      </c>
      <c r="W30" s="139">
        <f t="shared" si="11"/>
        <v>607958</v>
      </c>
      <c r="X30" s="139">
        <f t="shared" si="12"/>
        <v>0</v>
      </c>
      <c r="Y30" s="139">
        <f t="shared" si="13"/>
        <v>0</v>
      </c>
      <c r="Z30" s="139">
        <f t="shared" si="14"/>
        <v>0</v>
      </c>
      <c r="AA30" s="139">
        <f t="shared" si="15"/>
        <v>341204</v>
      </c>
      <c r="AB30" s="140" t="s">
        <v>199</v>
      </c>
      <c r="AC30" s="139">
        <f t="shared" si="16"/>
        <v>266754</v>
      </c>
      <c r="AD30" s="139">
        <f t="shared" si="17"/>
        <v>8203390</v>
      </c>
      <c r="AE30" s="139">
        <f t="shared" si="18"/>
        <v>3358</v>
      </c>
      <c r="AF30" s="139">
        <f t="shared" si="19"/>
        <v>3358</v>
      </c>
      <c r="AG30" s="139">
        <v>0</v>
      </c>
      <c r="AH30" s="139">
        <v>0</v>
      </c>
      <c r="AI30" s="139">
        <v>0</v>
      </c>
      <c r="AJ30" s="139">
        <v>3358</v>
      </c>
      <c r="AK30" s="139">
        <v>0</v>
      </c>
      <c r="AL30" s="139">
        <v>286081</v>
      </c>
      <c r="AM30" s="139">
        <f t="shared" si="20"/>
        <v>5550225</v>
      </c>
      <c r="AN30" s="139">
        <f t="shared" si="21"/>
        <v>2257755</v>
      </c>
      <c r="AO30" s="139">
        <v>478060</v>
      </c>
      <c r="AP30" s="139">
        <v>1779695</v>
      </c>
      <c r="AQ30" s="139">
        <v>0</v>
      </c>
      <c r="AR30" s="139">
        <v>0</v>
      </c>
      <c r="AS30" s="139">
        <f t="shared" si="22"/>
        <v>1353614</v>
      </c>
      <c r="AT30" s="139">
        <v>1353614</v>
      </c>
      <c r="AU30" s="139">
        <v>0</v>
      </c>
      <c r="AV30" s="139">
        <v>0</v>
      </c>
      <c r="AW30" s="139">
        <v>10439</v>
      </c>
      <c r="AX30" s="139">
        <f t="shared" si="23"/>
        <v>1925897</v>
      </c>
      <c r="AY30" s="139">
        <v>1371430</v>
      </c>
      <c r="AZ30" s="139">
        <v>463804</v>
      </c>
      <c r="BA30" s="139">
        <v>0</v>
      </c>
      <c r="BB30" s="139">
        <v>90663</v>
      </c>
      <c r="BC30" s="139">
        <v>1865911</v>
      </c>
      <c r="BD30" s="139">
        <v>2520</v>
      </c>
      <c r="BE30" s="139">
        <v>1061403</v>
      </c>
      <c r="BF30" s="139">
        <f t="shared" si="24"/>
        <v>6614986</v>
      </c>
      <c r="BG30" s="139">
        <f t="shared" si="25"/>
        <v>0</v>
      </c>
      <c r="BH30" s="139">
        <f t="shared" si="26"/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f t="shared" si="27"/>
        <v>26473</v>
      </c>
      <c r="BP30" s="139">
        <f t="shared" si="28"/>
        <v>8285</v>
      </c>
      <c r="BQ30" s="139">
        <v>8285</v>
      </c>
      <c r="BR30" s="139">
        <v>0</v>
      </c>
      <c r="BS30" s="139">
        <v>0</v>
      </c>
      <c r="BT30" s="139">
        <v>0</v>
      </c>
      <c r="BU30" s="139">
        <f t="shared" si="29"/>
        <v>15504</v>
      </c>
      <c r="BV30" s="139">
        <v>15504</v>
      </c>
      <c r="BW30" s="139">
        <v>0</v>
      </c>
      <c r="BX30" s="139">
        <v>0</v>
      </c>
      <c r="BY30" s="139">
        <v>0</v>
      </c>
      <c r="BZ30" s="139">
        <f t="shared" si="30"/>
        <v>2684</v>
      </c>
      <c r="CA30" s="139">
        <v>2684</v>
      </c>
      <c r="CB30" s="139">
        <v>0</v>
      </c>
      <c r="CC30" s="139">
        <v>0</v>
      </c>
      <c r="CD30" s="139">
        <v>0</v>
      </c>
      <c r="CE30" s="139">
        <v>17897</v>
      </c>
      <c r="CF30" s="139">
        <v>0</v>
      </c>
      <c r="CG30" s="139">
        <v>0</v>
      </c>
      <c r="CH30" s="139">
        <f t="shared" si="31"/>
        <v>26473</v>
      </c>
      <c r="CI30" s="139">
        <f t="shared" si="50"/>
        <v>3358</v>
      </c>
      <c r="CJ30" s="139">
        <f t="shared" si="50"/>
        <v>3358</v>
      </c>
      <c r="CK30" s="139">
        <f t="shared" si="50"/>
        <v>0</v>
      </c>
      <c r="CL30" s="139">
        <f t="shared" si="50"/>
        <v>0</v>
      </c>
      <c r="CM30" s="139">
        <f t="shared" si="50"/>
        <v>0</v>
      </c>
      <c r="CN30" s="139">
        <f t="shared" si="50"/>
        <v>3358</v>
      </c>
      <c r="CO30" s="139">
        <f t="shared" si="50"/>
        <v>0</v>
      </c>
      <c r="CP30" s="139">
        <f t="shared" si="50"/>
        <v>286081</v>
      </c>
      <c r="CQ30" s="139">
        <f t="shared" si="50"/>
        <v>5576698</v>
      </c>
      <c r="CR30" s="139">
        <f t="shared" si="50"/>
        <v>2266040</v>
      </c>
      <c r="CS30" s="139">
        <f t="shared" si="50"/>
        <v>486345</v>
      </c>
      <c r="CT30" s="139">
        <f t="shared" si="50"/>
        <v>1779695</v>
      </c>
      <c r="CU30" s="139">
        <f t="shared" si="50"/>
        <v>0</v>
      </c>
      <c r="CV30" s="139">
        <f t="shared" si="50"/>
        <v>0</v>
      </c>
      <c r="CW30" s="139">
        <f t="shared" si="50"/>
        <v>1369118</v>
      </c>
      <c r="CX30" s="139">
        <f t="shared" si="49"/>
        <v>1369118</v>
      </c>
      <c r="CY30" s="139">
        <f t="shared" si="49"/>
        <v>0</v>
      </c>
      <c r="CZ30" s="139">
        <f t="shared" si="49"/>
        <v>0</v>
      </c>
      <c r="DA30" s="139">
        <f t="shared" si="49"/>
        <v>10439</v>
      </c>
      <c r="DB30" s="139">
        <f t="shared" si="49"/>
        <v>1928581</v>
      </c>
      <c r="DC30" s="139">
        <f t="shared" si="49"/>
        <v>1374114</v>
      </c>
      <c r="DD30" s="139">
        <f t="shared" si="49"/>
        <v>463804</v>
      </c>
      <c r="DE30" s="139">
        <f t="shared" si="49"/>
        <v>0</v>
      </c>
      <c r="DF30" s="139">
        <f t="shared" si="49"/>
        <v>90663</v>
      </c>
      <c r="DG30" s="139">
        <f t="shared" si="49"/>
        <v>1883808</v>
      </c>
      <c r="DH30" s="139">
        <f t="shared" si="49"/>
        <v>2520</v>
      </c>
      <c r="DI30" s="139">
        <f t="shared" si="49"/>
        <v>1061403</v>
      </c>
      <c r="DJ30" s="139">
        <f t="shared" si="49"/>
        <v>6641459</v>
      </c>
    </row>
    <row r="31" spans="1:114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6"/>
        <v>8912751</v>
      </c>
      <c r="E31" s="139">
        <f t="shared" si="7"/>
        <v>3054336</v>
      </c>
      <c r="F31" s="139">
        <v>2451</v>
      </c>
      <c r="G31" s="139">
        <v>346366</v>
      </c>
      <c r="H31" s="139">
        <v>511100</v>
      </c>
      <c r="I31" s="139">
        <v>1840168</v>
      </c>
      <c r="J31" s="140" t="s">
        <v>199</v>
      </c>
      <c r="K31" s="139">
        <v>354251</v>
      </c>
      <c r="L31" s="139">
        <v>5858415</v>
      </c>
      <c r="M31" s="139">
        <f t="shared" si="8"/>
        <v>442692</v>
      </c>
      <c r="N31" s="139">
        <f t="shared" si="9"/>
        <v>84219</v>
      </c>
      <c r="O31" s="139">
        <v>0</v>
      </c>
      <c r="P31" s="139">
        <v>2200</v>
      </c>
      <c r="Q31" s="139">
        <v>0</v>
      </c>
      <c r="R31" s="139">
        <v>81804</v>
      </c>
      <c r="S31" s="140" t="s">
        <v>199</v>
      </c>
      <c r="T31" s="139">
        <v>215</v>
      </c>
      <c r="U31" s="139">
        <v>358473</v>
      </c>
      <c r="V31" s="139">
        <f t="shared" si="10"/>
        <v>9355443</v>
      </c>
      <c r="W31" s="139">
        <f t="shared" si="11"/>
        <v>3138555</v>
      </c>
      <c r="X31" s="139">
        <f t="shared" si="12"/>
        <v>2451</v>
      </c>
      <c r="Y31" s="139">
        <f t="shared" si="13"/>
        <v>348566</v>
      </c>
      <c r="Z31" s="139">
        <f t="shared" si="14"/>
        <v>511100</v>
      </c>
      <c r="AA31" s="139">
        <f t="shared" si="15"/>
        <v>1921972</v>
      </c>
      <c r="AB31" s="140" t="s">
        <v>199</v>
      </c>
      <c r="AC31" s="139">
        <f t="shared" si="16"/>
        <v>354466</v>
      </c>
      <c r="AD31" s="139">
        <f t="shared" si="17"/>
        <v>6216888</v>
      </c>
      <c r="AE31" s="139">
        <f t="shared" si="18"/>
        <v>582377</v>
      </c>
      <c r="AF31" s="139">
        <f t="shared" si="19"/>
        <v>582377</v>
      </c>
      <c r="AG31" s="139">
        <v>1530</v>
      </c>
      <c r="AH31" s="139">
        <v>562638</v>
      </c>
      <c r="AI31" s="139">
        <v>0</v>
      </c>
      <c r="AJ31" s="139">
        <v>18209</v>
      </c>
      <c r="AK31" s="139">
        <v>0</v>
      </c>
      <c r="AL31" s="139">
        <v>37194</v>
      </c>
      <c r="AM31" s="139">
        <f t="shared" si="20"/>
        <v>6978667</v>
      </c>
      <c r="AN31" s="139">
        <f t="shared" si="21"/>
        <v>3591976</v>
      </c>
      <c r="AO31" s="139">
        <v>1045709</v>
      </c>
      <c r="AP31" s="139">
        <v>2258402</v>
      </c>
      <c r="AQ31" s="139">
        <v>287865</v>
      </c>
      <c r="AR31" s="139">
        <v>0</v>
      </c>
      <c r="AS31" s="139">
        <f t="shared" si="22"/>
        <v>1017711</v>
      </c>
      <c r="AT31" s="139">
        <v>247038</v>
      </c>
      <c r="AU31" s="139">
        <v>732780</v>
      </c>
      <c r="AV31" s="139">
        <v>37893</v>
      </c>
      <c r="AW31" s="139">
        <v>0</v>
      </c>
      <c r="AX31" s="139">
        <f t="shared" si="23"/>
        <v>2368980</v>
      </c>
      <c r="AY31" s="139">
        <v>1611209</v>
      </c>
      <c r="AZ31" s="139">
        <v>459876</v>
      </c>
      <c r="BA31" s="139">
        <v>89531</v>
      </c>
      <c r="BB31" s="139">
        <v>208364</v>
      </c>
      <c r="BC31" s="139">
        <v>1211221</v>
      </c>
      <c r="BD31" s="139">
        <v>0</v>
      </c>
      <c r="BE31" s="139">
        <v>103292</v>
      </c>
      <c r="BF31" s="139">
        <f t="shared" si="24"/>
        <v>7664336</v>
      </c>
      <c r="BG31" s="139">
        <f t="shared" si="25"/>
        <v>882</v>
      </c>
      <c r="BH31" s="139">
        <f t="shared" si="26"/>
        <v>882</v>
      </c>
      <c r="BI31" s="139">
        <v>0</v>
      </c>
      <c r="BJ31" s="139">
        <v>0</v>
      </c>
      <c r="BK31" s="139">
        <v>0</v>
      </c>
      <c r="BL31" s="139">
        <v>882</v>
      </c>
      <c r="BM31" s="139">
        <v>0</v>
      </c>
      <c r="BN31" s="139">
        <v>0</v>
      </c>
      <c r="BO31" s="139">
        <f t="shared" si="27"/>
        <v>441810</v>
      </c>
      <c r="BP31" s="139">
        <f t="shared" si="28"/>
        <v>363430</v>
      </c>
      <c r="BQ31" s="139">
        <v>169592</v>
      </c>
      <c r="BR31" s="139">
        <v>161534</v>
      </c>
      <c r="BS31" s="139">
        <v>32304</v>
      </c>
      <c r="BT31" s="139">
        <v>0</v>
      </c>
      <c r="BU31" s="139">
        <f t="shared" si="29"/>
        <v>70633</v>
      </c>
      <c r="BV31" s="139">
        <v>12122</v>
      </c>
      <c r="BW31" s="139">
        <v>58511</v>
      </c>
      <c r="BX31" s="139">
        <v>0</v>
      </c>
      <c r="BY31" s="139">
        <v>0</v>
      </c>
      <c r="BZ31" s="139">
        <f t="shared" si="30"/>
        <v>7747</v>
      </c>
      <c r="CA31" s="139">
        <v>1537</v>
      </c>
      <c r="CB31" s="139">
        <v>898</v>
      </c>
      <c r="CC31" s="139">
        <v>3282</v>
      </c>
      <c r="CD31" s="139">
        <v>2030</v>
      </c>
      <c r="CE31" s="139">
        <v>0</v>
      </c>
      <c r="CF31" s="139">
        <v>0</v>
      </c>
      <c r="CG31" s="139">
        <v>0</v>
      </c>
      <c r="CH31" s="139">
        <f t="shared" si="31"/>
        <v>442692</v>
      </c>
      <c r="CI31" s="139">
        <f t="shared" si="50"/>
        <v>583259</v>
      </c>
      <c r="CJ31" s="139">
        <f t="shared" si="50"/>
        <v>583259</v>
      </c>
      <c r="CK31" s="139">
        <f t="shared" si="50"/>
        <v>1530</v>
      </c>
      <c r="CL31" s="139">
        <f t="shared" si="50"/>
        <v>562638</v>
      </c>
      <c r="CM31" s="139">
        <f t="shared" si="50"/>
        <v>0</v>
      </c>
      <c r="CN31" s="139">
        <f t="shared" si="50"/>
        <v>19091</v>
      </c>
      <c r="CO31" s="139">
        <f t="shared" si="50"/>
        <v>0</v>
      </c>
      <c r="CP31" s="139">
        <f t="shared" si="50"/>
        <v>37194</v>
      </c>
      <c r="CQ31" s="139">
        <f t="shared" si="50"/>
        <v>7420477</v>
      </c>
      <c r="CR31" s="139">
        <f t="shared" si="50"/>
        <v>3955406</v>
      </c>
      <c r="CS31" s="139">
        <f t="shared" si="50"/>
        <v>1215301</v>
      </c>
      <c r="CT31" s="139">
        <f t="shared" si="50"/>
        <v>2419936</v>
      </c>
      <c r="CU31" s="139">
        <f t="shared" si="50"/>
        <v>320169</v>
      </c>
      <c r="CV31" s="139">
        <f t="shared" si="50"/>
        <v>0</v>
      </c>
      <c r="CW31" s="139">
        <f t="shared" si="50"/>
        <v>1088344</v>
      </c>
      <c r="CX31" s="139">
        <f t="shared" si="49"/>
        <v>259160</v>
      </c>
      <c r="CY31" s="139">
        <f t="shared" si="49"/>
        <v>791291</v>
      </c>
      <c r="CZ31" s="139">
        <f t="shared" si="49"/>
        <v>37893</v>
      </c>
      <c r="DA31" s="139">
        <f t="shared" si="49"/>
        <v>0</v>
      </c>
      <c r="DB31" s="139">
        <f t="shared" si="49"/>
        <v>2376727</v>
      </c>
      <c r="DC31" s="139">
        <f t="shared" si="49"/>
        <v>1612746</v>
      </c>
      <c r="DD31" s="139">
        <f t="shared" si="49"/>
        <v>460774</v>
      </c>
      <c r="DE31" s="139">
        <f t="shared" si="49"/>
        <v>92813</v>
      </c>
      <c r="DF31" s="139">
        <f t="shared" si="49"/>
        <v>210394</v>
      </c>
      <c r="DG31" s="139">
        <f t="shared" si="49"/>
        <v>1211221</v>
      </c>
      <c r="DH31" s="139">
        <f t="shared" si="49"/>
        <v>0</v>
      </c>
      <c r="DI31" s="139">
        <f t="shared" si="49"/>
        <v>103292</v>
      </c>
      <c r="DJ31" s="139">
        <f t="shared" si="49"/>
        <v>8107028</v>
      </c>
    </row>
    <row r="32" spans="1:114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6"/>
        <v>2615067</v>
      </c>
      <c r="E32" s="139">
        <f t="shared" si="7"/>
        <v>410350</v>
      </c>
      <c r="F32" s="139">
        <v>0</v>
      </c>
      <c r="G32" s="139">
        <v>0</v>
      </c>
      <c r="H32" s="139">
        <v>0</v>
      </c>
      <c r="I32" s="139">
        <v>331207</v>
      </c>
      <c r="J32" s="140" t="s">
        <v>199</v>
      </c>
      <c r="K32" s="139">
        <v>79143</v>
      </c>
      <c r="L32" s="139">
        <v>2204717</v>
      </c>
      <c r="M32" s="139">
        <f t="shared" si="8"/>
        <v>24768</v>
      </c>
      <c r="N32" s="139">
        <f t="shared" si="9"/>
        <v>450</v>
      </c>
      <c r="O32" s="139">
        <v>0</v>
      </c>
      <c r="P32" s="139">
        <v>0</v>
      </c>
      <c r="Q32" s="139">
        <v>0</v>
      </c>
      <c r="R32" s="139">
        <v>450</v>
      </c>
      <c r="S32" s="140" t="s">
        <v>199</v>
      </c>
      <c r="T32" s="139">
        <v>0</v>
      </c>
      <c r="U32" s="139">
        <v>24318</v>
      </c>
      <c r="V32" s="139">
        <f t="shared" si="10"/>
        <v>2639835</v>
      </c>
      <c r="W32" s="139">
        <f t="shared" si="11"/>
        <v>410800</v>
      </c>
      <c r="X32" s="139">
        <f t="shared" si="12"/>
        <v>0</v>
      </c>
      <c r="Y32" s="139">
        <f t="shared" si="13"/>
        <v>0</v>
      </c>
      <c r="Z32" s="139">
        <f t="shared" si="14"/>
        <v>0</v>
      </c>
      <c r="AA32" s="139">
        <f t="shared" si="15"/>
        <v>331657</v>
      </c>
      <c r="AB32" s="140" t="s">
        <v>199</v>
      </c>
      <c r="AC32" s="139">
        <f t="shared" si="16"/>
        <v>79143</v>
      </c>
      <c r="AD32" s="139">
        <f t="shared" si="17"/>
        <v>2229035</v>
      </c>
      <c r="AE32" s="139">
        <f t="shared" si="18"/>
        <v>300683</v>
      </c>
      <c r="AF32" s="139">
        <f t="shared" si="19"/>
        <v>300683</v>
      </c>
      <c r="AG32" s="139">
        <v>0</v>
      </c>
      <c r="AH32" s="139">
        <v>300683</v>
      </c>
      <c r="AI32" s="139">
        <v>0</v>
      </c>
      <c r="AJ32" s="139">
        <v>0</v>
      </c>
      <c r="AK32" s="139">
        <v>0</v>
      </c>
      <c r="AL32" s="139">
        <v>16743</v>
      </c>
      <c r="AM32" s="139">
        <f t="shared" si="20"/>
        <v>1926235</v>
      </c>
      <c r="AN32" s="139">
        <f t="shared" si="21"/>
        <v>298110</v>
      </c>
      <c r="AO32" s="139">
        <v>266840</v>
      </c>
      <c r="AP32" s="139">
        <v>9157</v>
      </c>
      <c r="AQ32" s="139">
        <v>22113</v>
      </c>
      <c r="AR32" s="139">
        <v>0</v>
      </c>
      <c r="AS32" s="139">
        <f t="shared" si="22"/>
        <v>368104</v>
      </c>
      <c r="AT32" s="139">
        <v>10865</v>
      </c>
      <c r="AU32" s="139">
        <v>357239</v>
      </c>
      <c r="AV32" s="139">
        <v>0</v>
      </c>
      <c r="AW32" s="139">
        <v>596</v>
      </c>
      <c r="AX32" s="139">
        <f t="shared" si="23"/>
        <v>1259425</v>
      </c>
      <c r="AY32" s="139">
        <v>745262</v>
      </c>
      <c r="AZ32" s="139">
        <v>514163</v>
      </c>
      <c r="BA32" s="139">
        <v>0</v>
      </c>
      <c r="BB32" s="139">
        <v>0</v>
      </c>
      <c r="BC32" s="139">
        <v>329544</v>
      </c>
      <c r="BD32" s="139">
        <v>0</v>
      </c>
      <c r="BE32" s="139">
        <v>41862</v>
      </c>
      <c r="BF32" s="139">
        <f t="shared" si="24"/>
        <v>2268780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f t="shared" si="27"/>
        <v>24759</v>
      </c>
      <c r="BP32" s="139">
        <f t="shared" si="28"/>
        <v>8304</v>
      </c>
      <c r="BQ32" s="139">
        <v>8304</v>
      </c>
      <c r="BR32" s="139">
        <v>0</v>
      </c>
      <c r="BS32" s="139">
        <v>0</v>
      </c>
      <c r="BT32" s="139">
        <v>0</v>
      </c>
      <c r="BU32" s="139">
        <f t="shared" si="29"/>
        <v>4486</v>
      </c>
      <c r="BV32" s="139">
        <v>5</v>
      </c>
      <c r="BW32" s="139">
        <v>4481</v>
      </c>
      <c r="BX32" s="139">
        <v>0</v>
      </c>
      <c r="BY32" s="139">
        <v>0</v>
      </c>
      <c r="BZ32" s="139">
        <f t="shared" si="30"/>
        <v>11969</v>
      </c>
      <c r="CA32" s="139">
        <v>11969</v>
      </c>
      <c r="CB32" s="139">
        <v>0</v>
      </c>
      <c r="CC32" s="139">
        <v>0</v>
      </c>
      <c r="CD32" s="139">
        <v>0</v>
      </c>
      <c r="CE32" s="139">
        <v>0</v>
      </c>
      <c r="CF32" s="139">
        <v>0</v>
      </c>
      <c r="CG32" s="139">
        <v>9</v>
      </c>
      <c r="CH32" s="139">
        <f t="shared" si="31"/>
        <v>24768</v>
      </c>
      <c r="CI32" s="139">
        <f t="shared" si="50"/>
        <v>300683</v>
      </c>
      <c r="CJ32" s="139">
        <f t="shared" si="50"/>
        <v>300683</v>
      </c>
      <c r="CK32" s="139">
        <f t="shared" si="50"/>
        <v>0</v>
      </c>
      <c r="CL32" s="139">
        <f t="shared" si="50"/>
        <v>300683</v>
      </c>
      <c r="CM32" s="139">
        <f t="shared" si="50"/>
        <v>0</v>
      </c>
      <c r="CN32" s="139">
        <f t="shared" si="50"/>
        <v>0</v>
      </c>
      <c r="CO32" s="139">
        <f t="shared" si="50"/>
        <v>0</v>
      </c>
      <c r="CP32" s="139">
        <f t="shared" si="50"/>
        <v>16743</v>
      </c>
      <c r="CQ32" s="139">
        <f t="shared" si="50"/>
        <v>1950994</v>
      </c>
      <c r="CR32" s="139">
        <f t="shared" si="50"/>
        <v>306414</v>
      </c>
      <c r="CS32" s="139">
        <f t="shared" si="50"/>
        <v>275144</v>
      </c>
      <c r="CT32" s="139">
        <f t="shared" si="50"/>
        <v>9157</v>
      </c>
      <c r="CU32" s="139">
        <f t="shared" si="50"/>
        <v>22113</v>
      </c>
      <c r="CV32" s="139">
        <f t="shared" si="50"/>
        <v>0</v>
      </c>
      <c r="CW32" s="139">
        <f t="shared" si="50"/>
        <v>372590</v>
      </c>
      <c r="CX32" s="139">
        <f t="shared" si="49"/>
        <v>10870</v>
      </c>
      <c r="CY32" s="139">
        <f t="shared" si="49"/>
        <v>361720</v>
      </c>
      <c r="CZ32" s="139">
        <f t="shared" si="49"/>
        <v>0</v>
      </c>
      <c r="DA32" s="139">
        <f t="shared" si="49"/>
        <v>596</v>
      </c>
      <c r="DB32" s="139">
        <f t="shared" si="49"/>
        <v>1271394</v>
      </c>
      <c r="DC32" s="139">
        <f t="shared" si="49"/>
        <v>757231</v>
      </c>
      <c r="DD32" s="139">
        <f t="shared" si="49"/>
        <v>514163</v>
      </c>
      <c r="DE32" s="139">
        <f t="shared" si="49"/>
        <v>0</v>
      </c>
      <c r="DF32" s="139">
        <f t="shared" si="49"/>
        <v>0</v>
      </c>
      <c r="DG32" s="139">
        <f t="shared" si="49"/>
        <v>329544</v>
      </c>
      <c r="DH32" s="139">
        <f t="shared" si="49"/>
        <v>0</v>
      </c>
      <c r="DI32" s="139">
        <f t="shared" si="49"/>
        <v>41871</v>
      </c>
      <c r="DJ32" s="139">
        <f t="shared" si="49"/>
        <v>2293548</v>
      </c>
    </row>
    <row r="33" spans="1:114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6"/>
        <v>3076562</v>
      </c>
      <c r="E33" s="139">
        <f t="shared" si="7"/>
        <v>721083</v>
      </c>
      <c r="F33" s="139">
        <v>0</v>
      </c>
      <c r="G33" s="139">
        <v>60477</v>
      </c>
      <c r="H33" s="139">
        <v>0</v>
      </c>
      <c r="I33" s="139">
        <v>547714</v>
      </c>
      <c r="J33" s="140" t="s">
        <v>199</v>
      </c>
      <c r="K33" s="139">
        <v>112892</v>
      </c>
      <c r="L33" s="139">
        <v>2355479</v>
      </c>
      <c r="M33" s="139">
        <f t="shared" si="8"/>
        <v>30410</v>
      </c>
      <c r="N33" s="139">
        <f t="shared" si="9"/>
        <v>4546</v>
      </c>
      <c r="O33" s="139">
        <v>0</v>
      </c>
      <c r="P33" s="139">
        <v>0</v>
      </c>
      <c r="Q33" s="139">
        <v>0</v>
      </c>
      <c r="R33" s="139">
        <v>4546</v>
      </c>
      <c r="S33" s="140" t="s">
        <v>199</v>
      </c>
      <c r="T33" s="139">
        <v>0</v>
      </c>
      <c r="U33" s="139">
        <v>25864</v>
      </c>
      <c r="V33" s="139">
        <f t="shared" si="10"/>
        <v>3106972</v>
      </c>
      <c r="W33" s="139">
        <f t="shared" si="11"/>
        <v>725629</v>
      </c>
      <c r="X33" s="139">
        <f t="shared" si="12"/>
        <v>0</v>
      </c>
      <c r="Y33" s="139">
        <f t="shared" si="13"/>
        <v>60477</v>
      </c>
      <c r="Z33" s="139">
        <f t="shared" si="14"/>
        <v>0</v>
      </c>
      <c r="AA33" s="139">
        <f t="shared" si="15"/>
        <v>552260</v>
      </c>
      <c r="AB33" s="140" t="s">
        <v>199</v>
      </c>
      <c r="AC33" s="139">
        <f t="shared" si="16"/>
        <v>112892</v>
      </c>
      <c r="AD33" s="139">
        <f t="shared" si="17"/>
        <v>2381343</v>
      </c>
      <c r="AE33" s="139">
        <f t="shared" si="18"/>
        <v>412406</v>
      </c>
      <c r="AF33" s="139">
        <f t="shared" si="19"/>
        <v>412406</v>
      </c>
      <c r="AG33" s="139">
        <v>0</v>
      </c>
      <c r="AH33" s="139">
        <v>412406</v>
      </c>
      <c r="AI33" s="139">
        <v>0</v>
      </c>
      <c r="AJ33" s="139">
        <v>0</v>
      </c>
      <c r="AK33" s="139">
        <v>0</v>
      </c>
      <c r="AL33" s="139">
        <v>12677</v>
      </c>
      <c r="AM33" s="139">
        <f t="shared" si="20"/>
        <v>2114153</v>
      </c>
      <c r="AN33" s="139">
        <f t="shared" si="21"/>
        <v>329999</v>
      </c>
      <c r="AO33" s="139">
        <v>208420</v>
      </c>
      <c r="AP33" s="139">
        <v>86842</v>
      </c>
      <c r="AQ33" s="139">
        <v>34737</v>
      </c>
      <c r="AR33" s="139">
        <v>0</v>
      </c>
      <c r="AS33" s="139">
        <f t="shared" si="22"/>
        <v>118125</v>
      </c>
      <c r="AT33" s="139">
        <v>4550</v>
      </c>
      <c r="AU33" s="139">
        <v>113575</v>
      </c>
      <c r="AV33" s="139">
        <v>0</v>
      </c>
      <c r="AW33" s="139">
        <v>0</v>
      </c>
      <c r="AX33" s="139">
        <f t="shared" si="23"/>
        <v>1666029</v>
      </c>
      <c r="AY33" s="139">
        <v>1666029</v>
      </c>
      <c r="AZ33" s="139"/>
      <c r="BA33" s="139">
        <v>0</v>
      </c>
      <c r="BB33" s="139">
        <v>0</v>
      </c>
      <c r="BC33" s="139">
        <v>250738</v>
      </c>
      <c r="BD33" s="139">
        <v>0</v>
      </c>
      <c r="BE33" s="139">
        <v>286588</v>
      </c>
      <c r="BF33" s="139">
        <f t="shared" si="24"/>
        <v>2813147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f t="shared" si="27"/>
        <v>19693</v>
      </c>
      <c r="BP33" s="139">
        <f t="shared" si="28"/>
        <v>8101</v>
      </c>
      <c r="BQ33" s="139">
        <v>8101</v>
      </c>
      <c r="BR33" s="139">
        <v>0</v>
      </c>
      <c r="BS33" s="139">
        <v>0</v>
      </c>
      <c r="BT33" s="139">
        <v>0</v>
      </c>
      <c r="BU33" s="139">
        <f t="shared" si="29"/>
        <v>0</v>
      </c>
      <c r="BV33" s="139">
        <v>0</v>
      </c>
      <c r="BW33" s="139">
        <v>0</v>
      </c>
      <c r="BX33" s="139">
        <v>0</v>
      </c>
      <c r="BY33" s="139">
        <v>0</v>
      </c>
      <c r="BZ33" s="139">
        <f t="shared" si="30"/>
        <v>11592</v>
      </c>
      <c r="CA33" s="139">
        <v>11592</v>
      </c>
      <c r="CB33" s="139"/>
      <c r="CC33" s="139">
        <v>0</v>
      </c>
      <c r="CD33" s="139">
        <v>0</v>
      </c>
      <c r="CE33" s="139">
        <v>10717</v>
      </c>
      <c r="CF33" s="139">
        <v>0</v>
      </c>
      <c r="CG33" s="139">
        <v>0</v>
      </c>
      <c r="CH33" s="139">
        <f t="shared" si="31"/>
        <v>19693</v>
      </c>
      <c r="CI33" s="139">
        <f t="shared" si="50"/>
        <v>412406</v>
      </c>
      <c r="CJ33" s="139">
        <f t="shared" si="50"/>
        <v>412406</v>
      </c>
      <c r="CK33" s="139">
        <f t="shared" si="50"/>
        <v>0</v>
      </c>
      <c r="CL33" s="139">
        <f t="shared" si="50"/>
        <v>412406</v>
      </c>
      <c r="CM33" s="139">
        <f t="shared" si="50"/>
        <v>0</v>
      </c>
      <c r="CN33" s="139">
        <f t="shared" si="50"/>
        <v>0</v>
      </c>
      <c r="CO33" s="139">
        <f t="shared" si="50"/>
        <v>0</v>
      </c>
      <c r="CP33" s="139">
        <f t="shared" si="50"/>
        <v>12677</v>
      </c>
      <c r="CQ33" s="139">
        <f t="shared" si="50"/>
        <v>2133846</v>
      </c>
      <c r="CR33" s="139">
        <f t="shared" si="50"/>
        <v>338100</v>
      </c>
      <c r="CS33" s="139">
        <f t="shared" si="50"/>
        <v>216521</v>
      </c>
      <c r="CT33" s="139">
        <f t="shared" si="50"/>
        <v>86842</v>
      </c>
      <c r="CU33" s="139">
        <f t="shared" si="50"/>
        <v>34737</v>
      </c>
      <c r="CV33" s="139">
        <f t="shared" si="50"/>
        <v>0</v>
      </c>
      <c r="CW33" s="139">
        <f t="shared" si="50"/>
        <v>118125</v>
      </c>
      <c r="CX33" s="139">
        <f t="shared" si="49"/>
        <v>4550</v>
      </c>
      <c r="CY33" s="139">
        <f t="shared" si="49"/>
        <v>113575</v>
      </c>
      <c r="CZ33" s="139">
        <f t="shared" si="49"/>
        <v>0</v>
      </c>
      <c r="DA33" s="139">
        <f t="shared" si="49"/>
        <v>0</v>
      </c>
      <c r="DB33" s="139">
        <f t="shared" si="49"/>
        <v>1677621</v>
      </c>
      <c r="DC33" s="139">
        <f t="shared" si="49"/>
        <v>1677621</v>
      </c>
      <c r="DD33" s="139">
        <f t="shared" si="49"/>
        <v>0</v>
      </c>
      <c r="DE33" s="139">
        <f t="shared" si="49"/>
        <v>0</v>
      </c>
      <c r="DF33" s="139">
        <f t="shared" si="49"/>
        <v>0</v>
      </c>
      <c r="DG33" s="139">
        <f t="shared" si="49"/>
        <v>261455</v>
      </c>
      <c r="DH33" s="139">
        <f t="shared" si="49"/>
        <v>0</v>
      </c>
      <c r="DI33" s="139">
        <f t="shared" si="49"/>
        <v>286588</v>
      </c>
      <c r="DJ33" s="139">
        <f t="shared" si="49"/>
        <v>2832840</v>
      </c>
    </row>
    <row r="34" spans="1:114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6"/>
        <v>3272171</v>
      </c>
      <c r="E34" s="139">
        <f t="shared" si="7"/>
        <v>797791</v>
      </c>
      <c r="F34" s="139">
        <v>0</v>
      </c>
      <c r="G34" s="139">
        <v>108033</v>
      </c>
      <c r="H34" s="139">
        <v>0</v>
      </c>
      <c r="I34" s="139">
        <v>650340</v>
      </c>
      <c r="J34" s="140" t="s">
        <v>199</v>
      </c>
      <c r="K34" s="139">
        <v>39418</v>
      </c>
      <c r="L34" s="139">
        <v>2474380</v>
      </c>
      <c r="M34" s="139">
        <f t="shared" si="8"/>
        <v>10854</v>
      </c>
      <c r="N34" s="139">
        <f t="shared" si="9"/>
        <v>6801</v>
      </c>
      <c r="O34" s="139">
        <v>0</v>
      </c>
      <c r="P34" s="139">
        <v>0</v>
      </c>
      <c r="Q34" s="139">
        <v>0</v>
      </c>
      <c r="R34" s="139">
        <v>6801</v>
      </c>
      <c r="S34" s="140" t="s">
        <v>199</v>
      </c>
      <c r="T34" s="139">
        <v>0</v>
      </c>
      <c r="U34" s="139">
        <v>4053</v>
      </c>
      <c r="V34" s="139">
        <f t="shared" si="10"/>
        <v>3283025</v>
      </c>
      <c r="W34" s="139">
        <f t="shared" si="11"/>
        <v>804592</v>
      </c>
      <c r="X34" s="139">
        <f t="shared" si="12"/>
        <v>0</v>
      </c>
      <c r="Y34" s="139">
        <f t="shared" si="13"/>
        <v>108033</v>
      </c>
      <c r="Z34" s="139">
        <f t="shared" si="14"/>
        <v>0</v>
      </c>
      <c r="AA34" s="139">
        <f t="shared" si="15"/>
        <v>657141</v>
      </c>
      <c r="AB34" s="140" t="s">
        <v>199</v>
      </c>
      <c r="AC34" s="139">
        <f t="shared" si="16"/>
        <v>39418</v>
      </c>
      <c r="AD34" s="139">
        <f t="shared" si="17"/>
        <v>2478433</v>
      </c>
      <c r="AE34" s="139">
        <f t="shared" si="18"/>
        <v>1298</v>
      </c>
      <c r="AF34" s="139">
        <f t="shared" si="19"/>
        <v>1298</v>
      </c>
      <c r="AG34" s="139">
        <v>0</v>
      </c>
      <c r="AH34" s="139">
        <v>1298</v>
      </c>
      <c r="AI34" s="139">
        <v>0</v>
      </c>
      <c r="AJ34" s="139">
        <v>0</v>
      </c>
      <c r="AK34" s="139">
        <v>0</v>
      </c>
      <c r="AL34" s="139">
        <v>33877</v>
      </c>
      <c r="AM34" s="139">
        <f t="shared" si="20"/>
        <v>1480003</v>
      </c>
      <c r="AN34" s="139">
        <f t="shared" si="21"/>
        <v>166120</v>
      </c>
      <c r="AO34" s="139">
        <v>120440</v>
      </c>
      <c r="AP34" s="139">
        <v>45680</v>
      </c>
      <c r="AQ34" s="139">
        <v>0</v>
      </c>
      <c r="AR34" s="139">
        <v>0</v>
      </c>
      <c r="AS34" s="139">
        <f t="shared" si="22"/>
        <v>125277</v>
      </c>
      <c r="AT34" s="139">
        <v>642</v>
      </c>
      <c r="AU34" s="139">
        <v>124635</v>
      </c>
      <c r="AV34" s="139">
        <v>0</v>
      </c>
      <c r="AW34" s="139">
        <v>0</v>
      </c>
      <c r="AX34" s="139">
        <f t="shared" si="23"/>
        <v>1188606</v>
      </c>
      <c r="AY34" s="139">
        <v>896313</v>
      </c>
      <c r="AZ34" s="139">
        <v>292293</v>
      </c>
      <c r="BA34" s="139">
        <v>0</v>
      </c>
      <c r="BB34" s="139">
        <v>0</v>
      </c>
      <c r="BC34" s="139">
        <v>468962</v>
      </c>
      <c r="BD34" s="139">
        <v>0</v>
      </c>
      <c r="BE34" s="139">
        <v>1288031</v>
      </c>
      <c r="BF34" s="139">
        <f t="shared" si="24"/>
        <v>2769332</v>
      </c>
      <c r="BG34" s="139">
        <f t="shared" si="25"/>
        <v>0</v>
      </c>
      <c r="BH34" s="139">
        <f t="shared" si="26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0</v>
      </c>
      <c r="BO34" s="139">
        <f t="shared" si="27"/>
        <v>10196</v>
      </c>
      <c r="BP34" s="139">
        <f t="shared" si="28"/>
        <v>2100</v>
      </c>
      <c r="BQ34" s="139">
        <v>0</v>
      </c>
      <c r="BR34" s="139">
        <v>2100</v>
      </c>
      <c r="BS34" s="139">
        <v>0</v>
      </c>
      <c r="BT34" s="139">
        <v>0</v>
      </c>
      <c r="BU34" s="139">
        <f t="shared" si="29"/>
        <v>0</v>
      </c>
      <c r="BV34" s="139">
        <v>0</v>
      </c>
      <c r="BW34" s="139">
        <v>0</v>
      </c>
      <c r="BX34" s="139">
        <v>0</v>
      </c>
      <c r="BY34" s="139">
        <v>0</v>
      </c>
      <c r="BZ34" s="139">
        <f t="shared" si="30"/>
        <v>8096</v>
      </c>
      <c r="CA34" s="139">
        <v>8096</v>
      </c>
      <c r="CB34" s="139">
        <v>0</v>
      </c>
      <c r="CC34" s="139">
        <v>0</v>
      </c>
      <c r="CD34" s="139">
        <v>0</v>
      </c>
      <c r="CE34" s="139">
        <v>0</v>
      </c>
      <c r="CF34" s="139">
        <v>0</v>
      </c>
      <c r="CG34" s="139">
        <v>658</v>
      </c>
      <c r="CH34" s="139">
        <f t="shared" si="31"/>
        <v>10854</v>
      </c>
      <c r="CI34" s="139">
        <f t="shared" si="50"/>
        <v>1298</v>
      </c>
      <c r="CJ34" s="139">
        <f t="shared" si="50"/>
        <v>1298</v>
      </c>
      <c r="CK34" s="139">
        <f t="shared" si="50"/>
        <v>0</v>
      </c>
      <c r="CL34" s="139">
        <f t="shared" si="50"/>
        <v>1298</v>
      </c>
      <c r="CM34" s="139">
        <f t="shared" si="50"/>
        <v>0</v>
      </c>
      <c r="CN34" s="139">
        <f t="shared" si="50"/>
        <v>0</v>
      </c>
      <c r="CO34" s="139">
        <f t="shared" si="50"/>
        <v>0</v>
      </c>
      <c r="CP34" s="139">
        <f t="shared" si="50"/>
        <v>33877</v>
      </c>
      <c r="CQ34" s="139">
        <f t="shared" si="50"/>
        <v>1490199</v>
      </c>
      <c r="CR34" s="139">
        <f t="shared" si="50"/>
        <v>168220</v>
      </c>
      <c r="CS34" s="139">
        <f t="shared" si="50"/>
        <v>120440</v>
      </c>
      <c r="CT34" s="139">
        <f t="shared" si="50"/>
        <v>47780</v>
      </c>
      <c r="CU34" s="139">
        <f t="shared" si="50"/>
        <v>0</v>
      </c>
      <c r="CV34" s="139">
        <f t="shared" si="50"/>
        <v>0</v>
      </c>
      <c r="CW34" s="139">
        <f t="shared" si="50"/>
        <v>125277</v>
      </c>
      <c r="CX34" s="139">
        <f t="shared" si="49"/>
        <v>642</v>
      </c>
      <c r="CY34" s="139">
        <f t="shared" si="49"/>
        <v>124635</v>
      </c>
      <c r="CZ34" s="139">
        <f t="shared" si="49"/>
        <v>0</v>
      </c>
      <c r="DA34" s="139">
        <f t="shared" si="49"/>
        <v>0</v>
      </c>
      <c r="DB34" s="139">
        <f t="shared" si="49"/>
        <v>1196702</v>
      </c>
      <c r="DC34" s="139">
        <f t="shared" si="49"/>
        <v>904409</v>
      </c>
      <c r="DD34" s="139">
        <f t="shared" si="49"/>
        <v>292293</v>
      </c>
      <c r="DE34" s="139">
        <f t="shared" si="49"/>
        <v>0</v>
      </c>
      <c r="DF34" s="139">
        <f t="shared" si="49"/>
        <v>0</v>
      </c>
      <c r="DG34" s="139">
        <f t="shared" si="49"/>
        <v>468962</v>
      </c>
      <c r="DH34" s="139">
        <f t="shared" si="49"/>
        <v>0</v>
      </c>
      <c r="DI34" s="139">
        <f t="shared" si="49"/>
        <v>1288689</v>
      </c>
      <c r="DJ34" s="139">
        <f t="shared" si="49"/>
        <v>2780186</v>
      </c>
    </row>
    <row r="35" spans="1:114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6"/>
        <v>2259542</v>
      </c>
      <c r="E35" s="139">
        <f t="shared" si="7"/>
        <v>474299</v>
      </c>
      <c r="F35" s="139">
        <v>0</v>
      </c>
      <c r="G35" s="139">
        <v>0</v>
      </c>
      <c r="H35" s="139">
        <v>0</v>
      </c>
      <c r="I35" s="139">
        <v>473402</v>
      </c>
      <c r="J35" s="140" t="s">
        <v>199</v>
      </c>
      <c r="K35" s="139">
        <v>897</v>
      </c>
      <c r="L35" s="139">
        <v>1785243</v>
      </c>
      <c r="M35" s="139">
        <f t="shared" si="8"/>
        <v>172670</v>
      </c>
      <c r="N35" s="139">
        <f t="shared" si="9"/>
        <v>30608</v>
      </c>
      <c r="O35" s="139">
        <v>1996</v>
      </c>
      <c r="P35" s="139">
        <v>1492</v>
      </c>
      <c r="Q35" s="139">
        <v>0</v>
      </c>
      <c r="R35" s="139">
        <v>15745</v>
      </c>
      <c r="S35" s="140" t="s">
        <v>199</v>
      </c>
      <c r="T35" s="139">
        <v>11375</v>
      </c>
      <c r="U35" s="139">
        <v>142062</v>
      </c>
      <c r="V35" s="139">
        <f t="shared" si="10"/>
        <v>2432212</v>
      </c>
      <c r="W35" s="139">
        <f t="shared" si="11"/>
        <v>504907</v>
      </c>
      <c r="X35" s="139">
        <f t="shared" si="12"/>
        <v>1996</v>
      </c>
      <c r="Y35" s="139">
        <f t="shared" si="13"/>
        <v>1492</v>
      </c>
      <c r="Z35" s="139">
        <f t="shared" si="14"/>
        <v>0</v>
      </c>
      <c r="AA35" s="139">
        <f t="shared" si="15"/>
        <v>489147</v>
      </c>
      <c r="AB35" s="140" t="s">
        <v>199</v>
      </c>
      <c r="AC35" s="139">
        <f t="shared" si="16"/>
        <v>12272</v>
      </c>
      <c r="AD35" s="139">
        <f t="shared" si="17"/>
        <v>1927305</v>
      </c>
      <c r="AE35" s="139">
        <f t="shared" si="18"/>
        <v>0</v>
      </c>
      <c r="AF35" s="139">
        <f t="shared" si="19"/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10941</v>
      </c>
      <c r="AM35" s="139">
        <f t="shared" si="20"/>
        <v>1501289</v>
      </c>
      <c r="AN35" s="139">
        <f t="shared" si="21"/>
        <v>263612</v>
      </c>
      <c r="AO35" s="139">
        <v>114390</v>
      </c>
      <c r="AP35" s="139">
        <v>130569</v>
      </c>
      <c r="AQ35" s="139">
        <v>18653</v>
      </c>
      <c r="AR35" s="139">
        <v>0</v>
      </c>
      <c r="AS35" s="139">
        <f t="shared" si="22"/>
        <v>50382</v>
      </c>
      <c r="AT35" s="139">
        <v>5572</v>
      </c>
      <c r="AU35" s="139">
        <v>44810</v>
      </c>
      <c r="AV35" s="139">
        <v>0</v>
      </c>
      <c r="AW35" s="139">
        <v>0</v>
      </c>
      <c r="AX35" s="139">
        <f t="shared" si="23"/>
        <v>1185241</v>
      </c>
      <c r="AY35" s="139">
        <v>924746</v>
      </c>
      <c r="AZ35" s="139">
        <v>168279</v>
      </c>
      <c r="BA35" s="139">
        <v>0</v>
      </c>
      <c r="BB35" s="139">
        <v>92216</v>
      </c>
      <c r="BC35" s="139">
        <v>690183</v>
      </c>
      <c r="BD35" s="139">
        <v>2054</v>
      </c>
      <c r="BE35" s="139">
        <v>57129</v>
      </c>
      <c r="BF35" s="139">
        <f t="shared" si="24"/>
        <v>1558418</v>
      </c>
      <c r="BG35" s="139">
        <f t="shared" si="25"/>
        <v>0</v>
      </c>
      <c r="BH35" s="139">
        <f t="shared" si="26"/>
        <v>0</v>
      </c>
      <c r="BI35" s="139">
        <v>0</v>
      </c>
      <c r="BJ35" s="139">
        <v>0</v>
      </c>
      <c r="BK35" s="139">
        <v>0</v>
      </c>
      <c r="BL35" s="139">
        <v>0</v>
      </c>
      <c r="BM35" s="139">
        <v>0</v>
      </c>
      <c r="BN35" s="139">
        <v>0</v>
      </c>
      <c r="BO35" s="139">
        <f t="shared" si="27"/>
        <v>158788</v>
      </c>
      <c r="BP35" s="139">
        <f t="shared" si="28"/>
        <v>19928</v>
      </c>
      <c r="BQ35" s="139">
        <v>19928</v>
      </c>
      <c r="BR35" s="139">
        <v>0</v>
      </c>
      <c r="BS35" s="139">
        <v>0</v>
      </c>
      <c r="BT35" s="139">
        <v>0</v>
      </c>
      <c r="BU35" s="139">
        <f t="shared" si="29"/>
        <v>0</v>
      </c>
      <c r="BV35" s="139">
        <v>0</v>
      </c>
      <c r="BW35" s="139">
        <v>0</v>
      </c>
      <c r="BX35" s="139">
        <v>0</v>
      </c>
      <c r="BY35" s="139">
        <v>0</v>
      </c>
      <c r="BZ35" s="139">
        <f t="shared" si="30"/>
        <v>138860</v>
      </c>
      <c r="CA35" s="139">
        <v>55098</v>
      </c>
      <c r="CB35" s="139">
        <v>83762</v>
      </c>
      <c r="CC35" s="139">
        <v>0</v>
      </c>
      <c r="CD35" s="139">
        <v>0</v>
      </c>
      <c r="CE35" s="139">
        <v>0</v>
      </c>
      <c r="CF35" s="139">
        <v>0</v>
      </c>
      <c r="CG35" s="139">
        <v>13882</v>
      </c>
      <c r="CH35" s="139">
        <f t="shared" si="31"/>
        <v>172670</v>
      </c>
      <c r="CI35" s="139">
        <f t="shared" si="50"/>
        <v>0</v>
      </c>
      <c r="CJ35" s="139">
        <f t="shared" si="50"/>
        <v>0</v>
      </c>
      <c r="CK35" s="139">
        <f t="shared" si="50"/>
        <v>0</v>
      </c>
      <c r="CL35" s="139">
        <f t="shared" si="50"/>
        <v>0</v>
      </c>
      <c r="CM35" s="139">
        <f t="shared" si="50"/>
        <v>0</v>
      </c>
      <c r="CN35" s="139">
        <f t="shared" si="50"/>
        <v>0</v>
      </c>
      <c r="CO35" s="139">
        <f t="shared" si="50"/>
        <v>0</v>
      </c>
      <c r="CP35" s="139">
        <f t="shared" si="50"/>
        <v>10941</v>
      </c>
      <c r="CQ35" s="139">
        <f t="shared" si="50"/>
        <v>1660077</v>
      </c>
      <c r="CR35" s="139">
        <f t="shared" si="50"/>
        <v>283540</v>
      </c>
      <c r="CS35" s="139">
        <f t="shared" si="50"/>
        <v>134318</v>
      </c>
      <c r="CT35" s="139">
        <f t="shared" si="50"/>
        <v>130569</v>
      </c>
      <c r="CU35" s="139">
        <f t="shared" si="50"/>
        <v>18653</v>
      </c>
      <c r="CV35" s="139">
        <f t="shared" si="50"/>
        <v>0</v>
      </c>
      <c r="CW35" s="139">
        <f t="shared" si="50"/>
        <v>50382</v>
      </c>
      <c r="CX35" s="139">
        <f t="shared" si="49"/>
        <v>5572</v>
      </c>
      <c r="CY35" s="139">
        <f t="shared" si="49"/>
        <v>44810</v>
      </c>
      <c r="CZ35" s="139">
        <f t="shared" si="49"/>
        <v>0</v>
      </c>
      <c r="DA35" s="139">
        <f t="shared" si="49"/>
        <v>0</v>
      </c>
      <c r="DB35" s="139">
        <f t="shared" si="49"/>
        <v>1324101</v>
      </c>
      <c r="DC35" s="139">
        <f t="shared" si="49"/>
        <v>979844</v>
      </c>
      <c r="DD35" s="139">
        <f t="shared" si="49"/>
        <v>252041</v>
      </c>
      <c r="DE35" s="139">
        <f t="shared" si="49"/>
        <v>0</v>
      </c>
      <c r="DF35" s="139">
        <f t="shared" si="49"/>
        <v>92216</v>
      </c>
      <c r="DG35" s="139">
        <f t="shared" si="49"/>
        <v>690183</v>
      </c>
      <c r="DH35" s="139">
        <f t="shared" si="49"/>
        <v>2054</v>
      </c>
      <c r="DI35" s="139">
        <f t="shared" si="49"/>
        <v>71011</v>
      </c>
      <c r="DJ35" s="139">
        <f t="shared" si="49"/>
        <v>1731088</v>
      </c>
    </row>
    <row r="36" spans="1:114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6"/>
        <v>3292663</v>
      </c>
      <c r="E36" s="139">
        <f t="shared" si="7"/>
        <v>2272246</v>
      </c>
      <c r="F36" s="139">
        <v>0</v>
      </c>
      <c r="G36" s="139">
        <v>242409</v>
      </c>
      <c r="H36" s="139">
        <v>0</v>
      </c>
      <c r="I36" s="139">
        <v>959403</v>
      </c>
      <c r="J36" s="140" t="s">
        <v>199</v>
      </c>
      <c r="K36" s="139">
        <v>1070434</v>
      </c>
      <c r="L36" s="139">
        <v>1020417</v>
      </c>
      <c r="M36" s="139">
        <f t="shared" si="8"/>
        <v>35242</v>
      </c>
      <c r="N36" s="139">
        <f t="shared" si="9"/>
        <v>10140</v>
      </c>
      <c r="O36" s="139">
        <v>0</v>
      </c>
      <c r="P36" s="139">
        <v>0</v>
      </c>
      <c r="Q36" s="139">
        <v>0</v>
      </c>
      <c r="R36" s="139">
        <v>10140</v>
      </c>
      <c r="S36" s="140" t="s">
        <v>199</v>
      </c>
      <c r="T36" s="139">
        <v>0</v>
      </c>
      <c r="U36" s="139">
        <v>25102</v>
      </c>
      <c r="V36" s="139">
        <f t="shared" si="10"/>
        <v>3327905</v>
      </c>
      <c r="W36" s="139">
        <f t="shared" si="11"/>
        <v>2282386</v>
      </c>
      <c r="X36" s="139">
        <f t="shared" si="12"/>
        <v>0</v>
      </c>
      <c r="Y36" s="139">
        <f t="shared" si="13"/>
        <v>242409</v>
      </c>
      <c r="Z36" s="139">
        <f t="shared" si="14"/>
        <v>0</v>
      </c>
      <c r="AA36" s="139">
        <f t="shared" si="15"/>
        <v>969543</v>
      </c>
      <c r="AB36" s="140" t="s">
        <v>199</v>
      </c>
      <c r="AC36" s="139">
        <f t="shared" si="16"/>
        <v>1070434</v>
      </c>
      <c r="AD36" s="139">
        <f t="shared" si="17"/>
        <v>1045519</v>
      </c>
      <c r="AE36" s="139">
        <f t="shared" si="18"/>
        <v>0</v>
      </c>
      <c r="AF36" s="139">
        <f t="shared" si="19"/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158606</v>
      </c>
      <c r="AM36" s="139">
        <f t="shared" si="20"/>
        <v>1789438</v>
      </c>
      <c r="AN36" s="139">
        <f t="shared" si="21"/>
        <v>301066</v>
      </c>
      <c r="AO36" s="139">
        <v>179482</v>
      </c>
      <c r="AP36" s="139">
        <v>104215</v>
      </c>
      <c r="AQ36" s="139">
        <v>17369</v>
      </c>
      <c r="AR36" s="139">
        <v>0</v>
      </c>
      <c r="AS36" s="139">
        <f t="shared" si="22"/>
        <v>5415</v>
      </c>
      <c r="AT36" s="139">
        <v>5415</v>
      </c>
      <c r="AU36" s="139">
        <v>0</v>
      </c>
      <c r="AV36" s="139">
        <v>0</v>
      </c>
      <c r="AW36" s="139">
        <v>0</v>
      </c>
      <c r="AX36" s="139">
        <f t="shared" si="23"/>
        <v>1482957</v>
      </c>
      <c r="AY36" s="139">
        <v>1213177</v>
      </c>
      <c r="AZ36" s="139">
        <v>269780</v>
      </c>
      <c r="BA36" s="139">
        <v>0</v>
      </c>
      <c r="BB36" s="139">
        <v>0</v>
      </c>
      <c r="BC36" s="139">
        <v>1344619</v>
      </c>
      <c r="BD36" s="139">
        <v>0</v>
      </c>
      <c r="BE36" s="139">
        <v>0</v>
      </c>
      <c r="BF36" s="139">
        <f t="shared" si="24"/>
        <v>1789438</v>
      </c>
      <c r="BG36" s="139">
        <f t="shared" si="25"/>
        <v>0</v>
      </c>
      <c r="BH36" s="139">
        <f t="shared" si="26"/>
        <v>0</v>
      </c>
      <c r="BI36" s="139">
        <v>0</v>
      </c>
      <c r="BJ36" s="139">
        <v>0</v>
      </c>
      <c r="BK36" s="139">
        <v>0</v>
      </c>
      <c r="BL36" s="139">
        <v>0</v>
      </c>
      <c r="BM36" s="139">
        <v>0</v>
      </c>
      <c r="BN36" s="139">
        <v>0</v>
      </c>
      <c r="BO36" s="139">
        <f t="shared" si="27"/>
        <v>35242</v>
      </c>
      <c r="BP36" s="139">
        <f t="shared" si="28"/>
        <v>23159</v>
      </c>
      <c r="BQ36" s="139">
        <v>23159</v>
      </c>
      <c r="BR36" s="139">
        <v>0</v>
      </c>
      <c r="BS36" s="139">
        <v>0</v>
      </c>
      <c r="BT36" s="139">
        <v>0</v>
      </c>
      <c r="BU36" s="139">
        <f t="shared" si="29"/>
        <v>0</v>
      </c>
      <c r="BV36" s="139">
        <v>0</v>
      </c>
      <c r="BW36" s="139">
        <v>0</v>
      </c>
      <c r="BX36" s="139">
        <v>0</v>
      </c>
      <c r="BY36" s="139">
        <v>0</v>
      </c>
      <c r="BZ36" s="139">
        <f t="shared" si="30"/>
        <v>12083</v>
      </c>
      <c r="CA36" s="139">
        <v>12083</v>
      </c>
      <c r="CB36" s="139">
        <v>0</v>
      </c>
      <c r="CC36" s="139">
        <v>0</v>
      </c>
      <c r="CD36" s="139">
        <v>0</v>
      </c>
      <c r="CE36" s="139">
        <v>0</v>
      </c>
      <c r="CF36" s="139">
        <v>0</v>
      </c>
      <c r="CG36" s="139">
        <v>0</v>
      </c>
      <c r="CH36" s="139">
        <f t="shared" si="31"/>
        <v>35242</v>
      </c>
      <c r="CI36" s="139">
        <f t="shared" si="50"/>
        <v>0</v>
      </c>
      <c r="CJ36" s="139">
        <f t="shared" si="50"/>
        <v>0</v>
      </c>
      <c r="CK36" s="139">
        <f t="shared" si="50"/>
        <v>0</v>
      </c>
      <c r="CL36" s="139">
        <f t="shared" si="50"/>
        <v>0</v>
      </c>
      <c r="CM36" s="139">
        <f t="shared" si="50"/>
        <v>0</v>
      </c>
      <c r="CN36" s="139">
        <f t="shared" si="50"/>
        <v>0</v>
      </c>
      <c r="CO36" s="139">
        <f t="shared" si="50"/>
        <v>0</v>
      </c>
      <c r="CP36" s="139">
        <f t="shared" si="50"/>
        <v>158606</v>
      </c>
      <c r="CQ36" s="139">
        <f t="shared" si="50"/>
        <v>1824680</v>
      </c>
      <c r="CR36" s="139">
        <f t="shared" si="50"/>
        <v>324225</v>
      </c>
      <c r="CS36" s="139">
        <f t="shared" si="50"/>
        <v>202641</v>
      </c>
      <c r="CT36" s="139">
        <f t="shared" si="50"/>
        <v>104215</v>
      </c>
      <c r="CU36" s="139">
        <f t="shared" si="50"/>
        <v>17369</v>
      </c>
      <c r="CV36" s="139">
        <f t="shared" si="50"/>
        <v>0</v>
      </c>
      <c r="CW36" s="139">
        <f t="shared" si="50"/>
        <v>5415</v>
      </c>
      <c r="CX36" s="139">
        <f t="shared" si="49"/>
        <v>5415</v>
      </c>
      <c r="CY36" s="139">
        <f t="shared" si="49"/>
        <v>0</v>
      </c>
      <c r="CZ36" s="139">
        <f t="shared" si="49"/>
        <v>0</v>
      </c>
      <c r="DA36" s="139">
        <f t="shared" si="49"/>
        <v>0</v>
      </c>
      <c r="DB36" s="139">
        <f t="shared" si="49"/>
        <v>1495040</v>
      </c>
      <c r="DC36" s="139">
        <f t="shared" si="49"/>
        <v>1225260</v>
      </c>
      <c r="DD36" s="139">
        <f t="shared" si="49"/>
        <v>269780</v>
      </c>
      <c r="DE36" s="139">
        <f t="shared" si="49"/>
        <v>0</v>
      </c>
      <c r="DF36" s="139">
        <f t="shared" si="49"/>
        <v>0</v>
      </c>
      <c r="DG36" s="139">
        <f t="shared" si="49"/>
        <v>1344619</v>
      </c>
      <c r="DH36" s="139">
        <f t="shared" si="49"/>
        <v>0</v>
      </c>
      <c r="DI36" s="139">
        <f t="shared" si="49"/>
        <v>0</v>
      </c>
      <c r="DJ36" s="139">
        <f t="shared" si="49"/>
        <v>1824680</v>
      </c>
    </row>
    <row r="37" spans="1:114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6"/>
        <v>1945076</v>
      </c>
      <c r="E37" s="139">
        <f t="shared" si="7"/>
        <v>626848</v>
      </c>
      <c r="F37" s="139">
        <v>91508</v>
      </c>
      <c r="G37" s="139">
        <v>0</v>
      </c>
      <c r="H37" s="139">
        <v>0</v>
      </c>
      <c r="I37" s="139">
        <v>391441</v>
      </c>
      <c r="J37" s="140" t="s">
        <v>199</v>
      </c>
      <c r="K37" s="139">
        <v>143899</v>
      </c>
      <c r="L37" s="139">
        <v>1318228</v>
      </c>
      <c r="M37" s="139">
        <f t="shared" si="8"/>
        <v>77866</v>
      </c>
      <c r="N37" s="139">
        <f t="shared" si="9"/>
        <v>5120</v>
      </c>
      <c r="O37" s="139">
        <v>0</v>
      </c>
      <c r="P37" s="139">
        <v>0</v>
      </c>
      <c r="Q37" s="139">
        <v>0</v>
      </c>
      <c r="R37" s="139">
        <v>5120</v>
      </c>
      <c r="S37" s="140" t="s">
        <v>199</v>
      </c>
      <c r="T37" s="139">
        <v>0</v>
      </c>
      <c r="U37" s="139">
        <v>72746</v>
      </c>
      <c r="V37" s="139">
        <f t="shared" si="10"/>
        <v>2022942</v>
      </c>
      <c r="W37" s="139">
        <f t="shared" si="11"/>
        <v>631968</v>
      </c>
      <c r="X37" s="139">
        <f t="shared" si="12"/>
        <v>91508</v>
      </c>
      <c r="Y37" s="139">
        <f t="shared" si="13"/>
        <v>0</v>
      </c>
      <c r="Z37" s="139">
        <f t="shared" si="14"/>
        <v>0</v>
      </c>
      <c r="AA37" s="139">
        <f t="shared" si="15"/>
        <v>396561</v>
      </c>
      <c r="AB37" s="140" t="s">
        <v>199</v>
      </c>
      <c r="AC37" s="139">
        <f t="shared" si="16"/>
        <v>143899</v>
      </c>
      <c r="AD37" s="139">
        <f t="shared" si="17"/>
        <v>1390974</v>
      </c>
      <c r="AE37" s="139">
        <f t="shared" si="18"/>
        <v>0</v>
      </c>
      <c r="AF37" s="139">
        <f t="shared" si="19"/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8801</v>
      </c>
      <c r="AM37" s="139">
        <f t="shared" si="20"/>
        <v>1263649</v>
      </c>
      <c r="AN37" s="139">
        <f t="shared" si="21"/>
        <v>277218</v>
      </c>
      <c r="AO37" s="139">
        <v>120573</v>
      </c>
      <c r="AP37" s="139">
        <v>105322</v>
      </c>
      <c r="AQ37" s="139">
        <v>51323</v>
      </c>
      <c r="AR37" s="139">
        <v>0</v>
      </c>
      <c r="AS37" s="139">
        <f t="shared" si="22"/>
        <v>241584</v>
      </c>
      <c r="AT37" s="139">
        <v>4936</v>
      </c>
      <c r="AU37" s="139">
        <v>236648</v>
      </c>
      <c r="AV37" s="139">
        <v>0</v>
      </c>
      <c r="AW37" s="139">
        <v>0</v>
      </c>
      <c r="AX37" s="139">
        <f t="shared" si="23"/>
        <v>744847</v>
      </c>
      <c r="AY37" s="139">
        <v>557841</v>
      </c>
      <c r="AZ37" s="139">
        <v>69641</v>
      </c>
      <c r="BA37" s="139">
        <v>117365</v>
      </c>
      <c r="BB37" s="139">
        <v>0</v>
      </c>
      <c r="BC37" s="139">
        <v>176670</v>
      </c>
      <c r="BD37" s="139">
        <v>0</v>
      </c>
      <c r="BE37" s="139">
        <v>495956</v>
      </c>
      <c r="BF37" s="139">
        <f t="shared" si="24"/>
        <v>1759605</v>
      </c>
      <c r="BG37" s="139">
        <f t="shared" si="25"/>
        <v>12727</v>
      </c>
      <c r="BH37" s="139">
        <f t="shared" si="26"/>
        <v>12727</v>
      </c>
      <c r="BI37" s="139">
        <v>0</v>
      </c>
      <c r="BJ37" s="139">
        <v>0</v>
      </c>
      <c r="BK37" s="139">
        <v>0</v>
      </c>
      <c r="BL37" s="139">
        <v>12727</v>
      </c>
      <c r="BM37" s="139">
        <v>0</v>
      </c>
      <c r="BN37" s="139">
        <v>0</v>
      </c>
      <c r="BO37" s="139">
        <f t="shared" si="27"/>
        <v>64516</v>
      </c>
      <c r="BP37" s="139">
        <f t="shared" si="28"/>
        <v>8917</v>
      </c>
      <c r="BQ37" s="139">
        <v>0</v>
      </c>
      <c r="BR37" s="139">
        <v>8917</v>
      </c>
      <c r="BS37" s="139">
        <v>0</v>
      </c>
      <c r="BT37" s="139">
        <v>0</v>
      </c>
      <c r="BU37" s="139">
        <f t="shared" si="29"/>
        <v>55599</v>
      </c>
      <c r="BV37" s="139">
        <v>34272</v>
      </c>
      <c r="BW37" s="139">
        <v>21327</v>
      </c>
      <c r="BX37" s="139">
        <v>0</v>
      </c>
      <c r="BY37" s="139">
        <v>0</v>
      </c>
      <c r="BZ37" s="139">
        <f t="shared" si="30"/>
        <v>0</v>
      </c>
      <c r="CA37" s="139">
        <v>0</v>
      </c>
      <c r="CB37" s="139">
        <v>0</v>
      </c>
      <c r="CC37" s="139">
        <v>0</v>
      </c>
      <c r="CD37" s="139">
        <v>0</v>
      </c>
      <c r="CE37" s="139">
        <v>0</v>
      </c>
      <c r="CF37" s="139">
        <v>0</v>
      </c>
      <c r="CG37" s="139">
        <v>623</v>
      </c>
      <c r="CH37" s="139">
        <f t="shared" si="31"/>
        <v>77866</v>
      </c>
      <c r="CI37" s="139">
        <f t="shared" si="50"/>
        <v>12727</v>
      </c>
      <c r="CJ37" s="139">
        <f t="shared" si="50"/>
        <v>12727</v>
      </c>
      <c r="CK37" s="139">
        <f t="shared" si="50"/>
        <v>0</v>
      </c>
      <c r="CL37" s="139">
        <f t="shared" si="50"/>
        <v>0</v>
      </c>
      <c r="CM37" s="139">
        <f t="shared" si="50"/>
        <v>0</v>
      </c>
      <c r="CN37" s="139">
        <f t="shared" si="50"/>
        <v>12727</v>
      </c>
      <c r="CO37" s="139">
        <f t="shared" si="50"/>
        <v>0</v>
      </c>
      <c r="CP37" s="139">
        <f t="shared" si="50"/>
        <v>8801</v>
      </c>
      <c r="CQ37" s="139">
        <f t="shared" si="50"/>
        <v>1328165</v>
      </c>
      <c r="CR37" s="139">
        <f t="shared" si="50"/>
        <v>286135</v>
      </c>
      <c r="CS37" s="139">
        <f t="shared" si="50"/>
        <v>120573</v>
      </c>
      <c r="CT37" s="139">
        <f t="shared" si="50"/>
        <v>114239</v>
      </c>
      <c r="CU37" s="139">
        <f t="shared" si="50"/>
        <v>51323</v>
      </c>
      <c r="CV37" s="139">
        <f t="shared" si="50"/>
        <v>0</v>
      </c>
      <c r="CW37" s="139">
        <f t="shared" si="50"/>
        <v>297183</v>
      </c>
      <c r="CX37" s="139">
        <f t="shared" si="49"/>
        <v>39208</v>
      </c>
      <c r="CY37" s="139">
        <f t="shared" si="49"/>
        <v>257975</v>
      </c>
      <c r="CZ37" s="139">
        <f t="shared" si="49"/>
        <v>0</v>
      </c>
      <c r="DA37" s="139">
        <f t="shared" si="49"/>
        <v>0</v>
      </c>
      <c r="DB37" s="139">
        <f t="shared" si="49"/>
        <v>744847</v>
      </c>
      <c r="DC37" s="139">
        <f t="shared" si="49"/>
        <v>557841</v>
      </c>
      <c r="DD37" s="139">
        <f t="shared" si="49"/>
        <v>69641</v>
      </c>
      <c r="DE37" s="139">
        <f t="shared" si="49"/>
        <v>117365</v>
      </c>
      <c r="DF37" s="139">
        <f t="shared" si="49"/>
        <v>0</v>
      </c>
      <c r="DG37" s="139">
        <f t="shared" si="49"/>
        <v>176670</v>
      </c>
      <c r="DH37" s="139">
        <f t="shared" si="49"/>
        <v>0</v>
      </c>
      <c r="DI37" s="139">
        <f t="shared" si="49"/>
        <v>496579</v>
      </c>
      <c r="DJ37" s="139">
        <f t="shared" si="49"/>
        <v>1837471</v>
      </c>
    </row>
    <row r="38" spans="1:114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6"/>
        <v>3239163</v>
      </c>
      <c r="E38" s="139">
        <f t="shared" si="7"/>
        <v>730581</v>
      </c>
      <c r="F38" s="139">
        <v>0</v>
      </c>
      <c r="G38" s="139">
        <v>0</v>
      </c>
      <c r="H38" s="139">
        <v>0</v>
      </c>
      <c r="I38" s="139">
        <v>730581</v>
      </c>
      <c r="J38" s="140" t="s">
        <v>199</v>
      </c>
      <c r="K38" s="139">
        <v>0</v>
      </c>
      <c r="L38" s="139">
        <v>2508582</v>
      </c>
      <c r="M38" s="139">
        <f t="shared" si="8"/>
        <v>23292</v>
      </c>
      <c r="N38" s="139">
        <f t="shared" si="9"/>
        <v>6483</v>
      </c>
      <c r="O38" s="139">
        <v>0</v>
      </c>
      <c r="P38" s="139">
        <v>0</v>
      </c>
      <c r="Q38" s="139">
        <v>0</v>
      </c>
      <c r="R38" s="139">
        <v>6483</v>
      </c>
      <c r="S38" s="140" t="s">
        <v>199</v>
      </c>
      <c r="T38" s="139">
        <v>0</v>
      </c>
      <c r="U38" s="139">
        <v>16809</v>
      </c>
      <c r="V38" s="139">
        <f t="shared" si="10"/>
        <v>3262455</v>
      </c>
      <c r="W38" s="139">
        <f t="shared" si="11"/>
        <v>737064</v>
      </c>
      <c r="X38" s="139">
        <f t="shared" si="12"/>
        <v>0</v>
      </c>
      <c r="Y38" s="139">
        <f t="shared" si="13"/>
        <v>0</v>
      </c>
      <c r="Z38" s="139">
        <f t="shared" si="14"/>
        <v>0</v>
      </c>
      <c r="AA38" s="139">
        <f t="shared" si="15"/>
        <v>737064</v>
      </c>
      <c r="AB38" s="140" t="s">
        <v>199</v>
      </c>
      <c r="AC38" s="139">
        <f t="shared" si="16"/>
        <v>0</v>
      </c>
      <c r="AD38" s="139">
        <f t="shared" si="17"/>
        <v>2525391</v>
      </c>
      <c r="AE38" s="139">
        <f t="shared" si="18"/>
        <v>0</v>
      </c>
      <c r="AF38" s="139">
        <f t="shared" si="19"/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36239</v>
      </c>
      <c r="AM38" s="139">
        <f t="shared" si="20"/>
        <v>2678280</v>
      </c>
      <c r="AN38" s="139">
        <f t="shared" si="21"/>
        <v>317849</v>
      </c>
      <c r="AO38" s="139">
        <v>165470</v>
      </c>
      <c r="AP38" s="139">
        <v>152379</v>
      </c>
      <c r="AQ38" s="139">
        <v>0</v>
      </c>
      <c r="AR38" s="139">
        <v>0</v>
      </c>
      <c r="AS38" s="139">
        <f t="shared" si="22"/>
        <v>0</v>
      </c>
      <c r="AT38" s="139">
        <v>0</v>
      </c>
      <c r="AU38" s="139">
        <v>0</v>
      </c>
      <c r="AV38" s="139">
        <v>0</v>
      </c>
      <c r="AW38" s="139">
        <v>0</v>
      </c>
      <c r="AX38" s="139">
        <f t="shared" si="23"/>
        <v>2360431</v>
      </c>
      <c r="AY38" s="139">
        <v>1418769</v>
      </c>
      <c r="AZ38" s="139">
        <v>852002</v>
      </c>
      <c r="BA38" s="139">
        <v>0</v>
      </c>
      <c r="BB38" s="139">
        <v>89660</v>
      </c>
      <c r="BC38" s="139">
        <v>524644</v>
      </c>
      <c r="BD38" s="139">
        <v>0</v>
      </c>
      <c r="BE38" s="139">
        <v>0</v>
      </c>
      <c r="BF38" s="139">
        <f t="shared" si="24"/>
        <v>2678280</v>
      </c>
      <c r="BG38" s="139">
        <f t="shared" si="25"/>
        <v>0</v>
      </c>
      <c r="BH38" s="139">
        <f t="shared" si="26"/>
        <v>0</v>
      </c>
      <c r="BI38" s="139">
        <v>0</v>
      </c>
      <c r="BJ38" s="139">
        <v>0</v>
      </c>
      <c r="BK38" s="139">
        <v>0</v>
      </c>
      <c r="BL38" s="139">
        <v>0</v>
      </c>
      <c r="BM38" s="139">
        <v>0</v>
      </c>
      <c r="BN38" s="139">
        <v>0</v>
      </c>
      <c r="BO38" s="139">
        <f t="shared" si="27"/>
        <v>23292</v>
      </c>
      <c r="BP38" s="139">
        <f t="shared" si="28"/>
        <v>0</v>
      </c>
      <c r="BQ38" s="139">
        <v>0</v>
      </c>
      <c r="BR38" s="139">
        <v>0</v>
      </c>
      <c r="BS38" s="139">
        <v>0</v>
      </c>
      <c r="BT38" s="139">
        <v>0</v>
      </c>
      <c r="BU38" s="139">
        <f t="shared" si="29"/>
        <v>0</v>
      </c>
      <c r="BV38" s="139">
        <v>0</v>
      </c>
      <c r="BW38" s="139">
        <v>0</v>
      </c>
      <c r="BX38" s="139">
        <v>0</v>
      </c>
      <c r="BY38" s="139">
        <v>0</v>
      </c>
      <c r="BZ38" s="139">
        <f t="shared" si="30"/>
        <v>23292</v>
      </c>
      <c r="CA38" s="139">
        <v>22098</v>
      </c>
      <c r="CB38" s="139">
        <v>0</v>
      </c>
      <c r="CC38" s="139">
        <v>0</v>
      </c>
      <c r="CD38" s="139">
        <v>1194</v>
      </c>
      <c r="CE38" s="139">
        <v>0</v>
      </c>
      <c r="CF38" s="139">
        <v>0</v>
      </c>
      <c r="CG38" s="139">
        <v>0</v>
      </c>
      <c r="CH38" s="139">
        <f t="shared" si="31"/>
        <v>23292</v>
      </c>
      <c r="CI38" s="139">
        <f t="shared" si="50"/>
        <v>0</v>
      </c>
      <c r="CJ38" s="139">
        <f t="shared" si="50"/>
        <v>0</v>
      </c>
      <c r="CK38" s="139">
        <f t="shared" si="50"/>
        <v>0</v>
      </c>
      <c r="CL38" s="139">
        <f t="shared" si="50"/>
        <v>0</v>
      </c>
      <c r="CM38" s="139">
        <f t="shared" si="50"/>
        <v>0</v>
      </c>
      <c r="CN38" s="139">
        <f t="shared" si="50"/>
        <v>0</v>
      </c>
      <c r="CO38" s="139">
        <f t="shared" si="50"/>
        <v>0</v>
      </c>
      <c r="CP38" s="139">
        <f t="shared" si="50"/>
        <v>36239</v>
      </c>
      <c r="CQ38" s="139">
        <f t="shared" si="50"/>
        <v>2701572</v>
      </c>
      <c r="CR38" s="139">
        <f t="shared" si="50"/>
        <v>317849</v>
      </c>
      <c r="CS38" s="139">
        <f t="shared" si="50"/>
        <v>165470</v>
      </c>
      <c r="CT38" s="139">
        <f t="shared" si="50"/>
        <v>152379</v>
      </c>
      <c r="CU38" s="139">
        <f t="shared" si="50"/>
        <v>0</v>
      </c>
      <c r="CV38" s="139">
        <f t="shared" si="50"/>
        <v>0</v>
      </c>
      <c r="CW38" s="139">
        <f t="shared" si="50"/>
        <v>0</v>
      </c>
      <c r="CX38" s="139">
        <f t="shared" si="49"/>
        <v>0</v>
      </c>
      <c r="CY38" s="139">
        <f t="shared" si="49"/>
        <v>0</v>
      </c>
      <c r="CZ38" s="139">
        <f t="shared" si="49"/>
        <v>0</v>
      </c>
      <c r="DA38" s="139">
        <f t="shared" si="49"/>
        <v>0</v>
      </c>
      <c r="DB38" s="139">
        <f t="shared" si="49"/>
        <v>2383723</v>
      </c>
      <c r="DC38" s="139">
        <f t="shared" si="49"/>
        <v>1440867</v>
      </c>
      <c r="DD38" s="139">
        <f t="shared" si="49"/>
        <v>852002</v>
      </c>
      <c r="DE38" s="139">
        <f t="shared" si="49"/>
        <v>0</v>
      </c>
      <c r="DF38" s="139">
        <f t="shared" si="49"/>
        <v>90854</v>
      </c>
      <c r="DG38" s="139">
        <f t="shared" si="49"/>
        <v>524644</v>
      </c>
      <c r="DH38" s="139">
        <f t="shared" si="49"/>
        <v>0</v>
      </c>
      <c r="DI38" s="139">
        <f t="shared" si="49"/>
        <v>0</v>
      </c>
      <c r="DJ38" s="139">
        <f t="shared" si="49"/>
        <v>2701572</v>
      </c>
    </row>
    <row r="39" spans="1:114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6"/>
        <v>6835263</v>
      </c>
      <c r="E39" s="139">
        <f t="shared" si="7"/>
        <v>2662162</v>
      </c>
      <c r="F39" s="139">
        <v>9450</v>
      </c>
      <c r="G39" s="139">
        <v>270263</v>
      </c>
      <c r="H39" s="139">
        <v>99700</v>
      </c>
      <c r="I39" s="139">
        <v>1493915</v>
      </c>
      <c r="J39" s="140" t="s">
        <v>199</v>
      </c>
      <c r="K39" s="139">
        <v>788834</v>
      </c>
      <c r="L39" s="139">
        <v>4173101</v>
      </c>
      <c r="M39" s="139">
        <f t="shared" si="8"/>
        <v>114048</v>
      </c>
      <c r="N39" s="139">
        <f t="shared" si="9"/>
        <v>23418</v>
      </c>
      <c r="O39" s="139">
        <v>2456</v>
      </c>
      <c r="P39" s="139">
        <v>2925</v>
      </c>
      <c r="Q39" s="139">
        <v>0</v>
      </c>
      <c r="R39" s="139">
        <v>18037</v>
      </c>
      <c r="S39" s="140" t="s">
        <v>199</v>
      </c>
      <c r="T39" s="139">
        <v>0</v>
      </c>
      <c r="U39" s="139">
        <v>90630</v>
      </c>
      <c r="V39" s="139">
        <f t="shared" si="10"/>
        <v>6949311</v>
      </c>
      <c r="W39" s="139">
        <f t="shared" si="11"/>
        <v>2685580</v>
      </c>
      <c r="X39" s="139">
        <f t="shared" si="12"/>
        <v>11906</v>
      </c>
      <c r="Y39" s="139">
        <f t="shared" si="13"/>
        <v>273188</v>
      </c>
      <c r="Z39" s="139">
        <f t="shared" si="14"/>
        <v>99700</v>
      </c>
      <c r="AA39" s="139">
        <f t="shared" si="15"/>
        <v>1511952</v>
      </c>
      <c r="AB39" s="140" t="s">
        <v>199</v>
      </c>
      <c r="AC39" s="139">
        <f t="shared" si="16"/>
        <v>788834</v>
      </c>
      <c r="AD39" s="139">
        <f t="shared" si="17"/>
        <v>4263731</v>
      </c>
      <c r="AE39" s="139">
        <f t="shared" si="18"/>
        <v>858759</v>
      </c>
      <c r="AF39" s="139">
        <f t="shared" si="19"/>
        <v>858759</v>
      </c>
      <c r="AG39" s="139">
        <v>0</v>
      </c>
      <c r="AH39" s="139">
        <v>846635</v>
      </c>
      <c r="AI39" s="139">
        <v>12124</v>
      </c>
      <c r="AJ39" s="139">
        <v>0</v>
      </c>
      <c r="AK39" s="139">
        <v>0</v>
      </c>
      <c r="AL39" s="139">
        <v>27968</v>
      </c>
      <c r="AM39" s="139">
        <f t="shared" si="20"/>
        <v>5350075</v>
      </c>
      <c r="AN39" s="139">
        <f t="shared" si="21"/>
        <v>1755264</v>
      </c>
      <c r="AO39" s="139">
        <v>427216</v>
      </c>
      <c r="AP39" s="139">
        <v>774542</v>
      </c>
      <c r="AQ39" s="139">
        <v>553506</v>
      </c>
      <c r="AR39" s="139">
        <v>0</v>
      </c>
      <c r="AS39" s="139">
        <f t="shared" si="22"/>
        <v>1021833</v>
      </c>
      <c r="AT39" s="139">
        <v>42578</v>
      </c>
      <c r="AU39" s="139">
        <v>978441</v>
      </c>
      <c r="AV39" s="139">
        <v>814</v>
      </c>
      <c r="AW39" s="139">
        <v>7214</v>
      </c>
      <c r="AX39" s="139">
        <f t="shared" si="23"/>
        <v>2565764</v>
      </c>
      <c r="AY39" s="139">
        <v>1175732</v>
      </c>
      <c r="AZ39" s="139">
        <v>1375669</v>
      </c>
      <c r="BA39" s="139">
        <v>14363</v>
      </c>
      <c r="BB39" s="139">
        <v>0</v>
      </c>
      <c r="BC39" s="139">
        <v>598461</v>
      </c>
      <c r="BD39" s="139">
        <v>0</v>
      </c>
      <c r="BE39" s="139">
        <v>0</v>
      </c>
      <c r="BF39" s="139">
        <f t="shared" si="24"/>
        <v>6208834</v>
      </c>
      <c r="BG39" s="139">
        <f t="shared" si="25"/>
        <v>0</v>
      </c>
      <c r="BH39" s="139">
        <f t="shared" si="26"/>
        <v>0</v>
      </c>
      <c r="BI39" s="139">
        <v>0</v>
      </c>
      <c r="BJ39" s="139">
        <v>0</v>
      </c>
      <c r="BK39" s="139">
        <v>0</v>
      </c>
      <c r="BL39" s="139">
        <v>0</v>
      </c>
      <c r="BM39" s="139">
        <v>0</v>
      </c>
      <c r="BN39" s="139">
        <v>0</v>
      </c>
      <c r="BO39" s="139">
        <f t="shared" si="27"/>
        <v>64213</v>
      </c>
      <c r="BP39" s="139">
        <f t="shared" si="28"/>
        <v>0</v>
      </c>
      <c r="BQ39" s="139">
        <v>0</v>
      </c>
      <c r="BR39" s="139">
        <v>0</v>
      </c>
      <c r="BS39" s="139">
        <v>0</v>
      </c>
      <c r="BT39" s="139">
        <v>0</v>
      </c>
      <c r="BU39" s="139">
        <f t="shared" si="29"/>
        <v>0</v>
      </c>
      <c r="BV39" s="139">
        <v>0</v>
      </c>
      <c r="BW39" s="139">
        <v>0</v>
      </c>
      <c r="BX39" s="139">
        <v>0</v>
      </c>
      <c r="BY39" s="139">
        <v>0</v>
      </c>
      <c r="BZ39" s="139">
        <f t="shared" si="30"/>
        <v>64213</v>
      </c>
      <c r="CA39" s="139">
        <v>64213</v>
      </c>
      <c r="CB39" s="139">
        <v>0</v>
      </c>
      <c r="CC39" s="139">
        <v>0</v>
      </c>
      <c r="CD39" s="139">
        <v>0</v>
      </c>
      <c r="CE39" s="139">
        <v>0</v>
      </c>
      <c r="CF39" s="139">
        <v>0</v>
      </c>
      <c r="CG39" s="139">
        <v>49835</v>
      </c>
      <c r="CH39" s="139">
        <f t="shared" si="31"/>
        <v>114048</v>
      </c>
      <c r="CI39" s="139">
        <f t="shared" si="50"/>
        <v>858759</v>
      </c>
      <c r="CJ39" s="139">
        <f t="shared" si="50"/>
        <v>858759</v>
      </c>
      <c r="CK39" s="139">
        <f t="shared" si="50"/>
        <v>0</v>
      </c>
      <c r="CL39" s="139">
        <f t="shared" si="50"/>
        <v>846635</v>
      </c>
      <c r="CM39" s="139">
        <f t="shared" si="50"/>
        <v>12124</v>
      </c>
      <c r="CN39" s="139">
        <f t="shared" si="50"/>
        <v>0</v>
      </c>
      <c r="CO39" s="139">
        <f t="shared" si="50"/>
        <v>0</v>
      </c>
      <c r="CP39" s="139">
        <f t="shared" si="50"/>
        <v>27968</v>
      </c>
      <c r="CQ39" s="139">
        <f t="shared" si="50"/>
        <v>5414288</v>
      </c>
      <c r="CR39" s="139">
        <f t="shared" si="50"/>
        <v>1755264</v>
      </c>
      <c r="CS39" s="139">
        <f t="shared" si="50"/>
        <v>427216</v>
      </c>
      <c r="CT39" s="139">
        <f t="shared" si="50"/>
        <v>774542</v>
      </c>
      <c r="CU39" s="139">
        <f t="shared" si="50"/>
        <v>553506</v>
      </c>
      <c r="CV39" s="139">
        <f t="shared" si="50"/>
        <v>0</v>
      </c>
      <c r="CW39" s="139">
        <f t="shared" si="50"/>
        <v>1021833</v>
      </c>
      <c r="CX39" s="139">
        <f t="shared" si="49"/>
        <v>42578</v>
      </c>
      <c r="CY39" s="139">
        <f t="shared" si="49"/>
        <v>978441</v>
      </c>
      <c r="CZ39" s="139">
        <f t="shared" si="49"/>
        <v>814</v>
      </c>
      <c r="DA39" s="139">
        <f t="shared" si="49"/>
        <v>7214</v>
      </c>
      <c r="DB39" s="139">
        <f t="shared" si="49"/>
        <v>2629977</v>
      </c>
      <c r="DC39" s="139">
        <f t="shared" si="49"/>
        <v>1239945</v>
      </c>
      <c r="DD39" s="139">
        <f t="shared" si="49"/>
        <v>1375669</v>
      </c>
      <c r="DE39" s="139">
        <f t="shared" si="49"/>
        <v>14363</v>
      </c>
      <c r="DF39" s="139">
        <f t="shared" si="49"/>
        <v>0</v>
      </c>
      <c r="DG39" s="139">
        <f t="shared" si="49"/>
        <v>598461</v>
      </c>
      <c r="DH39" s="139">
        <f t="shared" si="49"/>
        <v>0</v>
      </c>
      <c r="DI39" s="139">
        <f t="shared" si="49"/>
        <v>49835</v>
      </c>
      <c r="DJ39" s="139">
        <f t="shared" si="49"/>
        <v>6322882</v>
      </c>
    </row>
    <row r="40" spans="1:114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6"/>
        <v>3590301</v>
      </c>
      <c r="E40" s="139">
        <f t="shared" si="7"/>
        <v>1456876</v>
      </c>
      <c r="F40" s="139">
        <v>0</v>
      </c>
      <c r="G40" s="139">
        <v>169066</v>
      </c>
      <c r="H40" s="139">
        <v>0</v>
      </c>
      <c r="I40" s="139">
        <v>368279</v>
      </c>
      <c r="J40" s="140" t="s">
        <v>199</v>
      </c>
      <c r="K40" s="139">
        <v>919531</v>
      </c>
      <c r="L40" s="139">
        <v>2133425</v>
      </c>
      <c r="M40" s="139">
        <f t="shared" si="8"/>
        <v>16833</v>
      </c>
      <c r="N40" s="139">
        <f t="shared" si="9"/>
        <v>5811</v>
      </c>
      <c r="O40" s="139">
        <v>0</v>
      </c>
      <c r="P40" s="139">
        <v>0</v>
      </c>
      <c r="Q40" s="139">
        <v>0</v>
      </c>
      <c r="R40" s="139">
        <v>5811</v>
      </c>
      <c r="S40" s="140" t="s">
        <v>199</v>
      </c>
      <c r="T40" s="139">
        <v>0</v>
      </c>
      <c r="U40" s="139">
        <v>11022</v>
      </c>
      <c r="V40" s="139">
        <f t="shared" si="10"/>
        <v>3607134</v>
      </c>
      <c r="W40" s="139">
        <f t="shared" si="11"/>
        <v>1462687</v>
      </c>
      <c r="X40" s="139">
        <f t="shared" si="12"/>
        <v>0</v>
      </c>
      <c r="Y40" s="139">
        <f t="shared" si="13"/>
        <v>169066</v>
      </c>
      <c r="Z40" s="139">
        <f t="shared" si="14"/>
        <v>0</v>
      </c>
      <c r="AA40" s="139">
        <f t="shared" si="15"/>
        <v>374090</v>
      </c>
      <c r="AB40" s="140" t="s">
        <v>199</v>
      </c>
      <c r="AC40" s="139">
        <f t="shared" si="16"/>
        <v>919531</v>
      </c>
      <c r="AD40" s="139">
        <f t="shared" si="17"/>
        <v>2144447</v>
      </c>
      <c r="AE40" s="139">
        <f t="shared" si="18"/>
        <v>859364</v>
      </c>
      <c r="AF40" s="139">
        <f t="shared" si="19"/>
        <v>859364</v>
      </c>
      <c r="AG40" s="139">
        <v>0</v>
      </c>
      <c r="AH40" s="139">
        <v>859364</v>
      </c>
      <c r="AI40" s="139">
        <v>0</v>
      </c>
      <c r="AJ40" s="139">
        <v>0</v>
      </c>
      <c r="AK40" s="139">
        <v>0</v>
      </c>
      <c r="AL40" s="139">
        <v>7431</v>
      </c>
      <c r="AM40" s="139">
        <f t="shared" si="20"/>
        <v>2228897</v>
      </c>
      <c r="AN40" s="139">
        <f t="shared" si="21"/>
        <v>344922</v>
      </c>
      <c r="AO40" s="139">
        <v>287774</v>
      </c>
      <c r="AP40" s="139">
        <v>57148</v>
      </c>
      <c r="AQ40" s="139">
        <v>0</v>
      </c>
      <c r="AR40" s="139">
        <v>0</v>
      </c>
      <c r="AS40" s="139">
        <f t="shared" si="22"/>
        <v>95051</v>
      </c>
      <c r="AT40" s="139">
        <v>29022</v>
      </c>
      <c r="AU40" s="139">
        <v>65471</v>
      </c>
      <c r="AV40" s="139">
        <v>558</v>
      </c>
      <c r="AW40" s="139">
        <v>0</v>
      </c>
      <c r="AX40" s="139">
        <f t="shared" si="23"/>
        <v>1788924</v>
      </c>
      <c r="AY40" s="139">
        <v>691060</v>
      </c>
      <c r="AZ40" s="139">
        <v>985829</v>
      </c>
      <c r="BA40" s="139">
        <v>3313</v>
      </c>
      <c r="BB40" s="139">
        <v>108722</v>
      </c>
      <c r="BC40" s="139">
        <v>151358</v>
      </c>
      <c r="BD40" s="139">
        <v>0</v>
      </c>
      <c r="BE40" s="139">
        <v>343251</v>
      </c>
      <c r="BF40" s="139">
        <f t="shared" si="24"/>
        <v>3431512</v>
      </c>
      <c r="BG40" s="139">
        <f t="shared" si="25"/>
        <v>0</v>
      </c>
      <c r="BH40" s="139">
        <f t="shared" si="26"/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39">
        <v>0</v>
      </c>
      <c r="BO40" s="139">
        <f t="shared" si="27"/>
        <v>9009</v>
      </c>
      <c r="BP40" s="139">
        <f t="shared" si="28"/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f t="shared" si="29"/>
        <v>0</v>
      </c>
      <c r="BV40" s="139">
        <v>0</v>
      </c>
      <c r="BW40" s="139">
        <v>0</v>
      </c>
      <c r="BX40" s="139">
        <v>0</v>
      </c>
      <c r="BY40" s="139">
        <v>0</v>
      </c>
      <c r="BZ40" s="139">
        <f t="shared" si="30"/>
        <v>9009</v>
      </c>
      <c r="CA40" s="139">
        <v>9009</v>
      </c>
      <c r="CB40" s="139">
        <v>0</v>
      </c>
      <c r="CC40" s="139">
        <v>0</v>
      </c>
      <c r="CD40" s="139">
        <v>0</v>
      </c>
      <c r="CE40" s="139">
        <v>7808</v>
      </c>
      <c r="CF40" s="139">
        <v>0</v>
      </c>
      <c r="CG40" s="139">
        <v>16</v>
      </c>
      <c r="CH40" s="139">
        <f t="shared" si="31"/>
        <v>9025</v>
      </c>
      <c r="CI40" s="139">
        <f t="shared" si="50"/>
        <v>859364</v>
      </c>
      <c r="CJ40" s="139">
        <f t="shared" si="50"/>
        <v>859364</v>
      </c>
      <c r="CK40" s="139">
        <f t="shared" si="50"/>
        <v>0</v>
      </c>
      <c r="CL40" s="139">
        <f t="shared" si="50"/>
        <v>859364</v>
      </c>
      <c r="CM40" s="139">
        <f t="shared" si="50"/>
        <v>0</v>
      </c>
      <c r="CN40" s="139">
        <f t="shared" si="50"/>
        <v>0</v>
      </c>
      <c r="CO40" s="139">
        <f t="shared" si="50"/>
        <v>0</v>
      </c>
      <c r="CP40" s="139">
        <f t="shared" si="50"/>
        <v>7431</v>
      </c>
      <c r="CQ40" s="139">
        <f t="shared" si="50"/>
        <v>2237906</v>
      </c>
      <c r="CR40" s="139">
        <f t="shared" si="50"/>
        <v>344922</v>
      </c>
      <c r="CS40" s="139">
        <f t="shared" si="50"/>
        <v>287774</v>
      </c>
      <c r="CT40" s="139">
        <f t="shared" si="50"/>
        <v>57148</v>
      </c>
      <c r="CU40" s="139">
        <f t="shared" si="50"/>
        <v>0</v>
      </c>
      <c r="CV40" s="139">
        <f t="shared" si="50"/>
        <v>0</v>
      </c>
      <c r="CW40" s="139">
        <f t="shared" si="50"/>
        <v>95051</v>
      </c>
      <c r="CX40" s="139">
        <f t="shared" si="49"/>
        <v>29022</v>
      </c>
      <c r="CY40" s="139">
        <f t="shared" si="49"/>
        <v>65471</v>
      </c>
      <c r="CZ40" s="139">
        <f t="shared" si="49"/>
        <v>558</v>
      </c>
      <c r="DA40" s="139">
        <f t="shared" si="49"/>
        <v>0</v>
      </c>
      <c r="DB40" s="139">
        <f t="shared" si="49"/>
        <v>1797933</v>
      </c>
      <c r="DC40" s="139">
        <f t="shared" si="49"/>
        <v>700069</v>
      </c>
      <c r="DD40" s="139">
        <f t="shared" si="49"/>
        <v>985829</v>
      </c>
      <c r="DE40" s="139">
        <f t="shared" si="49"/>
        <v>3313</v>
      </c>
      <c r="DF40" s="139">
        <f t="shared" si="49"/>
        <v>108722</v>
      </c>
      <c r="DG40" s="139">
        <f t="shared" si="49"/>
        <v>159166</v>
      </c>
      <c r="DH40" s="139">
        <f t="shared" si="49"/>
        <v>0</v>
      </c>
      <c r="DI40" s="139">
        <f t="shared" si="49"/>
        <v>343267</v>
      </c>
      <c r="DJ40" s="139">
        <f t="shared" si="49"/>
        <v>3440537</v>
      </c>
    </row>
    <row r="41" spans="1:114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6"/>
        <v>2304193</v>
      </c>
      <c r="E41" s="139">
        <f t="shared" si="7"/>
        <v>666602</v>
      </c>
      <c r="F41" s="139">
        <v>0</v>
      </c>
      <c r="G41" s="139">
        <v>380476</v>
      </c>
      <c r="H41" s="139">
        <v>0</v>
      </c>
      <c r="I41" s="139">
        <v>134137</v>
      </c>
      <c r="J41" s="140" t="s">
        <v>199</v>
      </c>
      <c r="K41" s="139">
        <v>151989</v>
      </c>
      <c r="L41" s="139">
        <v>1637591</v>
      </c>
      <c r="M41" s="139">
        <f t="shared" si="8"/>
        <v>74824</v>
      </c>
      <c r="N41" s="139">
        <f t="shared" si="9"/>
        <v>11963</v>
      </c>
      <c r="O41" s="139">
        <v>0</v>
      </c>
      <c r="P41" s="139">
        <v>0</v>
      </c>
      <c r="Q41" s="139">
        <v>0</v>
      </c>
      <c r="R41" s="139">
        <v>11963</v>
      </c>
      <c r="S41" s="140" t="s">
        <v>199</v>
      </c>
      <c r="T41" s="139">
        <v>0</v>
      </c>
      <c r="U41" s="139">
        <v>62861</v>
      </c>
      <c r="V41" s="139">
        <f t="shared" si="10"/>
        <v>2379017</v>
      </c>
      <c r="W41" s="139">
        <f t="shared" si="11"/>
        <v>678565</v>
      </c>
      <c r="X41" s="139">
        <f t="shared" si="12"/>
        <v>0</v>
      </c>
      <c r="Y41" s="139">
        <f t="shared" si="13"/>
        <v>380476</v>
      </c>
      <c r="Z41" s="139">
        <f t="shared" si="14"/>
        <v>0</v>
      </c>
      <c r="AA41" s="139">
        <f t="shared" si="15"/>
        <v>146100</v>
      </c>
      <c r="AB41" s="140" t="s">
        <v>199</v>
      </c>
      <c r="AC41" s="139">
        <f t="shared" si="16"/>
        <v>151989</v>
      </c>
      <c r="AD41" s="139">
        <f t="shared" si="17"/>
        <v>1700452</v>
      </c>
      <c r="AE41" s="139">
        <f t="shared" si="18"/>
        <v>0</v>
      </c>
      <c r="AF41" s="139">
        <f t="shared" si="19"/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14961</v>
      </c>
      <c r="AM41" s="139">
        <f t="shared" si="20"/>
        <v>1279767</v>
      </c>
      <c r="AN41" s="139">
        <f t="shared" si="21"/>
        <v>122250</v>
      </c>
      <c r="AO41" s="139">
        <v>106300</v>
      </c>
      <c r="AP41" s="139">
        <v>15950</v>
      </c>
      <c r="AQ41" s="139">
        <v>0</v>
      </c>
      <c r="AR41" s="139">
        <v>0</v>
      </c>
      <c r="AS41" s="139">
        <f t="shared" si="22"/>
        <v>20581</v>
      </c>
      <c r="AT41" s="139">
        <v>11190</v>
      </c>
      <c r="AU41" s="139">
        <v>9391</v>
      </c>
      <c r="AV41" s="139">
        <v>0</v>
      </c>
      <c r="AW41" s="139">
        <v>0</v>
      </c>
      <c r="AX41" s="139">
        <f t="shared" si="23"/>
        <v>1136936</v>
      </c>
      <c r="AY41" s="139">
        <v>970026</v>
      </c>
      <c r="AZ41" s="139">
        <v>132294</v>
      </c>
      <c r="BA41" s="139">
        <v>0</v>
      </c>
      <c r="BB41" s="139">
        <v>34616</v>
      </c>
      <c r="BC41" s="139">
        <v>987531</v>
      </c>
      <c r="BD41" s="139">
        <v>0</v>
      </c>
      <c r="BE41" s="139">
        <v>21934</v>
      </c>
      <c r="BF41" s="139">
        <f t="shared" si="24"/>
        <v>1301701</v>
      </c>
      <c r="BG41" s="139">
        <f t="shared" si="25"/>
        <v>0</v>
      </c>
      <c r="BH41" s="139">
        <f t="shared" si="26"/>
        <v>0</v>
      </c>
      <c r="BI41" s="139">
        <v>0</v>
      </c>
      <c r="BJ41" s="139">
        <v>0</v>
      </c>
      <c r="BK41" s="139">
        <v>0</v>
      </c>
      <c r="BL41" s="139">
        <v>0</v>
      </c>
      <c r="BM41" s="139">
        <v>0</v>
      </c>
      <c r="BN41" s="139">
        <v>0</v>
      </c>
      <c r="BO41" s="139">
        <f t="shared" si="27"/>
        <v>38431</v>
      </c>
      <c r="BP41" s="139">
        <f t="shared" si="28"/>
        <v>8177</v>
      </c>
      <c r="BQ41" s="139">
        <v>8177</v>
      </c>
      <c r="BR41" s="139">
        <v>0</v>
      </c>
      <c r="BS41" s="139">
        <v>0</v>
      </c>
      <c r="BT41" s="139">
        <v>0</v>
      </c>
      <c r="BU41" s="139">
        <f t="shared" si="29"/>
        <v>0</v>
      </c>
      <c r="BV41" s="139">
        <v>0</v>
      </c>
      <c r="BW41" s="139">
        <v>0</v>
      </c>
      <c r="BX41" s="139">
        <v>0</v>
      </c>
      <c r="BY41" s="139">
        <v>0</v>
      </c>
      <c r="BZ41" s="139">
        <f t="shared" si="30"/>
        <v>30254</v>
      </c>
      <c r="CA41" s="139">
        <v>30254</v>
      </c>
      <c r="CB41" s="139">
        <v>0</v>
      </c>
      <c r="CC41" s="139">
        <v>0</v>
      </c>
      <c r="CD41" s="139">
        <v>0</v>
      </c>
      <c r="CE41" s="139">
        <v>36393</v>
      </c>
      <c r="CF41" s="139">
        <v>0</v>
      </c>
      <c r="CG41" s="139">
        <v>0</v>
      </c>
      <c r="CH41" s="139">
        <f t="shared" si="31"/>
        <v>38431</v>
      </c>
      <c r="CI41" s="139">
        <f t="shared" si="50"/>
        <v>0</v>
      </c>
      <c r="CJ41" s="139">
        <f t="shared" si="50"/>
        <v>0</v>
      </c>
      <c r="CK41" s="139">
        <f t="shared" si="50"/>
        <v>0</v>
      </c>
      <c r="CL41" s="139">
        <f t="shared" si="50"/>
        <v>0</v>
      </c>
      <c r="CM41" s="139">
        <f t="shared" si="50"/>
        <v>0</v>
      </c>
      <c r="CN41" s="139">
        <f t="shared" si="50"/>
        <v>0</v>
      </c>
      <c r="CO41" s="139">
        <f t="shared" si="50"/>
        <v>0</v>
      </c>
      <c r="CP41" s="139">
        <f t="shared" si="50"/>
        <v>14961</v>
      </c>
      <c r="CQ41" s="139">
        <f t="shared" si="50"/>
        <v>1318198</v>
      </c>
      <c r="CR41" s="139">
        <f t="shared" si="50"/>
        <v>130427</v>
      </c>
      <c r="CS41" s="139">
        <f t="shared" si="50"/>
        <v>114477</v>
      </c>
      <c r="CT41" s="139">
        <f t="shared" si="50"/>
        <v>15950</v>
      </c>
      <c r="CU41" s="139">
        <f t="shared" si="50"/>
        <v>0</v>
      </c>
      <c r="CV41" s="139">
        <f t="shared" si="50"/>
        <v>0</v>
      </c>
      <c r="CW41" s="139">
        <f t="shared" si="50"/>
        <v>20581</v>
      </c>
      <c r="CX41" s="139">
        <f t="shared" si="49"/>
        <v>11190</v>
      </c>
      <c r="CY41" s="139">
        <f t="shared" si="49"/>
        <v>9391</v>
      </c>
      <c r="CZ41" s="139">
        <f t="shared" si="49"/>
        <v>0</v>
      </c>
      <c r="DA41" s="139">
        <f t="shared" si="49"/>
        <v>0</v>
      </c>
      <c r="DB41" s="139">
        <f t="shared" si="49"/>
        <v>1167190</v>
      </c>
      <c r="DC41" s="139">
        <f t="shared" si="49"/>
        <v>1000280</v>
      </c>
      <c r="DD41" s="139">
        <f t="shared" si="49"/>
        <v>132294</v>
      </c>
      <c r="DE41" s="139">
        <f t="shared" si="49"/>
        <v>0</v>
      </c>
      <c r="DF41" s="139">
        <f t="shared" si="49"/>
        <v>34616</v>
      </c>
      <c r="DG41" s="139">
        <f t="shared" si="49"/>
        <v>1023924</v>
      </c>
      <c r="DH41" s="139">
        <f t="shared" si="49"/>
        <v>0</v>
      </c>
      <c r="DI41" s="139">
        <f t="shared" si="49"/>
        <v>21934</v>
      </c>
      <c r="DJ41" s="139">
        <f t="shared" si="49"/>
        <v>1340132</v>
      </c>
    </row>
    <row r="42" spans="1:114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6"/>
        <v>2428132</v>
      </c>
      <c r="E42" s="139">
        <f t="shared" si="7"/>
        <v>808575</v>
      </c>
      <c r="F42" s="139">
        <v>0</v>
      </c>
      <c r="G42" s="139">
        <v>0</v>
      </c>
      <c r="H42" s="139">
        <v>0</v>
      </c>
      <c r="I42" s="139">
        <v>624431</v>
      </c>
      <c r="J42" s="140" t="s">
        <v>199</v>
      </c>
      <c r="K42" s="139">
        <v>184144</v>
      </c>
      <c r="L42" s="139">
        <v>1619557</v>
      </c>
      <c r="M42" s="139">
        <f t="shared" si="8"/>
        <v>106591</v>
      </c>
      <c r="N42" s="139">
        <f t="shared" si="9"/>
        <v>9605</v>
      </c>
      <c r="O42" s="139">
        <v>0</v>
      </c>
      <c r="P42" s="139">
        <v>0</v>
      </c>
      <c r="Q42" s="139">
        <v>0</v>
      </c>
      <c r="R42" s="139">
        <v>9605</v>
      </c>
      <c r="S42" s="140" t="s">
        <v>199</v>
      </c>
      <c r="T42" s="139">
        <v>0</v>
      </c>
      <c r="U42" s="139">
        <v>96986</v>
      </c>
      <c r="V42" s="139">
        <f t="shared" si="10"/>
        <v>2534723</v>
      </c>
      <c r="W42" s="139">
        <f t="shared" si="11"/>
        <v>818180</v>
      </c>
      <c r="X42" s="139">
        <f t="shared" si="12"/>
        <v>0</v>
      </c>
      <c r="Y42" s="139">
        <f t="shared" si="13"/>
        <v>0</v>
      </c>
      <c r="Z42" s="139">
        <f t="shared" si="14"/>
        <v>0</v>
      </c>
      <c r="AA42" s="139">
        <f t="shared" si="15"/>
        <v>634036</v>
      </c>
      <c r="AB42" s="140" t="s">
        <v>199</v>
      </c>
      <c r="AC42" s="139">
        <f t="shared" si="16"/>
        <v>184144</v>
      </c>
      <c r="AD42" s="139">
        <f t="shared" si="17"/>
        <v>1716543</v>
      </c>
      <c r="AE42" s="139">
        <f t="shared" si="18"/>
        <v>0</v>
      </c>
      <c r="AF42" s="139">
        <f t="shared" si="19"/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13855</v>
      </c>
      <c r="AM42" s="139">
        <f t="shared" si="20"/>
        <v>2138508</v>
      </c>
      <c r="AN42" s="139">
        <f t="shared" si="21"/>
        <v>242494</v>
      </c>
      <c r="AO42" s="139">
        <v>158875</v>
      </c>
      <c r="AP42" s="139">
        <v>0</v>
      </c>
      <c r="AQ42" s="139">
        <v>83619</v>
      </c>
      <c r="AR42" s="139">
        <v>0</v>
      </c>
      <c r="AS42" s="139">
        <f t="shared" si="22"/>
        <v>479971</v>
      </c>
      <c r="AT42" s="139">
        <v>0</v>
      </c>
      <c r="AU42" s="139">
        <v>479971</v>
      </c>
      <c r="AV42" s="139">
        <v>0</v>
      </c>
      <c r="AW42" s="139">
        <v>0</v>
      </c>
      <c r="AX42" s="139">
        <f t="shared" si="23"/>
        <v>1416043</v>
      </c>
      <c r="AY42" s="139">
        <v>1259109</v>
      </c>
      <c r="AZ42" s="139">
        <v>0</v>
      </c>
      <c r="BA42" s="139">
        <v>0</v>
      </c>
      <c r="BB42" s="139">
        <v>156934</v>
      </c>
      <c r="BC42" s="139">
        <v>275769</v>
      </c>
      <c r="BD42" s="139">
        <v>0</v>
      </c>
      <c r="BE42" s="139">
        <v>0</v>
      </c>
      <c r="BF42" s="139">
        <f t="shared" si="24"/>
        <v>2138508</v>
      </c>
      <c r="BG42" s="139">
        <f t="shared" si="25"/>
        <v>0</v>
      </c>
      <c r="BH42" s="139">
        <f t="shared" si="26"/>
        <v>0</v>
      </c>
      <c r="BI42" s="139">
        <v>0</v>
      </c>
      <c r="BJ42" s="139">
        <v>0</v>
      </c>
      <c r="BK42" s="139">
        <v>0</v>
      </c>
      <c r="BL42" s="139">
        <v>0</v>
      </c>
      <c r="BM42" s="139">
        <v>0</v>
      </c>
      <c r="BN42" s="139">
        <v>0</v>
      </c>
      <c r="BO42" s="139">
        <f t="shared" si="27"/>
        <v>106591</v>
      </c>
      <c r="BP42" s="139">
        <f t="shared" si="28"/>
        <v>50171</v>
      </c>
      <c r="BQ42" s="139">
        <v>16724</v>
      </c>
      <c r="BR42" s="139">
        <v>0</v>
      </c>
      <c r="BS42" s="139">
        <v>33447</v>
      </c>
      <c r="BT42" s="139">
        <v>0</v>
      </c>
      <c r="BU42" s="139">
        <f t="shared" si="29"/>
        <v>21060</v>
      </c>
      <c r="BV42" s="139">
        <v>0</v>
      </c>
      <c r="BW42" s="139">
        <v>21060</v>
      </c>
      <c r="BX42" s="139">
        <v>0</v>
      </c>
      <c r="BY42" s="139">
        <v>0</v>
      </c>
      <c r="BZ42" s="139">
        <f t="shared" si="30"/>
        <v>35360</v>
      </c>
      <c r="CA42" s="139">
        <v>22125</v>
      </c>
      <c r="CB42" s="139">
        <v>0</v>
      </c>
      <c r="CC42" s="139">
        <v>0</v>
      </c>
      <c r="CD42" s="139">
        <v>13235</v>
      </c>
      <c r="CE42" s="139">
        <v>0</v>
      </c>
      <c r="CF42" s="139">
        <v>0</v>
      </c>
      <c r="CG42" s="139">
        <v>0</v>
      </c>
      <c r="CH42" s="139">
        <f t="shared" si="31"/>
        <v>106591</v>
      </c>
      <c r="CI42" s="139">
        <f aca="true" t="shared" si="51" ref="CI42:CX58">SUM(AE42,+BG42)</f>
        <v>0</v>
      </c>
      <c r="CJ42" s="139">
        <f t="shared" si="51"/>
        <v>0</v>
      </c>
      <c r="CK42" s="139">
        <f t="shared" si="51"/>
        <v>0</v>
      </c>
      <c r="CL42" s="139">
        <f t="shared" si="51"/>
        <v>0</v>
      </c>
      <c r="CM42" s="139">
        <f t="shared" si="51"/>
        <v>0</v>
      </c>
      <c r="CN42" s="139">
        <f t="shared" si="51"/>
        <v>0</v>
      </c>
      <c r="CO42" s="139">
        <f t="shared" si="51"/>
        <v>0</v>
      </c>
      <c r="CP42" s="139">
        <f t="shared" si="51"/>
        <v>13855</v>
      </c>
      <c r="CQ42" s="139">
        <f t="shared" si="51"/>
        <v>2245099</v>
      </c>
      <c r="CR42" s="139">
        <f t="shared" si="51"/>
        <v>292665</v>
      </c>
      <c r="CS42" s="139">
        <f t="shared" si="51"/>
        <v>175599</v>
      </c>
      <c r="CT42" s="139">
        <f t="shared" si="51"/>
        <v>0</v>
      </c>
      <c r="CU42" s="139">
        <f t="shared" si="51"/>
        <v>117066</v>
      </c>
      <c r="CV42" s="139">
        <f t="shared" si="51"/>
        <v>0</v>
      </c>
      <c r="CW42" s="139">
        <f t="shared" si="51"/>
        <v>501031</v>
      </c>
      <c r="CX42" s="139">
        <f t="shared" si="49"/>
        <v>0</v>
      </c>
      <c r="CY42" s="139">
        <f t="shared" si="49"/>
        <v>501031</v>
      </c>
      <c r="CZ42" s="139">
        <f t="shared" si="49"/>
        <v>0</v>
      </c>
      <c r="DA42" s="139">
        <f t="shared" si="49"/>
        <v>0</v>
      </c>
      <c r="DB42" s="139">
        <f t="shared" si="49"/>
        <v>1451403</v>
      </c>
      <c r="DC42" s="139">
        <f t="shared" si="49"/>
        <v>1281234</v>
      </c>
      <c r="DD42" s="139">
        <f t="shared" si="49"/>
        <v>0</v>
      </c>
      <c r="DE42" s="139">
        <f t="shared" si="49"/>
        <v>0</v>
      </c>
      <c r="DF42" s="139">
        <f t="shared" si="49"/>
        <v>170169</v>
      </c>
      <c r="DG42" s="139">
        <f t="shared" si="49"/>
        <v>275769</v>
      </c>
      <c r="DH42" s="139">
        <f t="shared" si="49"/>
        <v>0</v>
      </c>
      <c r="DI42" s="139">
        <f t="shared" si="49"/>
        <v>0</v>
      </c>
      <c r="DJ42" s="139">
        <f t="shared" si="49"/>
        <v>2245099</v>
      </c>
    </row>
    <row r="43" spans="1:114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6"/>
        <v>2036090</v>
      </c>
      <c r="E43" s="139">
        <f t="shared" si="7"/>
        <v>215307</v>
      </c>
      <c r="F43" s="139">
        <v>1317</v>
      </c>
      <c r="G43" s="139">
        <v>72500</v>
      </c>
      <c r="H43" s="139">
        <v>29900</v>
      </c>
      <c r="I43" s="139">
        <v>107936</v>
      </c>
      <c r="J43" s="140" t="s">
        <v>199</v>
      </c>
      <c r="K43" s="139">
        <v>3654</v>
      </c>
      <c r="L43" s="139">
        <v>1820783</v>
      </c>
      <c r="M43" s="139">
        <f t="shared" si="8"/>
        <v>29646</v>
      </c>
      <c r="N43" s="139">
        <f t="shared" si="9"/>
        <v>10639</v>
      </c>
      <c r="O43" s="139">
        <v>0</v>
      </c>
      <c r="P43" s="139">
        <v>3600</v>
      </c>
      <c r="Q43" s="139">
        <v>0</v>
      </c>
      <c r="R43" s="139">
        <v>7039</v>
      </c>
      <c r="S43" s="140" t="s">
        <v>199</v>
      </c>
      <c r="T43" s="139">
        <v>0</v>
      </c>
      <c r="U43" s="139">
        <v>19007</v>
      </c>
      <c r="V43" s="139">
        <f t="shared" si="10"/>
        <v>2065736</v>
      </c>
      <c r="W43" s="139">
        <f t="shared" si="11"/>
        <v>225946</v>
      </c>
      <c r="X43" s="139">
        <f t="shared" si="12"/>
        <v>1317</v>
      </c>
      <c r="Y43" s="139">
        <f t="shared" si="13"/>
        <v>76100</v>
      </c>
      <c r="Z43" s="139">
        <f t="shared" si="14"/>
        <v>29900</v>
      </c>
      <c r="AA43" s="139">
        <f t="shared" si="15"/>
        <v>114975</v>
      </c>
      <c r="AB43" s="140" t="s">
        <v>199</v>
      </c>
      <c r="AC43" s="139">
        <f t="shared" si="16"/>
        <v>3654</v>
      </c>
      <c r="AD43" s="139">
        <f t="shared" si="17"/>
        <v>1839790</v>
      </c>
      <c r="AE43" s="139">
        <f t="shared" si="18"/>
        <v>42903</v>
      </c>
      <c r="AF43" s="139">
        <f t="shared" si="19"/>
        <v>0</v>
      </c>
      <c r="AG43" s="139">
        <v>0</v>
      </c>
      <c r="AH43" s="139">
        <v>0</v>
      </c>
      <c r="AI43" s="139">
        <v>0</v>
      </c>
      <c r="AJ43" s="139">
        <v>0</v>
      </c>
      <c r="AK43" s="139">
        <v>42903</v>
      </c>
      <c r="AL43" s="139">
        <v>12601</v>
      </c>
      <c r="AM43" s="139">
        <f t="shared" si="20"/>
        <v>1730095</v>
      </c>
      <c r="AN43" s="139">
        <f t="shared" si="21"/>
        <v>239186</v>
      </c>
      <c r="AO43" s="139">
        <v>153528</v>
      </c>
      <c r="AP43" s="139">
        <v>80419</v>
      </c>
      <c r="AQ43" s="139">
        <v>5239</v>
      </c>
      <c r="AR43" s="139">
        <v>0</v>
      </c>
      <c r="AS43" s="139">
        <f t="shared" si="22"/>
        <v>330459</v>
      </c>
      <c r="AT43" s="139">
        <v>18113</v>
      </c>
      <c r="AU43" s="139">
        <v>312346</v>
      </c>
      <c r="AV43" s="139">
        <v>0</v>
      </c>
      <c r="AW43" s="139">
        <v>0</v>
      </c>
      <c r="AX43" s="139">
        <f t="shared" si="23"/>
        <v>1158969</v>
      </c>
      <c r="AY43" s="139">
        <v>782700</v>
      </c>
      <c r="AZ43" s="139">
        <v>376269</v>
      </c>
      <c r="BA43" s="139">
        <v>0</v>
      </c>
      <c r="BB43" s="139">
        <v>0</v>
      </c>
      <c r="BC43" s="139">
        <v>250491</v>
      </c>
      <c r="BD43" s="139">
        <v>1481</v>
      </c>
      <c r="BE43" s="139">
        <v>0</v>
      </c>
      <c r="BF43" s="139">
        <f t="shared" si="24"/>
        <v>1772998</v>
      </c>
      <c r="BG43" s="139">
        <f t="shared" si="25"/>
        <v>0</v>
      </c>
      <c r="BH43" s="139">
        <f t="shared" si="26"/>
        <v>0</v>
      </c>
      <c r="BI43" s="139">
        <v>0</v>
      </c>
      <c r="BJ43" s="139">
        <v>0</v>
      </c>
      <c r="BK43" s="139">
        <v>0</v>
      </c>
      <c r="BL43" s="139">
        <v>0</v>
      </c>
      <c r="BM43" s="139">
        <v>0</v>
      </c>
      <c r="BN43" s="139">
        <v>0</v>
      </c>
      <c r="BO43" s="139">
        <f t="shared" si="27"/>
        <v>29646</v>
      </c>
      <c r="BP43" s="139">
        <f t="shared" si="28"/>
        <v>7682</v>
      </c>
      <c r="BQ43" s="139">
        <v>7682</v>
      </c>
      <c r="BR43" s="139">
        <v>0</v>
      </c>
      <c r="BS43" s="139">
        <v>0</v>
      </c>
      <c r="BT43" s="139">
        <v>0</v>
      </c>
      <c r="BU43" s="139">
        <f t="shared" si="29"/>
        <v>4884</v>
      </c>
      <c r="BV43" s="139">
        <v>0</v>
      </c>
      <c r="BW43" s="139">
        <v>4884</v>
      </c>
      <c r="BX43" s="139">
        <v>0</v>
      </c>
      <c r="BY43" s="139">
        <v>0</v>
      </c>
      <c r="BZ43" s="139">
        <f t="shared" si="30"/>
        <v>17080</v>
      </c>
      <c r="CA43" s="139">
        <v>2722</v>
      </c>
      <c r="CB43" s="139">
        <v>14358</v>
      </c>
      <c r="CC43" s="139">
        <v>0</v>
      </c>
      <c r="CD43" s="139">
        <v>0</v>
      </c>
      <c r="CE43" s="139">
        <v>0</v>
      </c>
      <c r="CF43" s="139">
        <v>0</v>
      </c>
      <c r="CG43" s="139">
        <v>0</v>
      </c>
      <c r="CH43" s="139">
        <f t="shared" si="31"/>
        <v>29646</v>
      </c>
      <c r="CI43" s="139">
        <f t="shared" si="51"/>
        <v>42903</v>
      </c>
      <c r="CJ43" s="139">
        <f t="shared" si="51"/>
        <v>0</v>
      </c>
      <c r="CK43" s="139">
        <f t="shared" si="51"/>
        <v>0</v>
      </c>
      <c r="CL43" s="139">
        <f t="shared" si="51"/>
        <v>0</v>
      </c>
      <c r="CM43" s="139">
        <f t="shared" si="51"/>
        <v>0</v>
      </c>
      <c r="CN43" s="139">
        <f t="shared" si="51"/>
        <v>0</v>
      </c>
      <c r="CO43" s="139">
        <f t="shared" si="51"/>
        <v>42903</v>
      </c>
      <c r="CP43" s="139">
        <f t="shared" si="51"/>
        <v>12601</v>
      </c>
      <c r="CQ43" s="139">
        <f t="shared" si="51"/>
        <v>1759741</v>
      </c>
      <c r="CR43" s="139">
        <f t="shared" si="51"/>
        <v>246868</v>
      </c>
      <c r="CS43" s="139">
        <f t="shared" si="51"/>
        <v>161210</v>
      </c>
      <c r="CT43" s="139">
        <f t="shared" si="51"/>
        <v>80419</v>
      </c>
      <c r="CU43" s="139">
        <f t="shared" si="51"/>
        <v>5239</v>
      </c>
      <c r="CV43" s="139">
        <f t="shared" si="51"/>
        <v>0</v>
      </c>
      <c r="CW43" s="139">
        <f t="shared" si="51"/>
        <v>335343</v>
      </c>
      <c r="CX43" s="139">
        <f t="shared" si="49"/>
        <v>18113</v>
      </c>
      <c r="CY43" s="139">
        <f t="shared" si="49"/>
        <v>317230</v>
      </c>
      <c r="CZ43" s="139">
        <f t="shared" si="49"/>
        <v>0</v>
      </c>
      <c r="DA43" s="139">
        <f t="shared" si="49"/>
        <v>0</v>
      </c>
      <c r="DB43" s="139">
        <f t="shared" si="49"/>
        <v>1176049</v>
      </c>
      <c r="DC43" s="139">
        <f t="shared" si="49"/>
        <v>785422</v>
      </c>
      <c r="DD43" s="139">
        <f t="shared" si="49"/>
        <v>390627</v>
      </c>
      <c r="DE43" s="139">
        <f t="shared" si="49"/>
        <v>0</v>
      </c>
      <c r="DF43" s="139">
        <f aca="true" t="shared" si="52" ref="DB43:DJ69">SUM(BB43,+CD43)</f>
        <v>0</v>
      </c>
      <c r="DG43" s="139">
        <f t="shared" si="52"/>
        <v>250491</v>
      </c>
      <c r="DH43" s="139">
        <f t="shared" si="52"/>
        <v>1481</v>
      </c>
      <c r="DI43" s="139">
        <f t="shared" si="52"/>
        <v>0</v>
      </c>
      <c r="DJ43" s="139">
        <f t="shared" si="52"/>
        <v>1802644</v>
      </c>
    </row>
    <row r="44" spans="1:114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6"/>
        <v>2361671</v>
      </c>
      <c r="E44" s="139">
        <f t="shared" si="7"/>
        <v>148022</v>
      </c>
      <c r="F44" s="139">
        <v>0</v>
      </c>
      <c r="G44" s="139">
        <v>0</v>
      </c>
      <c r="H44" s="139">
        <v>0</v>
      </c>
      <c r="I44" s="139">
        <v>147862</v>
      </c>
      <c r="J44" s="140" t="s">
        <v>199</v>
      </c>
      <c r="K44" s="139">
        <v>160</v>
      </c>
      <c r="L44" s="139">
        <v>2213649</v>
      </c>
      <c r="M44" s="139">
        <f t="shared" si="8"/>
        <v>51755</v>
      </c>
      <c r="N44" s="139">
        <f t="shared" si="9"/>
        <v>2376</v>
      </c>
      <c r="O44" s="139">
        <v>0</v>
      </c>
      <c r="P44" s="139">
        <v>0</v>
      </c>
      <c r="Q44" s="139">
        <v>0</v>
      </c>
      <c r="R44" s="139">
        <v>2376</v>
      </c>
      <c r="S44" s="140" t="s">
        <v>199</v>
      </c>
      <c r="T44" s="139">
        <v>0</v>
      </c>
      <c r="U44" s="139">
        <v>49379</v>
      </c>
      <c r="V44" s="139">
        <f t="shared" si="10"/>
        <v>2413426</v>
      </c>
      <c r="W44" s="139">
        <f t="shared" si="11"/>
        <v>150398</v>
      </c>
      <c r="X44" s="139">
        <f t="shared" si="12"/>
        <v>0</v>
      </c>
      <c r="Y44" s="139">
        <f t="shared" si="13"/>
        <v>0</v>
      </c>
      <c r="Z44" s="139">
        <f t="shared" si="14"/>
        <v>0</v>
      </c>
      <c r="AA44" s="139">
        <f t="shared" si="15"/>
        <v>150238</v>
      </c>
      <c r="AB44" s="140" t="s">
        <v>199</v>
      </c>
      <c r="AC44" s="139">
        <f t="shared" si="16"/>
        <v>160</v>
      </c>
      <c r="AD44" s="139">
        <f t="shared" si="17"/>
        <v>2263028</v>
      </c>
      <c r="AE44" s="139">
        <f t="shared" si="18"/>
        <v>0</v>
      </c>
      <c r="AF44" s="139">
        <f t="shared" si="19"/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9026</v>
      </c>
      <c r="AM44" s="139">
        <f t="shared" si="20"/>
        <v>1970227</v>
      </c>
      <c r="AN44" s="139">
        <f t="shared" si="21"/>
        <v>421715</v>
      </c>
      <c r="AO44" s="139">
        <v>219292</v>
      </c>
      <c r="AP44" s="139">
        <v>101211</v>
      </c>
      <c r="AQ44" s="139">
        <v>101212</v>
      </c>
      <c r="AR44" s="139"/>
      <c r="AS44" s="139">
        <f t="shared" si="22"/>
        <v>378142</v>
      </c>
      <c r="AT44" s="139">
        <v>6901</v>
      </c>
      <c r="AU44" s="139">
        <v>371241</v>
      </c>
      <c r="AV44" s="139">
        <v>0</v>
      </c>
      <c r="AW44" s="139">
        <v>6195</v>
      </c>
      <c r="AX44" s="139">
        <f t="shared" si="23"/>
        <v>1164175</v>
      </c>
      <c r="AY44" s="139">
        <v>661273</v>
      </c>
      <c r="AZ44" s="139">
        <v>363645</v>
      </c>
      <c r="BA44" s="139">
        <v>84044</v>
      </c>
      <c r="BB44" s="139">
        <v>55213</v>
      </c>
      <c r="BC44" s="139">
        <v>181125</v>
      </c>
      <c r="BD44" s="139">
        <v>0</v>
      </c>
      <c r="BE44" s="139">
        <v>201293</v>
      </c>
      <c r="BF44" s="139">
        <f t="shared" si="24"/>
        <v>2171520</v>
      </c>
      <c r="BG44" s="139">
        <f t="shared" si="25"/>
        <v>0</v>
      </c>
      <c r="BH44" s="139">
        <f t="shared" si="26"/>
        <v>0</v>
      </c>
      <c r="BI44" s="139">
        <v>0</v>
      </c>
      <c r="BJ44" s="139">
        <v>0</v>
      </c>
      <c r="BK44" s="139">
        <v>0</v>
      </c>
      <c r="BL44" s="139">
        <v>0</v>
      </c>
      <c r="BM44" s="139">
        <v>0</v>
      </c>
      <c r="BN44" s="139">
        <v>0</v>
      </c>
      <c r="BO44" s="139">
        <f t="shared" si="27"/>
        <v>51557</v>
      </c>
      <c r="BP44" s="139">
        <f t="shared" si="28"/>
        <v>33737</v>
      </c>
      <c r="BQ44" s="139">
        <v>8434</v>
      </c>
      <c r="BR44" s="139">
        <v>25303</v>
      </c>
      <c r="BS44" s="139">
        <v>0</v>
      </c>
      <c r="BT44" s="139">
        <v>0</v>
      </c>
      <c r="BU44" s="139">
        <f t="shared" si="29"/>
        <v>12765</v>
      </c>
      <c r="BV44" s="139">
        <v>787</v>
      </c>
      <c r="BW44" s="139">
        <v>11978</v>
      </c>
      <c r="BX44" s="139">
        <v>0</v>
      </c>
      <c r="BY44" s="139">
        <v>0</v>
      </c>
      <c r="BZ44" s="139">
        <f t="shared" si="30"/>
        <v>5055</v>
      </c>
      <c r="CA44" s="139">
        <v>0</v>
      </c>
      <c r="CB44" s="139">
        <v>5055</v>
      </c>
      <c r="CC44" s="139">
        <v>0</v>
      </c>
      <c r="CD44" s="139">
        <v>0</v>
      </c>
      <c r="CE44" s="139">
        <v>0</v>
      </c>
      <c r="CF44" s="139">
        <v>0</v>
      </c>
      <c r="CG44" s="139">
        <v>198</v>
      </c>
      <c r="CH44" s="139">
        <f t="shared" si="31"/>
        <v>51755</v>
      </c>
      <c r="CI44" s="139">
        <f t="shared" si="51"/>
        <v>0</v>
      </c>
      <c r="CJ44" s="139">
        <f t="shared" si="51"/>
        <v>0</v>
      </c>
      <c r="CK44" s="139">
        <f t="shared" si="51"/>
        <v>0</v>
      </c>
      <c r="CL44" s="139">
        <f t="shared" si="51"/>
        <v>0</v>
      </c>
      <c r="CM44" s="139">
        <f t="shared" si="51"/>
        <v>0</v>
      </c>
      <c r="CN44" s="139">
        <f t="shared" si="51"/>
        <v>0</v>
      </c>
      <c r="CO44" s="139">
        <f t="shared" si="51"/>
        <v>0</v>
      </c>
      <c r="CP44" s="139">
        <f t="shared" si="51"/>
        <v>9026</v>
      </c>
      <c r="CQ44" s="139">
        <f t="shared" si="51"/>
        <v>2021784</v>
      </c>
      <c r="CR44" s="139">
        <f t="shared" si="51"/>
        <v>455452</v>
      </c>
      <c r="CS44" s="139">
        <f t="shared" si="51"/>
        <v>227726</v>
      </c>
      <c r="CT44" s="139">
        <f t="shared" si="51"/>
        <v>126514</v>
      </c>
      <c r="CU44" s="139">
        <f t="shared" si="51"/>
        <v>101212</v>
      </c>
      <c r="CV44" s="139">
        <f t="shared" si="51"/>
        <v>0</v>
      </c>
      <c r="CW44" s="139">
        <f t="shared" si="51"/>
        <v>390907</v>
      </c>
      <c r="CX44" s="139">
        <f aca="true" t="shared" si="53" ref="CX44:CX54">SUM(AT44,+BV44)</f>
        <v>7688</v>
      </c>
      <c r="CY44" s="139">
        <f aca="true" t="shared" si="54" ref="CY44:CY69">SUM(AU44,+BW44)</f>
        <v>383219</v>
      </c>
      <c r="CZ44" s="139">
        <f aca="true" t="shared" si="55" ref="CZ44:CZ69">SUM(AV44,+BX44)</f>
        <v>0</v>
      </c>
      <c r="DA44" s="139">
        <f aca="true" t="shared" si="56" ref="DA44:DA69">SUM(AW44,+BY44)</f>
        <v>6195</v>
      </c>
      <c r="DB44" s="139">
        <f t="shared" si="52"/>
        <v>1169230</v>
      </c>
      <c r="DC44" s="139">
        <f t="shared" si="52"/>
        <v>661273</v>
      </c>
      <c r="DD44" s="139">
        <f t="shared" si="52"/>
        <v>368700</v>
      </c>
      <c r="DE44" s="139">
        <f t="shared" si="52"/>
        <v>84044</v>
      </c>
      <c r="DF44" s="139">
        <f t="shared" si="52"/>
        <v>55213</v>
      </c>
      <c r="DG44" s="139">
        <f t="shared" si="52"/>
        <v>181125</v>
      </c>
      <c r="DH44" s="139">
        <f t="shared" si="52"/>
        <v>0</v>
      </c>
      <c r="DI44" s="139">
        <f t="shared" si="52"/>
        <v>201491</v>
      </c>
      <c r="DJ44" s="139">
        <f t="shared" si="52"/>
        <v>2223275</v>
      </c>
    </row>
    <row r="45" spans="1:114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6"/>
        <v>1078666</v>
      </c>
      <c r="E45" s="139">
        <f t="shared" si="7"/>
        <v>247792</v>
      </c>
      <c r="F45" s="139">
        <v>0</v>
      </c>
      <c r="G45" s="139">
        <v>75000</v>
      </c>
      <c r="H45" s="139">
        <v>0</v>
      </c>
      <c r="I45" s="139">
        <v>132482</v>
      </c>
      <c r="J45" s="140" t="s">
        <v>199</v>
      </c>
      <c r="K45" s="139">
        <v>40310</v>
      </c>
      <c r="L45" s="139">
        <v>830874</v>
      </c>
      <c r="M45" s="139">
        <f t="shared" si="8"/>
        <v>16741</v>
      </c>
      <c r="N45" s="139">
        <f t="shared" si="9"/>
        <v>1567</v>
      </c>
      <c r="O45" s="139">
        <v>0</v>
      </c>
      <c r="P45" s="139">
        <v>0</v>
      </c>
      <c r="Q45" s="139">
        <v>0</v>
      </c>
      <c r="R45" s="139">
        <v>1567</v>
      </c>
      <c r="S45" s="140" t="s">
        <v>199</v>
      </c>
      <c r="T45" s="139">
        <v>0</v>
      </c>
      <c r="U45" s="139">
        <v>15174</v>
      </c>
      <c r="V45" s="139">
        <f t="shared" si="10"/>
        <v>1095407</v>
      </c>
      <c r="W45" s="139">
        <f t="shared" si="11"/>
        <v>249359</v>
      </c>
      <c r="X45" s="139">
        <f t="shared" si="12"/>
        <v>0</v>
      </c>
      <c r="Y45" s="139">
        <f t="shared" si="13"/>
        <v>75000</v>
      </c>
      <c r="Z45" s="139">
        <f t="shared" si="14"/>
        <v>0</v>
      </c>
      <c r="AA45" s="139">
        <f t="shared" si="15"/>
        <v>134049</v>
      </c>
      <c r="AB45" s="140" t="s">
        <v>199</v>
      </c>
      <c r="AC45" s="139">
        <f t="shared" si="16"/>
        <v>40310</v>
      </c>
      <c r="AD45" s="139">
        <f t="shared" si="17"/>
        <v>846048</v>
      </c>
      <c r="AE45" s="139">
        <f t="shared" si="18"/>
        <v>619</v>
      </c>
      <c r="AF45" s="139">
        <f t="shared" si="19"/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619</v>
      </c>
      <c r="AL45" s="139">
        <v>4230</v>
      </c>
      <c r="AM45" s="139">
        <f t="shared" si="20"/>
        <v>571348</v>
      </c>
      <c r="AN45" s="139">
        <f t="shared" si="21"/>
        <v>106157</v>
      </c>
      <c r="AO45" s="139">
        <v>69727</v>
      </c>
      <c r="AP45" s="139">
        <v>8440</v>
      </c>
      <c r="AQ45" s="139">
        <v>27990</v>
      </c>
      <c r="AR45" s="139">
        <v>0</v>
      </c>
      <c r="AS45" s="139">
        <f t="shared" si="22"/>
        <v>26339</v>
      </c>
      <c r="AT45" s="139">
        <v>6395</v>
      </c>
      <c r="AU45" s="139">
        <v>19944</v>
      </c>
      <c r="AV45" s="139">
        <v>0</v>
      </c>
      <c r="AW45" s="139">
        <v>0</v>
      </c>
      <c r="AX45" s="139">
        <f t="shared" si="23"/>
        <v>437214</v>
      </c>
      <c r="AY45" s="139">
        <v>319340</v>
      </c>
      <c r="AZ45" s="139">
        <v>107190</v>
      </c>
      <c r="BA45" s="139">
        <v>2940</v>
      </c>
      <c r="BB45" s="139">
        <v>7744</v>
      </c>
      <c r="BC45" s="139">
        <v>479360</v>
      </c>
      <c r="BD45" s="139">
        <v>1638</v>
      </c>
      <c r="BE45" s="139">
        <v>23109</v>
      </c>
      <c r="BF45" s="139">
        <f t="shared" si="24"/>
        <v>595076</v>
      </c>
      <c r="BG45" s="139">
        <f t="shared" si="25"/>
        <v>0</v>
      </c>
      <c r="BH45" s="139">
        <f t="shared" si="26"/>
        <v>0</v>
      </c>
      <c r="BI45" s="139">
        <v>0</v>
      </c>
      <c r="BJ45" s="139">
        <v>0</v>
      </c>
      <c r="BK45" s="139">
        <v>0</v>
      </c>
      <c r="BL45" s="139">
        <v>0</v>
      </c>
      <c r="BM45" s="139">
        <v>0</v>
      </c>
      <c r="BN45" s="139">
        <v>0</v>
      </c>
      <c r="BO45" s="139">
        <f t="shared" si="27"/>
        <v>15808</v>
      </c>
      <c r="BP45" s="139">
        <f t="shared" si="28"/>
        <v>4220</v>
      </c>
      <c r="BQ45" s="139">
        <v>4220</v>
      </c>
      <c r="BR45" s="139">
        <v>0</v>
      </c>
      <c r="BS45" s="139">
        <v>0</v>
      </c>
      <c r="BT45" s="139">
        <v>0</v>
      </c>
      <c r="BU45" s="139">
        <f t="shared" si="29"/>
        <v>2168</v>
      </c>
      <c r="BV45" s="139">
        <v>0</v>
      </c>
      <c r="BW45" s="139">
        <v>2168</v>
      </c>
      <c r="BX45" s="139">
        <v>0</v>
      </c>
      <c r="BY45" s="139">
        <v>0</v>
      </c>
      <c r="BZ45" s="139">
        <f t="shared" si="30"/>
        <v>9420</v>
      </c>
      <c r="CA45" s="139">
        <v>7812</v>
      </c>
      <c r="CB45" s="139">
        <v>0</v>
      </c>
      <c r="CC45" s="139">
        <v>0</v>
      </c>
      <c r="CD45" s="139">
        <v>1608</v>
      </c>
      <c r="CE45" s="139">
        <v>0</v>
      </c>
      <c r="CF45" s="139">
        <v>0</v>
      </c>
      <c r="CG45" s="139">
        <v>933</v>
      </c>
      <c r="CH45" s="139">
        <f t="shared" si="31"/>
        <v>16741</v>
      </c>
      <c r="CI45" s="139">
        <f t="shared" si="51"/>
        <v>619</v>
      </c>
      <c r="CJ45" s="139">
        <f t="shared" si="51"/>
        <v>0</v>
      </c>
      <c r="CK45" s="139">
        <f t="shared" si="51"/>
        <v>0</v>
      </c>
      <c r="CL45" s="139">
        <f t="shared" si="51"/>
        <v>0</v>
      </c>
      <c r="CM45" s="139">
        <f t="shared" si="51"/>
        <v>0</v>
      </c>
      <c r="CN45" s="139">
        <f t="shared" si="51"/>
        <v>0</v>
      </c>
      <c r="CO45" s="139">
        <f t="shared" si="51"/>
        <v>619</v>
      </c>
      <c r="CP45" s="139">
        <f t="shared" si="51"/>
        <v>4230</v>
      </c>
      <c r="CQ45" s="139">
        <f t="shared" si="51"/>
        <v>587156</v>
      </c>
      <c r="CR45" s="139">
        <f t="shared" si="51"/>
        <v>110377</v>
      </c>
      <c r="CS45" s="139">
        <f t="shared" si="51"/>
        <v>73947</v>
      </c>
      <c r="CT45" s="139">
        <f t="shared" si="51"/>
        <v>8440</v>
      </c>
      <c r="CU45" s="139">
        <f t="shared" si="51"/>
        <v>27990</v>
      </c>
      <c r="CV45" s="139">
        <f t="shared" si="51"/>
        <v>0</v>
      </c>
      <c r="CW45" s="139">
        <f t="shared" si="51"/>
        <v>28507</v>
      </c>
      <c r="CX45" s="139">
        <f t="shared" si="53"/>
        <v>6395</v>
      </c>
      <c r="CY45" s="139">
        <f t="shared" si="54"/>
        <v>22112</v>
      </c>
      <c r="CZ45" s="139">
        <f t="shared" si="55"/>
        <v>0</v>
      </c>
      <c r="DA45" s="139">
        <f t="shared" si="56"/>
        <v>0</v>
      </c>
      <c r="DB45" s="139">
        <f t="shared" si="52"/>
        <v>446634</v>
      </c>
      <c r="DC45" s="139">
        <f t="shared" si="52"/>
        <v>327152</v>
      </c>
      <c r="DD45" s="139">
        <f t="shared" si="52"/>
        <v>107190</v>
      </c>
      <c r="DE45" s="139">
        <f t="shared" si="52"/>
        <v>2940</v>
      </c>
      <c r="DF45" s="139">
        <f t="shared" si="52"/>
        <v>9352</v>
      </c>
      <c r="DG45" s="139">
        <f t="shared" si="52"/>
        <v>479360</v>
      </c>
      <c r="DH45" s="139">
        <f t="shared" si="52"/>
        <v>1638</v>
      </c>
      <c r="DI45" s="139">
        <f t="shared" si="52"/>
        <v>24042</v>
      </c>
      <c r="DJ45" s="139">
        <f t="shared" si="52"/>
        <v>611817</v>
      </c>
    </row>
    <row r="46" spans="1:114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6"/>
        <v>895264</v>
      </c>
      <c r="E46" s="139">
        <f t="shared" si="7"/>
        <v>419603</v>
      </c>
      <c r="F46" s="139">
        <v>0</v>
      </c>
      <c r="G46" s="139">
        <v>210255</v>
      </c>
      <c r="H46" s="139">
        <v>0</v>
      </c>
      <c r="I46" s="139">
        <v>160392</v>
      </c>
      <c r="J46" s="140" t="s">
        <v>199</v>
      </c>
      <c r="K46" s="139">
        <v>48956</v>
      </c>
      <c r="L46" s="139">
        <v>475661</v>
      </c>
      <c r="M46" s="139">
        <f t="shared" si="8"/>
        <v>20311</v>
      </c>
      <c r="N46" s="139">
        <f t="shared" si="9"/>
        <v>2288</v>
      </c>
      <c r="O46" s="139">
        <v>0</v>
      </c>
      <c r="P46" s="139">
        <v>0</v>
      </c>
      <c r="Q46" s="139">
        <v>0</v>
      </c>
      <c r="R46" s="139">
        <v>2288</v>
      </c>
      <c r="S46" s="140" t="s">
        <v>199</v>
      </c>
      <c r="T46" s="139">
        <v>0</v>
      </c>
      <c r="U46" s="139">
        <v>18023</v>
      </c>
      <c r="V46" s="139">
        <f t="shared" si="10"/>
        <v>915575</v>
      </c>
      <c r="W46" s="139">
        <f t="shared" si="11"/>
        <v>421891</v>
      </c>
      <c r="X46" s="139">
        <f t="shared" si="12"/>
        <v>0</v>
      </c>
      <c r="Y46" s="139">
        <f t="shared" si="13"/>
        <v>210255</v>
      </c>
      <c r="Z46" s="139">
        <f t="shared" si="14"/>
        <v>0</v>
      </c>
      <c r="AA46" s="139">
        <f t="shared" si="15"/>
        <v>162680</v>
      </c>
      <c r="AB46" s="140" t="s">
        <v>199</v>
      </c>
      <c r="AC46" s="139">
        <f t="shared" si="16"/>
        <v>48956</v>
      </c>
      <c r="AD46" s="139">
        <f t="shared" si="17"/>
        <v>493684</v>
      </c>
      <c r="AE46" s="139">
        <f t="shared" si="18"/>
        <v>0</v>
      </c>
      <c r="AF46" s="139">
        <f t="shared" si="19"/>
        <v>0</v>
      </c>
      <c r="AG46" s="139"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4529</v>
      </c>
      <c r="AM46" s="139">
        <f t="shared" si="20"/>
        <v>568347</v>
      </c>
      <c r="AN46" s="139">
        <f t="shared" si="21"/>
        <v>66640</v>
      </c>
      <c r="AO46" s="139">
        <v>59976</v>
      </c>
      <c r="AP46" s="139">
        <v>0</v>
      </c>
      <c r="AQ46" s="139">
        <v>6664</v>
      </c>
      <c r="AR46" s="139">
        <v>0</v>
      </c>
      <c r="AS46" s="139">
        <f t="shared" si="22"/>
        <v>44865</v>
      </c>
      <c r="AT46" s="139">
        <v>0</v>
      </c>
      <c r="AU46" s="139">
        <v>44853</v>
      </c>
      <c r="AV46" s="139">
        <v>12</v>
      </c>
      <c r="AW46" s="139">
        <v>0</v>
      </c>
      <c r="AX46" s="139">
        <f t="shared" si="23"/>
        <v>456842</v>
      </c>
      <c r="AY46" s="139">
        <v>317293</v>
      </c>
      <c r="AZ46" s="139">
        <v>97172</v>
      </c>
      <c r="BA46" s="139">
        <v>0</v>
      </c>
      <c r="BB46" s="139">
        <v>42377</v>
      </c>
      <c r="BC46" s="139">
        <v>295338</v>
      </c>
      <c r="BD46" s="139">
        <v>0</v>
      </c>
      <c r="BE46" s="139">
        <v>27050</v>
      </c>
      <c r="BF46" s="139">
        <f t="shared" si="24"/>
        <v>595397</v>
      </c>
      <c r="BG46" s="139">
        <f t="shared" si="25"/>
        <v>0</v>
      </c>
      <c r="BH46" s="139">
        <f t="shared" si="26"/>
        <v>0</v>
      </c>
      <c r="BI46" s="139">
        <v>0</v>
      </c>
      <c r="BJ46" s="139">
        <v>0</v>
      </c>
      <c r="BK46" s="139">
        <v>0</v>
      </c>
      <c r="BL46" s="139">
        <v>0</v>
      </c>
      <c r="BM46" s="139">
        <v>0</v>
      </c>
      <c r="BN46" s="139">
        <v>0</v>
      </c>
      <c r="BO46" s="139">
        <f t="shared" si="27"/>
        <v>20307</v>
      </c>
      <c r="BP46" s="139">
        <f t="shared" si="28"/>
        <v>6664</v>
      </c>
      <c r="BQ46" s="139">
        <v>6664</v>
      </c>
      <c r="BR46" s="139">
        <v>0</v>
      </c>
      <c r="BS46" s="139">
        <v>0</v>
      </c>
      <c r="BT46" s="139">
        <v>0</v>
      </c>
      <c r="BU46" s="139">
        <f t="shared" si="29"/>
        <v>0</v>
      </c>
      <c r="BV46" s="139">
        <v>0</v>
      </c>
      <c r="BW46" s="139">
        <v>0</v>
      </c>
      <c r="BX46" s="139">
        <v>0</v>
      </c>
      <c r="BY46" s="139">
        <v>0</v>
      </c>
      <c r="BZ46" s="139">
        <f t="shared" si="30"/>
        <v>13643</v>
      </c>
      <c r="CA46" s="139">
        <v>10874</v>
      </c>
      <c r="CB46" s="139">
        <v>2442</v>
      </c>
      <c r="CC46" s="139">
        <v>0</v>
      </c>
      <c r="CD46" s="139">
        <v>327</v>
      </c>
      <c r="CE46" s="139">
        <v>0</v>
      </c>
      <c r="CF46" s="139">
        <v>0</v>
      </c>
      <c r="CG46" s="139">
        <v>4</v>
      </c>
      <c r="CH46" s="139">
        <f t="shared" si="31"/>
        <v>20311</v>
      </c>
      <c r="CI46" s="139">
        <f t="shared" si="51"/>
        <v>0</v>
      </c>
      <c r="CJ46" s="139">
        <f t="shared" si="51"/>
        <v>0</v>
      </c>
      <c r="CK46" s="139">
        <f t="shared" si="51"/>
        <v>0</v>
      </c>
      <c r="CL46" s="139">
        <f t="shared" si="51"/>
        <v>0</v>
      </c>
      <c r="CM46" s="139">
        <f t="shared" si="51"/>
        <v>0</v>
      </c>
      <c r="CN46" s="139">
        <f t="shared" si="51"/>
        <v>0</v>
      </c>
      <c r="CO46" s="139">
        <f t="shared" si="51"/>
        <v>0</v>
      </c>
      <c r="CP46" s="139">
        <f t="shared" si="51"/>
        <v>4529</v>
      </c>
      <c r="CQ46" s="139">
        <f t="shared" si="51"/>
        <v>588654</v>
      </c>
      <c r="CR46" s="139">
        <f t="shared" si="51"/>
        <v>73304</v>
      </c>
      <c r="CS46" s="139">
        <f t="shared" si="51"/>
        <v>66640</v>
      </c>
      <c r="CT46" s="139">
        <f t="shared" si="51"/>
        <v>0</v>
      </c>
      <c r="CU46" s="139">
        <f t="shared" si="51"/>
        <v>6664</v>
      </c>
      <c r="CV46" s="139">
        <f t="shared" si="51"/>
        <v>0</v>
      </c>
      <c r="CW46" s="139">
        <f t="shared" si="51"/>
        <v>44865</v>
      </c>
      <c r="CX46" s="139">
        <f t="shared" si="53"/>
        <v>0</v>
      </c>
      <c r="CY46" s="139">
        <f t="shared" si="54"/>
        <v>44853</v>
      </c>
      <c r="CZ46" s="139">
        <f t="shared" si="55"/>
        <v>12</v>
      </c>
      <c r="DA46" s="139">
        <f t="shared" si="56"/>
        <v>0</v>
      </c>
      <c r="DB46" s="139">
        <f t="shared" si="52"/>
        <v>470485</v>
      </c>
      <c r="DC46" s="139">
        <f t="shared" si="52"/>
        <v>328167</v>
      </c>
      <c r="DD46" s="139">
        <f t="shared" si="52"/>
        <v>99614</v>
      </c>
      <c r="DE46" s="139">
        <f t="shared" si="52"/>
        <v>0</v>
      </c>
      <c r="DF46" s="139">
        <f t="shared" si="52"/>
        <v>42704</v>
      </c>
      <c r="DG46" s="139">
        <f t="shared" si="52"/>
        <v>295338</v>
      </c>
      <c r="DH46" s="139">
        <f t="shared" si="52"/>
        <v>0</v>
      </c>
      <c r="DI46" s="139">
        <f t="shared" si="52"/>
        <v>27054</v>
      </c>
      <c r="DJ46" s="139">
        <f t="shared" si="52"/>
        <v>615708</v>
      </c>
    </row>
    <row r="47" spans="1:114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6"/>
        <v>1352368</v>
      </c>
      <c r="E47" s="139">
        <f t="shared" si="7"/>
        <v>653423</v>
      </c>
      <c r="F47" s="139">
        <v>0</v>
      </c>
      <c r="G47" s="139">
        <v>158300</v>
      </c>
      <c r="H47" s="139">
        <v>0</v>
      </c>
      <c r="I47" s="139">
        <v>85553</v>
      </c>
      <c r="J47" s="140" t="s">
        <v>199</v>
      </c>
      <c r="K47" s="139">
        <v>409570</v>
      </c>
      <c r="L47" s="139">
        <v>698945</v>
      </c>
      <c r="M47" s="139">
        <f t="shared" si="8"/>
        <v>13306</v>
      </c>
      <c r="N47" s="139">
        <f t="shared" si="9"/>
        <v>653</v>
      </c>
      <c r="O47" s="139">
        <v>0</v>
      </c>
      <c r="P47" s="139"/>
      <c r="Q47" s="139">
        <v>0</v>
      </c>
      <c r="R47" s="139">
        <v>650</v>
      </c>
      <c r="S47" s="140" t="s">
        <v>199</v>
      </c>
      <c r="T47" s="139">
        <v>3</v>
      </c>
      <c r="U47" s="139">
        <v>12653</v>
      </c>
      <c r="V47" s="139">
        <f t="shared" si="10"/>
        <v>1365674</v>
      </c>
      <c r="W47" s="139">
        <f t="shared" si="11"/>
        <v>654076</v>
      </c>
      <c r="X47" s="139">
        <f t="shared" si="12"/>
        <v>0</v>
      </c>
      <c r="Y47" s="139">
        <f t="shared" si="13"/>
        <v>158300</v>
      </c>
      <c r="Z47" s="139">
        <f t="shared" si="14"/>
        <v>0</v>
      </c>
      <c r="AA47" s="139">
        <f t="shared" si="15"/>
        <v>86203</v>
      </c>
      <c r="AB47" s="140" t="s">
        <v>199</v>
      </c>
      <c r="AC47" s="139">
        <f t="shared" si="16"/>
        <v>409573</v>
      </c>
      <c r="AD47" s="139">
        <f t="shared" si="17"/>
        <v>711598</v>
      </c>
      <c r="AE47" s="139">
        <f t="shared" si="18"/>
        <v>0</v>
      </c>
      <c r="AF47" s="139">
        <f t="shared" si="19"/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3273</v>
      </c>
      <c r="AM47" s="139">
        <f t="shared" si="20"/>
        <v>612114</v>
      </c>
      <c r="AN47" s="139">
        <f t="shared" si="21"/>
        <v>53978</v>
      </c>
      <c r="AO47" s="139">
        <v>53978</v>
      </c>
      <c r="AP47" s="139"/>
      <c r="AQ47" s="139"/>
      <c r="AR47" s="139"/>
      <c r="AS47" s="139">
        <f t="shared" si="22"/>
        <v>20586</v>
      </c>
      <c r="AT47" s="139">
        <v>216</v>
      </c>
      <c r="AU47" s="139">
        <v>20370</v>
      </c>
      <c r="AV47" s="139"/>
      <c r="AW47" s="139"/>
      <c r="AX47" s="139">
        <f t="shared" si="23"/>
        <v>537550</v>
      </c>
      <c r="AY47" s="139">
        <v>434503</v>
      </c>
      <c r="AZ47" s="139">
        <v>39390</v>
      </c>
      <c r="BA47" s="139"/>
      <c r="BB47" s="139">
        <v>63657</v>
      </c>
      <c r="BC47" s="139">
        <v>483301</v>
      </c>
      <c r="BD47" s="139">
        <v>0</v>
      </c>
      <c r="BE47" s="139">
        <v>253680</v>
      </c>
      <c r="BF47" s="139">
        <f t="shared" si="24"/>
        <v>865794</v>
      </c>
      <c r="BG47" s="139">
        <f t="shared" si="25"/>
        <v>0</v>
      </c>
      <c r="BH47" s="139">
        <f t="shared" si="26"/>
        <v>0</v>
      </c>
      <c r="BI47" s="139">
        <v>0</v>
      </c>
      <c r="BJ47" s="139">
        <v>0</v>
      </c>
      <c r="BK47" s="139">
        <v>0</v>
      </c>
      <c r="BL47" s="139">
        <v>0</v>
      </c>
      <c r="BM47" s="139">
        <v>0</v>
      </c>
      <c r="BN47" s="139">
        <v>0</v>
      </c>
      <c r="BO47" s="139">
        <f t="shared" si="27"/>
        <v>11491</v>
      </c>
      <c r="BP47" s="139">
        <f t="shared" si="28"/>
        <v>7711</v>
      </c>
      <c r="BQ47" s="139">
        <v>7711</v>
      </c>
      <c r="BR47" s="139">
        <v>0</v>
      </c>
      <c r="BS47" s="139">
        <v>0</v>
      </c>
      <c r="BT47" s="139">
        <v>0</v>
      </c>
      <c r="BU47" s="139">
        <f t="shared" si="29"/>
        <v>0</v>
      </c>
      <c r="BV47" s="139">
        <v>0</v>
      </c>
      <c r="BW47" s="139">
        <v>0</v>
      </c>
      <c r="BX47" s="139">
        <v>0</v>
      </c>
      <c r="BY47" s="139">
        <v>0</v>
      </c>
      <c r="BZ47" s="139">
        <f t="shared" si="30"/>
        <v>3780</v>
      </c>
      <c r="CA47" s="139">
        <v>3780</v>
      </c>
      <c r="CB47" s="139">
        <v>0</v>
      </c>
      <c r="CC47" s="139">
        <v>0</v>
      </c>
      <c r="CD47" s="139">
        <v>0</v>
      </c>
      <c r="CE47" s="139">
        <v>1814</v>
      </c>
      <c r="CF47" s="139">
        <v>0</v>
      </c>
      <c r="CG47" s="139">
        <v>1</v>
      </c>
      <c r="CH47" s="139">
        <f t="shared" si="31"/>
        <v>11492</v>
      </c>
      <c r="CI47" s="139">
        <f t="shared" si="51"/>
        <v>0</v>
      </c>
      <c r="CJ47" s="139">
        <f t="shared" si="51"/>
        <v>0</v>
      </c>
      <c r="CK47" s="139">
        <f t="shared" si="51"/>
        <v>0</v>
      </c>
      <c r="CL47" s="139">
        <f t="shared" si="51"/>
        <v>0</v>
      </c>
      <c r="CM47" s="139">
        <f t="shared" si="51"/>
        <v>0</v>
      </c>
      <c r="CN47" s="139">
        <f t="shared" si="51"/>
        <v>0</v>
      </c>
      <c r="CO47" s="139">
        <f t="shared" si="51"/>
        <v>0</v>
      </c>
      <c r="CP47" s="139">
        <f t="shared" si="51"/>
        <v>3273</v>
      </c>
      <c r="CQ47" s="139">
        <f t="shared" si="51"/>
        <v>623605</v>
      </c>
      <c r="CR47" s="139">
        <f t="shared" si="51"/>
        <v>61689</v>
      </c>
      <c r="CS47" s="139">
        <f t="shared" si="51"/>
        <v>61689</v>
      </c>
      <c r="CT47" s="139">
        <f t="shared" si="51"/>
        <v>0</v>
      </c>
      <c r="CU47" s="139">
        <f t="shared" si="51"/>
        <v>0</v>
      </c>
      <c r="CV47" s="139">
        <f t="shared" si="51"/>
        <v>0</v>
      </c>
      <c r="CW47" s="139">
        <f t="shared" si="51"/>
        <v>20586</v>
      </c>
      <c r="CX47" s="139">
        <f t="shared" si="53"/>
        <v>216</v>
      </c>
      <c r="CY47" s="139">
        <f t="shared" si="54"/>
        <v>20370</v>
      </c>
      <c r="CZ47" s="139">
        <f t="shared" si="55"/>
        <v>0</v>
      </c>
      <c r="DA47" s="139">
        <f t="shared" si="56"/>
        <v>0</v>
      </c>
      <c r="DB47" s="139">
        <f t="shared" si="52"/>
        <v>541330</v>
      </c>
      <c r="DC47" s="139">
        <f t="shared" si="52"/>
        <v>438283</v>
      </c>
      <c r="DD47" s="139">
        <f t="shared" si="52"/>
        <v>39390</v>
      </c>
      <c r="DE47" s="139">
        <f t="shared" si="52"/>
        <v>0</v>
      </c>
      <c r="DF47" s="139">
        <f t="shared" si="52"/>
        <v>63657</v>
      </c>
      <c r="DG47" s="139">
        <f t="shared" si="52"/>
        <v>485115</v>
      </c>
      <c r="DH47" s="139">
        <f t="shared" si="52"/>
        <v>0</v>
      </c>
      <c r="DI47" s="139">
        <f t="shared" si="52"/>
        <v>253681</v>
      </c>
      <c r="DJ47" s="139">
        <f t="shared" si="52"/>
        <v>877286</v>
      </c>
    </row>
    <row r="48" spans="1:114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6"/>
        <v>1193969</v>
      </c>
      <c r="E48" s="139">
        <f t="shared" si="7"/>
        <v>331341</v>
      </c>
      <c r="F48" s="139">
        <v>0</v>
      </c>
      <c r="G48" s="139">
        <v>187424</v>
      </c>
      <c r="H48" s="139">
        <v>0</v>
      </c>
      <c r="I48" s="139">
        <v>83682</v>
      </c>
      <c r="J48" s="140" t="s">
        <v>199</v>
      </c>
      <c r="K48" s="139">
        <v>60235</v>
      </c>
      <c r="L48" s="139">
        <v>862628</v>
      </c>
      <c r="M48" s="139">
        <f t="shared" si="8"/>
        <v>62742</v>
      </c>
      <c r="N48" s="139">
        <f t="shared" si="9"/>
        <v>15199</v>
      </c>
      <c r="O48" s="139">
        <v>0</v>
      </c>
      <c r="P48" s="139">
        <v>13039</v>
      </c>
      <c r="Q48" s="139">
        <v>0</v>
      </c>
      <c r="R48" s="139">
        <v>2160</v>
      </c>
      <c r="S48" s="140" t="s">
        <v>199</v>
      </c>
      <c r="T48" s="139">
        <v>0</v>
      </c>
      <c r="U48" s="139">
        <v>47543</v>
      </c>
      <c r="V48" s="139">
        <f t="shared" si="10"/>
        <v>1256711</v>
      </c>
      <c r="W48" s="139">
        <f t="shared" si="11"/>
        <v>346540</v>
      </c>
      <c r="X48" s="139">
        <f t="shared" si="12"/>
        <v>0</v>
      </c>
      <c r="Y48" s="139">
        <f t="shared" si="13"/>
        <v>200463</v>
      </c>
      <c r="Z48" s="139">
        <f t="shared" si="14"/>
        <v>0</v>
      </c>
      <c r="AA48" s="139">
        <f t="shared" si="15"/>
        <v>85842</v>
      </c>
      <c r="AB48" s="140" t="s">
        <v>199</v>
      </c>
      <c r="AC48" s="139">
        <f t="shared" si="16"/>
        <v>60235</v>
      </c>
      <c r="AD48" s="139">
        <f t="shared" si="17"/>
        <v>910171</v>
      </c>
      <c r="AE48" s="139">
        <f t="shared" si="18"/>
        <v>0</v>
      </c>
      <c r="AF48" s="139">
        <f t="shared" si="19"/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45449</v>
      </c>
      <c r="AM48" s="139">
        <f t="shared" si="20"/>
        <v>610512</v>
      </c>
      <c r="AN48" s="139">
        <f t="shared" si="21"/>
        <v>62671</v>
      </c>
      <c r="AO48" s="139">
        <v>62671</v>
      </c>
      <c r="AP48" s="139">
        <v>0</v>
      </c>
      <c r="AQ48" s="139">
        <v>0</v>
      </c>
      <c r="AR48" s="139">
        <v>0</v>
      </c>
      <c r="AS48" s="139">
        <f t="shared" si="22"/>
        <v>21031</v>
      </c>
      <c r="AT48" s="139">
        <v>3949</v>
      </c>
      <c r="AU48" s="139">
        <v>17082</v>
      </c>
      <c r="AV48" s="139">
        <v>0</v>
      </c>
      <c r="AW48" s="139">
        <v>0</v>
      </c>
      <c r="AX48" s="139">
        <f t="shared" si="23"/>
        <v>526810</v>
      </c>
      <c r="AY48" s="139">
        <v>434416</v>
      </c>
      <c r="AZ48" s="139">
        <v>32101</v>
      </c>
      <c r="BA48" s="139">
        <v>0</v>
      </c>
      <c r="BB48" s="139">
        <v>60293</v>
      </c>
      <c r="BC48" s="139">
        <v>436141</v>
      </c>
      <c r="BD48" s="139">
        <v>0</v>
      </c>
      <c r="BE48" s="139">
        <v>101867</v>
      </c>
      <c r="BF48" s="139">
        <f t="shared" si="24"/>
        <v>712379</v>
      </c>
      <c r="BG48" s="139">
        <f t="shared" si="25"/>
        <v>0</v>
      </c>
      <c r="BH48" s="139">
        <f t="shared" si="26"/>
        <v>0</v>
      </c>
      <c r="BI48" s="139">
        <v>0</v>
      </c>
      <c r="BJ48" s="139">
        <v>0</v>
      </c>
      <c r="BK48" s="139">
        <v>0</v>
      </c>
      <c r="BL48" s="139">
        <v>0</v>
      </c>
      <c r="BM48" s="139">
        <v>0</v>
      </c>
      <c r="BN48" s="139">
        <v>0</v>
      </c>
      <c r="BO48" s="139">
        <f t="shared" si="27"/>
        <v>24108</v>
      </c>
      <c r="BP48" s="139">
        <f t="shared" si="28"/>
        <v>8953</v>
      </c>
      <c r="BQ48" s="139">
        <v>8953</v>
      </c>
      <c r="BR48" s="139">
        <v>0</v>
      </c>
      <c r="BS48" s="139">
        <v>0</v>
      </c>
      <c r="BT48" s="139">
        <v>0</v>
      </c>
      <c r="BU48" s="139">
        <f t="shared" si="29"/>
        <v>0</v>
      </c>
      <c r="BV48" s="139">
        <v>0</v>
      </c>
      <c r="BW48" s="139">
        <v>0</v>
      </c>
      <c r="BX48" s="139">
        <v>0</v>
      </c>
      <c r="BY48" s="139">
        <v>0</v>
      </c>
      <c r="BZ48" s="139">
        <f t="shared" si="30"/>
        <v>15155</v>
      </c>
      <c r="CA48" s="139">
        <v>15155</v>
      </c>
      <c r="CB48" s="139">
        <v>0</v>
      </c>
      <c r="CC48" s="139">
        <v>0</v>
      </c>
      <c r="CD48" s="139">
        <v>0</v>
      </c>
      <c r="CE48" s="139">
        <v>38430</v>
      </c>
      <c r="CF48" s="139">
        <v>0</v>
      </c>
      <c r="CG48" s="139">
        <v>204</v>
      </c>
      <c r="CH48" s="139">
        <f t="shared" si="31"/>
        <v>24312</v>
      </c>
      <c r="CI48" s="139">
        <f t="shared" si="51"/>
        <v>0</v>
      </c>
      <c r="CJ48" s="139">
        <f t="shared" si="51"/>
        <v>0</v>
      </c>
      <c r="CK48" s="139">
        <f t="shared" si="51"/>
        <v>0</v>
      </c>
      <c r="CL48" s="139">
        <f t="shared" si="51"/>
        <v>0</v>
      </c>
      <c r="CM48" s="139">
        <f t="shared" si="51"/>
        <v>0</v>
      </c>
      <c r="CN48" s="139">
        <f t="shared" si="51"/>
        <v>0</v>
      </c>
      <c r="CO48" s="139">
        <f t="shared" si="51"/>
        <v>0</v>
      </c>
      <c r="CP48" s="139">
        <f t="shared" si="51"/>
        <v>45449</v>
      </c>
      <c r="CQ48" s="139">
        <f t="shared" si="51"/>
        <v>634620</v>
      </c>
      <c r="CR48" s="139">
        <f t="shared" si="51"/>
        <v>71624</v>
      </c>
      <c r="CS48" s="139">
        <f t="shared" si="51"/>
        <v>71624</v>
      </c>
      <c r="CT48" s="139">
        <f t="shared" si="51"/>
        <v>0</v>
      </c>
      <c r="CU48" s="139">
        <f t="shared" si="51"/>
        <v>0</v>
      </c>
      <c r="CV48" s="139">
        <f t="shared" si="51"/>
        <v>0</v>
      </c>
      <c r="CW48" s="139">
        <f t="shared" si="51"/>
        <v>21031</v>
      </c>
      <c r="CX48" s="139">
        <f t="shared" si="53"/>
        <v>3949</v>
      </c>
      <c r="CY48" s="139">
        <f t="shared" si="54"/>
        <v>17082</v>
      </c>
      <c r="CZ48" s="139">
        <f t="shared" si="55"/>
        <v>0</v>
      </c>
      <c r="DA48" s="139">
        <f t="shared" si="56"/>
        <v>0</v>
      </c>
      <c r="DB48" s="139">
        <f t="shared" si="52"/>
        <v>541965</v>
      </c>
      <c r="DC48" s="139">
        <f t="shared" si="52"/>
        <v>449571</v>
      </c>
      <c r="DD48" s="139">
        <f t="shared" si="52"/>
        <v>32101</v>
      </c>
      <c r="DE48" s="139">
        <f t="shared" si="52"/>
        <v>0</v>
      </c>
      <c r="DF48" s="139">
        <f t="shared" si="52"/>
        <v>60293</v>
      </c>
      <c r="DG48" s="139">
        <f t="shared" si="52"/>
        <v>474571</v>
      </c>
      <c r="DH48" s="139">
        <f t="shared" si="52"/>
        <v>0</v>
      </c>
      <c r="DI48" s="139">
        <f t="shared" si="52"/>
        <v>102071</v>
      </c>
      <c r="DJ48" s="139">
        <f t="shared" si="52"/>
        <v>736691</v>
      </c>
    </row>
    <row r="49" spans="1:114" s="123" customFormat="1" ht="12" customHeight="1">
      <c r="A49" s="124" t="s">
        <v>206</v>
      </c>
      <c r="B49" s="125" t="s">
        <v>290</v>
      </c>
      <c r="C49" s="124" t="s">
        <v>291</v>
      </c>
      <c r="D49" s="139">
        <f t="shared" si="6"/>
        <v>693381</v>
      </c>
      <c r="E49" s="139">
        <f t="shared" si="7"/>
        <v>250799</v>
      </c>
      <c r="F49" s="139">
        <v>0</v>
      </c>
      <c r="G49" s="139">
        <v>120000</v>
      </c>
      <c r="H49" s="139">
        <v>0</v>
      </c>
      <c r="I49" s="139">
        <v>130799</v>
      </c>
      <c r="J49" s="140" t="s">
        <v>199</v>
      </c>
      <c r="K49" s="139">
        <v>0</v>
      </c>
      <c r="L49" s="139">
        <v>442582</v>
      </c>
      <c r="M49" s="139">
        <f t="shared" si="8"/>
        <v>18735</v>
      </c>
      <c r="N49" s="139">
        <f t="shared" si="9"/>
        <v>2190</v>
      </c>
      <c r="O49" s="139">
        <v>0</v>
      </c>
      <c r="P49" s="139">
        <v>0</v>
      </c>
      <c r="Q49" s="139">
        <v>0</v>
      </c>
      <c r="R49" s="139">
        <v>2190</v>
      </c>
      <c r="S49" s="140" t="s">
        <v>199</v>
      </c>
      <c r="T49" s="139">
        <v>0</v>
      </c>
      <c r="U49" s="139">
        <v>16545</v>
      </c>
      <c r="V49" s="139">
        <f t="shared" si="10"/>
        <v>712116</v>
      </c>
      <c r="W49" s="139">
        <f t="shared" si="11"/>
        <v>252989</v>
      </c>
      <c r="X49" s="139">
        <f t="shared" si="12"/>
        <v>0</v>
      </c>
      <c r="Y49" s="139">
        <f t="shared" si="13"/>
        <v>120000</v>
      </c>
      <c r="Z49" s="139">
        <f t="shared" si="14"/>
        <v>0</v>
      </c>
      <c r="AA49" s="139">
        <f t="shared" si="15"/>
        <v>132989</v>
      </c>
      <c r="AB49" s="140" t="s">
        <v>199</v>
      </c>
      <c r="AC49" s="139">
        <f t="shared" si="16"/>
        <v>0</v>
      </c>
      <c r="AD49" s="139">
        <f t="shared" si="17"/>
        <v>459127</v>
      </c>
      <c r="AE49" s="139">
        <f t="shared" si="18"/>
        <v>0</v>
      </c>
      <c r="AF49" s="139">
        <f t="shared" si="19"/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6894</v>
      </c>
      <c r="AM49" s="139">
        <f t="shared" si="20"/>
        <v>398161</v>
      </c>
      <c r="AN49" s="139">
        <f t="shared" si="21"/>
        <v>126066</v>
      </c>
      <c r="AO49" s="139">
        <v>126066</v>
      </c>
      <c r="AP49" s="139">
        <v>0</v>
      </c>
      <c r="AQ49" s="139">
        <v>0</v>
      </c>
      <c r="AR49" s="139">
        <v>0</v>
      </c>
      <c r="AS49" s="139">
        <f t="shared" si="22"/>
        <v>6227</v>
      </c>
      <c r="AT49" s="139">
        <v>6227</v>
      </c>
      <c r="AU49" s="139">
        <v>0</v>
      </c>
      <c r="AV49" s="139">
        <v>0</v>
      </c>
      <c r="AW49" s="139">
        <v>63</v>
      </c>
      <c r="AX49" s="139">
        <f t="shared" si="23"/>
        <v>265805</v>
      </c>
      <c r="AY49" s="139">
        <v>194040</v>
      </c>
      <c r="AZ49" s="139">
        <v>0</v>
      </c>
      <c r="BA49" s="139">
        <v>0</v>
      </c>
      <c r="BB49" s="139">
        <v>71765</v>
      </c>
      <c r="BC49" s="139">
        <v>288326</v>
      </c>
      <c r="BD49" s="139">
        <v>0</v>
      </c>
      <c r="BE49" s="139">
        <v>0</v>
      </c>
      <c r="BF49" s="139">
        <f t="shared" si="24"/>
        <v>398161</v>
      </c>
      <c r="BG49" s="139">
        <f t="shared" si="25"/>
        <v>0</v>
      </c>
      <c r="BH49" s="139">
        <f t="shared" si="26"/>
        <v>0</v>
      </c>
      <c r="BI49" s="139">
        <v>0</v>
      </c>
      <c r="BJ49" s="139">
        <v>0</v>
      </c>
      <c r="BK49" s="139">
        <v>0</v>
      </c>
      <c r="BL49" s="139">
        <v>0</v>
      </c>
      <c r="BM49" s="139">
        <v>0</v>
      </c>
      <c r="BN49" s="139">
        <v>0</v>
      </c>
      <c r="BO49" s="139">
        <f t="shared" si="27"/>
        <v>940</v>
      </c>
      <c r="BP49" s="139">
        <f t="shared" si="28"/>
        <v>0</v>
      </c>
      <c r="BQ49" s="139">
        <v>0</v>
      </c>
      <c r="BR49" s="139">
        <v>0</v>
      </c>
      <c r="BS49" s="139">
        <v>0</v>
      </c>
      <c r="BT49" s="139">
        <v>0</v>
      </c>
      <c r="BU49" s="139">
        <f t="shared" si="29"/>
        <v>0</v>
      </c>
      <c r="BV49" s="139">
        <v>0</v>
      </c>
      <c r="BW49" s="139">
        <v>0</v>
      </c>
      <c r="BX49" s="139">
        <v>0</v>
      </c>
      <c r="BY49" s="139">
        <v>0</v>
      </c>
      <c r="BZ49" s="139">
        <f t="shared" si="30"/>
        <v>940</v>
      </c>
      <c r="CA49" s="139">
        <v>940</v>
      </c>
      <c r="CB49" s="139">
        <v>0</v>
      </c>
      <c r="CC49" s="139">
        <v>0</v>
      </c>
      <c r="CD49" s="139">
        <v>0</v>
      </c>
      <c r="CE49" s="139">
        <v>17795</v>
      </c>
      <c r="CF49" s="139">
        <v>0</v>
      </c>
      <c r="CG49" s="139">
        <v>0</v>
      </c>
      <c r="CH49" s="139">
        <f t="shared" si="31"/>
        <v>940</v>
      </c>
      <c r="CI49" s="139">
        <f t="shared" si="51"/>
        <v>0</v>
      </c>
      <c r="CJ49" s="139">
        <f t="shared" si="51"/>
        <v>0</v>
      </c>
      <c r="CK49" s="139">
        <f t="shared" si="51"/>
        <v>0</v>
      </c>
      <c r="CL49" s="139">
        <f t="shared" si="51"/>
        <v>0</v>
      </c>
      <c r="CM49" s="139">
        <f t="shared" si="51"/>
        <v>0</v>
      </c>
      <c r="CN49" s="139">
        <f t="shared" si="51"/>
        <v>0</v>
      </c>
      <c r="CO49" s="139">
        <f t="shared" si="51"/>
        <v>0</v>
      </c>
      <c r="CP49" s="139">
        <f t="shared" si="51"/>
        <v>6894</v>
      </c>
      <c r="CQ49" s="139">
        <f t="shared" si="51"/>
        <v>399101</v>
      </c>
      <c r="CR49" s="139">
        <f t="shared" si="51"/>
        <v>126066</v>
      </c>
      <c r="CS49" s="139">
        <f t="shared" si="51"/>
        <v>126066</v>
      </c>
      <c r="CT49" s="139">
        <f t="shared" si="51"/>
        <v>0</v>
      </c>
      <c r="CU49" s="139">
        <f t="shared" si="51"/>
        <v>0</v>
      </c>
      <c r="CV49" s="139">
        <f t="shared" si="51"/>
        <v>0</v>
      </c>
      <c r="CW49" s="139">
        <f t="shared" si="51"/>
        <v>6227</v>
      </c>
      <c r="CX49" s="139">
        <f t="shared" si="53"/>
        <v>6227</v>
      </c>
      <c r="CY49" s="139">
        <f t="shared" si="54"/>
        <v>0</v>
      </c>
      <c r="CZ49" s="139">
        <f t="shared" si="55"/>
        <v>0</v>
      </c>
      <c r="DA49" s="139">
        <f t="shared" si="56"/>
        <v>63</v>
      </c>
      <c r="DB49" s="139">
        <f t="shared" si="52"/>
        <v>266745</v>
      </c>
      <c r="DC49" s="139">
        <f t="shared" si="52"/>
        <v>194980</v>
      </c>
      <c r="DD49" s="139">
        <f t="shared" si="52"/>
        <v>0</v>
      </c>
      <c r="DE49" s="139">
        <f t="shared" si="52"/>
        <v>0</v>
      </c>
      <c r="DF49" s="139">
        <f t="shared" si="52"/>
        <v>71765</v>
      </c>
      <c r="DG49" s="139">
        <f t="shared" si="52"/>
        <v>306121</v>
      </c>
      <c r="DH49" s="139">
        <f t="shared" si="52"/>
        <v>0</v>
      </c>
      <c r="DI49" s="139">
        <f t="shared" si="52"/>
        <v>0</v>
      </c>
      <c r="DJ49" s="139">
        <f t="shared" si="52"/>
        <v>399101</v>
      </c>
    </row>
    <row r="50" spans="1:114" s="123" customFormat="1" ht="12" customHeight="1">
      <c r="A50" s="124" t="s">
        <v>206</v>
      </c>
      <c r="B50" s="125" t="s">
        <v>292</v>
      </c>
      <c r="C50" s="124" t="s">
        <v>293</v>
      </c>
      <c r="D50" s="139">
        <f t="shared" si="6"/>
        <v>1346353</v>
      </c>
      <c r="E50" s="139">
        <f t="shared" si="7"/>
        <v>19946</v>
      </c>
      <c r="F50" s="139">
        <v>0</v>
      </c>
      <c r="G50" s="139">
        <v>269</v>
      </c>
      <c r="H50" s="139">
        <v>0</v>
      </c>
      <c r="I50" s="139">
        <v>19677</v>
      </c>
      <c r="J50" s="140" t="s">
        <v>199</v>
      </c>
      <c r="K50" s="139">
        <v>0</v>
      </c>
      <c r="L50" s="139">
        <v>1326407</v>
      </c>
      <c r="M50" s="139">
        <f t="shared" si="8"/>
        <v>44060</v>
      </c>
      <c r="N50" s="139">
        <f t="shared" si="9"/>
        <v>1152</v>
      </c>
      <c r="O50" s="139">
        <v>0</v>
      </c>
      <c r="P50" s="139">
        <v>0</v>
      </c>
      <c r="Q50" s="139">
        <v>0</v>
      </c>
      <c r="R50" s="139">
        <v>1152</v>
      </c>
      <c r="S50" s="140" t="s">
        <v>199</v>
      </c>
      <c r="T50" s="139">
        <v>0</v>
      </c>
      <c r="U50" s="139">
        <v>42908</v>
      </c>
      <c r="V50" s="139">
        <f t="shared" si="10"/>
        <v>1390413</v>
      </c>
      <c r="W50" s="139">
        <f t="shared" si="11"/>
        <v>21098</v>
      </c>
      <c r="X50" s="139">
        <f t="shared" si="12"/>
        <v>0</v>
      </c>
      <c r="Y50" s="139">
        <f t="shared" si="13"/>
        <v>269</v>
      </c>
      <c r="Z50" s="139">
        <f t="shared" si="14"/>
        <v>0</v>
      </c>
      <c r="AA50" s="139">
        <f t="shared" si="15"/>
        <v>20829</v>
      </c>
      <c r="AB50" s="140" t="s">
        <v>199</v>
      </c>
      <c r="AC50" s="139">
        <f t="shared" si="16"/>
        <v>0</v>
      </c>
      <c r="AD50" s="139">
        <f t="shared" si="17"/>
        <v>1369315</v>
      </c>
      <c r="AE50" s="139">
        <f t="shared" si="18"/>
        <v>0</v>
      </c>
      <c r="AF50" s="139">
        <f t="shared" si="19"/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11544</v>
      </c>
      <c r="AM50" s="139">
        <f t="shared" si="20"/>
        <v>718160</v>
      </c>
      <c r="AN50" s="139">
        <f t="shared" si="21"/>
        <v>157204</v>
      </c>
      <c r="AO50" s="139">
        <v>61210</v>
      </c>
      <c r="AP50" s="139">
        <v>95994</v>
      </c>
      <c r="AQ50" s="139">
        <v>0</v>
      </c>
      <c r="AR50" s="139">
        <v>0</v>
      </c>
      <c r="AS50" s="139">
        <f t="shared" si="22"/>
        <v>0</v>
      </c>
      <c r="AT50" s="139">
        <v>0</v>
      </c>
      <c r="AU50" s="139">
        <v>0</v>
      </c>
      <c r="AV50" s="139">
        <v>0</v>
      </c>
      <c r="AW50" s="139">
        <v>0</v>
      </c>
      <c r="AX50" s="139">
        <f t="shared" si="23"/>
        <v>560956</v>
      </c>
      <c r="AY50" s="139">
        <v>504187</v>
      </c>
      <c r="AZ50" s="139">
        <v>56769</v>
      </c>
      <c r="BA50" s="139">
        <v>0</v>
      </c>
      <c r="BB50" s="139">
        <v>0</v>
      </c>
      <c r="BC50" s="139">
        <v>616649</v>
      </c>
      <c r="BD50" s="139">
        <v>0</v>
      </c>
      <c r="BE50" s="139">
        <v>0</v>
      </c>
      <c r="BF50" s="139">
        <f t="shared" si="24"/>
        <v>718160</v>
      </c>
      <c r="BG50" s="139">
        <f t="shared" si="25"/>
        <v>0</v>
      </c>
      <c r="BH50" s="139">
        <f t="shared" si="26"/>
        <v>0</v>
      </c>
      <c r="BI50" s="139">
        <v>0</v>
      </c>
      <c r="BJ50" s="139">
        <v>0</v>
      </c>
      <c r="BK50" s="139">
        <v>0</v>
      </c>
      <c r="BL50" s="139">
        <v>0</v>
      </c>
      <c r="BM50" s="139">
        <v>0</v>
      </c>
      <c r="BN50" s="139">
        <v>0</v>
      </c>
      <c r="BO50" s="139">
        <f t="shared" si="27"/>
        <v>17588</v>
      </c>
      <c r="BP50" s="139">
        <f t="shared" si="28"/>
        <v>15303</v>
      </c>
      <c r="BQ50" s="139">
        <v>15303</v>
      </c>
      <c r="BR50" s="139">
        <v>0</v>
      </c>
      <c r="BS50" s="139">
        <v>0</v>
      </c>
      <c r="BT50" s="139">
        <v>0</v>
      </c>
      <c r="BU50" s="139">
        <f t="shared" si="29"/>
        <v>0</v>
      </c>
      <c r="BV50" s="139">
        <v>0</v>
      </c>
      <c r="BW50" s="139">
        <v>0</v>
      </c>
      <c r="BX50" s="139">
        <v>0</v>
      </c>
      <c r="BY50" s="139">
        <v>0</v>
      </c>
      <c r="BZ50" s="139">
        <f t="shared" si="30"/>
        <v>2285</v>
      </c>
      <c r="CA50" s="139">
        <v>2285</v>
      </c>
      <c r="CB50" s="139">
        <v>0</v>
      </c>
      <c r="CC50" s="139">
        <v>0</v>
      </c>
      <c r="CD50" s="139">
        <v>0</v>
      </c>
      <c r="CE50" s="139">
        <v>26472</v>
      </c>
      <c r="CF50" s="139">
        <v>0</v>
      </c>
      <c r="CG50" s="139">
        <v>0</v>
      </c>
      <c r="CH50" s="139">
        <f t="shared" si="31"/>
        <v>17588</v>
      </c>
      <c r="CI50" s="139">
        <f t="shared" si="51"/>
        <v>0</v>
      </c>
      <c r="CJ50" s="139">
        <f t="shared" si="51"/>
        <v>0</v>
      </c>
      <c r="CK50" s="139">
        <f t="shared" si="51"/>
        <v>0</v>
      </c>
      <c r="CL50" s="139">
        <f t="shared" si="51"/>
        <v>0</v>
      </c>
      <c r="CM50" s="139">
        <f t="shared" si="51"/>
        <v>0</v>
      </c>
      <c r="CN50" s="139">
        <f t="shared" si="51"/>
        <v>0</v>
      </c>
      <c r="CO50" s="139">
        <f t="shared" si="51"/>
        <v>0</v>
      </c>
      <c r="CP50" s="139">
        <f t="shared" si="51"/>
        <v>11544</v>
      </c>
      <c r="CQ50" s="139">
        <f t="shared" si="51"/>
        <v>735748</v>
      </c>
      <c r="CR50" s="139">
        <f t="shared" si="51"/>
        <v>172507</v>
      </c>
      <c r="CS50" s="139">
        <f t="shared" si="51"/>
        <v>76513</v>
      </c>
      <c r="CT50" s="139">
        <f t="shared" si="51"/>
        <v>95994</v>
      </c>
      <c r="CU50" s="139">
        <f t="shared" si="51"/>
        <v>0</v>
      </c>
      <c r="CV50" s="139">
        <f t="shared" si="51"/>
        <v>0</v>
      </c>
      <c r="CW50" s="139">
        <f t="shared" si="51"/>
        <v>0</v>
      </c>
      <c r="CX50" s="139">
        <f t="shared" si="53"/>
        <v>0</v>
      </c>
      <c r="CY50" s="139">
        <f t="shared" si="54"/>
        <v>0</v>
      </c>
      <c r="CZ50" s="139">
        <f t="shared" si="55"/>
        <v>0</v>
      </c>
      <c r="DA50" s="139">
        <f t="shared" si="56"/>
        <v>0</v>
      </c>
      <c r="DB50" s="139">
        <f t="shared" si="52"/>
        <v>563241</v>
      </c>
      <c r="DC50" s="139">
        <f t="shared" si="52"/>
        <v>506472</v>
      </c>
      <c r="DD50" s="139">
        <f t="shared" si="52"/>
        <v>56769</v>
      </c>
      <c r="DE50" s="139">
        <f t="shared" si="52"/>
        <v>0</v>
      </c>
      <c r="DF50" s="139">
        <f t="shared" si="52"/>
        <v>0</v>
      </c>
      <c r="DG50" s="139">
        <f t="shared" si="52"/>
        <v>643121</v>
      </c>
      <c r="DH50" s="139">
        <f t="shared" si="52"/>
        <v>0</v>
      </c>
      <c r="DI50" s="139">
        <f t="shared" si="52"/>
        <v>0</v>
      </c>
      <c r="DJ50" s="139">
        <f t="shared" si="52"/>
        <v>735748</v>
      </c>
    </row>
    <row r="51" spans="1:114" s="123" customFormat="1" ht="12" customHeight="1">
      <c r="A51" s="124" t="s">
        <v>206</v>
      </c>
      <c r="B51" s="125" t="s">
        <v>294</v>
      </c>
      <c r="C51" s="124" t="s">
        <v>295</v>
      </c>
      <c r="D51" s="139">
        <f t="shared" si="6"/>
        <v>997404</v>
      </c>
      <c r="E51" s="139">
        <f t="shared" si="7"/>
        <v>266042</v>
      </c>
      <c r="F51" s="139">
        <v>0</v>
      </c>
      <c r="G51" s="139">
        <v>135862</v>
      </c>
      <c r="H51" s="139">
        <v>0</v>
      </c>
      <c r="I51" s="139">
        <v>92107</v>
      </c>
      <c r="J51" s="140" t="s">
        <v>199</v>
      </c>
      <c r="K51" s="139">
        <v>38073</v>
      </c>
      <c r="L51" s="139">
        <v>731362</v>
      </c>
      <c r="M51" s="139">
        <f t="shared" si="8"/>
        <v>30005</v>
      </c>
      <c r="N51" s="139">
        <f t="shared" si="9"/>
        <v>7674</v>
      </c>
      <c r="O51" s="139">
        <v>0</v>
      </c>
      <c r="P51" s="139">
        <v>4100</v>
      </c>
      <c r="Q51" s="139">
        <v>0</v>
      </c>
      <c r="R51" s="139">
        <v>3574</v>
      </c>
      <c r="S51" s="140" t="s">
        <v>199</v>
      </c>
      <c r="T51" s="139">
        <v>0</v>
      </c>
      <c r="U51" s="139">
        <v>22331</v>
      </c>
      <c r="V51" s="139">
        <f t="shared" si="10"/>
        <v>1027409</v>
      </c>
      <c r="W51" s="139">
        <f t="shared" si="11"/>
        <v>273716</v>
      </c>
      <c r="X51" s="139">
        <f t="shared" si="12"/>
        <v>0</v>
      </c>
      <c r="Y51" s="139">
        <f t="shared" si="13"/>
        <v>139962</v>
      </c>
      <c r="Z51" s="139">
        <f t="shared" si="14"/>
        <v>0</v>
      </c>
      <c r="AA51" s="139">
        <f t="shared" si="15"/>
        <v>95681</v>
      </c>
      <c r="AB51" s="140" t="s">
        <v>199</v>
      </c>
      <c r="AC51" s="139">
        <f t="shared" si="16"/>
        <v>38073</v>
      </c>
      <c r="AD51" s="139">
        <f t="shared" si="17"/>
        <v>753693</v>
      </c>
      <c r="AE51" s="139">
        <f t="shared" si="18"/>
        <v>0</v>
      </c>
      <c r="AF51" s="139">
        <f t="shared" si="19"/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6013</v>
      </c>
      <c r="AM51" s="139">
        <f t="shared" si="20"/>
        <v>419644</v>
      </c>
      <c r="AN51" s="139">
        <f t="shared" si="21"/>
        <v>0</v>
      </c>
      <c r="AO51" s="139">
        <v>0</v>
      </c>
      <c r="AP51" s="139">
        <v>0</v>
      </c>
      <c r="AQ51" s="139">
        <v>0</v>
      </c>
      <c r="AR51" s="139">
        <v>0</v>
      </c>
      <c r="AS51" s="139">
        <f t="shared" si="22"/>
        <v>419644</v>
      </c>
      <c r="AT51" s="139">
        <v>333240</v>
      </c>
      <c r="AU51" s="139">
        <v>86404</v>
      </c>
      <c r="AV51" s="139">
        <v>0</v>
      </c>
      <c r="AW51" s="139">
        <v>0</v>
      </c>
      <c r="AX51" s="139">
        <f t="shared" si="23"/>
        <v>0</v>
      </c>
      <c r="AY51" s="139">
        <v>0</v>
      </c>
      <c r="AZ51" s="139">
        <v>0</v>
      </c>
      <c r="BA51" s="139">
        <v>0</v>
      </c>
      <c r="BB51" s="139">
        <v>0</v>
      </c>
      <c r="BC51" s="139">
        <v>423384</v>
      </c>
      <c r="BD51" s="139">
        <v>0</v>
      </c>
      <c r="BE51" s="139">
        <v>148363</v>
      </c>
      <c r="BF51" s="139">
        <f t="shared" si="24"/>
        <v>568007</v>
      </c>
      <c r="BG51" s="139">
        <f t="shared" si="25"/>
        <v>0</v>
      </c>
      <c r="BH51" s="139">
        <f t="shared" si="26"/>
        <v>0</v>
      </c>
      <c r="BI51" s="139">
        <v>0</v>
      </c>
      <c r="BJ51" s="139">
        <v>0</v>
      </c>
      <c r="BK51" s="139">
        <v>0</v>
      </c>
      <c r="BL51" s="139">
        <v>0</v>
      </c>
      <c r="BM51" s="139">
        <v>0</v>
      </c>
      <c r="BN51" s="139">
        <v>0</v>
      </c>
      <c r="BO51" s="139">
        <f t="shared" si="27"/>
        <v>11184</v>
      </c>
      <c r="BP51" s="139">
        <f t="shared" si="28"/>
        <v>0</v>
      </c>
      <c r="BQ51" s="139">
        <v>0</v>
      </c>
      <c r="BR51" s="139">
        <v>0</v>
      </c>
      <c r="BS51" s="139">
        <v>0</v>
      </c>
      <c r="BT51" s="139">
        <v>0</v>
      </c>
      <c r="BU51" s="139">
        <f t="shared" si="29"/>
        <v>11184</v>
      </c>
      <c r="BV51" s="139">
        <v>11184</v>
      </c>
      <c r="BW51" s="139">
        <v>0</v>
      </c>
      <c r="BX51" s="139">
        <v>0</v>
      </c>
      <c r="BY51" s="139">
        <v>0</v>
      </c>
      <c r="BZ51" s="139">
        <f t="shared" si="30"/>
        <v>0</v>
      </c>
      <c r="CA51" s="139">
        <v>0</v>
      </c>
      <c r="CB51" s="139">
        <v>0</v>
      </c>
      <c r="CC51" s="139">
        <v>0</v>
      </c>
      <c r="CD51" s="139">
        <v>0</v>
      </c>
      <c r="CE51" s="139">
        <v>18821</v>
      </c>
      <c r="CF51" s="139">
        <v>0</v>
      </c>
      <c r="CG51" s="139">
        <v>0</v>
      </c>
      <c r="CH51" s="139">
        <f t="shared" si="31"/>
        <v>11184</v>
      </c>
      <c r="CI51" s="139">
        <f t="shared" si="51"/>
        <v>0</v>
      </c>
      <c r="CJ51" s="139">
        <f t="shared" si="51"/>
        <v>0</v>
      </c>
      <c r="CK51" s="139">
        <f t="shared" si="51"/>
        <v>0</v>
      </c>
      <c r="CL51" s="139">
        <f t="shared" si="51"/>
        <v>0</v>
      </c>
      <c r="CM51" s="139">
        <f t="shared" si="51"/>
        <v>0</v>
      </c>
      <c r="CN51" s="139">
        <f t="shared" si="51"/>
        <v>0</v>
      </c>
      <c r="CO51" s="139">
        <f t="shared" si="51"/>
        <v>0</v>
      </c>
      <c r="CP51" s="139">
        <f t="shared" si="51"/>
        <v>6013</v>
      </c>
      <c r="CQ51" s="139">
        <f t="shared" si="51"/>
        <v>430828</v>
      </c>
      <c r="CR51" s="139">
        <f t="shared" si="51"/>
        <v>0</v>
      </c>
      <c r="CS51" s="139">
        <f t="shared" si="51"/>
        <v>0</v>
      </c>
      <c r="CT51" s="139">
        <f t="shared" si="51"/>
        <v>0</v>
      </c>
      <c r="CU51" s="139">
        <f t="shared" si="51"/>
        <v>0</v>
      </c>
      <c r="CV51" s="139">
        <f t="shared" si="51"/>
        <v>0</v>
      </c>
      <c r="CW51" s="139">
        <f t="shared" si="51"/>
        <v>430828</v>
      </c>
      <c r="CX51" s="139">
        <f t="shared" si="53"/>
        <v>344424</v>
      </c>
      <c r="CY51" s="139">
        <f t="shared" si="54"/>
        <v>86404</v>
      </c>
      <c r="CZ51" s="139">
        <f t="shared" si="55"/>
        <v>0</v>
      </c>
      <c r="DA51" s="139">
        <f t="shared" si="56"/>
        <v>0</v>
      </c>
      <c r="DB51" s="139">
        <f t="shared" si="52"/>
        <v>0</v>
      </c>
      <c r="DC51" s="139">
        <f t="shared" si="52"/>
        <v>0</v>
      </c>
      <c r="DD51" s="139">
        <f t="shared" si="52"/>
        <v>0</v>
      </c>
      <c r="DE51" s="139">
        <f t="shared" si="52"/>
        <v>0</v>
      </c>
      <c r="DF51" s="139">
        <f t="shared" si="52"/>
        <v>0</v>
      </c>
      <c r="DG51" s="139">
        <f t="shared" si="52"/>
        <v>442205</v>
      </c>
      <c r="DH51" s="139">
        <f t="shared" si="52"/>
        <v>0</v>
      </c>
      <c r="DI51" s="139">
        <f t="shared" si="52"/>
        <v>148363</v>
      </c>
      <c r="DJ51" s="139">
        <f t="shared" si="52"/>
        <v>579191</v>
      </c>
    </row>
    <row r="52" spans="1:114" s="123" customFormat="1" ht="12" customHeight="1">
      <c r="A52" s="124" t="s">
        <v>206</v>
      </c>
      <c r="B52" s="125" t="s">
        <v>296</v>
      </c>
      <c r="C52" s="124" t="s">
        <v>297</v>
      </c>
      <c r="D52" s="139">
        <f t="shared" si="6"/>
        <v>1924726</v>
      </c>
      <c r="E52" s="139">
        <f t="shared" si="7"/>
        <v>714533</v>
      </c>
      <c r="F52" s="139">
        <v>0</v>
      </c>
      <c r="G52" s="139">
        <v>174233</v>
      </c>
      <c r="H52" s="139">
        <v>0</v>
      </c>
      <c r="I52" s="139">
        <v>540300</v>
      </c>
      <c r="J52" s="140" t="s">
        <v>199</v>
      </c>
      <c r="K52" s="139">
        <v>0</v>
      </c>
      <c r="L52" s="139">
        <v>1210193</v>
      </c>
      <c r="M52" s="139">
        <f t="shared" si="8"/>
        <v>19634</v>
      </c>
      <c r="N52" s="139">
        <f t="shared" si="9"/>
        <v>7245</v>
      </c>
      <c r="O52" s="139">
        <v>0</v>
      </c>
      <c r="P52" s="139">
        <v>2818</v>
      </c>
      <c r="Q52" s="139">
        <v>0</v>
      </c>
      <c r="R52" s="139">
        <v>4427</v>
      </c>
      <c r="S52" s="140" t="s">
        <v>199</v>
      </c>
      <c r="T52" s="139">
        <v>0</v>
      </c>
      <c r="U52" s="139">
        <v>12389</v>
      </c>
      <c r="V52" s="139">
        <f t="shared" si="10"/>
        <v>1944360</v>
      </c>
      <c r="W52" s="139">
        <f t="shared" si="11"/>
        <v>721778</v>
      </c>
      <c r="X52" s="139">
        <f t="shared" si="12"/>
        <v>0</v>
      </c>
      <c r="Y52" s="139">
        <f t="shared" si="13"/>
        <v>177051</v>
      </c>
      <c r="Z52" s="139">
        <f t="shared" si="14"/>
        <v>0</v>
      </c>
      <c r="AA52" s="139">
        <f t="shared" si="15"/>
        <v>544727</v>
      </c>
      <c r="AB52" s="140" t="s">
        <v>199</v>
      </c>
      <c r="AC52" s="139">
        <f t="shared" si="16"/>
        <v>0</v>
      </c>
      <c r="AD52" s="139">
        <f t="shared" si="17"/>
        <v>1222582</v>
      </c>
      <c r="AE52" s="139">
        <f t="shared" si="18"/>
        <v>0</v>
      </c>
      <c r="AF52" s="139">
        <f t="shared" si="19"/>
        <v>0</v>
      </c>
      <c r="AG52" s="139"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12296</v>
      </c>
      <c r="AM52" s="139">
        <f t="shared" si="20"/>
        <v>1108790</v>
      </c>
      <c r="AN52" s="139">
        <f t="shared" si="21"/>
        <v>125265</v>
      </c>
      <c r="AO52" s="139">
        <v>125265</v>
      </c>
      <c r="AP52" s="139">
        <v>0</v>
      </c>
      <c r="AQ52" s="139">
        <v>0</v>
      </c>
      <c r="AR52" s="139">
        <v>0</v>
      </c>
      <c r="AS52" s="139">
        <f t="shared" si="22"/>
        <v>0</v>
      </c>
      <c r="AT52" s="139">
        <v>0</v>
      </c>
      <c r="AU52" s="139">
        <v>0</v>
      </c>
      <c r="AV52" s="139">
        <v>0</v>
      </c>
      <c r="AW52" s="139">
        <v>0</v>
      </c>
      <c r="AX52" s="139">
        <f t="shared" si="23"/>
        <v>983525</v>
      </c>
      <c r="AY52" s="139">
        <v>791439</v>
      </c>
      <c r="AZ52" s="139">
        <v>192086</v>
      </c>
      <c r="BA52" s="139">
        <v>0</v>
      </c>
      <c r="BB52" s="139">
        <v>0</v>
      </c>
      <c r="BC52" s="139">
        <v>803640</v>
      </c>
      <c r="BD52" s="139">
        <v>0</v>
      </c>
      <c r="BE52" s="139">
        <v>0</v>
      </c>
      <c r="BF52" s="139">
        <f t="shared" si="24"/>
        <v>1108790</v>
      </c>
      <c r="BG52" s="139">
        <f t="shared" si="25"/>
        <v>0</v>
      </c>
      <c r="BH52" s="139">
        <f t="shared" si="26"/>
        <v>0</v>
      </c>
      <c r="BI52" s="139">
        <v>0</v>
      </c>
      <c r="BJ52" s="139">
        <v>0</v>
      </c>
      <c r="BK52" s="139">
        <v>0</v>
      </c>
      <c r="BL52" s="139">
        <v>0</v>
      </c>
      <c r="BM52" s="139">
        <v>0</v>
      </c>
      <c r="BN52" s="139">
        <v>0</v>
      </c>
      <c r="BO52" s="139">
        <f t="shared" si="27"/>
        <v>19634</v>
      </c>
      <c r="BP52" s="139">
        <f t="shared" si="28"/>
        <v>3743</v>
      </c>
      <c r="BQ52" s="139">
        <v>3743</v>
      </c>
      <c r="BR52" s="139">
        <v>0</v>
      </c>
      <c r="BS52" s="139">
        <v>0</v>
      </c>
      <c r="BT52" s="139">
        <v>0</v>
      </c>
      <c r="BU52" s="139">
        <f t="shared" si="29"/>
        <v>0</v>
      </c>
      <c r="BV52" s="139">
        <v>0</v>
      </c>
      <c r="BW52" s="139">
        <v>0</v>
      </c>
      <c r="BX52" s="139">
        <v>0</v>
      </c>
      <c r="BY52" s="139">
        <v>0</v>
      </c>
      <c r="BZ52" s="139">
        <f t="shared" si="30"/>
        <v>15891</v>
      </c>
      <c r="CA52" s="139">
        <v>8316</v>
      </c>
      <c r="CB52" s="139">
        <v>7575</v>
      </c>
      <c r="CC52" s="139">
        <v>0</v>
      </c>
      <c r="CD52" s="139">
        <v>0</v>
      </c>
      <c r="CE52" s="139">
        <v>0</v>
      </c>
      <c r="CF52" s="139">
        <v>0</v>
      </c>
      <c r="CG52" s="139">
        <v>0</v>
      </c>
      <c r="CH52" s="139">
        <f t="shared" si="31"/>
        <v>19634</v>
      </c>
      <c r="CI52" s="139">
        <f t="shared" si="51"/>
        <v>0</v>
      </c>
      <c r="CJ52" s="139">
        <f t="shared" si="51"/>
        <v>0</v>
      </c>
      <c r="CK52" s="139">
        <f t="shared" si="51"/>
        <v>0</v>
      </c>
      <c r="CL52" s="139">
        <f t="shared" si="51"/>
        <v>0</v>
      </c>
      <c r="CM52" s="139">
        <f t="shared" si="51"/>
        <v>0</v>
      </c>
      <c r="CN52" s="139">
        <f t="shared" si="51"/>
        <v>0</v>
      </c>
      <c r="CO52" s="139">
        <f t="shared" si="51"/>
        <v>0</v>
      </c>
      <c r="CP52" s="139">
        <f t="shared" si="51"/>
        <v>12296</v>
      </c>
      <c r="CQ52" s="139">
        <f t="shared" si="51"/>
        <v>1128424</v>
      </c>
      <c r="CR52" s="139">
        <f t="shared" si="51"/>
        <v>129008</v>
      </c>
      <c r="CS52" s="139">
        <f t="shared" si="51"/>
        <v>129008</v>
      </c>
      <c r="CT52" s="139">
        <f t="shared" si="51"/>
        <v>0</v>
      </c>
      <c r="CU52" s="139">
        <f t="shared" si="51"/>
        <v>0</v>
      </c>
      <c r="CV52" s="139">
        <f t="shared" si="51"/>
        <v>0</v>
      </c>
      <c r="CW52" s="139">
        <f t="shared" si="51"/>
        <v>0</v>
      </c>
      <c r="CX52" s="139">
        <f t="shared" si="53"/>
        <v>0</v>
      </c>
      <c r="CY52" s="139">
        <f t="shared" si="54"/>
        <v>0</v>
      </c>
      <c r="CZ52" s="139">
        <f t="shared" si="55"/>
        <v>0</v>
      </c>
      <c r="DA52" s="139">
        <f t="shared" si="56"/>
        <v>0</v>
      </c>
      <c r="DB52" s="139">
        <f t="shared" si="52"/>
        <v>999416</v>
      </c>
      <c r="DC52" s="139">
        <f t="shared" si="52"/>
        <v>799755</v>
      </c>
      <c r="DD52" s="139">
        <f t="shared" si="52"/>
        <v>199661</v>
      </c>
      <c r="DE52" s="139">
        <f t="shared" si="52"/>
        <v>0</v>
      </c>
      <c r="DF52" s="139">
        <f t="shared" si="52"/>
        <v>0</v>
      </c>
      <c r="DG52" s="139">
        <f t="shared" si="52"/>
        <v>803640</v>
      </c>
      <c r="DH52" s="139">
        <f t="shared" si="52"/>
        <v>0</v>
      </c>
      <c r="DI52" s="139">
        <f t="shared" si="52"/>
        <v>0</v>
      </c>
      <c r="DJ52" s="139">
        <f t="shared" si="52"/>
        <v>1128424</v>
      </c>
    </row>
    <row r="53" spans="1:114" s="123" customFormat="1" ht="12" customHeight="1">
      <c r="A53" s="124" t="s">
        <v>206</v>
      </c>
      <c r="B53" s="125" t="s">
        <v>298</v>
      </c>
      <c r="C53" s="124" t="s">
        <v>299</v>
      </c>
      <c r="D53" s="139">
        <f t="shared" si="6"/>
        <v>1309583</v>
      </c>
      <c r="E53" s="139">
        <f t="shared" si="7"/>
        <v>293462</v>
      </c>
      <c r="F53" s="139">
        <v>0</v>
      </c>
      <c r="G53" s="139">
        <v>0</v>
      </c>
      <c r="H53" s="139">
        <v>0</v>
      </c>
      <c r="I53" s="139">
        <v>268619</v>
      </c>
      <c r="J53" s="140" t="s">
        <v>199</v>
      </c>
      <c r="K53" s="139">
        <v>24843</v>
      </c>
      <c r="L53" s="139">
        <v>1016121</v>
      </c>
      <c r="M53" s="139">
        <f t="shared" si="8"/>
        <v>114439</v>
      </c>
      <c r="N53" s="139">
        <f t="shared" si="9"/>
        <v>5918</v>
      </c>
      <c r="O53" s="139">
        <v>0</v>
      </c>
      <c r="P53" s="139">
        <v>0</v>
      </c>
      <c r="Q53" s="139">
        <v>0</v>
      </c>
      <c r="R53" s="139">
        <v>5918</v>
      </c>
      <c r="S53" s="140" t="s">
        <v>199</v>
      </c>
      <c r="T53" s="139">
        <v>0</v>
      </c>
      <c r="U53" s="139">
        <v>108521</v>
      </c>
      <c r="V53" s="139">
        <f t="shared" si="10"/>
        <v>1424022</v>
      </c>
      <c r="W53" s="139">
        <f t="shared" si="11"/>
        <v>299380</v>
      </c>
      <c r="X53" s="139">
        <f t="shared" si="12"/>
        <v>0</v>
      </c>
      <c r="Y53" s="139">
        <f t="shared" si="13"/>
        <v>0</v>
      </c>
      <c r="Z53" s="139">
        <f t="shared" si="14"/>
        <v>0</v>
      </c>
      <c r="AA53" s="139">
        <f t="shared" si="15"/>
        <v>274537</v>
      </c>
      <c r="AB53" s="140" t="s">
        <v>199</v>
      </c>
      <c r="AC53" s="139">
        <f t="shared" si="16"/>
        <v>24843</v>
      </c>
      <c r="AD53" s="139">
        <f t="shared" si="17"/>
        <v>1124642</v>
      </c>
      <c r="AE53" s="139">
        <f t="shared" si="18"/>
        <v>0</v>
      </c>
      <c r="AF53" s="139">
        <f t="shared" si="19"/>
        <v>0</v>
      </c>
      <c r="AG53" s="139">
        <v>0</v>
      </c>
      <c r="AH53" s="139">
        <v>0</v>
      </c>
      <c r="AI53" s="139">
        <v>0</v>
      </c>
      <c r="AJ53" s="139">
        <v>0</v>
      </c>
      <c r="AK53" s="139">
        <v>0</v>
      </c>
      <c r="AL53" s="139">
        <v>3424</v>
      </c>
      <c r="AM53" s="139">
        <f t="shared" si="20"/>
        <v>523910</v>
      </c>
      <c r="AN53" s="139">
        <f t="shared" si="21"/>
        <v>0</v>
      </c>
      <c r="AO53" s="139">
        <v>0</v>
      </c>
      <c r="AP53" s="139">
        <v>0</v>
      </c>
      <c r="AQ53" s="139">
        <v>0</v>
      </c>
      <c r="AR53" s="139">
        <v>0</v>
      </c>
      <c r="AS53" s="139">
        <f t="shared" si="22"/>
        <v>0</v>
      </c>
      <c r="AT53" s="139">
        <v>0</v>
      </c>
      <c r="AU53" s="139">
        <v>0</v>
      </c>
      <c r="AV53" s="139">
        <v>0</v>
      </c>
      <c r="AW53" s="139">
        <v>0</v>
      </c>
      <c r="AX53" s="139">
        <f t="shared" si="23"/>
        <v>522085</v>
      </c>
      <c r="AY53" s="139">
        <v>424739</v>
      </c>
      <c r="AZ53" s="139">
        <v>80706</v>
      </c>
      <c r="BA53" s="139">
        <v>0</v>
      </c>
      <c r="BB53" s="139">
        <v>16640</v>
      </c>
      <c r="BC53" s="139">
        <v>554001</v>
      </c>
      <c r="BD53" s="139">
        <v>1825</v>
      </c>
      <c r="BE53" s="139">
        <v>228248</v>
      </c>
      <c r="BF53" s="139">
        <f t="shared" si="24"/>
        <v>752158</v>
      </c>
      <c r="BG53" s="139">
        <f t="shared" si="25"/>
        <v>0</v>
      </c>
      <c r="BH53" s="139">
        <f t="shared" si="26"/>
        <v>0</v>
      </c>
      <c r="BI53" s="139">
        <v>0</v>
      </c>
      <c r="BJ53" s="139">
        <v>0</v>
      </c>
      <c r="BK53" s="139">
        <v>0</v>
      </c>
      <c r="BL53" s="139">
        <v>0</v>
      </c>
      <c r="BM53" s="139">
        <v>0</v>
      </c>
      <c r="BN53" s="139">
        <v>0</v>
      </c>
      <c r="BO53" s="139">
        <f t="shared" si="27"/>
        <v>46326</v>
      </c>
      <c r="BP53" s="139">
        <f t="shared" si="28"/>
        <v>0</v>
      </c>
      <c r="BQ53" s="139">
        <v>0</v>
      </c>
      <c r="BR53" s="139">
        <v>0</v>
      </c>
      <c r="BS53" s="139">
        <v>0</v>
      </c>
      <c r="BT53" s="139">
        <v>0</v>
      </c>
      <c r="BU53" s="139">
        <f t="shared" si="29"/>
        <v>0</v>
      </c>
      <c r="BV53" s="139">
        <v>0</v>
      </c>
      <c r="BW53" s="139">
        <v>0</v>
      </c>
      <c r="BX53" s="139">
        <v>0</v>
      </c>
      <c r="BY53" s="139">
        <v>0</v>
      </c>
      <c r="BZ53" s="139">
        <f t="shared" si="30"/>
        <v>46326</v>
      </c>
      <c r="CA53" s="139">
        <v>46326</v>
      </c>
      <c r="CB53" s="139">
        <v>0</v>
      </c>
      <c r="CC53" s="139">
        <v>0</v>
      </c>
      <c r="CD53" s="139">
        <v>0</v>
      </c>
      <c r="CE53" s="139">
        <v>64170</v>
      </c>
      <c r="CF53" s="139">
        <v>0</v>
      </c>
      <c r="CG53" s="139">
        <v>3943</v>
      </c>
      <c r="CH53" s="139">
        <f t="shared" si="31"/>
        <v>50269</v>
      </c>
      <c r="CI53" s="139">
        <f t="shared" si="51"/>
        <v>0</v>
      </c>
      <c r="CJ53" s="139">
        <f t="shared" si="51"/>
        <v>0</v>
      </c>
      <c r="CK53" s="139">
        <f t="shared" si="51"/>
        <v>0</v>
      </c>
      <c r="CL53" s="139">
        <f t="shared" si="51"/>
        <v>0</v>
      </c>
      <c r="CM53" s="139">
        <f t="shared" si="51"/>
        <v>0</v>
      </c>
      <c r="CN53" s="139">
        <f t="shared" si="51"/>
        <v>0</v>
      </c>
      <c r="CO53" s="139">
        <f t="shared" si="51"/>
        <v>0</v>
      </c>
      <c r="CP53" s="139">
        <f t="shared" si="51"/>
        <v>3424</v>
      </c>
      <c r="CQ53" s="139">
        <f t="shared" si="51"/>
        <v>570236</v>
      </c>
      <c r="CR53" s="139">
        <f t="shared" si="51"/>
        <v>0</v>
      </c>
      <c r="CS53" s="139">
        <f t="shared" si="51"/>
        <v>0</v>
      </c>
      <c r="CT53" s="139">
        <f t="shared" si="51"/>
        <v>0</v>
      </c>
      <c r="CU53" s="139">
        <f t="shared" si="51"/>
        <v>0</v>
      </c>
      <c r="CV53" s="139">
        <f t="shared" si="51"/>
        <v>0</v>
      </c>
      <c r="CW53" s="139">
        <f t="shared" si="51"/>
        <v>0</v>
      </c>
      <c r="CX53" s="139">
        <f t="shared" si="53"/>
        <v>0</v>
      </c>
      <c r="CY53" s="139">
        <f t="shared" si="54"/>
        <v>0</v>
      </c>
      <c r="CZ53" s="139">
        <f t="shared" si="55"/>
        <v>0</v>
      </c>
      <c r="DA53" s="139">
        <f t="shared" si="56"/>
        <v>0</v>
      </c>
      <c r="DB53" s="139">
        <f t="shared" si="52"/>
        <v>568411</v>
      </c>
      <c r="DC53" s="139">
        <f t="shared" si="52"/>
        <v>471065</v>
      </c>
      <c r="DD53" s="139">
        <f t="shared" si="52"/>
        <v>80706</v>
      </c>
      <c r="DE53" s="139">
        <f t="shared" si="52"/>
        <v>0</v>
      </c>
      <c r="DF53" s="139">
        <f t="shared" si="52"/>
        <v>16640</v>
      </c>
      <c r="DG53" s="139">
        <f t="shared" si="52"/>
        <v>618171</v>
      </c>
      <c r="DH53" s="139">
        <f t="shared" si="52"/>
        <v>1825</v>
      </c>
      <c r="DI53" s="139">
        <f t="shared" si="52"/>
        <v>232191</v>
      </c>
      <c r="DJ53" s="139">
        <f t="shared" si="52"/>
        <v>802427</v>
      </c>
    </row>
    <row r="54" spans="1:114" s="123" customFormat="1" ht="12" customHeight="1">
      <c r="A54" s="124" t="s">
        <v>206</v>
      </c>
      <c r="B54" s="125" t="s">
        <v>300</v>
      </c>
      <c r="C54" s="124" t="s">
        <v>301</v>
      </c>
      <c r="D54" s="139">
        <f t="shared" si="6"/>
        <v>823291</v>
      </c>
      <c r="E54" s="139">
        <f t="shared" si="7"/>
        <v>327382</v>
      </c>
      <c r="F54" s="139">
        <v>0</v>
      </c>
      <c r="G54" s="139">
        <v>70000</v>
      </c>
      <c r="H54" s="139">
        <v>0</v>
      </c>
      <c r="I54" s="139">
        <v>224367</v>
      </c>
      <c r="J54" s="140" t="s">
        <v>199</v>
      </c>
      <c r="K54" s="139">
        <v>33015</v>
      </c>
      <c r="L54" s="139">
        <v>495909</v>
      </c>
      <c r="M54" s="139">
        <f t="shared" si="8"/>
        <v>25415</v>
      </c>
      <c r="N54" s="139">
        <f t="shared" si="9"/>
        <v>7081</v>
      </c>
      <c r="O54" s="139">
        <v>0</v>
      </c>
      <c r="P54" s="139">
        <v>0</v>
      </c>
      <c r="Q54" s="139">
        <v>0</v>
      </c>
      <c r="R54" s="139">
        <v>7066</v>
      </c>
      <c r="S54" s="140" t="s">
        <v>199</v>
      </c>
      <c r="T54" s="139">
        <v>15</v>
      </c>
      <c r="U54" s="139">
        <v>18334</v>
      </c>
      <c r="V54" s="139">
        <f t="shared" si="10"/>
        <v>848706</v>
      </c>
      <c r="W54" s="139">
        <f t="shared" si="11"/>
        <v>334463</v>
      </c>
      <c r="X54" s="139">
        <f t="shared" si="12"/>
        <v>0</v>
      </c>
      <c r="Y54" s="139">
        <f t="shared" si="13"/>
        <v>70000</v>
      </c>
      <c r="Z54" s="139">
        <f t="shared" si="14"/>
        <v>0</v>
      </c>
      <c r="AA54" s="139">
        <f t="shared" si="15"/>
        <v>231433</v>
      </c>
      <c r="AB54" s="140" t="s">
        <v>199</v>
      </c>
      <c r="AC54" s="139">
        <f t="shared" si="16"/>
        <v>33030</v>
      </c>
      <c r="AD54" s="139">
        <f t="shared" si="17"/>
        <v>514243</v>
      </c>
      <c r="AE54" s="139">
        <f t="shared" si="18"/>
        <v>0</v>
      </c>
      <c r="AF54" s="139">
        <f t="shared" si="19"/>
        <v>0</v>
      </c>
      <c r="AG54" s="139"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4715</v>
      </c>
      <c r="AM54" s="139">
        <f t="shared" si="20"/>
        <v>530606</v>
      </c>
      <c r="AN54" s="139">
        <f t="shared" si="21"/>
        <v>48177</v>
      </c>
      <c r="AO54" s="139">
        <v>48177</v>
      </c>
      <c r="AP54" s="139">
        <v>0</v>
      </c>
      <c r="AQ54" s="139">
        <v>0</v>
      </c>
      <c r="AR54" s="139">
        <v>0</v>
      </c>
      <c r="AS54" s="139">
        <f t="shared" si="22"/>
        <v>59083</v>
      </c>
      <c r="AT54" s="139">
        <v>34129</v>
      </c>
      <c r="AU54" s="139">
        <v>24949</v>
      </c>
      <c r="AV54" s="139">
        <v>5</v>
      </c>
      <c r="AW54" s="139">
        <v>0</v>
      </c>
      <c r="AX54" s="139">
        <f t="shared" si="23"/>
        <v>423346</v>
      </c>
      <c r="AY54" s="139">
        <v>325507</v>
      </c>
      <c r="AZ54" s="139">
        <v>92442</v>
      </c>
      <c r="BA54" s="139">
        <v>5397</v>
      </c>
      <c r="BB54" s="139">
        <v>0</v>
      </c>
      <c r="BC54" s="139">
        <v>287289</v>
      </c>
      <c r="BD54" s="139">
        <v>0</v>
      </c>
      <c r="BE54" s="139">
        <v>681</v>
      </c>
      <c r="BF54" s="139">
        <f t="shared" si="24"/>
        <v>531287</v>
      </c>
      <c r="BG54" s="139">
        <f t="shared" si="25"/>
        <v>0</v>
      </c>
      <c r="BH54" s="139">
        <f t="shared" si="26"/>
        <v>0</v>
      </c>
      <c r="BI54" s="139">
        <v>0</v>
      </c>
      <c r="BJ54" s="139">
        <v>0</v>
      </c>
      <c r="BK54" s="139">
        <v>0</v>
      </c>
      <c r="BL54" s="139">
        <v>0</v>
      </c>
      <c r="BM54" s="139">
        <v>0</v>
      </c>
      <c r="BN54" s="139">
        <v>0</v>
      </c>
      <c r="BO54" s="139">
        <f t="shared" si="27"/>
        <v>25415</v>
      </c>
      <c r="BP54" s="139">
        <f t="shared" si="28"/>
        <v>2305</v>
      </c>
      <c r="BQ54" s="139">
        <v>2305</v>
      </c>
      <c r="BR54" s="139">
        <v>0</v>
      </c>
      <c r="BS54" s="139">
        <v>0</v>
      </c>
      <c r="BT54" s="139">
        <v>0</v>
      </c>
      <c r="BU54" s="139">
        <f t="shared" si="29"/>
        <v>5572</v>
      </c>
      <c r="BV54" s="139">
        <v>11</v>
      </c>
      <c r="BW54" s="139">
        <v>4935</v>
      </c>
      <c r="BX54" s="139">
        <v>626</v>
      </c>
      <c r="BY54" s="139">
        <v>0</v>
      </c>
      <c r="BZ54" s="139">
        <f t="shared" si="30"/>
        <v>17538</v>
      </c>
      <c r="CA54" s="139">
        <v>9339</v>
      </c>
      <c r="CB54" s="139">
        <v>7458</v>
      </c>
      <c r="CC54" s="139">
        <v>741</v>
      </c>
      <c r="CD54" s="139">
        <v>0</v>
      </c>
      <c r="CE54" s="139">
        <v>0</v>
      </c>
      <c r="CF54" s="139">
        <v>0</v>
      </c>
      <c r="CG54" s="139">
        <v>0</v>
      </c>
      <c r="CH54" s="139">
        <f t="shared" si="31"/>
        <v>25415</v>
      </c>
      <c r="CI54" s="139">
        <f t="shared" si="51"/>
        <v>0</v>
      </c>
      <c r="CJ54" s="139">
        <f t="shared" si="51"/>
        <v>0</v>
      </c>
      <c r="CK54" s="139">
        <f t="shared" si="51"/>
        <v>0</v>
      </c>
      <c r="CL54" s="139">
        <f t="shared" si="51"/>
        <v>0</v>
      </c>
      <c r="CM54" s="139">
        <f t="shared" si="51"/>
        <v>0</v>
      </c>
      <c r="CN54" s="139">
        <f t="shared" si="51"/>
        <v>0</v>
      </c>
      <c r="CO54" s="139">
        <f t="shared" si="51"/>
        <v>0</v>
      </c>
      <c r="CP54" s="139">
        <f t="shared" si="51"/>
        <v>4715</v>
      </c>
      <c r="CQ54" s="139">
        <f t="shared" si="51"/>
        <v>556021</v>
      </c>
      <c r="CR54" s="139">
        <f t="shared" si="51"/>
        <v>50482</v>
      </c>
      <c r="CS54" s="139">
        <f t="shared" si="51"/>
        <v>50482</v>
      </c>
      <c r="CT54" s="139">
        <f t="shared" si="51"/>
        <v>0</v>
      </c>
      <c r="CU54" s="139">
        <f t="shared" si="51"/>
        <v>0</v>
      </c>
      <c r="CV54" s="139">
        <f t="shared" si="51"/>
        <v>0</v>
      </c>
      <c r="CW54" s="139">
        <f t="shared" si="51"/>
        <v>64655</v>
      </c>
      <c r="CX54" s="139">
        <f t="shared" si="53"/>
        <v>34140</v>
      </c>
      <c r="CY54" s="139">
        <f t="shared" si="54"/>
        <v>29884</v>
      </c>
      <c r="CZ54" s="139">
        <f t="shared" si="55"/>
        <v>631</v>
      </c>
      <c r="DA54" s="139">
        <f t="shared" si="56"/>
        <v>0</v>
      </c>
      <c r="DB54" s="139">
        <f t="shared" si="52"/>
        <v>440884</v>
      </c>
      <c r="DC54" s="139">
        <f t="shared" si="52"/>
        <v>334846</v>
      </c>
      <c r="DD54" s="139">
        <f t="shared" si="52"/>
        <v>99900</v>
      </c>
      <c r="DE54" s="139">
        <f t="shared" si="52"/>
        <v>6138</v>
      </c>
      <c r="DF54" s="139">
        <f t="shared" si="52"/>
        <v>0</v>
      </c>
      <c r="DG54" s="139">
        <f t="shared" si="52"/>
        <v>287289</v>
      </c>
      <c r="DH54" s="139">
        <f t="shared" si="52"/>
        <v>0</v>
      </c>
      <c r="DI54" s="139">
        <f t="shared" si="52"/>
        <v>681</v>
      </c>
      <c r="DJ54" s="139">
        <f t="shared" si="52"/>
        <v>556702</v>
      </c>
    </row>
    <row r="55" spans="1:114" s="123" customFormat="1" ht="12" customHeight="1">
      <c r="A55" s="124" t="s">
        <v>206</v>
      </c>
      <c r="B55" s="125" t="s">
        <v>302</v>
      </c>
      <c r="C55" s="124" t="s">
        <v>303</v>
      </c>
      <c r="D55" s="139">
        <f t="shared" si="6"/>
        <v>1168739</v>
      </c>
      <c r="E55" s="139">
        <f t="shared" si="7"/>
        <v>256279</v>
      </c>
      <c r="F55" s="139">
        <v>0</v>
      </c>
      <c r="G55" s="139">
        <v>4007</v>
      </c>
      <c r="H55" s="139">
        <v>0</v>
      </c>
      <c r="I55" s="139">
        <v>252142</v>
      </c>
      <c r="J55" s="140" t="s">
        <v>199</v>
      </c>
      <c r="K55" s="139">
        <v>130</v>
      </c>
      <c r="L55" s="139">
        <v>912460</v>
      </c>
      <c r="M55" s="139">
        <f t="shared" si="8"/>
        <v>187017</v>
      </c>
      <c r="N55" s="139">
        <f t="shared" si="9"/>
        <v>8557</v>
      </c>
      <c r="O55" s="139">
        <v>0</v>
      </c>
      <c r="P55" s="139">
        <v>0</v>
      </c>
      <c r="Q55" s="139">
        <v>0</v>
      </c>
      <c r="R55" s="139">
        <v>8557</v>
      </c>
      <c r="S55" s="140" t="s">
        <v>199</v>
      </c>
      <c r="T55" s="139">
        <v>0</v>
      </c>
      <c r="U55" s="139">
        <v>178460</v>
      </c>
      <c r="V55" s="139">
        <f t="shared" si="10"/>
        <v>1355756</v>
      </c>
      <c r="W55" s="139">
        <f t="shared" si="11"/>
        <v>264836</v>
      </c>
      <c r="X55" s="139">
        <f t="shared" si="12"/>
        <v>0</v>
      </c>
      <c r="Y55" s="139">
        <f t="shared" si="13"/>
        <v>4007</v>
      </c>
      <c r="Z55" s="139">
        <f t="shared" si="14"/>
        <v>0</v>
      </c>
      <c r="AA55" s="139">
        <f t="shared" si="15"/>
        <v>260699</v>
      </c>
      <c r="AB55" s="140" t="s">
        <v>199</v>
      </c>
      <c r="AC55" s="139">
        <f t="shared" si="16"/>
        <v>130</v>
      </c>
      <c r="AD55" s="139">
        <f t="shared" si="17"/>
        <v>1090920</v>
      </c>
      <c r="AE55" s="139">
        <f t="shared" si="18"/>
        <v>0</v>
      </c>
      <c r="AF55" s="139">
        <f t="shared" si="19"/>
        <v>0</v>
      </c>
      <c r="AG55" s="139">
        <v>0</v>
      </c>
      <c r="AH55" s="139">
        <v>0</v>
      </c>
      <c r="AI55" s="139">
        <v>0</v>
      </c>
      <c r="AJ55" s="139">
        <v>0</v>
      </c>
      <c r="AK55" s="139">
        <v>0</v>
      </c>
      <c r="AL55" s="139">
        <v>438636</v>
      </c>
      <c r="AM55" s="139">
        <f t="shared" si="20"/>
        <v>542351</v>
      </c>
      <c r="AN55" s="139">
        <f t="shared" si="21"/>
        <v>25740</v>
      </c>
      <c r="AO55" s="139">
        <v>25740</v>
      </c>
      <c r="AP55" s="139">
        <v>0</v>
      </c>
      <c r="AQ55" s="139">
        <v>0</v>
      </c>
      <c r="AR55" s="139">
        <v>0</v>
      </c>
      <c r="AS55" s="139">
        <f t="shared" si="22"/>
        <v>416</v>
      </c>
      <c r="AT55" s="139">
        <v>416</v>
      </c>
      <c r="AU55" s="139">
        <v>0</v>
      </c>
      <c r="AV55" s="139">
        <v>0</v>
      </c>
      <c r="AW55" s="139">
        <v>0</v>
      </c>
      <c r="AX55" s="139">
        <f t="shared" si="23"/>
        <v>516195</v>
      </c>
      <c r="AY55" s="139">
        <v>470352</v>
      </c>
      <c r="AZ55" s="139">
        <v>0</v>
      </c>
      <c r="BA55" s="139">
        <v>0</v>
      </c>
      <c r="BB55" s="139">
        <v>45843</v>
      </c>
      <c r="BC55" s="139">
        <v>128077</v>
      </c>
      <c r="BD55" s="139">
        <v>0</v>
      </c>
      <c r="BE55" s="139">
        <v>59675</v>
      </c>
      <c r="BF55" s="139">
        <f t="shared" si="24"/>
        <v>602026</v>
      </c>
      <c r="BG55" s="139">
        <f t="shared" si="25"/>
        <v>0</v>
      </c>
      <c r="BH55" s="139">
        <f t="shared" si="26"/>
        <v>0</v>
      </c>
      <c r="BI55" s="139">
        <v>0</v>
      </c>
      <c r="BJ55" s="139">
        <v>0</v>
      </c>
      <c r="BK55" s="139">
        <v>0</v>
      </c>
      <c r="BL55" s="139">
        <v>0</v>
      </c>
      <c r="BM55" s="139">
        <v>0</v>
      </c>
      <c r="BN55" s="139">
        <v>12488</v>
      </c>
      <c r="BO55" s="139">
        <f t="shared" si="27"/>
        <v>68114</v>
      </c>
      <c r="BP55" s="139">
        <f t="shared" si="28"/>
        <v>17160</v>
      </c>
      <c r="BQ55" s="139">
        <v>17160</v>
      </c>
      <c r="BR55" s="139">
        <v>0</v>
      </c>
      <c r="BS55" s="139">
        <v>0</v>
      </c>
      <c r="BT55" s="139">
        <v>0</v>
      </c>
      <c r="BU55" s="139">
        <f t="shared" si="29"/>
        <v>0</v>
      </c>
      <c r="BV55" s="139">
        <v>0</v>
      </c>
      <c r="BW55" s="139">
        <v>0</v>
      </c>
      <c r="BX55" s="139">
        <v>0</v>
      </c>
      <c r="BY55" s="139">
        <v>0</v>
      </c>
      <c r="BZ55" s="139">
        <f t="shared" si="30"/>
        <v>50954</v>
      </c>
      <c r="CA55" s="139">
        <v>50954</v>
      </c>
      <c r="CB55" s="139">
        <v>0</v>
      </c>
      <c r="CC55" s="139">
        <v>0</v>
      </c>
      <c r="CD55" s="139">
        <v>0</v>
      </c>
      <c r="CE55" s="139">
        <v>99718</v>
      </c>
      <c r="CF55" s="139">
        <v>0</v>
      </c>
      <c r="CG55" s="139">
        <v>6697</v>
      </c>
      <c r="CH55" s="139">
        <f t="shared" si="31"/>
        <v>74811</v>
      </c>
      <c r="CI55" s="139">
        <f t="shared" si="51"/>
        <v>0</v>
      </c>
      <c r="CJ55" s="139">
        <f t="shared" si="51"/>
        <v>0</v>
      </c>
      <c r="CK55" s="139">
        <f t="shared" si="51"/>
        <v>0</v>
      </c>
      <c r="CL55" s="139">
        <f t="shared" si="51"/>
        <v>0</v>
      </c>
      <c r="CM55" s="139">
        <f t="shared" si="51"/>
        <v>0</v>
      </c>
      <c r="CN55" s="139">
        <f t="shared" si="51"/>
        <v>0</v>
      </c>
      <c r="CO55" s="139">
        <f t="shared" si="51"/>
        <v>0</v>
      </c>
      <c r="CP55" s="139">
        <f t="shared" si="51"/>
        <v>451124</v>
      </c>
      <c r="CQ55" s="139">
        <f t="shared" si="51"/>
        <v>610465</v>
      </c>
      <c r="CR55" s="139">
        <f t="shared" si="51"/>
        <v>42900</v>
      </c>
      <c r="CS55" s="139">
        <f t="shared" si="51"/>
        <v>42900</v>
      </c>
      <c r="CT55" s="139">
        <f t="shared" si="51"/>
        <v>0</v>
      </c>
      <c r="CU55" s="139">
        <f t="shared" si="51"/>
        <v>0</v>
      </c>
      <c r="CV55" s="139">
        <f t="shared" si="51"/>
        <v>0</v>
      </c>
      <c r="CW55" s="139">
        <f t="shared" si="51"/>
        <v>416</v>
      </c>
      <c r="CX55" s="139">
        <f t="shared" si="51"/>
        <v>416</v>
      </c>
      <c r="CY55" s="139">
        <f t="shared" si="54"/>
        <v>0</v>
      </c>
      <c r="CZ55" s="139">
        <f t="shared" si="55"/>
        <v>0</v>
      </c>
      <c r="DA55" s="139">
        <f t="shared" si="56"/>
        <v>0</v>
      </c>
      <c r="DB55" s="139">
        <f t="shared" si="52"/>
        <v>567149</v>
      </c>
      <c r="DC55" s="139">
        <f t="shared" si="52"/>
        <v>521306</v>
      </c>
      <c r="DD55" s="139">
        <f t="shared" si="52"/>
        <v>0</v>
      </c>
      <c r="DE55" s="139">
        <f t="shared" si="52"/>
        <v>0</v>
      </c>
      <c r="DF55" s="139">
        <f t="shared" si="52"/>
        <v>45843</v>
      </c>
      <c r="DG55" s="139">
        <f t="shared" si="52"/>
        <v>227795</v>
      </c>
      <c r="DH55" s="139">
        <f t="shared" si="52"/>
        <v>0</v>
      </c>
      <c r="DI55" s="139">
        <f t="shared" si="52"/>
        <v>66372</v>
      </c>
      <c r="DJ55" s="139">
        <f t="shared" si="52"/>
        <v>676837</v>
      </c>
    </row>
    <row r="56" spans="1:114" s="123" customFormat="1" ht="12" customHeight="1">
      <c r="A56" s="124" t="s">
        <v>206</v>
      </c>
      <c r="B56" s="125" t="s">
        <v>304</v>
      </c>
      <c r="C56" s="124" t="s">
        <v>305</v>
      </c>
      <c r="D56" s="139">
        <f t="shared" si="6"/>
        <v>3136551</v>
      </c>
      <c r="E56" s="139">
        <f t="shared" si="7"/>
        <v>784959</v>
      </c>
      <c r="F56" s="139">
        <v>0</v>
      </c>
      <c r="G56" s="139">
        <v>458396</v>
      </c>
      <c r="H56" s="139">
        <v>0</v>
      </c>
      <c r="I56" s="139">
        <v>325438</v>
      </c>
      <c r="J56" s="140" t="s">
        <v>199</v>
      </c>
      <c r="K56" s="139">
        <v>1125</v>
      </c>
      <c r="L56" s="139">
        <v>2351592</v>
      </c>
      <c r="M56" s="139">
        <f t="shared" si="8"/>
        <v>38991</v>
      </c>
      <c r="N56" s="139">
        <f t="shared" si="9"/>
        <v>720</v>
      </c>
      <c r="O56" s="139">
        <v>0</v>
      </c>
      <c r="P56" s="139">
        <v>0</v>
      </c>
      <c r="Q56" s="139">
        <v>0</v>
      </c>
      <c r="R56" s="139">
        <v>720</v>
      </c>
      <c r="S56" s="140" t="s">
        <v>199</v>
      </c>
      <c r="T56" s="139">
        <v>0</v>
      </c>
      <c r="U56" s="139">
        <v>38271</v>
      </c>
      <c r="V56" s="139">
        <f t="shared" si="10"/>
        <v>3175542</v>
      </c>
      <c r="W56" s="139">
        <f t="shared" si="11"/>
        <v>785679</v>
      </c>
      <c r="X56" s="139">
        <f t="shared" si="12"/>
        <v>0</v>
      </c>
      <c r="Y56" s="139">
        <f t="shared" si="13"/>
        <v>458396</v>
      </c>
      <c r="Z56" s="139">
        <f t="shared" si="14"/>
        <v>0</v>
      </c>
      <c r="AA56" s="139">
        <f t="shared" si="15"/>
        <v>326158</v>
      </c>
      <c r="AB56" s="140" t="s">
        <v>199</v>
      </c>
      <c r="AC56" s="139">
        <f t="shared" si="16"/>
        <v>1125</v>
      </c>
      <c r="AD56" s="139">
        <f t="shared" si="17"/>
        <v>2389863</v>
      </c>
      <c r="AE56" s="139">
        <f t="shared" si="18"/>
        <v>0</v>
      </c>
      <c r="AF56" s="139">
        <f t="shared" si="19"/>
        <v>0</v>
      </c>
      <c r="AG56" s="139"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17640</v>
      </c>
      <c r="AM56" s="139">
        <f t="shared" si="20"/>
        <v>2427020</v>
      </c>
      <c r="AN56" s="139">
        <f t="shared" si="21"/>
        <v>430867</v>
      </c>
      <c r="AO56" s="139">
        <v>65891</v>
      </c>
      <c r="AP56" s="139">
        <v>364976</v>
      </c>
      <c r="AQ56" s="139">
        <v>0</v>
      </c>
      <c r="AR56" s="139">
        <v>0</v>
      </c>
      <c r="AS56" s="139">
        <f t="shared" si="22"/>
        <v>0</v>
      </c>
      <c r="AT56" s="139">
        <v>0</v>
      </c>
      <c r="AU56" s="139">
        <v>0</v>
      </c>
      <c r="AV56" s="139">
        <v>0</v>
      </c>
      <c r="AW56" s="139">
        <v>0</v>
      </c>
      <c r="AX56" s="139">
        <f t="shared" si="23"/>
        <v>1996153</v>
      </c>
      <c r="AY56" s="139">
        <v>873339</v>
      </c>
      <c r="AZ56" s="139">
        <v>86706</v>
      </c>
      <c r="BA56" s="139">
        <v>18588</v>
      </c>
      <c r="BB56" s="139">
        <v>1017520</v>
      </c>
      <c r="BC56" s="139">
        <v>691891</v>
      </c>
      <c r="BD56" s="139">
        <v>0</v>
      </c>
      <c r="BE56" s="139">
        <v>0</v>
      </c>
      <c r="BF56" s="139">
        <f t="shared" si="24"/>
        <v>2427020</v>
      </c>
      <c r="BG56" s="139">
        <f t="shared" si="25"/>
        <v>0</v>
      </c>
      <c r="BH56" s="139">
        <f t="shared" si="26"/>
        <v>0</v>
      </c>
      <c r="BI56" s="139">
        <v>0</v>
      </c>
      <c r="BJ56" s="139">
        <v>0</v>
      </c>
      <c r="BK56" s="139">
        <v>0</v>
      </c>
      <c r="BL56" s="139">
        <v>0</v>
      </c>
      <c r="BM56" s="139">
        <v>0</v>
      </c>
      <c r="BN56" s="139">
        <v>0</v>
      </c>
      <c r="BO56" s="139">
        <f t="shared" si="27"/>
        <v>1387</v>
      </c>
      <c r="BP56" s="139">
        <f t="shared" si="28"/>
        <v>0</v>
      </c>
      <c r="BQ56" s="139">
        <v>0</v>
      </c>
      <c r="BR56" s="139">
        <v>0</v>
      </c>
      <c r="BS56" s="139">
        <v>0</v>
      </c>
      <c r="BT56" s="139">
        <v>0</v>
      </c>
      <c r="BU56" s="139">
        <f t="shared" si="29"/>
        <v>0</v>
      </c>
      <c r="BV56" s="139">
        <v>0</v>
      </c>
      <c r="BW56" s="139">
        <v>0</v>
      </c>
      <c r="BX56" s="139">
        <v>0</v>
      </c>
      <c r="BY56" s="139">
        <v>0</v>
      </c>
      <c r="BZ56" s="139">
        <f t="shared" si="30"/>
        <v>1387</v>
      </c>
      <c r="CA56" s="139">
        <v>1311</v>
      </c>
      <c r="CB56" s="139">
        <v>0</v>
      </c>
      <c r="CC56" s="139">
        <v>0</v>
      </c>
      <c r="CD56" s="139">
        <v>76</v>
      </c>
      <c r="CE56" s="139">
        <v>37604</v>
      </c>
      <c r="CF56" s="139">
        <v>0</v>
      </c>
      <c r="CG56" s="139">
        <v>0</v>
      </c>
      <c r="CH56" s="139">
        <f t="shared" si="31"/>
        <v>1387</v>
      </c>
      <c r="CI56" s="139">
        <f t="shared" si="51"/>
        <v>0</v>
      </c>
      <c r="CJ56" s="139">
        <f t="shared" si="51"/>
        <v>0</v>
      </c>
      <c r="CK56" s="139">
        <f t="shared" si="51"/>
        <v>0</v>
      </c>
      <c r="CL56" s="139">
        <f t="shared" si="51"/>
        <v>0</v>
      </c>
      <c r="CM56" s="139">
        <f t="shared" si="51"/>
        <v>0</v>
      </c>
      <c r="CN56" s="139">
        <f t="shared" si="51"/>
        <v>0</v>
      </c>
      <c r="CO56" s="139">
        <f t="shared" si="51"/>
        <v>0</v>
      </c>
      <c r="CP56" s="139">
        <f t="shared" si="51"/>
        <v>17640</v>
      </c>
      <c r="CQ56" s="139">
        <f t="shared" si="51"/>
        <v>2428407</v>
      </c>
      <c r="CR56" s="139">
        <f t="shared" si="51"/>
        <v>430867</v>
      </c>
      <c r="CS56" s="139">
        <f t="shared" si="51"/>
        <v>65891</v>
      </c>
      <c r="CT56" s="139">
        <f t="shared" si="51"/>
        <v>364976</v>
      </c>
      <c r="CU56" s="139">
        <f t="shared" si="51"/>
        <v>0</v>
      </c>
      <c r="CV56" s="139">
        <f t="shared" si="51"/>
        <v>0</v>
      </c>
      <c r="CW56" s="139">
        <f t="shared" si="51"/>
        <v>0</v>
      </c>
      <c r="CX56" s="139">
        <f t="shared" si="51"/>
        <v>0</v>
      </c>
      <c r="CY56" s="139">
        <f t="shared" si="54"/>
        <v>0</v>
      </c>
      <c r="CZ56" s="139">
        <f t="shared" si="55"/>
        <v>0</v>
      </c>
      <c r="DA56" s="139">
        <f t="shared" si="56"/>
        <v>0</v>
      </c>
      <c r="DB56" s="139">
        <f t="shared" si="52"/>
        <v>1997540</v>
      </c>
      <c r="DC56" s="139">
        <f t="shared" si="52"/>
        <v>874650</v>
      </c>
      <c r="DD56" s="139">
        <f t="shared" si="52"/>
        <v>86706</v>
      </c>
      <c r="DE56" s="139">
        <f t="shared" si="52"/>
        <v>18588</v>
      </c>
      <c r="DF56" s="139">
        <f t="shared" si="52"/>
        <v>1017596</v>
      </c>
      <c r="DG56" s="139">
        <f t="shared" si="52"/>
        <v>729495</v>
      </c>
      <c r="DH56" s="139">
        <f t="shared" si="52"/>
        <v>0</v>
      </c>
      <c r="DI56" s="139">
        <f t="shared" si="52"/>
        <v>0</v>
      </c>
      <c r="DJ56" s="139">
        <f t="shared" si="52"/>
        <v>2428407</v>
      </c>
    </row>
    <row r="57" spans="1:114" s="123" customFormat="1" ht="12" customHeight="1">
      <c r="A57" s="124" t="s">
        <v>206</v>
      </c>
      <c r="B57" s="125" t="s">
        <v>306</v>
      </c>
      <c r="C57" s="124" t="s">
        <v>307</v>
      </c>
      <c r="D57" s="139">
        <f t="shared" si="6"/>
        <v>626965</v>
      </c>
      <c r="E57" s="139">
        <f t="shared" si="7"/>
        <v>303503</v>
      </c>
      <c r="F57" s="139">
        <v>0</v>
      </c>
      <c r="G57" s="139">
        <v>128590</v>
      </c>
      <c r="H57" s="139">
        <v>0</v>
      </c>
      <c r="I57" s="139">
        <v>115327</v>
      </c>
      <c r="J57" s="140" t="s">
        <v>199</v>
      </c>
      <c r="K57" s="139">
        <v>59586</v>
      </c>
      <c r="L57" s="139">
        <v>323462</v>
      </c>
      <c r="M57" s="139">
        <f t="shared" si="8"/>
        <v>59246</v>
      </c>
      <c r="N57" s="139">
        <f t="shared" si="9"/>
        <v>2775</v>
      </c>
      <c r="O57" s="139">
        <v>0</v>
      </c>
      <c r="P57" s="139">
        <v>1653</v>
      </c>
      <c r="Q57" s="139">
        <v>0</v>
      </c>
      <c r="R57" s="139">
        <v>1122</v>
      </c>
      <c r="S57" s="140" t="s">
        <v>199</v>
      </c>
      <c r="T57" s="139">
        <v>0</v>
      </c>
      <c r="U57" s="139">
        <v>56471</v>
      </c>
      <c r="V57" s="139">
        <f t="shared" si="10"/>
        <v>686211</v>
      </c>
      <c r="W57" s="139">
        <f t="shared" si="11"/>
        <v>306278</v>
      </c>
      <c r="X57" s="139">
        <f t="shared" si="12"/>
        <v>0</v>
      </c>
      <c r="Y57" s="139">
        <f t="shared" si="13"/>
        <v>130243</v>
      </c>
      <c r="Z57" s="139">
        <f t="shared" si="14"/>
        <v>0</v>
      </c>
      <c r="AA57" s="139">
        <f t="shared" si="15"/>
        <v>116449</v>
      </c>
      <c r="AB57" s="140" t="s">
        <v>199</v>
      </c>
      <c r="AC57" s="139">
        <f t="shared" si="16"/>
        <v>59586</v>
      </c>
      <c r="AD57" s="139">
        <f t="shared" si="17"/>
        <v>379933</v>
      </c>
      <c r="AE57" s="139">
        <f t="shared" si="18"/>
        <v>0</v>
      </c>
      <c r="AF57" s="139">
        <f t="shared" si="19"/>
        <v>0</v>
      </c>
      <c r="AG57" s="139"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3245</v>
      </c>
      <c r="AM57" s="139">
        <f t="shared" si="20"/>
        <v>416180</v>
      </c>
      <c r="AN57" s="139">
        <f t="shared" si="21"/>
        <v>36106</v>
      </c>
      <c r="AO57" s="139">
        <v>36106</v>
      </c>
      <c r="AP57" s="139">
        <v>0</v>
      </c>
      <c r="AQ57" s="139">
        <v>0</v>
      </c>
      <c r="AR57" s="139">
        <v>0</v>
      </c>
      <c r="AS57" s="139">
        <f t="shared" si="22"/>
        <v>33757</v>
      </c>
      <c r="AT57" s="139">
        <v>0</v>
      </c>
      <c r="AU57" s="139">
        <v>33757</v>
      </c>
      <c r="AV57" s="139">
        <v>0</v>
      </c>
      <c r="AW57" s="139">
        <v>0</v>
      </c>
      <c r="AX57" s="139">
        <f t="shared" si="23"/>
        <v>346317</v>
      </c>
      <c r="AY57" s="139">
        <v>188569</v>
      </c>
      <c r="AZ57" s="139">
        <v>129775</v>
      </c>
      <c r="BA57" s="139">
        <v>0</v>
      </c>
      <c r="BB57" s="139">
        <v>27973</v>
      </c>
      <c r="BC57" s="139">
        <v>201059</v>
      </c>
      <c r="BD57" s="139">
        <v>0</v>
      </c>
      <c r="BE57" s="139">
        <v>6481</v>
      </c>
      <c r="BF57" s="139">
        <f t="shared" si="24"/>
        <v>422661</v>
      </c>
      <c r="BG57" s="139">
        <f t="shared" si="25"/>
        <v>1062</v>
      </c>
      <c r="BH57" s="139">
        <f t="shared" si="26"/>
        <v>1062</v>
      </c>
      <c r="BI57" s="139">
        <v>0</v>
      </c>
      <c r="BJ57" s="139">
        <v>0</v>
      </c>
      <c r="BK57" s="139">
        <v>0</v>
      </c>
      <c r="BL57" s="139">
        <v>1062</v>
      </c>
      <c r="BM57" s="139">
        <v>0</v>
      </c>
      <c r="BN57" s="139">
        <v>0</v>
      </c>
      <c r="BO57" s="139">
        <f t="shared" si="27"/>
        <v>49088</v>
      </c>
      <c r="BP57" s="139">
        <f t="shared" si="28"/>
        <v>7216</v>
      </c>
      <c r="BQ57" s="139">
        <v>7216</v>
      </c>
      <c r="BR57" s="139">
        <v>0</v>
      </c>
      <c r="BS57" s="139">
        <v>0</v>
      </c>
      <c r="BT57" s="139">
        <v>0</v>
      </c>
      <c r="BU57" s="139">
        <f t="shared" si="29"/>
        <v>0</v>
      </c>
      <c r="BV57" s="139">
        <v>0</v>
      </c>
      <c r="BW57" s="139">
        <v>0</v>
      </c>
      <c r="BX57" s="139">
        <v>0</v>
      </c>
      <c r="BY57" s="139">
        <v>0</v>
      </c>
      <c r="BZ57" s="139">
        <f t="shared" si="30"/>
        <v>41872</v>
      </c>
      <c r="CA57" s="139">
        <v>24100</v>
      </c>
      <c r="CB57" s="139">
        <v>17541</v>
      </c>
      <c r="CC57" s="139">
        <v>0</v>
      </c>
      <c r="CD57" s="139">
        <v>231</v>
      </c>
      <c r="CE57" s="139">
        <v>0</v>
      </c>
      <c r="CF57" s="139">
        <v>0</v>
      </c>
      <c r="CG57" s="139">
        <v>9096</v>
      </c>
      <c r="CH57" s="139">
        <f t="shared" si="31"/>
        <v>59246</v>
      </c>
      <c r="CI57" s="139">
        <f t="shared" si="51"/>
        <v>1062</v>
      </c>
      <c r="CJ57" s="139">
        <f t="shared" si="51"/>
        <v>1062</v>
      </c>
      <c r="CK57" s="139">
        <f t="shared" si="51"/>
        <v>0</v>
      </c>
      <c r="CL57" s="139">
        <f t="shared" si="51"/>
        <v>0</v>
      </c>
      <c r="CM57" s="139">
        <f t="shared" si="51"/>
        <v>0</v>
      </c>
      <c r="CN57" s="139">
        <f t="shared" si="51"/>
        <v>1062</v>
      </c>
      <c r="CO57" s="139">
        <f t="shared" si="51"/>
        <v>0</v>
      </c>
      <c r="CP57" s="139">
        <f t="shared" si="51"/>
        <v>3245</v>
      </c>
      <c r="CQ57" s="139">
        <f t="shared" si="51"/>
        <v>465268</v>
      </c>
      <c r="CR57" s="139">
        <f t="shared" si="51"/>
        <v>43322</v>
      </c>
      <c r="CS57" s="139">
        <f t="shared" si="51"/>
        <v>43322</v>
      </c>
      <c r="CT57" s="139">
        <f t="shared" si="51"/>
        <v>0</v>
      </c>
      <c r="CU57" s="139">
        <f t="shared" si="51"/>
        <v>0</v>
      </c>
      <c r="CV57" s="139">
        <f t="shared" si="51"/>
        <v>0</v>
      </c>
      <c r="CW57" s="139">
        <f t="shared" si="51"/>
        <v>33757</v>
      </c>
      <c r="CX57" s="139">
        <f t="shared" si="51"/>
        <v>0</v>
      </c>
      <c r="CY57" s="139">
        <f t="shared" si="54"/>
        <v>33757</v>
      </c>
      <c r="CZ57" s="139">
        <f t="shared" si="55"/>
        <v>0</v>
      </c>
      <c r="DA57" s="139">
        <f t="shared" si="56"/>
        <v>0</v>
      </c>
      <c r="DB57" s="139">
        <f t="shared" si="52"/>
        <v>388189</v>
      </c>
      <c r="DC57" s="139">
        <f t="shared" si="52"/>
        <v>212669</v>
      </c>
      <c r="DD57" s="139">
        <f t="shared" si="52"/>
        <v>147316</v>
      </c>
      <c r="DE57" s="139">
        <f t="shared" si="52"/>
        <v>0</v>
      </c>
      <c r="DF57" s="139">
        <f t="shared" si="52"/>
        <v>28204</v>
      </c>
      <c r="DG57" s="139">
        <f t="shared" si="52"/>
        <v>201059</v>
      </c>
      <c r="DH57" s="139">
        <f t="shared" si="52"/>
        <v>0</v>
      </c>
      <c r="DI57" s="139">
        <f t="shared" si="52"/>
        <v>15577</v>
      </c>
      <c r="DJ57" s="139">
        <f t="shared" si="52"/>
        <v>481907</v>
      </c>
    </row>
    <row r="58" spans="1:114" s="123" customFormat="1" ht="12" customHeight="1">
      <c r="A58" s="124" t="s">
        <v>206</v>
      </c>
      <c r="B58" s="125" t="s">
        <v>308</v>
      </c>
      <c r="C58" s="124" t="s">
        <v>309</v>
      </c>
      <c r="D58" s="139">
        <f t="shared" si="6"/>
        <v>255313</v>
      </c>
      <c r="E58" s="139">
        <f t="shared" si="7"/>
        <v>78058</v>
      </c>
      <c r="F58" s="139">
        <v>0</v>
      </c>
      <c r="G58" s="139">
        <v>62570</v>
      </c>
      <c r="H58" s="139">
        <v>0</v>
      </c>
      <c r="I58" s="139">
        <v>15418</v>
      </c>
      <c r="J58" s="140" t="s">
        <v>199</v>
      </c>
      <c r="K58" s="139">
        <v>70</v>
      </c>
      <c r="L58" s="139">
        <v>177255</v>
      </c>
      <c r="M58" s="139">
        <f t="shared" si="8"/>
        <v>32754</v>
      </c>
      <c r="N58" s="139">
        <f t="shared" si="9"/>
        <v>4007</v>
      </c>
      <c r="O58" s="139">
        <v>0</v>
      </c>
      <c r="P58" s="139">
        <v>1446</v>
      </c>
      <c r="Q58" s="139">
        <v>0</v>
      </c>
      <c r="R58" s="139">
        <v>2541</v>
      </c>
      <c r="S58" s="140" t="s">
        <v>199</v>
      </c>
      <c r="T58" s="139">
        <v>20</v>
      </c>
      <c r="U58" s="139">
        <v>28747</v>
      </c>
      <c r="V58" s="139">
        <f t="shared" si="10"/>
        <v>288067</v>
      </c>
      <c r="W58" s="139">
        <f t="shared" si="11"/>
        <v>82065</v>
      </c>
      <c r="X58" s="139">
        <f t="shared" si="12"/>
        <v>0</v>
      </c>
      <c r="Y58" s="139">
        <f t="shared" si="13"/>
        <v>64016</v>
      </c>
      <c r="Z58" s="139">
        <f t="shared" si="14"/>
        <v>0</v>
      </c>
      <c r="AA58" s="139">
        <f t="shared" si="15"/>
        <v>17959</v>
      </c>
      <c r="AB58" s="140" t="s">
        <v>199</v>
      </c>
      <c r="AC58" s="139">
        <f t="shared" si="16"/>
        <v>90</v>
      </c>
      <c r="AD58" s="139">
        <f t="shared" si="17"/>
        <v>206002</v>
      </c>
      <c r="AE58" s="139">
        <f t="shared" si="18"/>
        <v>0</v>
      </c>
      <c r="AF58" s="139">
        <f t="shared" si="19"/>
        <v>0</v>
      </c>
      <c r="AG58" s="139">
        <v>0</v>
      </c>
      <c r="AH58" s="139">
        <v>0</v>
      </c>
      <c r="AI58" s="139">
        <v>0</v>
      </c>
      <c r="AJ58" s="139">
        <v>0</v>
      </c>
      <c r="AK58" s="139">
        <v>0</v>
      </c>
      <c r="AL58" s="139">
        <v>97892</v>
      </c>
      <c r="AM58" s="139">
        <f t="shared" si="20"/>
        <v>122669</v>
      </c>
      <c r="AN58" s="139">
        <f t="shared" si="21"/>
        <v>15194</v>
      </c>
      <c r="AO58" s="139">
        <v>15194</v>
      </c>
      <c r="AP58" s="139">
        <v>0</v>
      </c>
      <c r="AQ58" s="139">
        <v>0</v>
      </c>
      <c r="AR58" s="139">
        <v>0</v>
      </c>
      <c r="AS58" s="139">
        <f t="shared" si="22"/>
        <v>829</v>
      </c>
      <c r="AT58" s="139">
        <v>829</v>
      </c>
      <c r="AU58" s="139">
        <v>0</v>
      </c>
      <c r="AV58" s="139">
        <v>0</v>
      </c>
      <c r="AW58" s="139">
        <v>0</v>
      </c>
      <c r="AX58" s="139">
        <f t="shared" si="23"/>
        <v>106646</v>
      </c>
      <c r="AY58" s="139">
        <v>106367</v>
      </c>
      <c r="AZ58" s="139">
        <v>0</v>
      </c>
      <c r="BA58" s="139">
        <v>0</v>
      </c>
      <c r="BB58" s="139">
        <v>279</v>
      </c>
      <c r="BC58" s="139">
        <v>28583</v>
      </c>
      <c r="BD58" s="139">
        <v>0</v>
      </c>
      <c r="BE58" s="139">
        <v>6169</v>
      </c>
      <c r="BF58" s="139">
        <f t="shared" si="24"/>
        <v>128838</v>
      </c>
      <c r="BG58" s="139">
        <f t="shared" si="25"/>
        <v>0</v>
      </c>
      <c r="BH58" s="139">
        <f t="shared" si="26"/>
        <v>0</v>
      </c>
      <c r="BI58" s="139">
        <v>0</v>
      </c>
      <c r="BJ58" s="139">
        <v>0</v>
      </c>
      <c r="BK58" s="139">
        <v>0</v>
      </c>
      <c r="BL58" s="139">
        <v>0</v>
      </c>
      <c r="BM58" s="139">
        <v>0</v>
      </c>
      <c r="BN58" s="139">
        <v>2232</v>
      </c>
      <c r="BO58" s="139">
        <f t="shared" si="27"/>
        <v>12684</v>
      </c>
      <c r="BP58" s="139">
        <f t="shared" si="28"/>
        <v>8032</v>
      </c>
      <c r="BQ58" s="139">
        <v>8032</v>
      </c>
      <c r="BR58" s="139">
        <v>0</v>
      </c>
      <c r="BS58" s="139">
        <v>0</v>
      </c>
      <c r="BT58" s="139">
        <v>0</v>
      </c>
      <c r="BU58" s="139">
        <f t="shared" si="29"/>
        <v>21</v>
      </c>
      <c r="BV58" s="139">
        <v>21</v>
      </c>
      <c r="BW58" s="139">
        <v>0</v>
      </c>
      <c r="BX58" s="139">
        <v>0</v>
      </c>
      <c r="BY58" s="139">
        <v>0</v>
      </c>
      <c r="BZ58" s="139">
        <f t="shared" si="30"/>
        <v>4631</v>
      </c>
      <c r="CA58" s="139">
        <v>4631</v>
      </c>
      <c r="CB58" s="139">
        <v>0</v>
      </c>
      <c r="CC58" s="139">
        <v>0</v>
      </c>
      <c r="CD58" s="139">
        <v>0</v>
      </c>
      <c r="CE58" s="139">
        <v>17818</v>
      </c>
      <c r="CF58" s="139">
        <v>0</v>
      </c>
      <c r="CG58" s="139">
        <v>20</v>
      </c>
      <c r="CH58" s="139">
        <f t="shared" si="31"/>
        <v>12704</v>
      </c>
      <c r="CI58" s="139">
        <f t="shared" si="51"/>
        <v>0</v>
      </c>
      <c r="CJ58" s="139">
        <f t="shared" si="51"/>
        <v>0</v>
      </c>
      <c r="CK58" s="139">
        <f t="shared" si="51"/>
        <v>0</v>
      </c>
      <c r="CL58" s="139">
        <f t="shared" si="51"/>
        <v>0</v>
      </c>
      <c r="CM58" s="139">
        <f t="shared" si="51"/>
        <v>0</v>
      </c>
      <c r="CN58" s="139">
        <f t="shared" si="51"/>
        <v>0</v>
      </c>
      <c r="CO58" s="139">
        <f t="shared" si="51"/>
        <v>0</v>
      </c>
      <c r="CP58" s="139">
        <f t="shared" si="51"/>
        <v>100124</v>
      </c>
      <c r="CQ58" s="139">
        <f t="shared" si="51"/>
        <v>135353</v>
      </c>
      <c r="CR58" s="139">
        <f t="shared" si="51"/>
        <v>23226</v>
      </c>
      <c r="CS58" s="139">
        <f t="shared" si="51"/>
        <v>23226</v>
      </c>
      <c r="CT58" s="139">
        <f t="shared" si="51"/>
        <v>0</v>
      </c>
      <c r="CU58" s="139">
        <f aca="true" t="shared" si="57" ref="CU58:CU69">SUM(AQ58,+BS58)</f>
        <v>0</v>
      </c>
      <c r="CV58" s="139">
        <f aca="true" t="shared" si="58" ref="CV58:CV69">SUM(AR58,+BT58)</f>
        <v>0</v>
      </c>
      <c r="CW58" s="139">
        <f aca="true" t="shared" si="59" ref="CW58:CW69">SUM(AS58,+BU58)</f>
        <v>850</v>
      </c>
      <c r="CX58" s="139">
        <f aca="true" t="shared" si="60" ref="CX58:CX69">SUM(AT58,+BV58)</f>
        <v>850</v>
      </c>
      <c r="CY58" s="139">
        <f t="shared" si="54"/>
        <v>0</v>
      </c>
      <c r="CZ58" s="139">
        <f t="shared" si="55"/>
        <v>0</v>
      </c>
      <c r="DA58" s="139">
        <f t="shared" si="56"/>
        <v>0</v>
      </c>
      <c r="DB58" s="139">
        <f t="shared" si="52"/>
        <v>111277</v>
      </c>
      <c r="DC58" s="139">
        <f t="shared" si="52"/>
        <v>110998</v>
      </c>
      <c r="DD58" s="139">
        <f t="shared" si="52"/>
        <v>0</v>
      </c>
      <c r="DE58" s="139">
        <f t="shared" si="52"/>
        <v>0</v>
      </c>
      <c r="DF58" s="139">
        <f t="shared" si="52"/>
        <v>279</v>
      </c>
      <c r="DG58" s="139">
        <f t="shared" si="52"/>
        <v>46401</v>
      </c>
      <c r="DH58" s="139">
        <f t="shared" si="52"/>
        <v>0</v>
      </c>
      <c r="DI58" s="139">
        <f t="shared" si="52"/>
        <v>6189</v>
      </c>
      <c r="DJ58" s="139">
        <f t="shared" si="52"/>
        <v>141542</v>
      </c>
    </row>
    <row r="59" spans="1:114" s="123" customFormat="1" ht="12" customHeight="1">
      <c r="A59" s="124" t="s">
        <v>206</v>
      </c>
      <c r="B59" s="125" t="s">
        <v>310</v>
      </c>
      <c r="C59" s="124" t="s">
        <v>311</v>
      </c>
      <c r="D59" s="139">
        <f t="shared" si="6"/>
        <v>66008</v>
      </c>
      <c r="E59" s="139">
        <f t="shared" si="7"/>
        <v>22967</v>
      </c>
      <c r="F59" s="139">
        <v>0</v>
      </c>
      <c r="G59" s="139">
        <v>20000</v>
      </c>
      <c r="H59" s="139">
        <v>0</v>
      </c>
      <c r="I59" s="139">
        <v>2967</v>
      </c>
      <c r="J59" s="140" t="s">
        <v>199</v>
      </c>
      <c r="K59" s="139">
        <v>0</v>
      </c>
      <c r="L59" s="139">
        <v>43041</v>
      </c>
      <c r="M59" s="139">
        <f t="shared" si="8"/>
        <v>37192</v>
      </c>
      <c r="N59" s="139">
        <f t="shared" si="9"/>
        <v>13189</v>
      </c>
      <c r="O59" s="139">
        <v>148</v>
      </c>
      <c r="P59" s="139">
        <v>11148</v>
      </c>
      <c r="Q59" s="139">
        <v>0</v>
      </c>
      <c r="R59" s="139">
        <v>1893</v>
      </c>
      <c r="S59" s="140" t="s">
        <v>199</v>
      </c>
      <c r="T59" s="139">
        <v>0</v>
      </c>
      <c r="U59" s="139">
        <v>24003</v>
      </c>
      <c r="V59" s="139">
        <f t="shared" si="10"/>
        <v>103200</v>
      </c>
      <c r="W59" s="139">
        <f t="shared" si="11"/>
        <v>36156</v>
      </c>
      <c r="X59" s="139">
        <f t="shared" si="12"/>
        <v>148</v>
      </c>
      <c r="Y59" s="139">
        <f t="shared" si="13"/>
        <v>31148</v>
      </c>
      <c r="Z59" s="139">
        <f t="shared" si="14"/>
        <v>0</v>
      </c>
      <c r="AA59" s="139">
        <f t="shared" si="15"/>
        <v>4860</v>
      </c>
      <c r="AB59" s="140" t="s">
        <v>199</v>
      </c>
      <c r="AC59" s="139">
        <f t="shared" si="16"/>
        <v>0</v>
      </c>
      <c r="AD59" s="139">
        <f t="shared" si="17"/>
        <v>67044</v>
      </c>
      <c r="AE59" s="139">
        <f t="shared" si="18"/>
        <v>0</v>
      </c>
      <c r="AF59" s="139">
        <f t="shared" si="19"/>
        <v>0</v>
      </c>
      <c r="AG59" s="139"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29163</v>
      </c>
      <c r="AM59" s="139">
        <f t="shared" si="20"/>
        <v>27480</v>
      </c>
      <c r="AN59" s="139">
        <f t="shared" si="21"/>
        <v>0</v>
      </c>
      <c r="AO59" s="139">
        <v>0</v>
      </c>
      <c r="AP59" s="139">
        <v>0</v>
      </c>
      <c r="AQ59" s="139">
        <v>0</v>
      </c>
      <c r="AR59" s="139">
        <v>0</v>
      </c>
      <c r="AS59" s="139">
        <f t="shared" si="22"/>
        <v>0</v>
      </c>
      <c r="AT59" s="139">
        <v>0</v>
      </c>
      <c r="AU59" s="139">
        <v>0</v>
      </c>
      <c r="AV59" s="139">
        <v>0</v>
      </c>
      <c r="AW59" s="139">
        <v>0</v>
      </c>
      <c r="AX59" s="139">
        <f t="shared" si="23"/>
        <v>27480</v>
      </c>
      <c r="AY59" s="139">
        <v>27480</v>
      </c>
      <c r="AZ59" s="139">
        <v>0</v>
      </c>
      <c r="BA59" s="139">
        <v>0</v>
      </c>
      <c r="BB59" s="139">
        <v>0</v>
      </c>
      <c r="BC59" s="139">
        <v>8516</v>
      </c>
      <c r="BD59" s="139">
        <v>0</v>
      </c>
      <c r="BE59" s="139">
        <v>849</v>
      </c>
      <c r="BF59" s="139">
        <f t="shared" si="24"/>
        <v>28329</v>
      </c>
      <c r="BG59" s="139">
        <f t="shared" si="25"/>
        <v>0</v>
      </c>
      <c r="BH59" s="139">
        <f t="shared" si="26"/>
        <v>0</v>
      </c>
      <c r="BI59" s="139">
        <v>0</v>
      </c>
      <c r="BJ59" s="139">
        <v>0</v>
      </c>
      <c r="BK59" s="139">
        <v>0</v>
      </c>
      <c r="BL59" s="139">
        <v>0</v>
      </c>
      <c r="BM59" s="139">
        <v>0</v>
      </c>
      <c r="BN59" s="139">
        <v>1781</v>
      </c>
      <c r="BO59" s="139">
        <f t="shared" si="27"/>
        <v>18122</v>
      </c>
      <c r="BP59" s="139">
        <f t="shared" si="28"/>
        <v>0</v>
      </c>
      <c r="BQ59" s="139">
        <v>0</v>
      </c>
      <c r="BR59" s="139">
        <v>0</v>
      </c>
      <c r="BS59" s="139">
        <v>0</v>
      </c>
      <c r="BT59" s="139">
        <v>0</v>
      </c>
      <c r="BU59" s="139">
        <f t="shared" si="29"/>
        <v>0</v>
      </c>
      <c r="BV59" s="139">
        <v>0</v>
      </c>
      <c r="BW59" s="139">
        <v>0</v>
      </c>
      <c r="BX59" s="139">
        <v>0</v>
      </c>
      <c r="BY59" s="139">
        <v>0</v>
      </c>
      <c r="BZ59" s="139">
        <f t="shared" si="30"/>
        <v>18122</v>
      </c>
      <c r="CA59" s="139">
        <v>18122</v>
      </c>
      <c r="CB59" s="139">
        <v>0</v>
      </c>
      <c r="CC59" s="139">
        <v>0</v>
      </c>
      <c r="CD59" s="139">
        <v>0</v>
      </c>
      <c r="CE59" s="139">
        <v>14216</v>
      </c>
      <c r="CF59" s="139">
        <v>0</v>
      </c>
      <c r="CG59" s="139">
        <v>3073</v>
      </c>
      <c r="CH59" s="139">
        <f t="shared" si="31"/>
        <v>21195</v>
      </c>
      <c r="CI59" s="139">
        <f aca="true" t="shared" si="61" ref="CI59:CI69">SUM(AE59,+BG59)</f>
        <v>0</v>
      </c>
      <c r="CJ59" s="139">
        <f aca="true" t="shared" si="62" ref="CJ59:CJ69">SUM(AF59,+BH59)</f>
        <v>0</v>
      </c>
      <c r="CK59" s="139">
        <f aca="true" t="shared" si="63" ref="CK59:CK69">SUM(AG59,+BI59)</f>
        <v>0</v>
      </c>
      <c r="CL59" s="139">
        <f aca="true" t="shared" si="64" ref="CL59:CL69">SUM(AH59,+BJ59)</f>
        <v>0</v>
      </c>
      <c r="CM59" s="139">
        <f aca="true" t="shared" si="65" ref="CM59:CM69">SUM(AI59,+BK59)</f>
        <v>0</v>
      </c>
      <c r="CN59" s="139">
        <f aca="true" t="shared" si="66" ref="CN59:CN69">SUM(AJ59,+BL59)</f>
        <v>0</v>
      </c>
      <c r="CO59" s="139">
        <f aca="true" t="shared" si="67" ref="CO59:CO69">SUM(AK59,+BM59)</f>
        <v>0</v>
      </c>
      <c r="CP59" s="139">
        <f aca="true" t="shared" si="68" ref="CP59:CP69">SUM(AL59,+BN59)</f>
        <v>30944</v>
      </c>
      <c r="CQ59" s="139">
        <f aca="true" t="shared" si="69" ref="CQ59:CQ69">SUM(AM59,+BO59)</f>
        <v>45602</v>
      </c>
      <c r="CR59" s="139">
        <f aca="true" t="shared" si="70" ref="CR59:CR69">SUM(AN59,+BP59)</f>
        <v>0</v>
      </c>
      <c r="CS59" s="139">
        <f aca="true" t="shared" si="71" ref="CS59:CS69">SUM(AO59,+BQ59)</f>
        <v>0</v>
      </c>
      <c r="CT59" s="139">
        <f aca="true" t="shared" si="72" ref="CT59:CT69">SUM(AP59,+BR59)</f>
        <v>0</v>
      </c>
      <c r="CU59" s="139">
        <f t="shared" si="57"/>
        <v>0</v>
      </c>
      <c r="CV59" s="139">
        <f t="shared" si="58"/>
        <v>0</v>
      </c>
      <c r="CW59" s="139">
        <f t="shared" si="59"/>
        <v>0</v>
      </c>
      <c r="CX59" s="139">
        <f t="shared" si="60"/>
        <v>0</v>
      </c>
      <c r="CY59" s="139">
        <f t="shared" si="54"/>
        <v>0</v>
      </c>
      <c r="CZ59" s="139">
        <f t="shared" si="55"/>
        <v>0</v>
      </c>
      <c r="DA59" s="139">
        <f t="shared" si="56"/>
        <v>0</v>
      </c>
      <c r="DB59" s="139">
        <f t="shared" si="52"/>
        <v>45602</v>
      </c>
      <c r="DC59" s="139">
        <f t="shared" si="52"/>
        <v>45602</v>
      </c>
      <c r="DD59" s="139">
        <f t="shared" si="52"/>
        <v>0</v>
      </c>
      <c r="DE59" s="139">
        <f t="shared" si="52"/>
        <v>0</v>
      </c>
      <c r="DF59" s="139">
        <f t="shared" si="52"/>
        <v>0</v>
      </c>
      <c r="DG59" s="139">
        <f t="shared" si="52"/>
        <v>22732</v>
      </c>
      <c r="DH59" s="139">
        <f t="shared" si="52"/>
        <v>0</v>
      </c>
      <c r="DI59" s="139">
        <f t="shared" si="52"/>
        <v>3922</v>
      </c>
      <c r="DJ59" s="139">
        <f t="shared" si="52"/>
        <v>49524</v>
      </c>
    </row>
    <row r="60" spans="1:114" s="123" customFormat="1" ht="12" customHeight="1">
      <c r="A60" s="124" t="s">
        <v>206</v>
      </c>
      <c r="B60" s="125" t="s">
        <v>312</v>
      </c>
      <c r="C60" s="124" t="s">
        <v>313</v>
      </c>
      <c r="D60" s="139">
        <f t="shared" si="6"/>
        <v>366764</v>
      </c>
      <c r="E60" s="139">
        <f t="shared" si="7"/>
        <v>266592</v>
      </c>
      <c r="F60" s="139">
        <v>0</v>
      </c>
      <c r="G60" s="139">
        <v>249300</v>
      </c>
      <c r="H60" s="139">
        <v>0</v>
      </c>
      <c r="I60" s="139">
        <v>17252</v>
      </c>
      <c r="J60" s="140" t="s">
        <v>199</v>
      </c>
      <c r="K60" s="139">
        <v>40</v>
      </c>
      <c r="L60" s="139">
        <v>100172</v>
      </c>
      <c r="M60" s="139">
        <f t="shared" si="8"/>
        <v>79235</v>
      </c>
      <c r="N60" s="139">
        <f t="shared" si="9"/>
        <v>73400</v>
      </c>
      <c r="O60" s="139">
        <v>0</v>
      </c>
      <c r="P60" s="139">
        <v>73400</v>
      </c>
      <c r="Q60" s="139">
        <v>0</v>
      </c>
      <c r="R60" s="139">
        <v>0</v>
      </c>
      <c r="S60" s="140" t="s">
        <v>199</v>
      </c>
      <c r="T60" s="139">
        <v>0</v>
      </c>
      <c r="U60" s="139">
        <v>5835</v>
      </c>
      <c r="V60" s="139">
        <f t="shared" si="10"/>
        <v>445999</v>
      </c>
      <c r="W60" s="139">
        <f t="shared" si="11"/>
        <v>339992</v>
      </c>
      <c r="X60" s="139">
        <f t="shared" si="12"/>
        <v>0</v>
      </c>
      <c r="Y60" s="139">
        <f t="shared" si="13"/>
        <v>322700</v>
      </c>
      <c r="Z60" s="139">
        <f t="shared" si="14"/>
        <v>0</v>
      </c>
      <c r="AA60" s="139">
        <f t="shared" si="15"/>
        <v>17252</v>
      </c>
      <c r="AB60" s="140" t="s">
        <v>199</v>
      </c>
      <c r="AC60" s="139">
        <f t="shared" si="16"/>
        <v>40</v>
      </c>
      <c r="AD60" s="139">
        <f t="shared" si="17"/>
        <v>106007</v>
      </c>
      <c r="AE60" s="139">
        <f t="shared" si="18"/>
        <v>0</v>
      </c>
      <c r="AF60" s="139">
        <f t="shared" si="19"/>
        <v>0</v>
      </c>
      <c r="AG60" s="139">
        <v>0</v>
      </c>
      <c r="AH60" s="139">
        <v>0</v>
      </c>
      <c r="AI60" s="139">
        <v>0</v>
      </c>
      <c r="AJ60" s="139">
        <v>0</v>
      </c>
      <c r="AK60" s="139">
        <v>0</v>
      </c>
      <c r="AL60" s="139">
        <v>24802</v>
      </c>
      <c r="AM60" s="139">
        <f t="shared" si="20"/>
        <v>143792</v>
      </c>
      <c r="AN60" s="139">
        <f t="shared" si="21"/>
        <v>35689</v>
      </c>
      <c r="AO60" s="139">
        <v>11268</v>
      </c>
      <c r="AP60" s="139">
        <v>0</v>
      </c>
      <c r="AQ60" s="139">
        <v>16281</v>
      </c>
      <c r="AR60" s="139">
        <v>8140</v>
      </c>
      <c r="AS60" s="139">
        <f t="shared" si="22"/>
        <v>23039</v>
      </c>
      <c r="AT60" s="139">
        <v>1378</v>
      </c>
      <c r="AU60" s="139">
        <v>19027</v>
      </c>
      <c r="AV60" s="139">
        <v>2634</v>
      </c>
      <c r="AW60" s="139">
        <v>14115</v>
      </c>
      <c r="AX60" s="139">
        <f t="shared" si="23"/>
        <v>70949</v>
      </c>
      <c r="AY60" s="139">
        <v>43995</v>
      </c>
      <c r="AZ60" s="139">
        <v>18689</v>
      </c>
      <c r="BA60" s="139">
        <v>8265</v>
      </c>
      <c r="BB60" s="139">
        <v>0</v>
      </c>
      <c r="BC60" s="139">
        <v>7242</v>
      </c>
      <c r="BD60" s="139">
        <v>0</v>
      </c>
      <c r="BE60" s="139">
        <v>190928</v>
      </c>
      <c r="BF60" s="139">
        <f t="shared" si="24"/>
        <v>334720</v>
      </c>
      <c r="BG60" s="139">
        <f t="shared" si="25"/>
        <v>0</v>
      </c>
      <c r="BH60" s="139">
        <f t="shared" si="26"/>
        <v>0</v>
      </c>
      <c r="BI60" s="139">
        <v>0</v>
      </c>
      <c r="BJ60" s="139">
        <v>0</v>
      </c>
      <c r="BK60" s="139">
        <v>0</v>
      </c>
      <c r="BL60" s="139">
        <v>0</v>
      </c>
      <c r="BM60" s="139">
        <v>0</v>
      </c>
      <c r="BN60" s="139">
        <v>4634</v>
      </c>
      <c r="BO60" s="139">
        <f t="shared" si="27"/>
        <v>38488</v>
      </c>
      <c r="BP60" s="139">
        <f t="shared" si="28"/>
        <v>5214</v>
      </c>
      <c r="BQ60" s="139">
        <v>5214</v>
      </c>
      <c r="BR60" s="139">
        <v>0</v>
      </c>
      <c r="BS60" s="139">
        <v>0</v>
      </c>
      <c r="BT60" s="139">
        <v>0</v>
      </c>
      <c r="BU60" s="139">
        <f t="shared" si="29"/>
        <v>0</v>
      </c>
      <c r="BV60" s="139">
        <v>0</v>
      </c>
      <c r="BW60" s="139">
        <v>0</v>
      </c>
      <c r="BX60" s="139">
        <v>0</v>
      </c>
      <c r="BY60" s="139">
        <v>0</v>
      </c>
      <c r="BZ60" s="139">
        <f t="shared" si="30"/>
        <v>33274</v>
      </c>
      <c r="CA60" s="139">
        <v>33274</v>
      </c>
      <c r="CB60" s="139">
        <v>0</v>
      </c>
      <c r="CC60" s="139">
        <v>0</v>
      </c>
      <c r="CD60" s="139">
        <v>0</v>
      </c>
      <c r="CE60" s="139">
        <v>36113</v>
      </c>
      <c r="CF60" s="139">
        <v>0</v>
      </c>
      <c r="CG60" s="139">
        <v>0</v>
      </c>
      <c r="CH60" s="139">
        <f t="shared" si="31"/>
        <v>38488</v>
      </c>
      <c r="CI60" s="139">
        <f t="shared" si="61"/>
        <v>0</v>
      </c>
      <c r="CJ60" s="139">
        <f t="shared" si="62"/>
        <v>0</v>
      </c>
      <c r="CK60" s="139">
        <f t="shared" si="63"/>
        <v>0</v>
      </c>
      <c r="CL60" s="139">
        <f t="shared" si="64"/>
        <v>0</v>
      </c>
      <c r="CM60" s="139">
        <f t="shared" si="65"/>
        <v>0</v>
      </c>
      <c r="CN60" s="139">
        <f t="shared" si="66"/>
        <v>0</v>
      </c>
      <c r="CO60" s="139">
        <f t="shared" si="67"/>
        <v>0</v>
      </c>
      <c r="CP60" s="139">
        <f t="shared" si="68"/>
        <v>29436</v>
      </c>
      <c r="CQ60" s="139">
        <f t="shared" si="69"/>
        <v>182280</v>
      </c>
      <c r="CR60" s="139">
        <f t="shared" si="70"/>
        <v>40903</v>
      </c>
      <c r="CS60" s="139">
        <f t="shared" si="71"/>
        <v>16482</v>
      </c>
      <c r="CT60" s="139">
        <f t="shared" si="72"/>
        <v>0</v>
      </c>
      <c r="CU60" s="139">
        <f t="shared" si="57"/>
        <v>16281</v>
      </c>
      <c r="CV60" s="139">
        <f t="shared" si="58"/>
        <v>8140</v>
      </c>
      <c r="CW60" s="139">
        <f t="shared" si="59"/>
        <v>23039</v>
      </c>
      <c r="CX60" s="139">
        <f t="shared" si="60"/>
        <v>1378</v>
      </c>
      <c r="CY60" s="139">
        <f t="shared" si="54"/>
        <v>19027</v>
      </c>
      <c r="CZ60" s="139">
        <f t="shared" si="55"/>
        <v>2634</v>
      </c>
      <c r="DA60" s="139">
        <f t="shared" si="56"/>
        <v>14115</v>
      </c>
      <c r="DB60" s="139">
        <f t="shared" si="52"/>
        <v>104223</v>
      </c>
      <c r="DC60" s="139">
        <f t="shared" si="52"/>
        <v>77269</v>
      </c>
      <c r="DD60" s="139">
        <f t="shared" si="52"/>
        <v>18689</v>
      </c>
      <c r="DE60" s="139">
        <f t="shared" si="52"/>
        <v>8265</v>
      </c>
      <c r="DF60" s="139">
        <f t="shared" si="52"/>
        <v>0</v>
      </c>
      <c r="DG60" s="139">
        <f t="shared" si="52"/>
        <v>43355</v>
      </c>
      <c r="DH60" s="139">
        <f t="shared" si="52"/>
        <v>0</v>
      </c>
      <c r="DI60" s="139">
        <f t="shared" si="52"/>
        <v>190928</v>
      </c>
      <c r="DJ60" s="139">
        <f t="shared" si="52"/>
        <v>373208</v>
      </c>
    </row>
    <row r="61" spans="1:114" s="123" customFormat="1" ht="12" customHeight="1">
      <c r="A61" s="124" t="s">
        <v>206</v>
      </c>
      <c r="B61" s="125" t="s">
        <v>314</v>
      </c>
      <c r="C61" s="124" t="s">
        <v>315</v>
      </c>
      <c r="D61" s="139">
        <f t="shared" si="6"/>
        <v>817410</v>
      </c>
      <c r="E61" s="139">
        <f t="shared" si="7"/>
        <v>351692</v>
      </c>
      <c r="F61" s="139">
        <v>46875</v>
      </c>
      <c r="G61" s="139">
        <v>40490</v>
      </c>
      <c r="H61" s="139">
        <v>183400</v>
      </c>
      <c r="I61" s="139">
        <v>77091</v>
      </c>
      <c r="J61" s="140" t="s">
        <v>199</v>
      </c>
      <c r="K61" s="139">
        <v>3836</v>
      </c>
      <c r="L61" s="139">
        <v>465718</v>
      </c>
      <c r="M61" s="139">
        <f t="shared" si="8"/>
        <v>590829</v>
      </c>
      <c r="N61" s="139">
        <f t="shared" si="9"/>
        <v>430579</v>
      </c>
      <c r="O61" s="139">
        <v>174477</v>
      </c>
      <c r="P61" s="139">
        <v>45924</v>
      </c>
      <c r="Q61" s="139">
        <v>206600</v>
      </c>
      <c r="R61" s="139">
        <v>3578</v>
      </c>
      <c r="S61" s="140" t="s">
        <v>199</v>
      </c>
      <c r="T61" s="139">
        <v>0</v>
      </c>
      <c r="U61" s="139">
        <v>160250</v>
      </c>
      <c r="V61" s="139">
        <f t="shared" si="10"/>
        <v>1408239</v>
      </c>
      <c r="W61" s="139">
        <f t="shared" si="11"/>
        <v>782271</v>
      </c>
      <c r="X61" s="139">
        <f t="shared" si="12"/>
        <v>221352</v>
      </c>
      <c r="Y61" s="139">
        <f t="shared" si="13"/>
        <v>86414</v>
      </c>
      <c r="Z61" s="139">
        <f t="shared" si="14"/>
        <v>390000</v>
      </c>
      <c r="AA61" s="139">
        <f t="shared" si="15"/>
        <v>80669</v>
      </c>
      <c r="AB61" s="140" t="s">
        <v>199</v>
      </c>
      <c r="AC61" s="139">
        <f t="shared" si="16"/>
        <v>3836</v>
      </c>
      <c r="AD61" s="139">
        <f t="shared" si="17"/>
        <v>625968</v>
      </c>
      <c r="AE61" s="139">
        <f t="shared" si="18"/>
        <v>445212</v>
      </c>
      <c r="AF61" s="139">
        <f t="shared" si="19"/>
        <v>445212</v>
      </c>
      <c r="AG61" s="139">
        <v>0</v>
      </c>
      <c r="AH61" s="139">
        <v>445212</v>
      </c>
      <c r="AI61" s="139">
        <v>0</v>
      </c>
      <c r="AJ61" s="139">
        <v>0</v>
      </c>
      <c r="AK61" s="139">
        <v>0</v>
      </c>
      <c r="AL61" s="139">
        <v>9975</v>
      </c>
      <c r="AM61" s="139">
        <f t="shared" si="20"/>
        <v>328775</v>
      </c>
      <c r="AN61" s="139">
        <f t="shared" si="21"/>
        <v>22342</v>
      </c>
      <c r="AO61" s="139">
        <v>22342</v>
      </c>
      <c r="AP61" s="139">
        <v>0</v>
      </c>
      <c r="AQ61" s="139">
        <v>0</v>
      </c>
      <c r="AR61" s="139">
        <v>0</v>
      </c>
      <c r="AS61" s="139">
        <f t="shared" si="22"/>
        <v>29050</v>
      </c>
      <c r="AT61" s="139">
        <v>0</v>
      </c>
      <c r="AU61" s="139">
        <v>29039</v>
      </c>
      <c r="AV61" s="139">
        <v>11</v>
      </c>
      <c r="AW61" s="139">
        <v>0</v>
      </c>
      <c r="AX61" s="139">
        <f t="shared" si="23"/>
        <v>277383</v>
      </c>
      <c r="AY61" s="139">
        <v>95508</v>
      </c>
      <c r="AZ61" s="139">
        <v>169880</v>
      </c>
      <c r="BA61" s="139">
        <v>756</v>
      </c>
      <c r="BB61" s="139">
        <v>11239</v>
      </c>
      <c r="BC61" s="139">
        <v>33448</v>
      </c>
      <c r="BD61" s="139">
        <v>0</v>
      </c>
      <c r="BE61" s="139">
        <v>0</v>
      </c>
      <c r="BF61" s="139">
        <f t="shared" si="24"/>
        <v>773987</v>
      </c>
      <c r="BG61" s="139">
        <f t="shared" si="25"/>
        <v>522186</v>
      </c>
      <c r="BH61" s="139">
        <f t="shared" si="26"/>
        <v>522186</v>
      </c>
      <c r="BI61" s="139">
        <v>0</v>
      </c>
      <c r="BJ61" s="139">
        <v>522186</v>
      </c>
      <c r="BK61" s="139">
        <v>0</v>
      </c>
      <c r="BL61" s="139">
        <v>0</v>
      </c>
      <c r="BM61" s="139">
        <v>0</v>
      </c>
      <c r="BN61" s="139">
        <v>0</v>
      </c>
      <c r="BO61" s="139">
        <f t="shared" si="27"/>
        <v>68643</v>
      </c>
      <c r="BP61" s="139">
        <f t="shared" si="28"/>
        <v>11900</v>
      </c>
      <c r="BQ61" s="139">
        <v>11900</v>
      </c>
      <c r="BR61" s="139">
        <v>0</v>
      </c>
      <c r="BS61" s="139">
        <v>0</v>
      </c>
      <c r="BT61" s="139">
        <v>0</v>
      </c>
      <c r="BU61" s="139">
        <f t="shared" si="29"/>
        <v>0</v>
      </c>
      <c r="BV61" s="139">
        <v>0</v>
      </c>
      <c r="BW61" s="139">
        <v>0</v>
      </c>
      <c r="BX61" s="139">
        <v>0</v>
      </c>
      <c r="BY61" s="139">
        <v>0</v>
      </c>
      <c r="BZ61" s="139">
        <f t="shared" si="30"/>
        <v>56743</v>
      </c>
      <c r="CA61" s="139">
        <v>56743</v>
      </c>
      <c r="CB61" s="139">
        <v>0</v>
      </c>
      <c r="CC61" s="139">
        <v>0</v>
      </c>
      <c r="CD61" s="139">
        <v>0</v>
      </c>
      <c r="CE61" s="139">
        <v>0</v>
      </c>
      <c r="CF61" s="139">
        <v>0</v>
      </c>
      <c r="CG61" s="139">
        <v>0</v>
      </c>
      <c r="CH61" s="139">
        <f t="shared" si="31"/>
        <v>590829</v>
      </c>
      <c r="CI61" s="139">
        <f t="shared" si="61"/>
        <v>967398</v>
      </c>
      <c r="CJ61" s="139">
        <f t="shared" si="62"/>
        <v>967398</v>
      </c>
      <c r="CK61" s="139">
        <f t="shared" si="63"/>
        <v>0</v>
      </c>
      <c r="CL61" s="139">
        <f t="shared" si="64"/>
        <v>967398</v>
      </c>
      <c r="CM61" s="139">
        <f t="shared" si="65"/>
        <v>0</v>
      </c>
      <c r="CN61" s="139">
        <f t="shared" si="66"/>
        <v>0</v>
      </c>
      <c r="CO61" s="139">
        <f t="shared" si="67"/>
        <v>0</v>
      </c>
      <c r="CP61" s="139">
        <f t="shared" si="68"/>
        <v>9975</v>
      </c>
      <c r="CQ61" s="139">
        <f t="shared" si="69"/>
        <v>397418</v>
      </c>
      <c r="CR61" s="139">
        <f t="shared" si="70"/>
        <v>34242</v>
      </c>
      <c r="CS61" s="139">
        <f t="shared" si="71"/>
        <v>34242</v>
      </c>
      <c r="CT61" s="139">
        <f t="shared" si="72"/>
        <v>0</v>
      </c>
      <c r="CU61" s="139">
        <f t="shared" si="57"/>
        <v>0</v>
      </c>
      <c r="CV61" s="139">
        <f t="shared" si="58"/>
        <v>0</v>
      </c>
      <c r="CW61" s="139">
        <f t="shared" si="59"/>
        <v>29050</v>
      </c>
      <c r="CX61" s="139">
        <f t="shared" si="60"/>
        <v>0</v>
      </c>
      <c r="CY61" s="139">
        <f t="shared" si="54"/>
        <v>29039</v>
      </c>
      <c r="CZ61" s="139">
        <f t="shared" si="55"/>
        <v>11</v>
      </c>
      <c r="DA61" s="139">
        <f t="shared" si="56"/>
        <v>0</v>
      </c>
      <c r="DB61" s="139">
        <f t="shared" si="52"/>
        <v>334126</v>
      </c>
      <c r="DC61" s="139">
        <f t="shared" si="52"/>
        <v>152251</v>
      </c>
      <c r="DD61" s="139">
        <f t="shared" si="52"/>
        <v>169880</v>
      </c>
      <c r="DE61" s="139">
        <f t="shared" si="52"/>
        <v>756</v>
      </c>
      <c r="DF61" s="139">
        <f t="shared" si="52"/>
        <v>11239</v>
      </c>
      <c r="DG61" s="139">
        <f t="shared" si="52"/>
        <v>33448</v>
      </c>
      <c r="DH61" s="139">
        <f t="shared" si="52"/>
        <v>0</v>
      </c>
      <c r="DI61" s="139">
        <f t="shared" si="52"/>
        <v>0</v>
      </c>
      <c r="DJ61" s="139">
        <f t="shared" si="52"/>
        <v>1364816</v>
      </c>
    </row>
    <row r="62" spans="1:114" s="123" customFormat="1" ht="12" customHeight="1">
      <c r="A62" s="124" t="s">
        <v>206</v>
      </c>
      <c r="B62" s="125" t="s">
        <v>316</v>
      </c>
      <c r="C62" s="124" t="s">
        <v>317</v>
      </c>
      <c r="D62" s="139">
        <f t="shared" si="6"/>
        <v>59097</v>
      </c>
      <c r="E62" s="139">
        <f t="shared" si="7"/>
        <v>59052</v>
      </c>
      <c r="F62" s="139">
        <v>0</v>
      </c>
      <c r="G62" s="139">
        <v>59015</v>
      </c>
      <c r="H62" s="139">
        <v>0</v>
      </c>
      <c r="I62" s="139">
        <v>4</v>
      </c>
      <c r="J62" s="140" t="s">
        <v>199</v>
      </c>
      <c r="K62" s="139">
        <v>33</v>
      </c>
      <c r="L62" s="139">
        <v>45</v>
      </c>
      <c r="M62" s="139">
        <f t="shared" si="8"/>
        <v>14828</v>
      </c>
      <c r="N62" s="139">
        <f t="shared" si="9"/>
        <v>14305</v>
      </c>
      <c r="O62" s="139">
        <v>0</v>
      </c>
      <c r="P62" s="139">
        <v>0</v>
      </c>
      <c r="Q62" s="139">
        <v>0</v>
      </c>
      <c r="R62" s="139">
        <v>4861</v>
      </c>
      <c r="S62" s="140" t="s">
        <v>199</v>
      </c>
      <c r="T62" s="139">
        <v>9444</v>
      </c>
      <c r="U62" s="139">
        <v>523</v>
      </c>
      <c r="V62" s="139">
        <f t="shared" si="10"/>
        <v>73925</v>
      </c>
      <c r="W62" s="139">
        <f t="shared" si="11"/>
        <v>73357</v>
      </c>
      <c r="X62" s="139">
        <f t="shared" si="12"/>
        <v>0</v>
      </c>
      <c r="Y62" s="139">
        <f t="shared" si="13"/>
        <v>59015</v>
      </c>
      <c r="Z62" s="139">
        <f t="shared" si="14"/>
        <v>0</v>
      </c>
      <c r="AA62" s="139">
        <f t="shared" si="15"/>
        <v>4865</v>
      </c>
      <c r="AB62" s="140" t="s">
        <v>199</v>
      </c>
      <c r="AC62" s="139">
        <f t="shared" si="16"/>
        <v>9477</v>
      </c>
      <c r="AD62" s="139">
        <f t="shared" si="17"/>
        <v>568</v>
      </c>
      <c r="AE62" s="139">
        <f t="shared" si="18"/>
        <v>0</v>
      </c>
      <c r="AF62" s="139">
        <f t="shared" si="19"/>
        <v>0</v>
      </c>
      <c r="AG62" s="139"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1745</v>
      </c>
      <c r="AM62" s="139">
        <f t="shared" si="20"/>
        <v>53833</v>
      </c>
      <c r="AN62" s="139">
        <f t="shared" si="21"/>
        <v>663</v>
      </c>
      <c r="AO62" s="139">
        <v>663</v>
      </c>
      <c r="AP62" s="139">
        <v>0</v>
      </c>
      <c r="AQ62" s="139">
        <v>0</v>
      </c>
      <c r="AR62" s="139">
        <v>0</v>
      </c>
      <c r="AS62" s="139">
        <f t="shared" si="22"/>
        <v>36443</v>
      </c>
      <c r="AT62" s="139">
        <v>852</v>
      </c>
      <c r="AU62" s="139">
        <v>34403</v>
      </c>
      <c r="AV62" s="139">
        <v>1188</v>
      </c>
      <c r="AW62" s="139">
        <v>0</v>
      </c>
      <c r="AX62" s="139">
        <f t="shared" si="23"/>
        <v>9788</v>
      </c>
      <c r="AY62" s="139">
        <v>3193</v>
      </c>
      <c r="AZ62" s="139">
        <v>6367</v>
      </c>
      <c r="BA62" s="139">
        <v>228</v>
      </c>
      <c r="BB62" s="139">
        <v>0</v>
      </c>
      <c r="BC62" s="139">
        <v>2441</v>
      </c>
      <c r="BD62" s="139">
        <v>6939</v>
      </c>
      <c r="BE62" s="139">
        <v>1078</v>
      </c>
      <c r="BF62" s="139">
        <f t="shared" si="24"/>
        <v>54911</v>
      </c>
      <c r="BG62" s="139">
        <f t="shared" si="25"/>
        <v>0</v>
      </c>
      <c r="BH62" s="139">
        <f t="shared" si="26"/>
        <v>0</v>
      </c>
      <c r="BI62" s="139">
        <v>0</v>
      </c>
      <c r="BJ62" s="139">
        <v>0</v>
      </c>
      <c r="BK62" s="139">
        <v>0</v>
      </c>
      <c r="BL62" s="139">
        <v>0</v>
      </c>
      <c r="BM62" s="139">
        <v>0</v>
      </c>
      <c r="BN62" s="139">
        <v>0</v>
      </c>
      <c r="BO62" s="139">
        <f t="shared" si="27"/>
        <v>14828</v>
      </c>
      <c r="BP62" s="139">
        <f t="shared" si="28"/>
        <v>5734</v>
      </c>
      <c r="BQ62" s="139">
        <v>5734</v>
      </c>
      <c r="BR62" s="139">
        <v>0</v>
      </c>
      <c r="BS62" s="139">
        <v>0</v>
      </c>
      <c r="BT62" s="139">
        <v>0</v>
      </c>
      <c r="BU62" s="139">
        <f t="shared" si="29"/>
        <v>2759</v>
      </c>
      <c r="BV62" s="139">
        <v>358</v>
      </c>
      <c r="BW62" s="139">
        <v>2401</v>
      </c>
      <c r="BX62" s="139">
        <v>0</v>
      </c>
      <c r="BY62" s="139">
        <v>0</v>
      </c>
      <c r="BZ62" s="139">
        <f t="shared" si="30"/>
        <v>6335</v>
      </c>
      <c r="CA62" s="139">
        <v>3154</v>
      </c>
      <c r="CB62" s="139">
        <v>3181</v>
      </c>
      <c r="CC62" s="139">
        <v>0</v>
      </c>
      <c r="CD62" s="139">
        <v>0</v>
      </c>
      <c r="CE62" s="139">
        <v>0</v>
      </c>
      <c r="CF62" s="139">
        <v>0</v>
      </c>
      <c r="CG62" s="139">
        <v>0</v>
      </c>
      <c r="CH62" s="139">
        <f t="shared" si="31"/>
        <v>14828</v>
      </c>
      <c r="CI62" s="139">
        <f t="shared" si="61"/>
        <v>0</v>
      </c>
      <c r="CJ62" s="139">
        <f t="shared" si="62"/>
        <v>0</v>
      </c>
      <c r="CK62" s="139">
        <f t="shared" si="63"/>
        <v>0</v>
      </c>
      <c r="CL62" s="139">
        <f t="shared" si="64"/>
        <v>0</v>
      </c>
      <c r="CM62" s="139">
        <f t="shared" si="65"/>
        <v>0</v>
      </c>
      <c r="CN62" s="139">
        <f t="shared" si="66"/>
        <v>0</v>
      </c>
      <c r="CO62" s="139">
        <f t="shared" si="67"/>
        <v>0</v>
      </c>
      <c r="CP62" s="139">
        <f t="shared" si="68"/>
        <v>1745</v>
      </c>
      <c r="CQ62" s="139">
        <f t="shared" si="69"/>
        <v>68661</v>
      </c>
      <c r="CR62" s="139">
        <f t="shared" si="70"/>
        <v>6397</v>
      </c>
      <c r="CS62" s="139">
        <f t="shared" si="71"/>
        <v>6397</v>
      </c>
      <c r="CT62" s="139">
        <f t="shared" si="72"/>
        <v>0</v>
      </c>
      <c r="CU62" s="139">
        <f t="shared" si="57"/>
        <v>0</v>
      </c>
      <c r="CV62" s="139">
        <f t="shared" si="58"/>
        <v>0</v>
      </c>
      <c r="CW62" s="139">
        <f t="shared" si="59"/>
        <v>39202</v>
      </c>
      <c r="CX62" s="139">
        <f t="shared" si="60"/>
        <v>1210</v>
      </c>
      <c r="CY62" s="139">
        <f t="shared" si="54"/>
        <v>36804</v>
      </c>
      <c r="CZ62" s="139">
        <f t="shared" si="55"/>
        <v>1188</v>
      </c>
      <c r="DA62" s="139">
        <f t="shared" si="56"/>
        <v>0</v>
      </c>
      <c r="DB62" s="139">
        <f t="shared" si="52"/>
        <v>16123</v>
      </c>
      <c r="DC62" s="139">
        <f t="shared" si="52"/>
        <v>6347</v>
      </c>
      <c r="DD62" s="139">
        <f t="shared" si="52"/>
        <v>9548</v>
      </c>
      <c r="DE62" s="139">
        <f t="shared" si="52"/>
        <v>228</v>
      </c>
      <c r="DF62" s="139">
        <f t="shared" si="52"/>
        <v>0</v>
      </c>
      <c r="DG62" s="139">
        <f t="shared" si="52"/>
        <v>2441</v>
      </c>
      <c r="DH62" s="139">
        <f t="shared" si="52"/>
        <v>6939</v>
      </c>
      <c r="DI62" s="139">
        <f t="shared" si="52"/>
        <v>1078</v>
      </c>
      <c r="DJ62" s="139">
        <f t="shared" si="52"/>
        <v>69739</v>
      </c>
    </row>
    <row r="63" spans="1:114" s="123" customFormat="1" ht="12" customHeight="1">
      <c r="A63" s="124" t="s">
        <v>206</v>
      </c>
      <c r="B63" s="125" t="s">
        <v>318</v>
      </c>
      <c r="C63" s="124" t="s">
        <v>319</v>
      </c>
      <c r="D63" s="139">
        <f t="shared" si="6"/>
        <v>210297</v>
      </c>
      <c r="E63" s="139">
        <f t="shared" si="7"/>
        <v>55100</v>
      </c>
      <c r="F63" s="139"/>
      <c r="G63" s="139">
        <v>27102</v>
      </c>
      <c r="H63" s="139">
        <v>0</v>
      </c>
      <c r="I63" s="139">
        <v>4701</v>
      </c>
      <c r="J63" s="140" t="s">
        <v>199</v>
      </c>
      <c r="K63" s="139">
        <v>23297</v>
      </c>
      <c r="L63" s="139">
        <v>155197</v>
      </c>
      <c r="M63" s="139">
        <f t="shared" si="8"/>
        <v>6792</v>
      </c>
      <c r="N63" s="139">
        <f t="shared" si="9"/>
        <v>4896</v>
      </c>
      <c r="O63" s="139">
        <v>0</v>
      </c>
      <c r="P63" s="139">
        <v>0</v>
      </c>
      <c r="Q63" s="139">
        <v>0</v>
      </c>
      <c r="R63" s="139">
        <v>4896</v>
      </c>
      <c r="S63" s="140" t="s">
        <v>199</v>
      </c>
      <c r="T63" s="139">
        <v>0</v>
      </c>
      <c r="U63" s="139">
        <v>1896</v>
      </c>
      <c r="V63" s="139">
        <f t="shared" si="10"/>
        <v>217089</v>
      </c>
      <c r="W63" s="139">
        <f t="shared" si="11"/>
        <v>59996</v>
      </c>
      <c r="X63" s="139">
        <f t="shared" si="12"/>
        <v>0</v>
      </c>
      <c r="Y63" s="139">
        <f t="shared" si="13"/>
        <v>27102</v>
      </c>
      <c r="Z63" s="139">
        <f t="shared" si="14"/>
        <v>0</v>
      </c>
      <c r="AA63" s="139">
        <f t="shared" si="15"/>
        <v>9597</v>
      </c>
      <c r="AB63" s="140" t="s">
        <v>199</v>
      </c>
      <c r="AC63" s="139">
        <f t="shared" si="16"/>
        <v>23297</v>
      </c>
      <c r="AD63" s="139">
        <f t="shared" si="17"/>
        <v>157093</v>
      </c>
      <c r="AE63" s="139">
        <f t="shared" si="18"/>
        <v>39795</v>
      </c>
      <c r="AF63" s="139">
        <f t="shared" si="19"/>
        <v>21525</v>
      </c>
      <c r="AG63" s="139">
        <v>0</v>
      </c>
      <c r="AH63" s="139">
        <v>0</v>
      </c>
      <c r="AI63" s="139">
        <v>21525</v>
      </c>
      <c r="AJ63" s="139">
        <v>0</v>
      </c>
      <c r="AK63" s="139">
        <v>18270</v>
      </c>
      <c r="AL63" s="139">
        <v>4361</v>
      </c>
      <c r="AM63" s="139">
        <f t="shared" si="20"/>
        <v>152855</v>
      </c>
      <c r="AN63" s="139">
        <f t="shared" si="21"/>
        <v>0</v>
      </c>
      <c r="AO63" s="139">
        <v>0</v>
      </c>
      <c r="AP63" s="139"/>
      <c r="AQ63" s="139">
        <v>0</v>
      </c>
      <c r="AR63" s="139">
        <v>0</v>
      </c>
      <c r="AS63" s="139">
        <f t="shared" si="22"/>
        <v>89087</v>
      </c>
      <c r="AT63" s="139">
        <v>1753</v>
      </c>
      <c r="AU63" s="139">
        <v>412</v>
      </c>
      <c r="AV63" s="139">
        <v>86922</v>
      </c>
      <c r="AW63" s="139"/>
      <c r="AX63" s="139">
        <f t="shared" si="23"/>
        <v>63768</v>
      </c>
      <c r="AY63" s="139">
        <v>11420</v>
      </c>
      <c r="AZ63" s="139">
        <v>5439</v>
      </c>
      <c r="BA63" s="139">
        <v>46239</v>
      </c>
      <c r="BB63" s="139">
        <v>670</v>
      </c>
      <c r="BC63" s="139">
        <v>13286</v>
      </c>
      <c r="BD63" s="139">
        <v>0</v>
      </c>
      <c r="BE63" s="139">
        <v>0</v>
      </c>
      <c r="BF63" s="139">
        <f t="shared" si="24"/>
        <v>192650</v>
      </c>
      <c r="BG63" s="139">
        <f t="shared" si="25"/>
        <v>0</v>
      </c>
      <c r="BH63" s="139">
        <f t="shared" si="26"/>
        <v>0</v>
      </c>
      <c r="BI63" s="139">
        <v>0</v>
      </c>
      <c r="BJ63" s="139">
        <v>0</v>
      </c>
      <c r="BK63" s="139">
        <v>0</v>
      </c>
      <c r="BL63" s="139">
        <v>0</v>
      </c>
      <c r="BM63" s="139">
        <v>0</v>
      </c>
      <c r="BN63" s="139">
        <v>0</v>
      </c>
      <c r="BO63" s="139">
        <f t="shared" si="27"/>
        <v>6792</v>
      </c>
      <c r="BP63" s="139">
        <f t="shared" si="28"/>
        <v>0</v>
      </c>
      <c r="BQ63" s="139">
        <v>0</v>
      </c>
      <c r="BR63" s="139">
        <v>0</v>
      </c>
      <c r="BS63" s="139">
        <v>0</v>
      </c>
      <c r="BT63" s="139">
        <v>0</v>
      </c>
      <c r="BU63" s="139">
        <f t="shared" si="29"/>
        <v>117</v>
      </c>
      <c r="BV63" s="139">
        <v>117</v>
      </c>
      <c r="BW63" s="139">
        <v>0</v>
      </c>
      <c r="BX63" s="139">
        <v>0</v>
      </c>
      <c r="BY63" s="139">
        <v>0</v>
      </c>
      <c r="BZ63" s="139">
        <f t="shared" si="30"/>
        <v>6675</v>
      </c>
      <c r="CA63" s="139">
        <v>6675</v>
      </c>
      <c r="CB63" s="139">
        <v>0</v>
      </c>
      <c r="CC63" s="139">
        <v>0</v>
      </c>
      <c r="CD63" s="139">
        <v>0</v>
      </c>
      <c r="CE63" s="139">
        <v>0</v>
      </c>
      <c r="CF63" s="139">
        <v>0</v>
      </c>
      <c r="CG63" s="139">
        <v>0</v>
      </c>
      <c r="CH63" s="139">
        <f t="shared" si="31"/>
        <v>6792</v>
      </c>
      <c r="CI63" s="139">
        <f t="shared" si="61"/>
        <v>39795</v>
      </c>
      <c r="CJ63" s="139">
        <f t="shared" si="62"/>
        <v>21525</v>
      </c>
      <c r="CK63" s="139">
        <f t="shared" si="63"/>
        <v>0</v>
      </c>
      <c r="CL63" s="139">
        <f t="shared" si="64"/>
        <v>0</v>
      </c>
      <c r="CM63" s="139">
        <f t="shared" si="65"/>
        <v>21525</v>
      </c>
      <c r="CN63" s="139">
        <f t="shared" si="66"/>
        <v>0</v>
      </c>
      <c r="CO63" s="139">
        <f t="shared" si="67"/>
        <v>18270</v>
      </c>
      <c r="CP63" s="139">
        <f t="shared" si="68"/>
        <v>4361</v>
      </c>
      <c r="CQ63" s="139">
        <f t="shared" si="69"/>
        <v>159647</v>
      </c>
      <c r="CR63" s="139">
        <f t="shared" si="70"/>
        <v>0</v>
      </c>
      <c r="CS63" s="139">
        <f t="shared" si="71"/>
        <v>0</v>
      </c>
      <c r="CT63" s="139">
        <f t="shared" si="72"/>
        <v>0</v>
      </c>
      <c r="CU63" s="139">
        <f t="shared" si="57"/>
        <v>0</v>
      </c>
      <c r="CV63" s="139">
        <f t="shared" si="58"/>
        <v>0</v>
      </c>
      <c r="CW63" s="139">
        <f t="shared" si="59"/>
        <v>89204</v>
      </c>
      <c r="CX63" s="139">
        <f t="shared" si="60"/>
        <v>1870</v>
      </c>
      <c r="CY63" s="139">
        <f t="shared" si="54"/>
        <v>412</v>
      </c>
      <c r="CZ63" s="139">
        <f t="shared" si="55"/>
        <v>86922</v>
      </c>
      <c r="DA63" s="139">
        <f t="shared" si="56"/>
        <v>0</v>
      </c>
      <c r="DB63" s="139">
        <f t="shared" si="52"/>
        <v>70443</v>
      </c>
      <c r="DC63" s="139">
        <f t="shared" si="52"/>
        <v>18095</v>
      </c>
      <c r="DD63" s="139">
        <f t="shared" si="52"/>
        <v>5439</v>
      </c>
      <c r="DE63" s="139">
        <f t="shared" si="52"/>
        <v>46239</v>
      </c>
      <c r="DF63" s="139">
        <f t="shared" si="52"/>
        <v>670</v>
      </c>
      <c r="DG63" s="139">
        <f t="shared" si="52"/>
        <v>13286</v>
      </c>
      <c r="DH63" s="139">
        <f t="shared" si="52"/>
        <v>0</v>
      </c>
      <c r="DI63" s="139">
        <f t="shared" si="52"/>
        <v>0</v>
      </c>
      <c r="DJ63" s="139">
        <f t="shared" si="52"/>
        <v>199442</v>
      </c>
    </row>
    <row r="64" spans="1:114" s="123" customFormat="1" ht="12" customHeight="1">
      <c r="A64" s="124" t="s">
        <v>206</v>
      </c>
      <c r="B64" s="125" t="s">
        <v>320</v>
      </c>
      <c r="C64" s="124" t="s">
        <v>321</v>
      </c>
      <c r="D64" s="139">
        <f t="shared" si="6"/>
        <v>160367</v>
      </c>
      <c r="E64" s="139">
        <f t="shared" si="7"/>
        <v>28113</v>
      </c>
      <c r="F64" s="139">
        <v>2000</v>
      </c>
      <c r="G64" s="139">
        <v>626</v>
      </c>
      <c r="H64" s="139">
        <v>0</v>
      </c>
      <c r="I64" s="139">
        <v>25487</v>
      </c>
      <c r="J64" s="140" t="s">
        <v>199</v>
      </c>
      <c r="K64" s="139">
        <v>0</v>
      </c>
      <c r="L64" s="139">
        <v>132254</v>
      </c>
      <c r="M64" s="139">
        <f t="shared" si="8"/>
        <v>73882</v>
      </c>
      <c r="N64" s="139">
        <f t="shared" si="9"/>
        <v>35469</v>
      </c>
      <c r="O64" s="139">
        <v>300</v>
      </c>
      <c r="P64" s="139">
        <v>0</v>
      </c>
      <c r="Q64" s="139">
        <v>0</v>
      </c>
      <c r="R64" s="139">
        <v>35169</v>
      </c>
      <c r="S64" s="140" t="s">
        <v>199</v>
      </c>
      <c r="T64" s="139">
        <v>0</v>
      </c>
      <c r="U64" s="139">
        <v>38413</v>
      </c>
      <c r="V64" s="139">
        <f t="shared" si="10"/>
        <v>234249</v>
      </c>
      <c r="W64" s="139">
        <f t="shared" si="11"/>
        <v>63582</v>
      </c>
      <c r="X64" s="139">
        <f t="shared" si="12"/>
        <v>2300</v>
      </c>
      <c r="Y64" s="139">
        <f t="shared" si="13"/>
        <v>626</v>
      </c>
      <c r="Z64" s="139">
        <f t="shared" si="14"/>
        <v>0</v>
      </c>
      <c r="AA64" s="139">
        <f t="shared" si="15"/>
        <v>60656</v>
      </c>
      <c r="AB64" s="140" t="s">
        <v>199</v>
      </c>
      <c r="AC64" s="139">
        <f t="shared" si="16"/>
        <v>0</v>
      </c>
      <c r="AD64" s="139">
        <f t="shared" si="17"/>
        <v>170667</v>
      </c>
      <c r="AE64" s="139">
        <f t="shared" si="18"/>
        <v>59585</v>
      </c>
      <c r="AF64" s="139">
        <f t="shared" si="19"/>
        <v>37135</v>
      </c>
      <c r="AG64" s="139">
        <v>0</v>
      </c>
      <c r="AH64" s="139">
        <v>37135</v>
      </c>
      <c r="AI64" s="139">
        <v>0</v>
      </c>
      <c r="AJ64" s="139">
        <v>0</v>
      </c>
      <c r="AK64" s="139">
        <v>22450</v>
      </c>
      <c r="AL64" s="139">
        <v>3342</v>
      </c>
      <c r="AM64" s="139">
        <f t="shared" si="20"/>
        <v>86998</v>
      </c>
      <c r="AN64" s="139">
        <f t="shared" si="21"/>
        <v>4878</v>
      </c>
      <c r="AO64" s="139">
        <v>4878</v>
      </c>
      <c r="AP64" s="139">
        <v>0</v>
      </c>
      <c r="AQ64" s="139">
        <v>0</v>
      </c>
      <c r="AR64" s="139">
        <v>0</v>
      </c>
      <c r="AS64" s="139">
        <f t="shared" si="22"/>
        <v>30040</v>
      </c>
      <c r="AT64" s="139">
        <v>6592</v>
      </c>
      <c r="AU64" s="139">
        <v>19692</v>
      </c>
      <c r="AV64" s="139">
        <v>3756</v>
      </c>
      <c r="AW64" s="139">
        <v>0</v>
      </c>
      <c r="AX64" s="139">
        <f t="shared" si="23"/>
        <v>52080</v>
      </c>
      <c r="AY64" s="139">
        <v>10463</v>
      </c>
      <c r="AZ64" s="139">
        <v>35875</v>
      </c>
      <c r="BA64" s="139">
        <v>5742</v>
      </c>
      <c r="BB64" s="139">
        <v>0</v>
      </c>
      <c r="BC64" s="139">
        <v>10442</v>
      </c>
      <c r="BD64" s="139">
        <v>0</v>
      </c>
      <c r="BE64" s="139">
        <v>0</v>
      </c>
      <c r="BF64" s="139">
        <f t="shared" si="24"/>
        <v>146583</v>
      </c>
      <c r="BG64" s="139">
        <f t="shared" si="25"/>
        <v>30803</v>
      </c>
      <c r="BH64" s="139">
        <f t="shared" si="26"/>
        <v>28692</v>
      </c>
      <c r="BI64" s="139">
        <v>3670</v>
      </c>
      <c r="BJ64" s="139">
        <v>25022</v>
      </c>
      <c r="BK64" s="139">
        <v>0</v>
      </c>
      <c r="BL64" s="139">
        <v>0</v>
      </c>
      <c r="BM64" s="139">
        <v>2111</v>
      </c>
      <c r="BN64" s="139">
        <v>0</v>
      </c>
      <c r="BO64" s="139">
        <f t="shared" si="27"/>
        <v>43079</v>
      </c>
      <c r="BP64" s="139">
        <f t="shared" si="28"/>
        <v>5822</v>
      </c>
      <c r="BQ64" s="139">
        <v>5822</v>
      </c>
      <c r="BR64" s="139">
        <v>0</v>
      </c>
      <c r="BS64" s="139">
        <v>0</v>
      </c>
      <c r="BT64" s="139">
        <v>0</v>
      </c>
      <c r="BU64" s="139">
        <f t="shared" si="29"/>
        <v>17076</v>
      </c>
      <c r="BV64" s="139">
        <v>0</v>
      </c>
      <c r="BW64" s="139">
        <v>17076</v>
      </c>
      <c r="BX64" s="139">
        <v>0</v>
      </c>
      <c r="BY64" s="139">
        <v>0</v>
      </c>
      <c r="BZ64" s="139">
        <f t="shared" si="30"/>
        <v>20181</v>
      </c>
      <c r="CA64" s="139">
        <v>6503</v>
      </c>
      <c r="CB64" s="139">
        <v>13678</v>
      </c>
      <c r="CC64" s="139">
        <v>0</v>
      </c>
      <c r="CD64" s="139">
        <v>0</v>
      </c>
      <c r="CE64" s="139">
        <v>0</v>
      </c>
      <c r="CF64" s="139">
        <v>0</v>
      </c>
      <c r="CG64" s="139">
        <v>0</v>
      </c>
      <c r="CH64" s="139">
        <f t="shared" si="31"/>
        <v>73882</v>
      </c>
      <c r="CI64" s="139">
        <f t="shared" si="61"/>
        <v>90388</v>
      </c>
      <c r="CJ64" s="139">
        <f t="shared" si="62"/>
        <v>65827</v>
      </c>
      <c r="CK64" s="139">
        <f t="shared" si="63"/>
        <v>3670</v>
      </c>
      <c r="CL64" s="139">
        <f t="shared" si="64"/>
        <v>62157</v>
      </c>
      <c r="CM64" s="139">
        <f t="shared" si="65"/>
        <v>0</v>
      </c>
      <c r="CN64" s="139">
        <f t="shared" si="66"/>
        <v>0</v>
      </c>
      <c r="CO64" s="139">
        <f t="shared" si="67"/>
        <v>24561</v>
      </c>
      <c r="CP64" s="139">
        <f t="shared" si="68"/>
        <v>3342</v>
      </c>
      <c r="CQ64" s="139">
        <f t="shared" si="69"/>
        <v>130077</v>
      </c>
      <c r="CR64" s="139">
        <f t="shared" si="70"/>
        <v>10700</v>
      </c>
      <c r="CS64" s="139">
        <f t="shared" si="71"/>
        <v>10700</v>
      </c>
      <c r="CT64" s="139">
        <f t="shared" si="72"/>
        <v>0</v>
      </c>
      <c r="CU64" s="139">
        <f t="shared" si="57"/>
        <v>0</v>
      </c>
      <c r="CV64" s="139">
        <f t="shared" si="58"/>
        <v>0</v>
      </c>
      <c r="CW64" s="139">
        <f t="shared" si="59"/>
        <v>47116</v>
      </c>
      <c r="CX64" s="139">
        <f t="shared" si="60"/>
        <v>6592</v>
      </c>
      <c r="CY64" s="139">
        <f t="shared" si="54"/>
        <v>36768</v>
      </c>
      <c r="CZ64" s="139">
        <f t="shared" si="55"/>
        <v>3756</v>
      </c>
      <c r="DA64" s="139">
        <f t="shared" si="56"/>
        <v>0</v>
      </c>
      <c r="DB64" s="139">
        <f t="shared" si="52"/>
        <v>72261</v>
      </c>
      <c r="DC64" s="139">
        <f t="shared" si="52"/>
        <v>16966</v>
      </c>
      <c r="DD64" s="139">
        <f t="shared" si="52"/>
        <v>49553</v>
      </c>
      <c r="DE64" s="139">
        <f t="shared" si="52"/>
        <v>5742</v>
      </c>
      <c r="DF64" s="139">
        <f t="shared" si="52"/>
        <v>0</v>
      </c>
      <c r="DG64" s="139">
        <f t="shared" si="52"/>
        <v>10442</v>
      </c>
      <c r="DH64" s="139">
        <f t="shared" si="52"/>
        <v>0</v>
      </c>
      <c r="DI64" s="139">
        <f t="shared" si="52"/>
        <v>0</v>
      </c>
      <c r="DJ64" s="139">
        <f t="shared" si="52"/>
        <v>220465</v>
      </c>
    </row>
    <row r="65" spans="1:114" s="123" customFormat="1" ht="12" customHeight="1">
      <c r="A65" s="124" t="s">
        <v>206</v>
      </c>
      <c r="B65" s="125" t="s">
        <v>322</v>
      </c>
      <c r="C65" s="124" t="s">
        <v>323</v>
      </c>
      <c r="D65" s="139">
        <f t="shared" si="6"/>
        <v>194823</v>
      </c>
      <c r="E65" s="139">
        <f t="shared" si="7"/>
        <v>150823</v>
      </c>
      <c r="F65" s="139">
        <v>0</v>
      </c>
      <c r="G65" s="139">
        <v>148936</v>
      </c>
      <c r="H65" s="139">
        <v>0</v>
      </c>
      <c r="I65" s="139">
        <v>1887</v>
      </c>
      <c r="J65" s="140" t="s">
        <v>199</v>
      </c>
      <c r="K65" s="139">
        <v>0</v>
      </c>
      <c r="L65" s="139">
        <v>44000</v>
      </c>
      <c r="M65" s="139">
        <f t="shared" si="8"/>
        <v>47715</v>
      </c>
      <c r="N65" s="139">
        <f t="shared" si="9"/>
        <v>39995</v>
      </c>
      <c r="O65" s="139">
        <v>0</v>
      </c>
      <c r="P65" s="139">
        <v>37339</v>
      </c>
      <c r="Q65" s="139">
        <v>0</v>
      </c>
      <c r="R65" s="139">
        <v>2656</v>
      </c>
      <c r="S65" s="140" t="s">
        <v>199</v>
      </c>
      <c r="T65" s="139">
        <v>0</v>
      </c>
      <c r="U65" s="139">
        <v>7720</v>
      </c>
      <c r="V65" s="139">
        <f t="shared" si="10"/>
        <v>242538</v>
      </c>
      <c r="W65" s="139">
        <f t="shared" si="11"/>
        <v>190818</v>
      </c>
      <c r="X65" s="139">
        <f t="shared" si="12"/>
        <v>0</v>
      </c>
      <c r="Y65" s="139">
        <f t="shared" si="13"/>
        <v>186275</v>
      </c>
      <c r="Z65" s="139">
        <f t="shared" si="14"/>
        <v>0</v>
      </c>
      <c r="AA65" s="139">
        <f t="shared" si="15"/>
        <v>4543</v>
      </c>
      <c r="AB65" s="140" t="s">
        <v>199</v>
      </c>
      <c r="AC65" s="139">
        <f t="shared" si="16"/>
        <v>0</v>
      </c>
      <c r="AD65" s="139">
        <f t="shared" si="17"/>
        <v>51720</v>
      </c>
      <c r="AE65" s="139">
        <f t="shared" si="18"/>
        <v>3513</v>
      </c>
      <c r="AF65" s="139">
        <f t="shared" si="19"/>
        <v>3513</v>
      </c>
      <c r="AG65" s="139">
        <v>0</v>
      </c>
      <c r="AH65" s="139">
        <v>3513</v>
      </c>
      <c r="AI65" s="139">
        <v>0</v>
      </c>
      <c r="AJ65" s="139">
        <v>0</v>
      </c>
      <c r="AK65" s="139">
        <v>0</v>
      </c>
      <c r="AL65" s="139">
        <v>4168</v>
      </c>
      <c r="AM65" s="139">
        <f t="shared" si="20"/>
        <v>175749</v>
      </c>
      <c r="AN65" s="139">
        <f t="shared" si="21"/>
        <v>5398</v>
      </c>
      <c r="AO65" s="139">
        <v>5398</v>
      </c>
      <c r="AP65" s="139">
        <v>0</v>
      </c>
      <c r="AQ65" s="139">
        <v>0</v>
      </c>
      <c r="AR65" s="139">
        <v>0</v>
      </c>
      <c r="AS65" s="139">
        <f t="shared" si="22"/>
        <v>35061</v>
      </c>
      <c r="AT65" s="139">
        <v>0</v>
      </c>
      <c r="AU65" s="139">
        <v>31874</v>
      </c>
      <c r="AV65" s="139">
        <v>3187</v>
      </c>
      <c r="AW65" s="139">
        <v>0</v>
      </c>
      <c r="AX65" s="139">
        <f t="shared" si="23"/>
        <v>134156</v>
      </c>
      <c r="AY65" s="139">
        <v>25942</v>
      </c>
      <c r="AZ65" s="139">
        <v>108214</v>
      </c>
      <c r="BA65" s="139">
        <v>0</v>
      </c>
      <c r="BB65" s="139">
        <v>0</v>
      </c>
      <c r="BC65" s="139">
        <v>11393</v>
      </c>
      <c r="BD65" s="139">
        <v>1134</v>
      </c>
      <c r="BE65" s="139">
        <v>0</v>
      </c>
      <c r="BF65" s="139">
        <f t="shared" si="24"/>
        <v>179262</v>
      </c>
      <c r="BG65" s="139">
        <f t="shared" si="25"/>
        <v>497</v>
      </c>
      <c r="BH65" s="139">
        <f t="shared" si="26"/>
        <v>497</v>
      </c>
      <c r="BI65" s="139">
        <v>0</v>
      </c>
      <c r="BJ65" s="139">
        <v>0</v>
      </c>
      <c r="BK65" s="139">
        <v>497</v>
      </c>
      <c r="BL65" s="139">
        <v>0</v>
      </c>
      <c r="BM65" s="139">
        <v>0</v>
      </c>
      <c r="BN65" s="139">
        <v>0</v>
      </c>
      <c r="BO65" s="139">
        <f t="shared" si="27"/>
        <v>47218</v>
      </c>
      <c r="BP65" s="139">
        <f t="shared" si="28"/>
        <v>1349</v>
      </c>
      <c r="BQ65" s="139">
        <v>1349</v>
      </c>
      <c r="BR65" s="139">
        <v>0</v>
      </c>
      <c r="BS65" s="139">
        <v>0</v>
      </c>
      <c r="BT65" s="139">
        <v>0</v>
      </c>
      <c r="BU65" s="139">
        <f t="shared" si="29"/>
        <v>9287</v>
      </c>
      <c r="BV65" s="139">
        <v>0</v>
      </c>
      <c r="BW65" s="139">
        <v>0</v>
      </c>
      <c r="BX65" s="139">
        <v>9287</v>
      </c>
      <c r="BY65" s="139">
        <v>0</v>
      </c>
      <c r="BZ65" s="139">
        <f t="shared" si="30"/>
        <v>35455</v>
      </c>
      <c r="CA65" s="139">
        <v>15376</v>
      </c>
      <c r="CB65" s="139">
        <v>0</v>
      </c>
      <c r="CC65" s="139">
        <v>20079</v>
      </c>
      <c r="CD65" s="139">
        <v>0</v>
      </c>
      <c r="CE65" s="139">
        <v>0</v>
      </c>
      <c r="CF65" s="139">
        <v>1127</v>
      </c>
      <c r="CG65" s="139">
        <v>0</v>
      </c>
      <c r="CH65" s="139">
        <f t="shared" si="31"/>
        <v>47715</v>
      </c>
      <c r="CI65" s="139">
        <f t="shared" si="61"/>
        <v>4010</v>
      </c>
      <c r="CJ65" s="139">
        <f t="shared" si="62"/>
        <v>4010</v>
      </c>
      <c r="CK65" s="139">
        <f t="shared" si="63"/>
        <v>0</v>
      </c>
      <c r="CL65" s="139">
        <f t="shared" si="64"/>
        <v>3513</v>
      </c>
      <c r="CM65" s="139">
        <f t="shared" si="65"/>
        <v>497</v>
      </c>
      <c r="CN65" s="139">
        <f t="shared" si="66"/>
        <v>0</v>
      </c>
      <c r="CO65" s="139">
        <f t="shared" si="67"/>
        <v>0</v>
      </c>
      <c r="CP65" s="139">
        <f t="shared" si="68"/>
        <v>4168</v>
      </c>
      <c r="CQ65" s="139">
        <f t="shared" si="69"/>
        <v>222967</v>
      </c>
      <c r="CR65" s="139">
        <f t="shared" si="70"/>
        <v>6747</v>
      </c>
      <c r="CS65" s="139">
        <f t="shared" si="71"/>
        <v>6747</v>
      </c>
      <c r="CT65" s="139">
        <f t="shared" si="72"/>
        <v>0</v>
      </c>
      <c r="CU65" s="139">
        <f t="shared" si="57"/>
        <v>0</v>
      </c>
      <c r="CV65" s="139">
        <f t="shared" si="58"/>
        <v>0</v>
      </c>
      <c r="CW65" s="139">
        <f t="shared" si="59"/>
        <v>44348</v>
      </c>
      <c r="CX65" s="139">
        <f t="shared" si="60"/>
        <v>0</v>
      </c>
      <c r="CY65" s="139">
        <f t="shared" si="54"/>
        <v>31874</v>
      </c>
      <c r="CZ65" s="139">
        <f t="shared" si="55"/>
        <v>12474</v>
      </c>
      <c r="DA65" s="139">
        <f t="shared" si="56"/>
        <v>0</v>
      </c>
      <c r="DB65" s="139">
        <f t="shared" si="52"/>
        <v>169611</v>
      </c>
      <c r="DC65" s="139">
        <f t="shared" si="52"/>
        <v>41318</v>
      </c>
      <c r="DD65" s="139">
        <f t="shared" si="52"/>
        <v>108214</v>
      </c>
      <c r="DE65" s="139">
        <f t="shared" si="52"/>
        <v>20079</v>
      </c>
      <c r="DF65" s="139">
        <f t="shared" si="52"/>
        <v>0</v>
      </c>
      <c r="DG65" s="139">
        <f t="shared" si="52"/>
        <v>11393</v>
      </c>
      <c r="DH65" s="139">
        <f t="shared" si="52"/>
        <v>2261</v>
      </c>
      <c r="DI65" s="139">
        <f t="shared" si="52"/>
        <v>0</v>
      </c>
      <c r="DJ65" s="139">
        <f t="shared" si="52"/>
        <v>226977</v>
      </c>
    </row>
    <row r="66" spans="1:114" s="123" customFormat="1" ht="12" customHeight="1">
      <c r="A66" s="124" t="s">
        <v>206</v>
      </c>
      <c r="B66" s="125" t="s">
        <v>324</v>
      </c>
      <c r="C66" s="124" t="s">
        <v>325</v>
      </c>
      <c r="D66" s="139">
        <f t="shared" si="6"/>
        <v>46293</v>
      </c>
      <c r="E66" s="139">
        <f t="shared" si="7"/>
        <v>315</v>
      </c>
      <c r="F66" s="139">
        <v>0</v>
      </c>
      <c r="G66" s="139">
        <v>203</v>
      </c>
      <c r="H66" s="139">
        <v>0</v>
      </c>
      <c r="I66" s="139">
        <v>0</v>
      </c>
      <c r="J66" s="140" t="s">
        <v>199</v>
      </c>
      <c r="K66" s="139">
        <v>112</v>
      </c>
      <c r="L66" s="139">
        <v>45978</v>
      </c>
      <c r="M66" s="139">
        <f t="shared" si="8"/>
        <v>7303</v>
      </c>
      <c r="N66" s="139">
        <f t="shared" si="9"/>
        <v>675</v>
      </c>
      <c r="O66" s="139">
        <v>600</v>
      </c>
      <c r="P66" s="139">
        <v>75</v>
      </c>
      <c r="Q66" s="139">
        <v>0</v>
      </c>
      <c r="R66" s="139">
        <v>0</v>
      </c>
      <c r="S66" s="140" t="s">
        <v>199</v>
      </c>
      <c r="T66" s="139">
        <v>0</v>
      </c>
      <c r="U66" s="139">
        <v>6628</v>
      </c>
      <c r="V66" s="139">
        <f t="shared" si="10"/>
        <v>53596</v>
      </c>
      <c r="W66" s="139">
        <f t="shared" si="11"/>
        <v>990</v>
      </c>
      <c r="X66" s="139">
        <f t="shared" si="12"/>
        <v>600</v>
      </c>
      <c r="Y66" s="139">
        <f t="shared" si="13"/>
        <v>278</v>
      </c>
      <c r="Z66" s="139">
        <f t="shared" si="14"/>
        <v>0</v>
      </c>
      <c r="AA66" s="139">
        <f t="shared" si="15"/>
        <v>0</v>
      </c>
      <c r="AB66" s="140" t="s">
        <v>199</v>
      </c>
      <c r="AC66" s="139">
        <f t="shared" si="16"/>
        <v>112</v>
      </c>
      <c r="AD66" s="139">
        <f t="shared" si="17"/>
        <v>52606</v>
      </c>
      <c r="AE66" s="139">
        <f t="shared" si="18"/>
        <v>14280</v>
      </c>
      <c r="AF66" s="139">
        <f t="shared" si="19"/>
        <v>14280</v>
      </c>
      <c r="AG66" s="139">
        <v>0</v>
      </c>
      <c r="AH66" s="139">
        <v>14280</v>
      </c>
      <c r="AI66" s="139">
        <v>0</v>
      </c>
      <c r="AJ66" s="139">
        <v>0</v>
      </c>
      <c r="AK66" s="139">
        <v>0</v>
      </c>
      <c r="AL66" s="139">
        <v>1748</v>
      </c>
      <c r="AM66" s="139">
        <f t="shared" si="20"/>
        <v>21831</v>
      </c>
      <c r="AN66" s="139">
        <f t="shared" si="21"/>
        <v>0</v>
      </c>
      <c r="AO66" s="139">
        <v>0</v>
      </c>
      <c r="AP66" s="139">
        <v>0</v>
      </c>
      <c r="AQ66" s="139">
        <v>0</v>
      </c>
      <c r="AR66" s="139">
        <v>0</v>
      </c>
      <c r="AS66" s="139">
        <f t="shared" si="22"/>
        <v>5927</v>
      </c>
      <c r="AT66" s="139">
        <v>1606</v>
      </c>
      <c r="AU66" s="139">
        <v>4321</v>
      </c>
      <c r="AV66" s="139">
        <v>0</v>
      </c>
      <c r="AW66" s="139">
        <v>0</v>
      </c>
      <c r="AX66" s="139">
        <f t="shared" si="23"/>
        <v>15904</v>
      </c>
      <c r="AY66" s="139">
        <v>1510</v>
      </c>
      <c r="AZ66" s="139">
        <v>4688</v>
      </c>
      <c r="BA66" s="139">
        <v>506</v>
      </c>
      <c r="BB66" s="139">
        <v>9200</v>
      </c>
      <c r="BC66" s="139">
        <v>3011</v>
      </c>
      <c r="BD66" s="139">
        <v>0</v>
      </c>
      <c r="BE66" s="139">
        <v>5423</v>
      </c>
      <c r="BF66" s="139">
        <f t="shared" si="24"/>
        <v>41534</v>
      </c>
      <c r="BG66" s="139">
        <f t="shared" si="25"/>
        <v>0</v>
      </c>
      <c r="BH66" s="139">
        <f t="shared" si="26"/>
        <v>0</v>
      </c>
      <c r="BI66" s="139">
        <v>0</v>
      </c>
      <c r="BJ66" s="139">
        <v>0</v>
      </c>
      <c r="BK66" s="139">
        <v>0</v>
      </c>
      <c r="BL66" s="139">
        <v>0</v>
      </c>
      <c r="BM66" s="139">
        <v>0</v>
      </c>
      <c r="BN66" s="139">
        <v>0</v>
      </c>
      <c r="BO66" s="139">
        <f t="shared" si="27"/>
        <v>2261</v>
      </c>
      <c r="BP66" s="139">
        <f t="shared" si="28"/>
        <v>0</v>
      </c>
      <c r="BQ66" s="139">
        <v>0</v>
      </c>
      <c r="BR66" s="139">
        <v>0</v>
      </c>
      <c r="BS66" s="139">
        <v>0</v>
      </c>
      <c r="BT66" s="139">
        <v>0</v>
      </c>
      <c r="BU66" s="139">
        <f t="shared" si="29"/>
        <v>0</v>
      </c>
      <c r="BV66" s="139">
        <v>0</v>
      </c>
      <c r="BW66" s="139">
        <v>0</v>
      </c>
      <c r="BX66" s="139">
        <v>0</v>
      </c>
      <c r="BY66" s="139">
        <v>0</v>
      </c>
      <c r="BZ66" s="139">
        <f t="shared" si="30"/>
        <v>2261</v>
      </c>
      <c r="CA66" s="139">
        <v>2261</v>
      </c>
      <c r="CB66" s="139">
        <v>0</v>
      </c>
      <c r="CC66" s="139">
        <v>0</v>
      </c>
      <c r="CD66" s="139">
        <v>0</v>
      </c>
      <c r="CE66" s="139">
        <v>0</v>
      </c>
      <c r="CF66" s="139">
        <v>0</v>
      </c>
      <c r="CG66" s="139">
        <v>5042</v>
      </c>
      <c r="CH66" s="139">
        <f t="shared" si="31"/>
        <v>7303</v>
      </c>
      <c r="CI66" s="139">
        <f t="shared" si="61"/>
        <v>14280</v>
      </c>
      <c r="CJ66" s="139">
        <f t="shared" si="62"/>
        <v>14280</v>
      </c>
      <c r="CK66" s="139">
        <f t="shared" si="63"/>
        <v>0</v>
      </c>
      <c r="CL66" s="139">
        <f t="shared" si="64"/>
        <v>14280</v>
      </c>
      <c r="CM66" s="139">
        <f t="shared" si="65"/>
        <v>0</v>
      </c>
      <c r="CN66" s="139">
        <f t="shared" si="66"/>
        <v>0</v>
      </c>
      <c r="CO66" s="139">
        <f t="shared" si="67"/>
        <v>0</v>
      </c>
      <c r="CP66" s="139">
        <f t="shared" si="68"/>
        <v>1748</v>
      </c>
      <c r="CQ66" s="139">
        <f t="shared" si="69"/>
        <v>24092</v>
      </c>
      <c r="CR66" s="139">
        <f t="shared" si="70"/>
        <v>0</v>
      </c>
      <c r="CS66" s="139">
        <f t="shared" si="71"/>
        <v>0</v>
      </c>
      <c r="CT66" s="139">
        <f t="shared" si="72"/>
        <v>0</v>
      </c>
      <c r="CU66" s="139">
        <f t="shared" si="57"/>
        <v>0</v>
      </c>
      <c r="CV66" s="139">
        <f t="shared" si="58"/>
        <v>0</v>
      </c>
      <c r="CW66" s="139">
        <f t="shared" si="59"/>
        <v>5927</v>
      </c>
      <c r="CX66" s="139">
        <f t="shared" si="60"/>
        <v>1606</v>
      </c>
      <c r="CY66" s="139">
        <f t="shared" si="54"/>
        <v>4321</v>
      </c>
      <c r="CZ66" s="139">
        <f t="shared" si="55"/>
        <v>0</v>
      </c>
      <c r="DA66" s="139">
        <f t="shared" si="56"/>
        <v>0</v>
      </c>
      <c r="DB66" s="139">
        <f t="shared" si="52"/>
        <v>18165</v>
      </c>
      <c r="DC66" s="139">
        <f t="shared" si="52"/>
        <v>3771</v>
      </c>
      <c r="DD66" s="139">
        <f t="shared" si="52"/>
        <v>4688</v>
      </c>
      <c r="DE66" s="139">
        <f t="shared" si="52"/>
        <v>506</v>
      </c>
      <c r="DF66" s="139">
        <f t="shared" si="52"/>
        <v>9200</v>
      </c>
      <c r="DG66" s="139">
        <f t="shared" si="52"/>
        <v>3011</v>
      </c>
      <c r="DH66" s="139">
        <f t="shared" si="52"/>
        <v>0</v>
      </c>
      <c r="DI66" s="139">
        <f t="shared" si="52"/>
        <v>10465</v>
      </c>
      <c r="DJ66" s="139">
        <f t="shared" si="52"/>
        <v>48837</v>
      </c>
    </row>
    <row r="67" spans="1:114" s="123" customFormat="1" ht="12" customHeight="1">
      <c r="A67" s="124" t="s">
        <v>206</v>
      </c>
      <c r="B67" s="125" t="s">
        <v>326</v>
      </c>
      <c r="C67" s="124" t="s">
        <v>327</v>
      </c>
      <c r="D67" s="139">
        <f t="shared" si="6"/>
        <v>251604</v>
      </c>
      <c r="E67" s="139">
        <f t="shared" si="7"/>
        <v>221500</v>
      </c>
      <c r="F67" s="139">
        <v>0</v>
      </c>
      <c r="G67" s="139">
        <v>216888</v>
      </c>
      <c r="H67" s="139">
        <v>0</v>
      </c>
      <c r="I67" s="139">
        <v>2433</v>
      </c>
      <c r="J67" s="140" t="s">
        <v>199</v>
      </c>
      <c r="K67" s="139">
        <v>2179</v>
      </c>
      <c r="L67" s="139">
        <v>30104</v>
      </c>
      <c r="M67" s="139">
        <f t="shared" si="8"/>
        <v>110625</v>
      </c>
      <c r="N67" s="139">
        <f t="shared" si="9"/>
        <v>95488</v>
      </c>
      <c r="O67" s="139">
        <v>0</v>
      </c>
      <c r="P67" s="139">
        <v>88600</v>
      </c>
      <c r="Q67" s="139">
        <v>0</v>
      </c>
      <c r="R67" s="139">
        <v>6888</v>
      </c>
      <c r="S67" s="140" t="s">
        <v>199</v>
      </c>
      <c r="T67" s="139">
        <v>0</v>
      </c>
      <c r="U67" s="139">
        <v>15137</v>
      </c>
      <c r="V67" s="139">
        <f t="shared" si="10"/>
        <v>362229</v>
      </c>
      <c r="W67" s="139">
        <f t="shared" si="11"/>
        <v>316988</v>
      </c>
      <c r="X67" s="139">
        <f t="shared" si="12"/>
        <v>0</v>
      </c>
      <c r="Y67" s="139">
        <f t="shared" si="13"/>
        <v>305488</v>
      </c>
      <c r="Z67" s="139">
        <f t="shared" si="14"/>
        <v>0</v>
      </c>
      <c r="AA67" s="139">
        <f t="shared" si="15"/>
        <v>9321</v>
      </c>
      <c r="AB67" s="140" t="s">
        <v>199</v>
      </c>
      <c r="AC67" s="139">
        <f t="shared" si="16"/>
        <v>2179</v>
      </c>
      <c r="AD67" s="139">
        <f t="shared" si="17"/>
        <v>45241</v>
      </c>
      <c r="AE67" s="139">
        <f t="shared" si="18"/>
        <v>56729</v>
      </c>
      <c r="AF67" s="139">
        <f t="shared" si="19"/>
        <v>41714</v>
      </c>
      <c r="AG67" s="139">
        <v>0</v>
      </c>
      <c r="AH67" s="139">
        <v>41714</v>
      </c>
      <c r="AI67" s="139">
        <v>0</v>
      </c>
      <c r="AJ67" s="139">
        <v>0</v>
      </c>
      <c r="AK67" s="139">
        <v>15015</v>
      </c>
      <c r="AL67" s="139">
        <v>9677</v>
      </c>
      <c r="AM67" s="139">
        <f t="shared" si="20"/>
        <v>112174</v>
      </c>
      <c r="AN67" s="139">
        <f t="shared" si="21"/>
        <v>19002</v>
      </c>
      <c r="AO67" s="139">
        <v>14706</v>
      </c>
      <c r="AP67" s="139">
        <v>0</v>
      </c>
      <c r="AQ67" s="139">
        <v>0</v>
      </c>
      <c r="AR67" s="139">
        <v>4296</v>
      </c>
      <c r="AS67" s="139">
        <f t="shared" si="22"/>
        <v>30414</v>
      </c>
      <c r="AT67" s="139">
        <v>0</v>
      </c>
      <c r="AU67" s="139">
        <v>30414</v>
      </c>
      <c r="AV67" s="139">
        <v>0</v>
      </c>
      <c r="AW67" s="139">
        <v>23004</v>
      </c>
      <c r="AX67" s="139">
        <f t="shared" si="23"/>
        <v>39754</v>
      </c>
      <c r="AY67" s="139">
        <v>4516</v>
      </c>
      <c r="AZ67" s="139">
        <v>35238</v>
      </c>
      <c r="BA67" s="139">
        <v>0</v>
      </c>
      <c r="BB67" s="139">
        <v>0</v>
      </c>
      <c r="BC67" s="139">
        <v>31827</v>
      </c>
      <c r="BD67" s="139">
        <v>0</v>
      </c>
      <c r="BE67" s="139">
        <v>41197</v>
      </c>
      <c r="BF67" s="139">
        <f t="shared" si="24"/>
        <v>210100</v>
      </c>
      <c r="BG67" s="139">
        <f t="shared" si="25"/>
        <v>1835</v>
      </c>
      <c r="BH67" s="139">
        <f t="shared" si="26"/>
        <v>1835</v>
      </c>
      <c r="BI67" s="139">
        <v>0</v>
      </c>
      <c r="BJ67" s="139">
        <v>1835</v>
      </c>
      <c r="BK67" s="139">
        <v>0</v>
      </c>
      <c r="BL67" s="139">
        <v>0</v>
      </c>
      <c r="BM67" s="139">
        <v>0</v>
      </c>
      <c r="BN67" s="139">
        <v>0</v>
      </c>
      <c r="BO67" s="139">
        <f t="shared" si="27"/>
        <v>107097</v>
      </c>
      <c r="BP67" s="139">
        <f t="shared" si="28"/>
        <v>5012</v>
      </c>
      <c r="BQ67" s="139">
        <v>5012</v>
      </c>
      <c r="BR67" s="139">
        <v>0</v>
      </c>
      <c r="BS67" s="139">
        <v>0</v>
      </c>
      <c r="BT67" s="139">
        <v>0</v>
      </c>
      <c r="BU67" s="139">
        <f t="shared" si="29"/>
        <v>12541</v>
      </c>
      <c r="BV67" s="139">
        <v>0</v>
      </c>
      <c r="BW67" s="139">
        <v>12541</v>
      </c>
      <c r="BX67" s="139">
        <v>0</v>
      </c>
      <c r="BY67" s="139">
        <v>0</v>
      </c>
      <c r="BZ67" s="139">
        <f t="shared" si="30"/>
        <v>89544</v>
      </c>
      <c r="CA67" s="139">
        <v>57118</v>
      </c>
      <c r="CB67" s="139">
        <v>32426</v>
      </c>
      <c r="CC67" s="139">
        <v>0</v>
      </c>
      <c r="CD67" s="139">
        <v>0</v>
      </c>
      <c r="CE67" s="139">
        <v>0</v>
      </c>
      <c r="CF67" s="139">
        <v>0</v>
      </c>
      <c r="CG67" s="139">
        <v>1693</v>
      </c>
      <c r="CH67" s="139">
        <f t="shared" si="31"/>
        <v>110625</v>
      </c>
      <c r="CI67" s="139">
        <f t="shared" si="61"/>
        <v>58564</v>
      </c>
      <c r="CJ67" s="139">
        <f t="shared" si="62"/>
        <v>43549</v>
      </c>
      <c r="CK67" s="139">
        <f t="shared" si="63"/>
        <v>0</v>
      </c>
      <c r="CL67" s="139">
        <f t="shared" si="64"/>
        <v>43549</v>
      </c>
      <c r="CM67" s="139">
        <f t="shared" si="65"/>
        <v>0</v>
      </c>
      <c r="CN67" s="139">
        <f t="shared" si="66"/>
        <v>0</v>
      </c>
      <c r="CO67" s="139">
        <f t="shared" si="67"/>
        <v>15015</v>
      </c>
      <c r="CP67" s="139">
        <f t="shared" si="68"/>
        <v>9677</v>
      </c>
      <c r="CQ67" s="139">
        <f t="shared" si="69"/>
        <v>219271</v>
      </c>
      <c r="CR67" s="139">
        <f t="shared" si="70"/>
        <v>24014</v>
      </c>
      <c r="CS67" s="139">
        <f t="shared" si="71"/>
        <v>19718</v>
      </c>
      <c r="CT67" s="139">
        <f t="shared" si="72"/>
        <v>0</v>
      </c>
      <c r="CU67" s="139">
        <f t="shared" si="57"/>
        <v>0</v>
      </c>
      <c r="CV67" s="139">
        <f t="shared" si="58"/>
        <v>4296</v>
      </c>
      <c r="CW67" s="139">
        <f t="shared" si="59"/>
        <v>42955</v>
      </c>
      <c r="CX67" s="139">
        <f t="shared" si="60"/>
        <v>0</v>
      </c>
      <c r="CY67" s="139">
        <f t="shared" si="54"/>
        <v>42955</v>
      </c>
      <c r="CZ67" s="139">
        <f t="shared" si="55"/>
        <v>0</v>
      </c>
      <c r="DA67" s="139">
        <f t="shared" si="56"/>
        <v>23004</v>
      </c>
      <c r="DB67" s="139">
        <f t="shared" si="52"/>
        <v>129298</v>
      </c>
      <c r="DC67" s="139">
        <f t="shared" si="52"/>
        <v>61634</v>
      </c>
      <c r="DD67" s="139">
        <f t="shared" si="52"/>
        <v>67664</v>
      </c>
      <c r="DE67" s="139">
        <f t="shared" si="52"/>
        <v>0</v>
      </c>
      <c r="DF67" s="139">
        <f t="shared" si="52"/>
        <v>0</v>
      </c>
      <c r="DG67" s="139">
        <f t="shared" si="52"/>
        <v>31827</v>
      </c>
      <c r="DH67" s="139">
        <f t="shared" si="52"/>
        <v>0</v>
      </c>
      <c r="DI67" s="139">
        <f t="shared" si="52"/>
        <v>42890</v>
      </c>
      <c r="DJ67" s="139">
        <f t="shared" si="52"/>
        <v>320725</v>
      </c>
    </row>
    <row r="68" spans="1:114" s="123" customFormat="1" ht="12" customHeight="1">
      <c r="A68" s="124" t="s">
        <v>206</v>
      </c>
      <c r="B68" s="125" t="s">
        <v>328</v>
      </c>
      <c r="C68" s="124" t="s">
        <v>329</v>
      </c>
      <c r="D68" s="139">
        <f t="shared" si="6"/>
        <v>18403</v>
      </c>
      <c r="E68" s="139">
        <f t="shared" si="7"/>
        <v>14717</v>
      </c>
      <c r="F68" s="139">
        <v>0</v>
      </c>
      <c r="G68" s="139">
        <v>14701</v>
      </c>
      <c r="H68" s="139">
        <v>0</v>
      </c>
      <c r="I68" s="139">
        <v>16</v>
      </c>
      <c r="J68" s="140" t="s">
        <v>199</v>
      </c>
      <c r="K68" s="139">
        <v>0</v>
      </c>
      <c r="L68" s="139">
        <v>3686</v>
      </c>
      <c r="M68" s="139">
        <f t="shared" si="8"/>
        <v>13495</v>
      </c>
      <c r="N68" s="139">
        <f t="shared" si="9"/>
        <v>13495</v>
      </c>
      <c r="O68" s="139">
        <v>0</v>
      </c>
      <c r="P68" s="139">
        <v>0</v>
      </c>
      <c r="Q68" s="139">
        <v>0</v>
      </c>
      <c r="R68" s="139">
        <v>5809</v>
      </c>
      <c r="S68" s="140" t="s">
        <v>199</v>
      </c>
      <c r="T68" s="139">
        <v>7686</v>
      </c>
      <c r="U68" s="139">
        <v>0</v>
      </c>
      <c r="V68" s="139">
        <f t="shared" si="10"/>
        <v>31898</v>
      </c>
      <c r="W68" s="139">
        <f t="shared" si="11"/>
        <v>28212</v>
      </c>
      <c r="X68" s="139">
        <f t="shared" si="12"/>
        <v>0</v>
      </c>
      <c r="Y68" s="139">
        <f t="shared" si="13"/>
        <v>14701</v>
      </c>
      <c r="Z68" s="139">
        <f t="shared" si="14"/>
        <v>0</v>
      </c>
      <c r="AA68" s="139">
        <f t="shared" si="15"/>
        <v>5825</v>
      </c>
      <c r="AB68" s="140" t="s">
        <v>199</v>
      </c>
      <c r="AC68" s="139">
        <f t="shared" si="16"/>
        <v>7686</v>
      </c>
      <c r="AD68" s="139">
        <f t="shared" si="17"/>
        <v>3686</v>
      </c>
      <c r="AE68" s="139">
        <f t="shared" si="18"/>
        <v>0</v>
      </c>
      <c r="AF68" s="139">
        <f t="shared" si="19"/>
        <v>0</v>
      </c>
      <c r="AG68" s="139">
        <v>0</v>
      </c>
      <c r="AH68" s="139">
        <v>0</v>
      </c>
      <c r="AI68" s="139">
        <v>0</v>
      </c>
      <c r="AJ68" s="139">
        <v>0</v>
      </c>
      <c r="AK68" s="139">
        <v>0</v>
      </c>
      <c r="AL68" s="139">
        <v>1598</v>
      </c>
      <c r="AM68" s="139">
        <f t="shared" si="20"/>
        <v>14825</v>
      </c>
      <c r="AN68" s="139">
        <f t="shared" si="21"/>
        <v>3125</v>
      </c>
      <c r="AO68" s="139">
        <v>0</v>
      </c>
      <c r="AP68" s="139">
        <v>3125</v>
      </c>
      <c r="AQ68" s="139">
        <v>0</v>
      </c>
      <c r="AR68" s="139">
        <v>0</v>
      </c>
      <c r="AS68" s="139">
        <f t="shared" si="22"/>
        <v>5334</v>
      </c>
      <c r="AT68" s="139">
        <v>5334</v>
      </c>
      <c r="AU68" s="139">
        <v>0</v>
      </c>
      <c r="AV68" s="139">
        <v>0</v>
      </c>
      <c r="AW68" s="139">
        <v>0</v>
      </c>
      <c r="AX68" s="139">
        <f t="shared" si="23"/>
        <v>6366</v>
      </c>
      <c r="AY68" s="139">
        <v>0</v>
      </c>
      <c r="AZ68" s="139">
        <v>0</v>
      </c>
      <c r="BA68" s="139">
        <v>0</v>
      </c>
      <c r="BB68" s="139">
        <v>6366</v>
      </c>
      <c r="BC68" s="139">
        <v>1980</v>
      </c>
      <c r="BD68" s="139">
        <v>0</v>
      </c>
      <c r="BE68" s="139">
        <v>0</v>
      </c>
      <c r="BF68" s="139">
        <f t="shared" si="24"/>
        <v>14825</v>
      </c>
      <c r="BG68" s="139">
        <f t="shared" si="25"/>
        <v>0</v>
      </c>
      <c r="BH68" s="139">
        <f t="shared" si="26"/>
        <v>0</v>
      </c>
      <c r="BI68" s="139">
        <v>0</v>
      </c>
      <c r="BJ68" s="139">
        <v>0</v>
      </c>
      <c r="BK68" s="139">
        <v>0</v>
      </c>
      <c r="BL68" s="139">
        <v>0</v>
      </c>
      <c r="BM68" s="139">
        <v>0</v>
      </c>
      <c r="BN68" s="139">
        <v>0</v>
      </c>
      <c r="BO68" s="139">
        <f t="shared" si="27"/>
        <v>7376</v>
      </c>
      <c r="BP68" s="139">
        <f t="shared" si="28"/>
        <v>0</v>
      </c>
      <c r="BQ68" s="139">
        <v>0</v>
      </c>
      <c r="BR68" s="139">
        <v>0</v>
      </c>
      <c r="BS68" s="139">
        <v>0</v>
      </c>
      <c r="BT68" s="139">
        <v>0</v>
      </c>
      <c r="BU68" s="139">
        <f t="shared" si="29"/>
        <v>2241</v>
      </c>
      <c r="BV68" s="139">
        <v>0</v>
      </c>
      <c r="BW68" s="139">
        <v>0</v>
      </c>
      <c r="BX68" s="139">
        <v>2241</v>
      </c>
      <c r="BY68" s="139">
        <v>0</v>
      </c>
      <c r="BZ68" s="139">
        <f t="shared" si="30"/>
        <v>5135</v>
      </c>
      <c r="CA68" s="139">
        <v>0</v>
      </c>
      <c r="CB68" s="139">
        <v>0</v>
      </c>
      <c r="CC68" s="139">
        <v>0</v>
      </c>
      <c r="CD68" s="139">
        <v>5135</v>
      </c>
      <c r="CE68" s="139">
        <v>0</v>
      </c>
      <c r="CF68" s="139">
        <v>0</v>
      </c>
      <c r="CG68" s="139">
        <v>6119</v>
      </c>
      <c r="CH68" s="139">
        <f t="shared" si="31"/>
        <v>13495</v>
      </c>
      <c r="CI68" s="139">
        <f t="shared" si="61"/>
        <v>0</v>
      </c>
      <c r="CJ68" s="139">
        <f t="shared" si="62"/>
        <v>0</v>
      </c>
      <c r="CK68" s="139">
        <f t="shared" si="63"/>
        <v>0</v>
      </c>
      <c r="CL68" s="139">
        <f t="shared" si="64"/>
        <v>0</v>
      </c>
      <c r="CM68" s="139">
        <f t="shared" si="65"/>
        <v>0</v>
      </c>
      <c r="CN68" s="139">
        <f t="shared" si="66"/>
        <v>0</v>
      </c>
      <c r="CO68" s="139">
        <f t="shared" si="67"/>
        <v>0</v>
      </c>
      <c r="CP68" s="139">
        <f t="shared" si="68"/>
        <v>1598</v>
      </c>
      <c r="CQ68" s="139">
        <f t="shared" si="69"/>
        <v>22201</v>
      </c>
      <c r="CR68" s="139">
        <f t="shared" si="70"/>
        <v>3125</v>
      </c>
      <c r="CS68" s="139">
        <f t="shared" si="71"/>
        <v>0</v>
      </c>
      <c r="CT68" s="139">
        <f t="shared" si="72"/>
        <v>3125</v>
      </c>
      <c r="CU68" s="139">
        <f t="shared" si="57"/>
        <v>0</v>
      </c>
      <c r="CV68" s="139">
        <f t="shared" si="58"/>
        <v>0</v>
      </c>
      <c r="CW68" s="139">
        <f t="shared" si="59"/>
        <v>7575</v>
      </c>
      <c r="CX68" s="139">
        <f t="shared" si="60"/>
        <v>5334</v>
      </c>
      <c r="CY68" s="139">
        <f t="shared" si="54"/>
        <v>0</v>
      </c>
      <c r="CZ68" s="139">
        <f t="shared" si="55"/>
        <v>2241</v>
      </c>
      <c r="DA68" s="139">
        <f t="shared" si="56"/>
        <v>0</v>
      </c>
      <c r="DB68" s="139">
        <f t="shared" si="52"/>
        <v>11501</v>
      </c>
      <c r="DC68" s="139">
        <f t="shared" si="52"/>
        <v>0</v>
      </c>
      <c r="DD68" s="139">
        <f t="shared" si="52"/>
        <v>0</v>
      </c>
      <c r="DE68" s="139">
        <f t="shared" si="52"/>
        <v>0</v>
      </c>
      <c r="DF68" s="139">
        <f t="shared" si="52"/>
        <v>11501</v>
      </c>
      <c r="DG68" s="139">
        <f t="shared" si="52"/>
        <v>1980</v>
      </c>
      <c r="DH68" s="139">
        <f t="shared" si="52"/>
        <v>0</v>
      </c>
      <c r="DI68" s="139">
        <f t="shared" si="52"/>
        <v>6119</v>
      </c>
      <c r="DJ68" s="139">
        <f t="shared" si="52"/>
        <v>28320</v>
      </c>
    </row>
    <row r="69" spans="1:114" s="123" customFormat="1" ht="12" customHeight="1">
      <c r="A69" s="124" t="s">
        <v>206</v>
      </c>
      <c r="B69" s="125" t="s">
        <v>330</v>
      </c>
      <c r="C69" s="124" t="s">
        <v>331</v>
      </c>
      <c r="D69" s="139">
        <f t="shared" si="6"/>
        <v>190856</v>
      </c>
      <c r="E69" s="139">
        <f t="shared" si="7"/>
        <v>9190</v>
      </c>
      <c r="F69" s="139">
        <v>0</v>
      </c>
      <c r="G69" s="139">
        <v>0</v>
      </c>
      <c r="H69" s="139">
        <v>0</v>
      </c>
      <c r="I69" s="139">
        <v>2739</v>
      </c>
      <c r="J69" s="140" t="s">
        <v>199</v>
      </c>
      <c r="K69" s="139">
        <v>6451</v>
      </c>
      <c r="L69" s="139">
        <v>181666</v>
      </c>
      <c r="M69" s="139">
        <f t="shared" si="8"/>
        <v>273972</v>
      </c>
      <c r="N69" s="139">
        <f t="shared" si="9"/>
        <v>90827</v>
      </c>
      <c r="O69" s="139">
        <v>26601</v>
      </c>
      <c r="P69" s="139">
        <v>0</v>
      </c>
      <c r="Q69" s="139">
        <v>23900</v>
      </c>
      <c r="R69" s="139">
        <v>40326</v>
      </c>
      <c r="S69" s="140" t="s">
        <v>199</v>
      </c>
      <c r="T69" s="139">
        <v>0</v>
      </c>
      <c r="U69" s="139">
        <v>183145</v>
      </c>
      <c r="V69" s="139">
        <f t="shared" si="10"/>
        <v>464828</v>
      </c>
      <c r="W69" s="139">
        <f t="shared" si="11"/>
        <v>100017</v>
      </c>
      <c r="X69" s="139">
        <f t="shared" si="12"/>
        <v>26601</v>
      </c>
      <c r="Y69" s="139">
        <f t="shared" si="13"/>
        <v>0</v>
      </c>
      <c r="Z69" s="139">
        <f t="shared" si="14"/>
        <v>23900</v>
      </c>
      <c r="AA69" s="139">
        <f t="shared" si="15"/>
        <v>43065</v>
      </c>
      <c r="AB69" s="140" t="s">
        <v>199</v>
      </c>
      <c r="AC69" s="139">
        <f t="shared" si="16"/>
        <v>6451</v>
      </c>
      <c r="AD69" s="139">
        <f t="shared" si="17"/>
        <v>364811</v>
      </c>
      <c r="AE69" s="139">
        <f t="shared" si="18"/>
        <v>0</v>
      </c>
      <c r="AF69" s="139">
        <f t="shared" si="19"/>
        <v>0</v>
      </c>
      <c r="AG69" s="139">
        <v>0</v>
      </c>
      <c r="AH69" s="139">
        <v>0</v>
      </c>
      <c r="AI69" s="139">
        <v>0</v>
      </c>
      <c r="AJ69" s="139">
        <v>0</v>
      </c>
      <c r="AK69" s="139">
        <v>0</v>
      </c>
      <c r="AL69" s="139">
        <v>0</v>
      </c>
      <c r="AM69" s="139">
        <f t="shared" si="20"/>
        <v>190856</v>
      </c>
      <c r="AN69" s="139">
        <f t="shared" si="21"/>
        <v>16687</v>
      </c>
      <c r="AO69" s="139">
        <v>16687</v>
      </c>
      <c r="AP69" s="139">
        <v>0</v>
      </c>
      <c r="AQ69" s="139">
        <v>0</v>
      </c>
      <c r="AR69" s="139">
        <v>0</v>
      </c>
      <c r="AS69" s="139">
        <f t="shared" si="22"/>
        <v>69930</v>
      </c>
      <c r="AT69" s="139">
        <v>12543</v>
      </c>
      <c r="AU69" s="139">
        <v>56278</v>
      </c>
      <c r="AV69" s="139">
        <v>1109</v>
      </c>
      <c r="AW69" s="139">
        <v>1582</v>
      </c>
      <c r="AX69" s="139">
        <f t="shared" si="23"/>
        <v>102657</v>
      </c>
      <c r="AY69" s="139">
        <v>48239</v>
      </c>
      <c r="AZ69" s="139">
        <v>49242</v>
      </c>
      <c r="BA69" s="139">
        <v>5176</v>
      </c>
      <c r="BB69" s="139">
        <v>0</v>
      </c>
      <c r="BC69" s="139">
        <v>0</v>
      </c>
      <c r="BD69" s="139">
        <v>0</v>
      </c>
      <c r="BE69" s="139">
        <v>0</v>
      </c>
      <c r="BF69" s="139">
        <f t="shared" si="24"/>
        <v>190856</v>
      </c>
      <c r="BG69" s="139">
        <f t="shared" si="25"/>
        <v>52500</v>
      </c>
      <c r="BH69" s="139">
        <f t="shared" si="26"/>
        <v>52500</v>
      </c>
      <c r="BI69" s="139">
        <v>0</v>
      </c>
      <c r="BJ69" s="139">
        <v>0</v>
      </c>
      <c r="BK69" s="139">
        <v>0</v>
      </c>
      <c r="BL69" s="139">
        <v>52500</v>
      </c>
      <c r="BM69" s="139">
        <v>0</v>
      </c>
      <c r="BN69" s="139">
        <v>0</v>
      </c>
      <c r="BO69" s="139">
        <f t="shared" si="27"/>
        <v>39468</v>
      </c>
      <c r="BP69" s="139">
        <f t="shared" si="28"/>
        <v>8850</v>
      </c>
      <c r="BQ69" s="139">
        <v>8850</v>
      </c>
      <c r="BR69" s="139">
        <v>0</v>
      </c>
      <c r="BS69" s="139">
        <v>0</v>
      </c>
      <c r="BT69" s="139">
        <v>0</v>
      </c>
      <c r="BU69" s="139">
        <f t="shared" si="29"/>
        <v>0</v>
      </c>
      <c r="BV69" s="139">
        <v>0</v>
      </c>
      <c r="BW69" s="139">
        <v>0</v>
      </c>
      <c r="BX69" s="139">
        <v>0</v>
      </c>
      <c r="BY69" s="139">
        <v>0</v>
      </c>
      <c r="BZ69" s="139">
        <f t="shared" si="30"/>
        <v>30618</v>
      </c>
      <c r="CA69" s="139">
        <v>0</v>
      </c>
      <c r="CB69" s="139">
        <v>30618</v>
      </c>
      <c r="CC69" s="139">
        <v>0</v>
      </c>
      <c r="CD69" s="139">
        <v>0</v>
      </c>
      <c r="CE69" s="139">
        <v>0</v>
      </c>
      <c r="CF69" s="139">
        <v>0</v>
      </c>
      <c r="CG69" s="139">
        <v>182004</v>
      </c>
      <c r="CH69" s="139">
        <f t="shared" si="31"/>
        <v>273972</v>
      </c>
      <c r="CI69" s="139">
        <f t="shared" si="61"/>
        <v>52500</v>
      </c>
      <c r="CJ69" s="139">
        <f t="shared" si="62"/>
        <v>52500</v>
      </c>
      <c r="CK69" s="139">
        <f t="shared" si="63"/>
        <v>0</v>
      </c>
      <c r="CL69" s="139">
        <f t="shared" si="64"/>
        <v>0</v>
      </c>
      <c r="CM69" s="139">
        <f t="shared" si="65"/>
        <v>0</v>
      </c>
      <c r="CN69" s="139">
        <f t="shared" si="66"/>
        <v>52500</v>
      </c>
      <c r="CO69" s="139">
        <f t="shared" si="67"/>
        <v>0</v>
      </c>
      <c r="CP69" s="139">
        <f t="shared" si="68"/>
        <v>0</v>
      </c>
      <c r="CQ69" s="139">
        <f t="shared" si="69"/>
        <v>230324</v>
      </c>
      <c r="CR69" s="139">
        <f t="shared" si="70"/>
        <v>25537</v>
      </c>
      <c r="CS69" s="139">
        <f t="shared" si="71"/>
        <v>25537</v>
      </c>
      <c r="CT69" s="139">
        <f t="shared" si="72"/>
        <v>0</v>
      </c>
      <c r="CU69" s="139">
        <f t="shared" si="57"/>
        <v>0</v>
      </c>
      <c r="CV69" s="139">
        <f t="shared" si="58"/>
        <v>0</v>
      </c>
      <c r="CW69" s="139">
        <f t="shared" si="59"/>
        <v>69930</v>
      </c>
      <c r="CX69" s="139">
        <f t="shared" si="60"/>
        <v>12543</v>
      </c>
      <c r="CY69" s="139">
        <f t="shared" si="54"/>
        <v>56278</v>
      </c>
      <c r="CZ69" s="139">
        <f t="shared" si="55"/>
        <v>1109</v>
      </c>
      <c r="DA69" s="139">
        <f t="shared" si="56"/>
        <v>1582</v>
      </c>
      <c r="DB69" s="139">
        <f t="shared" si="52"/>
        <v>133275</v>
      </c>
      <c r="DC69" s="139">
        <f t="shared" si="52"/>
        <v>48239</v>
      </c>
      <c r="DD69" s="139">
        <f t="shared" si="52"/>
        <v>79860</v>
      </c>
      <c r="DE69" s="139">
        <f t="shared" si="52"/>
        <v>5176</v>
      </c>
      <c r="DF69" s="139">
        <f t="shared" si="52"/>
        <v>0</v>
      </c>
      <c r="DG69" s="139">
        <f t="shared" si="52"/>
        <v>0</v>
      </c>
      <c r="DH69" s="139">
        <f t="shared" si="52"/>
        <v>0</v>
      </c>
      <c r="DI69" s="139">
        <f t="shared" si="52"/>
        <v>182004</v>
      </c>
      <c r="DJ69" s="139">
        <f t="shared" si="52"/>
        <v>464828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4" t="s">
        <v>78</v>
      </c>
      <c r="B2" s="144" t="s">
        <v>79</v>
      </c>
      <c r="C2" s="147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5"/>
      <c r="B3" s="145"/>
      <c r="C3" s="148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5"/>
      <c r="B4" s="145"/>
      <c r="C4" s="148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2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2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2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5"/>
      <c r="B5" s="145"/>
      <c r="C5" s="148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3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3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3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6"/>
      <c r="B6" s="146"/>
      <c r="C6" s="149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K7">SUM(D8:D19)</f>
        <v>59158430</v>
      </c>
      <c r="E7" s="122">
        <f t="shared" si="0"/>
        <v>38004637</v>
      </c>
      <c r="F7" s="122">
        <f t="shared" si="0"/>
        <v>4651110</v>
      </c>
      <c r="G7" s="122">
        <f t="shared" si="0"/>
        <v>174366</v>
      </c>
      <c r="H7" s="122">
        <f t="shared" si="0"/>
        <v>5745600</v>
      </c>
      <c r="I7" s="122">
        <f t="shared" si="0"/>
        <v>14348558</v>
      </c>
      <c r="J7" s="122">
        <f t="shared" si="0"/>
        <v>44543293</v>
      </c>
      <c r="K7" s="122">
        <f t="shared" si="0"/>
        <v>13085003</v>
      </c>
      <c r="L7" s="122">
        <f t="shared" si="0"/>
        <v>21153793</v>
      </c>
      <c r="M7" s="122">
        <f t="shared" si="0"/>
        <v>198222</v>
      </c>
      <c r="N7" s="122">
        <f t="shared" si="0"/>
        <v>147653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2821</v>
      </c>
      <c r="S7" s="122">
        <f t="shared" si="0"/>
        <v>699843</v>
      </c>
      <c r="T7" s="122">
        <f t="shared" si="0"/>
        <v>144832</v>
      </c>
      <c r="U7" s="122">
        <f t="shared" si="0"/>
        <v>50569</v>
      </c>
      <c r="V7" s="122">
        <f t="shared" si="0"/>
        <v>59356652</v>
      </c>
      <c r="W7" s="122">
        <f t="shared" si="0"/>
        <v>38152290</v>
      </c>
      <c r="X7" s="122">
        <f t="shared" si="0"/>
        <v>4651110</v>
      </c>
      <c r="Y7" s="122">
        <f t="shared" si="0"/>
        <v>174366</v>
      </c>
      <c r="Z7" s="122">
        <f t="shared" si="0"/>
        <v>5745600</v>
      </c>
      <c r="AA7" s="122">
        <f t="shared" si="0"/>
        <v>14351379</v>
      </c>
      <c r="AB7" s="122">
        <f t="shared" si="0"/>
        <v>45243136</v>
      </c>
      <c r="AC7" s="122">
        <f t="shared" si="0"/>
        <v>13229835</v>
      </c>
      <c r="AD7" s="122">
        <f t="shared" si="0"/>
        <v>21204362</v>
      </c>
      <c r="AE7" s="122">
        <f t="shared" si="0"/>
        <v>18247254</v>
      </c>
      <c r="AF7" s="122">
        <f t="shared" si="0"/>
        <v>18180908</v>
      </c>
      <c r="AG7" s="122">
        <f t="shared" si="0"/>
        <v>0</v>
      </c>
      <c r="AH7" s="122">
        <f t="shared" si="0"/>
        <v>16616662</v>
      </c>
      <c r="AI7" s="122">
        <f t="shared" si="0"/>
        <v>1564246</v>
      </c>
      <c r="AJ7" s="122">
        <f t="shared" si="0"/>
        <v>0</v>
      </c>
      <c r="AK7" s="122">
        <f t="shared" si="0"/>
        <v>66346</v>
      </c>
      <c r="AL7" s="122" t="s">
        <v>199</v>
      </c>
      <c r="AM7" s="122">
        <f aca="true" t="shared" si="1" ref="AM7:BB7">SUM(AM8:AM19)</f>
        <v>61126797</v>
      </c>
      <c r="AN7" s="122">
        <f t="shared" si="1"/>
        <v>13280219</v>
      </c>
      <c r="AO7" s="122">
        <f t="shared" si="1"/>
        <v>9047169</v>
      </c>
      <c r="AP7" s="122">
        <f t="shared" si="1"/>
        <v>0</v>
      </c>
      <c r="AQ7" s="122">
        <f t="shared" si="1"/>
        <v>4195257</v>
      </c>
      <c r="AR7" s="122">
        <f t="shared" si="1"/>
        <v>37793</v>
      </c>
      <c r="AS7" s="122">
        <f t="shared" si="1"/>
        <v>34528833</v>
      </c>
      <c r="AT7" s="122">
        <f t="shared" si="1"/>
        <v>0</v>
      </c>
      <c r="AU7" s="122">
        <f t="shared" si="1"/>
        <v>27862012</v>
      </c>
      <c r="AV7" s="122">
        <f t="shared" si="1"/>
        <v>6666821</v>
      </c>
      <c r="AW7" s="122">
        <f t="shared" si="1"/>
        <v>0</v>
      </c>
      <c r="AX7" s="122">
        <f t="shared" si="1"/>
        <v>13281168</v>
      </c>
      <c r="AY7" s="122">
        <f t="shared" si="1"/>
        <v>0</v>
      </c>
      <c r="AZ7" s="122">
        <f t="shared" si="1"/>
        <v>12527121</v>
      </c>
      <c r="BA7" s="122">
        <f t="shared" si="1"/>
        <v>368346</v>
      </c>
      <c r="BB7" s="122">
        <f t="shared" si="1"/>
        <v>385701</v>
      </c>
      <c r="BC7" s="122" t="s">
        <v>199</v>
      </c>
      <c r="BD7" s="122">
        <f aca="true" t="shared" si="2" ref="BD7:BM7">SUM(BD8:BD19)</f>
        <v>36577</v>
      </c>
      <c r="BE7" s="122">
        <f t="shared" si="2"/>
        <v>24327671.568</v>
      </c>
      <c r="BF7" s="122">
        <f t="shared" si="2"/>
        <v>103701722.568</v>
      </c>
      <c r="BG7" s="122">
        <f t="shared" si="2"/>
        <v>33080</v>
      </c>
      <c r="BH7" s="122">
        <f t="shared" si="2"/>
        <v>21494</v>
      </c>
      <c r="BI7" s="122">
        <f t="shared" si="2"/>
        <v>0</v>
      </c>
      <c r="BJ7" s="122">
        <f t="shared" si="2"/>
        <v>21494</v>
      </c>
      <c r="BK7" s="122">
        <f t="shared" si="2"/>
        <v>0</v>
      </c>
      <c r="BL7" s="122">
        <f t="shared" si="2"/>
        <v>0</v>
      </c>
      <c r="BM7" s="122">
        <f t="shared" si="2"/>
        <v>11586</v>
      </c>
      <c r="BN7" s="122" t="s">
        <v>199</v>
      </c>
      <c r="BO7" s="122">
        <f aca="true" t="shared" si="3" ref="BO7:CD7">SUM(BO8:BO19)</f>
        <v>555243</v>
      </c>
      <c r="BP7" s="122">
        <f t="shared" si="3"/>
        <v>90173</v>
      </c>
      <c r="BQ7" s="122">
        <f t="shared" si="3"/>
        <v>81362</v>
      </c>
      <c r="BR7" s="122">
        <f t="shared" si="3"/>
        <v>0</v>
      </c>
      <c r="BS7" s="122">
        <f t="shared" si="3"/>
        <v>8811</v>
      </c>
      <c r="BT7" s="122">
        <f t="shared" si="3"/>
        <v>0</v>
      </c>
      <c r="BU7" s="122">
        <f t="shared" si="3"/>
        <v>184486</v>
      </c>
      <c r="BV7" s="122">
        <f t="shared" si="3"/>
        <v>0</v>
      </c>
      <c r="BW7" s="122">
        <f t="shared" si="3"/>
        <v>184486</v>
      </c>
      <c r="BX7" s="122">
        <f t="shared" si="3"/>
        <v>0</v>
      </c>
      <c r="BY7" s="122">
        <f t="shared" si="3"/>
        <v>0</v>
      </c>
      <c r="BZ7" s="122">
        <f t="shared" si="3"/>
        <v>279207</v>
      </c>
      <c r="CA7" s="122">
        <f t="shared" si="3"/>
        <v>0</v>
      </c>
      <c r="CB7" s="122">
        <f t="shared" si="3"/>
        <v>279207</v>
      </c>
      <c r="CC7" s="122">
        <f t="shared" si="3"/>
        <v>0</v>
      </c>
      <c r="CD7" s="122">
        <f t="shared" si="3"/>
        <v>0</v>
      </c>
      <c r="CE7" s="122" t="s">
        <v>199</v>
      </c>
      <c r="CF7" s="122">
        <f aca="true" t="shared" si="4" ref="CF7:CO7">SUM(CF8:CF19)</f>
        <v>1377</v>
      </c>
      <c r="CG7" s="122">
        <f t="shared" si="4"/>
        <v>309742.43200000003</v>
      </c>
      <c r="CH7" s="122">
        <f t="shared" si="4"/>
        <v>898065.432</v>
      </c>
      <c r="CI7" s="122">
        <f t="shared" si="4"/>
        <v>18280334</v>
      </c>
      <c r="CJ7" s="122">
        <f t="shared" si="4"/>
        <v>18202402</v>
      </c>
      <c r="CK7" s="122">
        <f t="shared" si="4"/>
        <v>0</v>
      </c>
      <c r="CL7" s="122">
        <f t="shared" si="4"/>
        <v>16638156</v>
      </c>
      <c r="CM7" s="122">
        <f t="shared" si="4"/>
        <v>1564246</v>
      </c>
      <c r="CN7" s="122">
        <f t="shared" si="4"/>
        <v>0</v>
      </c>
      <c r="CO7" s="122">
        <f t="shared" si="4"/>
        <v>77932</v>
      </c>
      <c r="CP7" s="122" t="s">
        <v>199</v>
      </c>
      <c r="CQ7" s="122">
        <f aca="true" t="shared" si="5" ref="CQ7:DF7">SUM(CQ8:CQ19)</f>
        <v>61682040</v>
      </c>
      <c r="CR7" s="122">
        <f t="shared" si="5"/>
        <v>13370392</v>
      </c>
      <c r="CS7" s="122">
        <f t="shared" si="5"/>
        <v>9128531</v>
      </c>
      <c r="CT7" s="122">
        <f t="shared" si="5"/>
        <v>0</v>
      </c>
      <c r="CU7" s="122">
        <f t="shared" si="5"/>
        <v>4204068</v>
      </c>
      <c r="CV7" s="122">
        <f t="shared" si="5"/>
        <v>37793</v>
      </c>
      <c r="CW7" s="122">
        <f t="shared" si="5"/>
        <v>34713319</v>
      </c>
      <c r="CX7" s="122">
        <f t="shared" si="5"/>
        <v>0</v>
      </c>
      <c r="CY7" s="122">
        <f t="shared" si="5"/>
        <v>28046498</v>
      </c>
      <c r="CZ7" s="122">
        <f t="shared" si="5"/>
        <v>6666821</v>
      </c>
      <c r="DA7" s="122">
        <f t="shared" si="5"/>
        <v>0</v>
      </c>
      <c r="DB7" s="122">
        <f t="shared" si="5"/>
        <v>13560375</v>
      </c>
      <c r="DC7" s="122">
        <f t="shared" si="5"/>
        <v>0</v>
      </c>
      <c r="DD7" s="122">
        <f t="shared" si="5"/>
        <v>12806328</v>
      </c>
      <c r="DE7" s="122">
        <f t="shared" si="5"/>
        <v>368346</v>
      </c>
      <c r="DF7" s="122">
        <f t="shared" si="5"/>
        <v>385701</v>
      </c>
      <c r="DG7" s="122" t="s">
        <v>199</v>
      </c>
      <c r="DH7" s="122">
        <f>SUM(DH8:DH19)</f>
        <v>37954</v>
      </c>
      <c r="DI7" s="122">
        <f>SUM(DI8:DI19)</f>
        <v>24637414</v>
      </c>
      <c r="DJ7" s="122">
        <f>SUM(DJ8:DJ19)</f>
        <v>104599788</v>
      </c>
    </row>
    <row r="8" spans="1:114" s="123" customFormat="1" ht="12" customHeight="1">
      <c r="A8" s="124" t="s">
        <v>206</v>
      </c>
      <c r="B8" s="125" t="s">
        <v>332</v>
      </c>
      <c r="C8" s="124" t="s">
        <v>333</v>
      </c>
      <c r="D8" s="126">
        <f aca="true" t="shared" si="6" ref="D8:D19">SUM(E8,+L8)</f>
        <v>1252410</v>
      </c>
      <c r="E8" s="126">
        <f aca="true" t="shared" si="7" ref="E8:E19">SUM(F8:I8)+K8</f>
        <v>1252410</v>
      </c>
      <c r="F8" s="126">
        <v>321544</v>
      </c>
      <c r="G8" s="126">
        <v>174366</v>
      </c>
      <c r="H8" s="126">
        <v>756500</v>
      </c>
      <c r="I8" s="126">
        <v>0</v>
      </c>
      <c r="J8" s="126">
        <v>144442</v>
      </c>
      <c r="K8" s="126">
        <v>0</v>
      </c>
      <c r="L8" s="126">
        <v>0</v>
      </c>
      <c r="M8" s="126">
        <f aca="true" t="shared" si="8" ref="M8:M19">SUM(N8,+U8)</f>
        <v>0</v>
      </c>
      <c r="N8" s="126">
        <f aca="true" t="shared" si="9" ref="N8:N19">SUM(O8:R8)+T8</f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f aca="true" t="shared" si="10" ref="V8:V19">+SUM(D8,M8)</f>
        <v>1252410</v>
      </c>
      <c r="W8" s="126">
        <f aca="true" t="shared" si="11" ref="W8:W19">+SUM(E8,N8)</f>
        <v>1252410</v>
      </c>
      <c r="X8" s="126">
        <f aca="true" t="shared" si="12" ref="X8:X19">+SUM(F8,O8)</f>
        <v>321544</v>
      </c>
      <c r="Y8" s="126">
        <f aca="true" t="shared" si="13" ref="Y8:Y19">+SUM(G8,P8)</f>
        <v>174366</v>
      </c>
      <c r="Z8" s="126">
        <f aca="true" t="shared" si="14" ref="Z8:Z19">+SUM(H8,Q8)</f>
        <v>756500</v>
      </c>
      <c r="AA8" s="126">
        <f aca="true" t="shared" si="15" ref="AA8:AA19">+SUM(I8,R8)</f>
        <v>0</v>
      </c>
      <c r="AB8" s="126">
        <f aca="true" t="shared" si="16" ref="AB8:AB19">+SUM(J8,S8)</f>
        <v>144442</v>
      </c>
      <c r="AC8" s="126">
        <f aca="true" t="shared" si="17" ref="AC8:AC19">+SUM(K8,T8)</f>
        <v>0</v>
      </c>
      <c r="AD8" s="126">
        <f aca="true" t="shared" si="18" ref="AD8:AD19">+SUM(L8,U8)</f>
        <v>0</v>
      </c>
      <c r="AE8" s="126">
        <f aca="true" t="shared" si="19" ref="AE8:AE19">SUM(AF8,+AK8)</f>
        <v>1275693</v>
      </c>
      <c r="AF8" s="126">
        <f aca="true" t="shared" si="20" ref="AF8:AF19">SUM(AG8:AJ8)</f>
        <v>1275693</v>
      </c>
      <c r="AG8" s="126">
        <v>0</v>
      </c>
      <c r="AH8" s="126">
        <v>0</v>
      </c>
      <c r="AI8" s="126">
        <v>1275693</v>
      </c>
      <c r="AJ8" s="126">
        <v>0</v>
      </c>
      <c r="AK8" s="126">
        <v>0</v>
      </c>
      <c r="AL8" s="127" t="s">
        <v>199</v>
      </c>
      <c r="AM8" s="126">
        <f aca="true" t="shared" si="21" ref="AM8:AM19">SUM(AN8,AS8,AW8,AX8,BD8)</f>
        <v>98831</v>
      </c>
      <c r="AN8" s="126">
        <f aca="true" t="shared" si="22" ref="AN8:AN19">SUM(AO8:AR8)</f>
        <v>37793</v>
      </c>
      <c r="AO8" s="126">
        <v>0</v>
      </c>
      <c r="AP8" s="126">
        <v>0</v>
      </c>
      <c r="AQ8" s="126">
        <v>0</v>
      </c>
      <c r="AR8" s="126">
        <v>37793</v>
      </c>
      <c r="AS8" s="126">
        <f aca="true" t="shared" si="23" ref="AS8:AS19">SUM(AT8:AV8)</f>
        <v>31701</v>
      </c>
      <c r="AT8" s="126">
        <v>0</v>
      </c>
      <c r="AU8" s="126">
        <v>0</v>
      </c>
      <c r="AV8" s="126">
        <v>31701</v>
      </c>
      <c r="AW8" s="126">
        <v>0</v>
      </c>
      <c r="AX8" s="126">
        <f aca="true" t="shared" si="24" ref="AX8:AX19">SUM(AY8:BB8)</f>
        <v>29337</v>
      </c>
      <c r="AY8" s="126">
        <v>0</v>
      </c>
      <c r="AZ8" s="126">
        <v>0</v>
      </c>
      <c r="BA8" s="126">
        <v>29337</v>
      </c>
      <c r="BB8" s="126">
        <v>0</v>
      </c>
      <c r="BC8" s="127" t="s">
        <v>199</v>
      </c>
      <c r="BD8" s="126">
        <v>0</v>
      </c>
      <c r="BE8" s="126">
        <v>22328</v>
      </c>
      <c r="BF8" s="126">
        <f aca="true" t="shared" si="25" ref="BF8:BF19">SUM(AE8,+AM8,+BE8)</f>
        <v>1396852</v>
      </c>
      <c r="BG8" s="126">
        <f aca="true" t="shared" si="26" ref="BG8:BG19">SUM(BH8,+BM8)</f>
        <v>0</v>
      </c>
      <c r="BH8" s="126">
        <f aca="true" t="shared" si="27" ref="BH8:BH19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9">SUM(BP8,BU8,BY8,BZ8,CF8)</f>
        <v>0</v>
      </c>
      <c r="BP8" s="126">
        <f aca="true" t="shared" si="29" ref="BP8:BP19">SUM(BQ8:BT8)</f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f aca="true" t="shared" si="30" ref="BU8:BU19">SUM(BV8:BX8)</f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f aca="true" t="shared" si="31" ref="BZ8:BZ19">SUM(CA8:CD8)</f>
        <v>0</v>
      </c>
      <c r="CA8" s="126">
        <v>0</v>
      </c>
      <c r="CB8" s="126">
        <v>0</v>
      </c>
      <c r="CC8" s="126">
        <v>0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32" ref="CH8:CH19">SUM(BG8,+BO8,+CG8)</f>
        <v>0</v>
      </c>
      <c r="CI8" s="126">
        <f aca="true" t="shared" si="33" ref="CI8:CI19">SUM(AE8,+BG8)</f>
        <v>1275693</v>
      </c>
      <c r="CJ8" s="126">
        <f aca="true" t="shared" si="34" ref="CJ8:CJ19">SUM(AF8,+BH8)</f>
        <v>1275693</v>
      </c>
      <c r="CK8" s="126">
        <f aca="true" t="shared" si="35" ref="CK8:CK19">SUM(AG8,+BI8)</f>
        <v>0</v>
      </c>
      <c r="CL8" s="126">
        <f aca="true" t="shared" si="36" ref="CL8:CL19">SUM(AH8,+BJ8)</f>
        <v>0</v>
      </c>
      <c r="CM8" s="126">
        <f aca="true" t="shared" si="37" ref="CM8:CM19">SUM(AI8,+BK8)</f>
        <v>1275693</v>
      </c>
      <c r="CN8" s="126">
        <f aca="true" t="shared" si="38" ref="CN8:CN19">SUM(AJ8,+BL8)</f>
        <v>0</v>
      </c>
      <c r="CO8" s="126">
        <f aca="true" t="shared" si="39" ref="CO8:CO19">SUM(AK8,+BM8)</f>
        <v>0</v>
      </c>
      <c r="CP8" s="127" t="s">
        <v>199</v>
      </c>
      <c r="CQ8" s="126">
        <f aca="true" t="shared" si="40" ref="CQ8:CQ19">SUM(AM8,+BO8)</f>
        <v>98831</v>
      </c>
      <c r="CR8" s="126">
        <f aca="true" t="shared" si="41" ref="CR8:CR19">SUM(AN8,+BP8)</f>
        <v>37793</v>
      </c>
      <c r="CS8" s="126">
        <f aca="true" t="shared" si="42" ref="CS8:CS19">SUM(AO8,+BQ8)</f>
        <v>0</v>
      </c>
      <c r="CT8" s="126">
        <f aca="true" t="shared" si="43" ref="CT8:CT19">SUM(AP8,+BR8)</f>
        <v>0</v>
      </c>
      <c r="CU8" s="126">
        <f aca="true" t="shared" si="44" ref="CU8:CU19">SUM(AQ8,+BS8)</f>
        <v>0</v>
      </c>
      <c r="CV8" s="126">
        <f aca="true" t="shared" si="45" ref="CV8:CV19">SUM(AR8,+BT8)</f>
        <v>37793</v>
      </c>
      <c r="CW8" s="126">
        <f aca="true" t="shared" si="46" ref="CW8:CW19">SUM(AS8,+BU8)</f>
        <v>31701</v>
      </c>
      <c r="CX8" s="126">
        <f aca="true" t="shared" si="47" ref="CX8:CX19">SUM(AT8,+BV8)</f>
        <v>0</v>
      </c>
      <c r="CY8" s="126">
        <f aca="true" t="shared" si="48" ref="CY8:CY19">SUM(AU8,+BW8)</f>
        <v>0</v>
      </c>
      <c r="CZ8" s="126">
        <f aca="true" t="shared" si="49" ref="CZ8:CZ19">SUM(AV8,+BX8)</f>
        <v>31701</v>
      </c>
      <c r="DA8" s="126">
        <f aca="true" t="shared" si="50" ref="DA8:DA19">SUM(AW8,+BY8)</f>
        <v>0</v>
      </c>
      <c r="DB8" s="126">
        <f aca="true" t="shared" si="51" ref="DB8:DB19">SUM(AX8,+BZ8)</f>
        <v>29337</v>
      </c>
      <c r="DC8" s="126">
        <f aca="true" t="shared" si="52" ref="DC8:DC19">SUM(AY8,+CA8)</f>
        <v>0</v>
      </c>
      <c r="DD8" s="126">
        <f aca="true" t="shared" si="53" ref="DD8:DD19">SUM(AZ8,+CB8)</f>
        <v>0</v>
      </c>
      <c r="DE8" s="126">
        <f aca="true" t="shared" si="54" ref="DE8:DE19">SUM(BA8,+CC8)</f>
        <v>29337</v>
      </c>
      <c r="DF8" s="126">
        <f aca="true" t="shared" si="55" ref="DF8:DF19">SUM(BB8,+CD8)</f>
        <v>0</v>
      </c>
      <c r="DG8" s="127" t="s">
        <v>199</v>
      </c>
      <c r="DH8" s="126">
        <f aca="true" t="shared" si="56" ref="DH8:DH19">SUM(BD8,+CF8)</f>
        <v>0</v>
      </c>
      <c r="DI8" s="126">
        <f aca="true" t="shared" si="57" ref="DI8:DI19">SUM(BE8,+CG8)</f>
        <v>22328</v>
      </c>
      <c r="DJ8" s="126">
        <f aca="true" t="shared" si="58" ref="DJ8:DJ19">SUM(BF8,+CH8)</f>
        <v>1396852</v>
      </c>
    </row>
    <row r="9" spans="1:114" s="123" customFormat="1" ht="12" customHeight="1">
      <c r="A9" s="124" t="s">
        <v>206</v>
      </c>
      <c r="B9" s="125" t="s">
        <v>334</v>
      </c>
      <c r="C9" s="124" t="s">
        <v>335</v>
      </c>
      <c r="D9" s="126">
        <f t="shared" si="6"/>
        <v>4749082</v>
      </c>
      <c r="E9" s="126">
        <f t="shared" si="7"/>
        <v>4421617</v>
      </c>
      <c r="F9" s="126">
        <v>1579369</v>
      </c>
      <c r="G9" s="126">
        <v>0</v>
      </c>
      <c r="H9" s="126">
        <v>894700</v>
      </c>
      <c r="I9" s="126">
        <v>0</v>
      </c>
      <c r="J9" s="126">
        <v>586081</v>
      </c>
      <c r="K9" s="126">
        <v>1947548</v>
      </c>
      <c r="L9" s="126">
        <v>327465</v>
      </c>
      <c r="M9" s="126">
        <f t="shared" si="8"/>
        <v>0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f t="shared" si="10"/>
        <v>4749082</v>
      </c>
      <c r="W9" s="126">
        <f t="shared" si="11"/>
        <v>4421617</v>
      </c>
      <c r="X9" s="126">
        <f t="shared" si="12"/>
        <v>1579369</v>
      </c>
      <c r="Y9" s="126">
        <f t="shared" si="13"/>
        <v>0</v>
      </c>
      <c r="Z9" s="126">
        <f t="shared" si="14"/>
        <v>894700</v>
      </c>
      <c r="AA9" s="126">
        <f t="shared" si="15"/>
        <v>0</v>
      </c>
      <c r="AB9" s="126">
        <f t="shared" si="16"/>
        <v>586081</v>
      </c>
      <c r="AC9" s="126">
        <f t="shared" si="17"/>
        <v>1947548</v>
      </c>
      <c r="AD9" s="126">
        <f t="shared" si="18"/>
        <v>327465</v>
      </c>
      <c r="AE9" s="126">
        <f t="shared" si="19"/>
        <v>4532843</v>
      </c>
      <c r="AF9" s="126">
        <f t="shared" si="20"/>
        <v>4532843</v>
      </c>
      <c r="AG9" s="126">
        <v>0</v>
      </c>
      <c r="AH9" s="126">
        <v>4532843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732570</v>
      </c>
      <c r="AN9" s="126">
        <f t="shared" si="22"/>
        <v>164119</v>
      </c>
      <c r="AO9" s="126">
        <v>156484</v>
      </c>
      <c r="AP9" s="126">
        <v>0</v>
      </c>
      <c r="AQ9" s="126">
        <v>7635</v>
      </c>
      <c r="AR9" s="126">
        <v>0</v>
      </c>
      <c r="AS9" s="126">
        <f t="shared" si="23"/>
        <v>95892</v>
      </c>
      <c r="AT9" s="126">
        <v>0</v>
      </c>
      <c r="AU9" s="126">
        <v>95892</v>
      </c>
      <c r="AV9" s="126">
        <v>0</v>
      </c>
      <c r="AW9" s="126">
        <v>0</v>
      </c>
      <c r="AX9" s="126">
        <f t="shared" si="24"/>
        <v>472559</v>
      </c>
      <c r="AY9" s="126">
        <v>0</v>
      </c>
      <c r="AZ9" s="126">
        <v>472559</v>
      </c>
      <c r="BA9" s="126">
        <v>0</v>
      </c>
      <c r="BB9" s="126">
        <v>0</v>
      </c>
      <c r="BC9" s="127" t="s">
        <v>199</v>
      </c>
      <c r="BD9" s="126">
        <v>0</v>
      </c>
      <c r="BE9" s="126">
        <v>69750</v>
      </c>
      <c r="BF9" s="126">
        <f t="shared" si="25"/>
        <v>5335163</v>
      </c>
      <c r="BG9" s="126">
        <f t="shared" si="26"/>
        <v>0</v>
      </c>
      <c r="BH9" s="126">
        <f t="shared" si="27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0</v>
      </c>
      <c r="BP9" s="126">
        <f t="shared" si="29"/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f t="shared" si="30"/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f t="shared" si="31"/>
        <v>0</v>
      </c>
      <c r="CA9" s="126">
        <v>0</v>
      </c>
      <c r="CB9" s="126">
        <v>0</v>
      </c>
      <c r="CC9" s="126">
        <v>0</v>
      </c>
      <c r="CD9" s="126">
        <v>0</v>
      </c>
      <c r="CE9" s="127" t="s">
        <v>199</v>
      </c>
      <c r="CF9" s="126">
        <v>0</v>
      </c>
      <c r="CG9" s="126">
        <v>0</v>
      </c>
      <c r="CH9" s="126">
        <f t="shared" si="32"/>
        <v>0</v>
      </c>
      <c r="CI9" s="126">
        <f t="shared" si="33"/>
        <v>4532843</v>
      </c>
      <c r="CJ9" s="126">
        <f t="shared" si="34"/>
        <v>4532843</v>
      </c>
      <c r="CK9" s="126">
        <f t="shared" si="35"/>
        <v>0</v>
      </c>
      <c r="CL9" s="126">
        <f t="shared" si="36"/>
        <v>4532843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732570</v>
      </c>
      <c r="CR9" s="126">
        <f t="shared" si="41"/>
        <v>164119</v>
      </c>
      <c r="CS9" s="126">
        <f t="shared" si="42"/>
        <v>156484</v>
      </c>
      <c r="CT9" s="126">
        <f t="shared" si="43"/>
        <v>0</v>
      </c>
      <c r="CU9" s="126">
        <f t="shared" si="44"/>
        <v>7635</v>
      </c>
      <c r="CV9" s="126">
        <f t="shared" si="45"/>
        <v>0</v>
      </c>
      <c r="CW9" s="126">
        <f t="shared" si="46"/>
        <v>95892</v>
      </c>
      <c r="CX9" s="126">
        <f t="shared" si="47"/>
        <v>0</v>
      </c>
      <c r="CY9" s="126">
        <f t="shared" si="48"/>
        <v>95892</v>
      </c>
      <c r="CZ9" s="126">
        <f t="shared" si="49"/>
        <v>0</v>
      </c>
      <c r="DA9" s="126">
        <f t="shared" si="50"/>
        <v>0</v>
      </c>
      <c r="DB9" s="126">
        <f t="shared" si="51"/>
        <v>472559</v>
      </c>
      <c r="DC9" s="126">
        <f t="shared" si="52"/>
        <v>0</v>
      </c>
      <c r="DD9" s="126">
        <f t="shared" si="53"/>
        <v>472559</v>
      </c>
      <c r="DE9" s="126">
        <f t="shared" si="54"/>
        <v>0</v>
      </c>
      <c r="DF9" s="126">
        <f t="shared" si="55"/>
        <v>0</v>
      </c>
      <c r="DG9" s="127" t="s">
        <v>199</v>
      </c>
      <c r="DH9" s="126">
        <f t="shared" si="56"/>
        <v>0</v>
      </c>
      <c r="DI9" s="126">
        <f t="shared" si="57"/>
        <v>69750</v>
      </c>
      <c r="DJ9" s="126">
        <f t="shared" si="58"/>
        <v>5335163</v>
      </c>
    </row>
    <row r="10" spans="1:114" s="123" customFormat="1" ht="12" customHeight="1">
      <c r="A10" s="124" t="s">
        <v>206</v>
      </c>
      <c r="B10" s="125" t="s">
        <v>336</v>
      </c>
      <c r="C10" s="124" t="s">
        <v>337</v>
      </c>
      <c r="D10" s="126">
        <f t="shared" si="6"/>
        <v>1347253</v>
      </c>
      <c r="E10" s="126">
        <f t="shared" si="7"/>
        <v>572078</v>
      </c>
      <c r="F10" s="126">
        <v>1499</v>
      </c>
      <c r="G10" s="126">
        <v>0</v>
      </c>
      <c r="H10" s="126">
        <v>0</v>
      </c>
      <c r="I10" s="126">
        <v>538852</v>
      </c>
      <c r="J10" s="126">
        <v>833093</v>
      </c>
      <c r="K10" s="126">
        <v>31727</v>
      </c>
      <c r="L10" s="126">
        <v>775175</v>
      </c>
      <c r="M10" s="126">
        <f t="shared" si="8"/>
        <v>38422</v>
      </c>
      <c r="N10" s="126">
        <f t="shared" si="9"/>
        <v>2744</v>
      </c>
      <c r="O10" s="126">
        <v>0</v>
      </c>
      <c r="P10" s="126">
        <v>0</v>
      </c>
      <c r="Q10" s="126">
        <v>0</v>
      </c>
      <c r="R10" s="126">
        <v>2717</v>
      </c>
      <c r="S10" s="126">
        <v>81871</v>
      </c>
      <c r="T10" s="126">
        <v>27</v>
      </c>
      <c r="U10" s="126">
        <v>35678</v>
      </c>
      <c r="V10" s="126">
        <f t="shared" si="10"/>
        <v>1385675</v>
      </c>
      <c r="W10" s="126">
        <f t="shared" si="11"/>
        <v>574822</v>
      </c>
      <c r="X10" s="126">
        <f t="shared" si="12"/>
        <v>1499</v>
      </c>
      <c r="Y10" s="126">
        <f t="shared" si="13"/>
        <v>0</v>
      </c>
      <c r="Z10" s="126">
        <f t="shared" si="14"/>
        <v>0</v>
      </c>
      <c r="AA10" s="126">
        <f t="shared" si="15"/>
        <v>541569</v>
      </c>
      <c r="AB10" s="126">
        <f t="shared" si="16"/>
        <v>914964</v>
      </c>
      <c r="AC10" s="126">
        <f t="shared" si="17"/>
        <v>31754</v>
      </c>
      <c r="AD10" s="126">
        <f t="shared" si="18"/>
        <v>810853</v>
      </c>
      <c r="AE10" s="126">
        <f t="shared" si="19"/>
        <v>0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1644334</v>
      </c>
      <c r="AN10" s="126">
        <f t="shared" si="22"/>
        <v>431741</v>
      </c>
      <c r="AO10" s="126">
        <v>431741</v>
      </c>
      <c r="AP10" s="126">
        <v>0</v>
      </c>
      <c r="AQ10" s="126">
        <v>0</v>
      </c>
      <c r="AR10" s="126">
        <v>0</v>
      </c>
      <c r="AS10" s="126">
        <f t="shared" si="23"/>
        <v>839333</v>
      </c>
      <c r="AT10" s="126">
        <v>0</v>
      </c>
      <c r="AU10" s="126">
        <v>839333</v>
      </c>
      <c r="AV10" s="126">
        <v>0</v>
      </c>
      <c r="AW10" s="126">
        <v>0</v>
      </c>
      <c r="AX10" s="126">
        <f t="shared" si="24"/>
        <v>373260</v>
      </c>
      <c r="AY10" s="126">
        <v>0</v>
      </c>
      <c r="AZ10" s="126">
        <v>373260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536011.568</v>
      </c>
      <c r="BF10" s="126">
        <f t="shared" si="25"/>
        <v>2180345.568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52874</v>
      </c>
      <c r="BP10" s="126">
        <f t="shared" si="29"/>
        <v>7649</v>
      </c>
      <c r="BQ10" s="126">
        <v>7649</v>
      </c>
      <c r="BR10" s="126">
        <v>0</v>
      </c>
      <c r="BS10" s="126">
        <v>0</v>
      </c>
      <c r="BT10" s="126">
        <v>0</v>
      </c>
      <c r="BU10" s="126">
        <f t="shared" si="30"/>
        <v>25559</v>
      </c>
      <c r="BV10" s="126">
        <v>0</v>
      </c>
      <c r="BW10" s="126">
        <v>25559</v>
      </c>
      <c r="BX10" s="126">
        <v>0</v>
      </c>
      <c r="BY10" s="126">
        <v>0</v>
      </c>
      <c r="BZ10" s="126">
        <f t="shared" si="31"/>
        <v>19666</v>
      </c>
      <c r="CA10" s="126">
        <v>0</v>
      </c>
      <c r="CB10" s="126">
        <v>19666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67419.432</v>
      </c>
      <c r="CH10" s="126">
        <f t="shared" si="32"/>
        <v>120293.432</v>
      </c>
      <c r="CI10" s="126">
        <f t="shared" si="33"/>
        <v>0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1697208</v>
      </c>
      <c r="CR10" s="126">
        <f t="shared" si="41"/>
        <v>439390</v>
      </c>
      <c r="CS10" s="126">
        <f t="shared" si="42"/>
        <v>439390</v>
      </c>
      <c r="CT10" s="126">
        <f t="shared" si="43"/>
        <v>0</v>
      </c>
      <c r="CU10" s="126">
        <f t="shared" si="44"/>
        <v>0</v>
      </c>
      <c r="CV10" s="126">
        <f t="shared" si="45"/>
        <v>0</v>
      </c>
      <c r="CW10" s="126">
        <f t="shared" si="46"/>
        <v>864892</v>
      </c>
      <c r="CX10" s="126">
        <f t="shared" si="47"/>
        <v>0</v>
      </c>
      <c r="CY10" s="126">
        <f t="shared" si="48"/>
        <v>864892</v>
      </c>
      <c r="CZ10" s="126">
        <f t="shared" si="49"/>
        <v>0</v>
      </c>
      <c r="DA10" s="126">
        <f t="shared" si="50"/>
        <v>0</v>
      </c>
      <c r="DB10" s="126">
        <f t="shared" si="51"/>
        <v>392926</v>
      </c>
      <c r="DC10" s="126">
        <f t="shared" si="52"/>
        <v>0</v>
      </c>
      <c r="DD10" s="126">
        <f t="shared" si="53"/>
        <v>392926</v>
      </c>
      <c r="DE10" s="126">
        <f t="shared" si="54"/>
        <v>0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603431</v>
      </c>
      <c r="DJ10" s="126">
        <f t="shared" si="58"/>
        <v>2300639</v>
      </c>
    </row>
    <row r="11" spans="1:114" s="123" customFormat="1" ht="12" customHeight="1">
      <c r="A11" s="124" t="s">
        <v>206</v>
      </c>
      <c r="B11" s="125" t="s">
        <v>338</v>
      </c>
      <c r="C11" s="124" t="s">
        <v>339</v>
      </c>
      <c r="D11" s="126">
        <f t="shared" si="6"/>
        <v>0</v>
      </c>
      <c r="E11" s="126">
        <f t="shared" si="7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f t="shared" si="8"/>
        <v>113050</v>
      </c>
      <c r="N11" s="126">
        <f t="shared" si="9"/>
        <v>125724</v>
      </c>
      <c r="O11" s="126">
        <v>0</v>
      </c>
      <c r="P11" s="126">
        <v>0</v>
      </c>
      <c r="Q11" s="126">
        <v>0</v>
      </c>
      <c r="R11" s="126">
        <v>63</v>
      </c>
      <c r="S11" s="126">
        <v>112169</v>
      </c>
      <c r="T11" s="126">
        <v>125661</v>
      </c>
      <c r="U11" s="126">
        <v>-12674</v>
      </c>
      <c r="V11" s="126">
        <f t="shared" si="10"/>
        <v>113050</v>
      </c>
      <c r="W11" s="126">
        <f t="shared" si="11"/>
        <v>125724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63</v>
      </c>
      <c r="AB11" s="126">
        <f t="shared" si="16"/>
        <v>112169</v>
      </c>
      <c r="AC11" s="126">
        <f t="shared" si="17"/>
        <v>125661</v>
      </c>
      <c r="AD11" s="126">
        <f t="shared" si="18"/>
        <v>-12674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0</v>
      </c>
      <c r="AN11" s="126">
        <f t="shared" si="22"/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f t="shared" si="23"/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f t="shared" si="24"/>
        <v>0</v>
      </c>
      <c r="AY11" s="126">
        <v>0</v>
      </c>
      <c r="AZ11" s="126">
        <v>0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0</v>
      </c>
      <c r="BG11" s="126">
        <f t="shared" si="26"/>
        <v>11586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11586</v>
      </c>
      <c r="BN11" s="127" t="s">
        <v>199</v>
      </c>
      <c r="BO11" s="126">
        <f t="shared" si="28"/>
        <v>81589</v>
      </c>
      <c r="BP11" s="126">
        <f t="shared" si="29"/>
        <v>32169</v>
      </c>
      <c r="BQ11" s="126">
        <v>32169</v>
      </c>
      <c r="BR11" s="126">
        <v>0</v>
      </c>
      <c r="BS11" s="126">
        <v>0</v>
      </c>
      <c r="BT11" s="126">
        <v>0</v>
      </c>
      <c r="BU11" s="126">
        <f t="shared" si="30"/>
        <v>26147</v>
      </c>
      <c r="BV11" s="126">
        <v>0</v>
      </c>
      <c r="BW11" s="126">
        <v>26147</v>
      </c>
      <c r="BX11" s="126">
        <v>0</v>
      </c>
      <c r="BY11" s="126">
        <v>0</v>
      </c>
      <c r="BZ11" s="126">
        <f t="shared" si="31"/>
        <v>23273</v>
      </c>
      <c r="CA11" s="126">
        <v>0</v>
      </c>
      <c r="CB11" s="126">
        <v>23273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132044</v>
      </c>
      <c r="CH11" s="126">
        <f t="shared" si="32"/>
        <v>225219</v>
      </c>
      <c r="CI11" s="126">
        <f t="shared" si="33"/>
        <v>11586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11586</v>
      </c>
      <c r="CP11" s="127" t="s">
        <v>199</v>
      </c>
      <c r="CQ11" s="126">
        <f t="shared" si="40"/>
        <v>81589</v>
      </c>
      <c r="CR11" s="126">
        <f t="shared" si="41"/>
        <v>32169</v>
      </c>
      <c r="CS11" s="126">
        <f t="shared" si="42"/>
        <v>32169</v>
      </c>
      <c r="CT11" s="126">
        <f t="shared" si="43"/>
        <v>0</v>
      </c>
      <c r="CU11" s="126">
        <f t="shared" si="44"/>
        <v>0</v>
      </c>
      <c r="CV11" s="126">
        <f t="shared" si="45"/>
        <v>0</v>
      </c>
      <c r="CW11" s="126">
        <f t="shared" si="46"/>
        <v>26147</v>
      </c>
      <c r="CX11" s="126">
        <f t="shared" si="47"/>
        <v>0</v>
      </c>
      <c r="CY11" s="126">
        <f t="shared" si="48"/>
        <v>26147</v>
      </c>
      <c r="CZ11" s="126">
        <f t="shared" si="49"/>
        <v>0</v>
      </c>
      <c r="DA11" s="126">
        <f t="shared" si="50"/>
        <v>0</v>
      </c>
      <c r="DB11" s="126">
        <f t="shared" si="51"/>
        <v>23273</v>
      </c>
      <c r="DC11" s="126">
        <f t="shared" si="52"/>
        <v>0</v>
      </c>
      <c r="DD11" s="126">
        <f t="shared" si="53"/>
        <v>23273</v>
      </c>
      <c r="DE11" s="126">
        <f t="shared" si="54"/>
        <v>0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132044</v>
      </c>
      <c r="DJ11" s="126">
        <f t="shared" si="58"/>
        <v>225219</v>
      </c>
    </row>
    <row r="12" spans="1:114" s="123" customFormat="1" ht="12" customHeight="1">
      <c r="A12" s="124" t="s">
        <v>206</v>
      </c>
      <c r="B12" s="125" t="s">
        <v>340</v>
      </c>
      <c r="C12" s="124" t="s">
        <v>341</v>
      </c>
      <c r="D12" s="139">
        <f t="shared" si="6"/>
        <v>1147020</v>
      </c>
      <c r="E12" s="139">
        <f t="shared" si="7"/>
        <v>1234</v>
      </c>
      <c r="F12" s="139">
        <v>127</v>
      </c>
      <c r="G12" s="139">
        <v>0</v>
      </c>
      <c r="H12" s="139">
        <v>0</v>
      </c>
      <c r="I12" s="139">
        <v>739</v>
      </c>
      <c r="J12" s="139">
        <v>999020</v>
      </c>
      <c r="K12" s="139">
        <v>368</v>
      </c>
      <c r="L12" s="139">
        <v>1145786</v>
      </c>
      <c r="M12" s="139">
        <f t="shared" si="8"/>
        <v>0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f t="shared" si="10"/>
        <v>1147020</v>
      </c>
      <c r="W12" s="139">
        <f t="shared" si="11"/>
        <v>1234</v>
      </c>
      <c r="X12" s="139">
        <f t="shared" si="12"/>
        <v>127</v>
      </c>
      <c r="Y12" s="139">
        <f t="shared" si="13"/>
        <v>0</v>
      </c>
      <c r="Z12" s="139">
        <f t="shared" si="14"/>
        <v>0</v>
      </c>
      <c r="AA12" s="139">
        <f t="shared" si="15"/>
        <v>739</v>
      </c>
      <c r="AB12" s="139">
        <f t="shared" si="16"/>
        <v>999020</v>
      </c>
      <c r="AC12" s="139">
        <f t="shared" si="17"/>
        <v>368</v>
      </c>
      <c r="AD12" s="139">
        <f t="shared" si="18"/>
        <v>1145786</v>
      </c>
      <c r="AE12" s="139">
        <f t="shared" si="19"/>
        <v>0</v>
      </c>
      <c r="AF12" s="139">
        <f t="shared" si="20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2146040</v>
      </c>
      <c r="AN12" s="139">
        <f t="shared" si="22"/>
        <v>261990</v>
      </c>
      <c r="AO12" s="139">
        <v>248411</v>
      </c>
      <c r="AP12" s="139">
        <v>0</v>
      </c>
      <c r="AQ12" s="139">
        <v>13579</v>
      </c>
      <c r="AR12" s="139">
        <v>0</v>
      </c>
      <c r="AS12" s="139">
        <f t="shared" si="23"/>
        <v>1742583</v>
      </c>
      <c r="AT12" s="139">
        <v>0</v>
      </c>
      <c r="AU12" s="139">
        <v>1742583</v>
      </c>
      <c r="AV12" s="139">
        <v>0</v>
      </c>
      <c r="AW12" s="139">
        <v>0</v>
      </c>
      <c r="AX12" s="139">
        <f t="shared" si="24"/>
        <v>141467</v>
      </c>
      <c r="AY12" s="139">
        <v>0</v>
      </c>
      <c r="AZ12" s="139">
        <v>126000</v>
      </c>
      <c r="BA12" s="139">
        <v>0</v>
      </c>
      <c r="BB12" s="139">
        <v>15467</v>
      </c>
      <c r="BC12" s="140" t="s">
        <v>199</v>
      </c>
      <c r="BD12" s="139">
        <v>0</v>
      </c>
      <c r="BE12" s="139">
        <v>0</v>
      </c>
      <c r="BF12" s="139">
        <f t="shared" si="25"/>
        <v>2146040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0</v>
      </c>
      <c r="BP12" s="139">
        <f t="shared" si="29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30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31"/>
        <v>0</v>
      </c>
      <c r="CA12" s="139">
        <v>0</v>
      </c>
      <c r="CB12" s="139">
        <v>0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0</v>
      </c>
      <c r="CH12" s="139">
        <f t="shared" si="32"/>
        <v>0</v>
      </c>
      <c r="CI12" s="139">
        <f t="shared" si="33"/>
        <v>0</v>
      </c>
      <c r="CJ12" s="139">
        <f t="shared" si="34"/>
        <v>0</v>
      </c>
      <c r="CK12" s="139">
        <f t="shared" si="35"/>
        <v>0</v>
      </c>
      <c r="CL12" s="139">
        <f t="shared" si="36"/>
        <v>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2146040</v>
      </c>
      <c r="CR12" s="139">
        <f t="shared" si="41"/>
        <v>261990</v>
      </c>
      <c r="CS12" s="139">
        <f t="shared" si="42"/>
        <v>248411</v>
      </c>
      <c r="CT12" s="139">
        <f t="shared" si="43"/>
        <v>0</v>
      </c>
      <c r="CU12" s="139">
        <f t="shared" si="44"/>
        <v>13579</v>
      </c>
      <c r="CV12" s="139">
        <f t="shared" si="45"/>
        <v>0</v>
      </c>
      <c r="CW12" s="139">
        <f t="shared" si="46"/>
        <v>1742583</v>
      </c>
      <c r="CX12" s="139">
        <f t="shared" si="47"/>
        <v>0</v>
      </c>
      <c r="CY12" s="139">
        <f t="shared" si="48"/>
        <v>1742583</v>
      </c>
      <c r="CZ12" s="139">
        <f t="shared" si="49"/>
        <v>0</v>
      </c>
      <c r="DA12" s="139">
        <f t="shared" si="50"/>
        <v>0</v>
      </c>
      <c r="DB12" s="139">
        <f t="shared" si="51"/>
        <v>141467</v>
      </c>
      <c r="DC12" s="139">
        <f t="shared" si="52"/>
        <v>0</v>
      </c>
      <c r="DD12" s="139">
        <f t="shared" si="53"/>
        <v>126000</v>
      </c>
      <c r="DE12" s="139">
        <f t="shared" si="54"/>
        <v>0</v>
      </c>
      <c r="DF12" s="139">
        <f t="shared" si="55"/>
        <v>15467</v>
      </c>
      <c r="DG12" s="140" t="s">
        <v>199</v>
      </c>
      <c r="DH12" s="139">
        <f t="shared" si="56"/>
        <v>0</v>
      </c>
      <c r="DI12" s="139">
        <f t="shared" si="57"/>
        <v>0</v>
      </c>
      <c r="DJ12" s="139">
        <f t="shared" si="58"/>
        <v>2146040</v>
      </c>
    </row>
    <row r="13" spans="1:114" s="123" customFormat="1" ht="12" customHeight="1">
      <c r="A13" s="124" t="s">
        <v>206</v>
      </c>
      <c r="B13" s="125" t="s">
        <v>342</v>
      </c>
      <c r="C13" s="124" t="s">
        <v>343</v>
      </c>
      <c r="D13" s="139">
        <f t="shared" si="6"/>
        <v>3718469</v>
      </c>
      <c r="E13" s="139">
        <f t="shared" si="7"/>
        <v>3024</v>
      </c>
      <c r="F13" s="139">
        <v>3024</v>
      </c>
      <c r="G13" s="139">
        <v>0</v>
      </c>
      <c r="H13" s="139">
        <v>0</v>
      </c>
      <c r="I13" s="139">
        <v>0</v>
      </c>
      <c r="J13" s="139">
        <v>2550462</v>
      </c>
      <c r="K13" s="139">
        <v>0</v>
      </c>
      <c r="L13" s="139">
        <v>3715445</v>
      </c>
      <c r="M13" s="139">
        <f t="shared" si="8"/>
        <v>27565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65984</v>
      </c>
      <c r="T13" s="139">
        <v>0</v>
      </c>
      <c r="U13" s="139">
        <v>27565</v>
      </c>
      <c r="V13" s="139">
        <f t="shared" si="10"/>
        <v>3746034</v>
      </c>
      <c r="W13" s="139">
        <f t="shared" si="11"/>
        <v>3024</v>
      </c>
      <c r="X13" s="139">
        <f t="shared" si="12"/>
        <v>3024</v>
      </c>
      <c r="Y13" s="139">
        <f t="shared" si="13"/>
        <v>0</v>
      </c>
      <c r="Z13" s="139">
        <f t="shared" si="14"/>
        <v>0</v>
      </c>
      <c r="AA13" s="139">
        <f t="shared" si="15"/>
        <v>0</v>
      </c>
      <c r="AB13" s="139">
        <f t="shared" si="16"/>
        <v>2616446</v>
      </c>
      <c r="AC13" s="139">
        <f t="shared" si="17"/>
        <v>0</v>
      </c>
      <c r="AD13" s="139">
        <f t="shared" si="18"/>
        <v>3743010</v>
      </c>
      <c r="AE13" s="139">
        <f t="shared" si="19"/>
        <v>245070</v>
      </c>
      <c r="AF13" s="139">
        <f t="shared" si="20"/>
        <v>240240</v>
      </c>
      <c r="AG13" s="139">
        <v>0</v>
      </c>
      <c r="AH13" s="139">
        <v>240240</v>
      </c>
      <c r="AI13" s="139">
        <v>0</v>
      </c>
      <c r="AJ13" s="139">
        <v>0</v>
      </c>
      <c r="AK13" s="139">
        <v>4830</v>
      </c>
      <c r="AL13" s="140" t="s">
        <v>199</v>
      </c>
      <c r="AM13" s="139">
        <f t="shared" si="21"/>
        <v>1850888</v>
      </c>
      <c r="AN13" s="139">
        <f t="shared" si="22"/>
        <v>196925</v>
      </c>
      <c r="AO13" s="139">
        <v>196925</v>
      </c>
      <c r="AP13" s="139">
        <v>0</v>
      </c>
      <c r="AQ13" s="139">
        <v>0</v>
      </c>
      <c r="AR13" s="139">
        <v>0</v>
      </c>
      <c r="AS13" s="139">
        <f t="shared" si="23"/>
        <v>1057464</v>
      </c>
      <c r="AT13" s="139">
        <v>0</v>
      </c>
      <c r="AU13" s="139">
        <v>1057464</v>
      </c>
      <c r="AV13" s="139">
        <v>0</v>
      </c>
      <c r="AW13" s="139">
        <v>0</v>
      </c>
      <c r="AX13" s="139">
        <f t="shared" si="24"/>
        <v>580511</v>
      </c>
      <c r="AY13" s="139">
        <v>0</v>
      </c>
      <c r="AZ13" s="139">
        <v>580511</v>
      </c>
      <c r="BA13" s="139">
        <v>0</v>
      </c>
      <c r="BB13" s="139">
        <v>0</v>
      </c>
      <c r="BC13" s="140" t="s">
        <v>199</v>
      </c>
      <c r="BD13" s="139">
        <v>15988</v>
      </c>
      <c r="BE13" s="139">
        <v>4172973</v>
      </c>
      <c r="BF13" s="139">
        <f t="shared" si="25"/>
        <v>6268931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63417</v>
      </c>
      <c r="BP13" s="139">
        <f t="shared" si="29"/>
        <v>16939</v>
      </c>
      <c r="BQ13" s="139">
        <v>16939</v>
      </c>
      <c r="BR13" s="139">
        <v>0</v>
      </c>
      <c r="BS13" s="139">
        <v>0</v>
      </c>
      <c r="BT13" s="139">
        <v>0</v>
      </c>
      <c r="BU13" s="139">
        <f t="shared" si="30"/>
        <v>20522</v>
      </c>
      <c r="BV13" s="139">
        <v>0</v>
      </c>
      <c r="BW13" s="139">
        <v>20522</v>
      </c>
      <c r="BX13" s="139">
        <v>0</v>
      </c>
      <c r="BY13" s="139">
        <v>0</v>
      </c>
      <c r="BZ13" s="139">
        <f t="shared" si="31"/>
        <v>24579</v>
      </c>
      <c r="CA13" s="139">
        <v>0</v>
      </c>
      <c r="CB13" s="139">
        <v>24579</v>
      </c>
      <c r="CC13" s="139">
        <v>0</v>
      </c>
      <c r="CD13" s="139">
        <v>0</v>
      </c>
      <c r="CE13" s="140" t="s">
        <v>199</v>
      </c>
      <c r="CF13" s="139">
        <v>1377</v>
      </c>
      <c r="CG13" s="139">
        <v>30132</v>
      </c>
      <c r="CH13" s="139">
        <f t="shared" si="32"/>
        <v>93549</v>
      </c>
      <c r="CI13" s="139">
        <f t="shared" si="33"/>
        <v>245070</v>
      </c>
      <c r="CJ13" s="139">
        <f t="shared" si="34"/>
        <v>240240</v>
      </c>
      <c r="CK13" s="139">
        <f t="shared" si="35"/>
        <v>0</v>
      </c>
      <c r="CL13" s="139">
        <f t="shared" si="36"/>
        <v>240240</v>
      </c>
      <c r="CM13" s="139">
        <f t="shared" si="37"/>
        <v>0</v>
      </c>
      <c r="CN13" s="139">
        <f t="shared" si="38"/>
        <v>0</v>
      </c>
      <c r="CO13" s="139">
        <f t="shared" si="39"/>
        <v>4830</v>
      </c>
      <c r="CP13" s="140" t="s">
        <v>199</v>
      </c>
      <c r="CQ13" s="139">
        <f t="shared" si="40"/>
        <v>1914305</v>
      </c>
      <c r="CR13" s="139">
        <f t="shared" si="41"/>
        <v>213864</v>
      </c>
      <c r="CS13" s="139">
        <f t="shared" si="42"/>
        <v>213864</v>
      </c>
      <c r="CT13" s="139">
        <f t="shared" si="43"/>
        <v>0</v>
      </c>
      <c r="CU13" s="139">
        <f t="shared" si="44"/>
        <v>0</v>
      </c>
      <c r="CV13" s="139">
        <f t="shared" si="45"/>
        <v>0</v>
      </c>
      <c r="CW13" s="139">
        <f t="shared" si="46"/>
        <v>1077986</v>
      </c>
      <c r="CX13" s="139">
        <f t="shared" si="47"/>
        <v>0</v>
      </c>
      <c r="CY13" s="139">
        <f t="shared" si="48"/>
        <v>1077986</v>
      </c>
      <c r="CZ13" s="139">
        <f t="shared" si="49"/>
        <v>0</v>
      </c>
      <c r="DA13" s="139">
        <f t="shared" si="50"/>
        <v>0</v>
      </c>
      <c r="DB13" s="139">
        <f t="shared" si="51"/>
        <v>605090</v>
      </c>
      <c r="DC13" s="139">
        <f t="shared" si="52"/>
        <v>0</v>
      </c>
      <c r="DD13" s="139">
        <f t="shared" si="53"/>
        <v>605090</v>
      </c>
      <c r="DE13" s="139">
        <f t="shared" si="54"/>
        <v>0</v>
      </c>
      <c r="DF13" s="139">
        <f t="shared" si="55"/>
        <v>0</v>
      </c>
      <c r="DG13" s="140" t="s">
        <v>199</v>
      </c>
      <c r="DH13" s="139">
        <f t="shared" si="56"/>
        <v>17365</v>
      </c>
      <c r="DI13" s="139">
        <f t="shared" si="57"/>
        <v>4203105</v>
      </c>
      <c r="DJ13" s="139">
        <f t="shared" si="58"/>
        <v>6362480</v>
      </c>
    </row>
    <row r="14" spans="1:114" s="123" customFormat="1" ht="12" customHeight="1">
      <c r="A14" s="124" t="s">
        <v>206</v>
      </c>
      <c r="B14" s="125" t="s">
        <v>344</v>
      </c>
      <c r="C14" s="124" t="s">
        <v>345</v>
      </c>
      <c r="D14" s="139">
        <f t="shared" si="6"/>
        <v>0</v>
      </c>
      <c r="E14" s="139">
        <f t="shared" si="7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1324998</v>
      </c>
      <c r="K14" s="139">
        <v>0</v>
      </c>
      <c r="L14" s="139">
        <v>0</v>
      </c>
      <c r="M14" s="139">
        <f t="shared" si="8"/>
        <v>0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f t="shared" si="10"/>
        <v>0</v>
      </c>
      <c r="W14" s="139">
        <f t="shared" si="11"/>
        <v>0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0</v>
      </c>
      <c r="AB14" s="139">
        <f t="shared" si="16"/>
        <v>1324998</v>
      </c>
      <c r="AC14" s="139">
        <f t="shared" si="17"/>
        <v>0</v>
      </c>
      <c r="AD14" s="139">
        <f t="shared" si="18"/>
        <v>0</v>
      </c>
      <c r="AE14" s="139">
        <f t="shared" si="19"/>
        <v>0</v>
      </c>
      <c r="AF14" s="139">
        <f t="shared" si="20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40" t="s">
        <v>199</v>
      </c>
      <c r="AM14" s="139">
        <f t="shared" si="21"/>
        <v>1324998</v>
      </c>
      <c r="AN14" s="139">
        <f t="shared" si="22"/>
        <v>184075</v>
      </c>
      <c r="AO14" s="139">
        <v>184075</v>
      </c>
      <c r="AP14" s="139">
        <v>0</v>
      </c>
      <c r="AQ14" s="139">
        <v>0</v>
      </c>
      <c r="AR14" s="139">
        <v>0</v>
      </c>
      <c r="AS14" s="139">
        <f t="shared" si="23"/>
        <v>585992</v>
      </c>
      <c r="AT14" s="139">
        <v>0</v>
      </c>
      <c r="AU14" s="139">
        <v>585992</v>
      </c>
      <c r="AV14" s="139">
        <v>0</v>
      </c>
      <c r="AW14" s="139">
        <v>0</v>
      </c>
      <c r="AX14" s="139">
        <f t="shared" si="24"/>
        <v>554931</v>
      </c>
      <c r="AY14" s="139">
        <v>0</v>
      </c>
      <c r="AZ14" s="139">
        <v>366485</v>
      </c>
      <c r="BA14" s="139">
        <v>0</v>
      </c>
      <c r="BB14" s="139">
        <v>188446</v>
      </c>
      <c r="BC14" s="140" t="s">
        <v>199</v>
      </c>
      <c r="BD14" s="139">
        <v>0</v>
      </c>
      <c r="BE14" s="139">
        <v>0</v>
      </c>
      <c r="BF14" s="139">
        <f t="shared" si="25"/>
        <v>1324998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0</v>
      </c>
      <c r="BP14" s="139">
        <f t="shared" si="29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30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1"/>
        <v>0</v>
      </c>
      <c r="CA14" s="139">
        <v>0</v>
      </c>
      <c r="CB14" s="139">
        <v>0</v>
      </c>
      <c r="CC14" s="139">
        <v>0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0</v>
      </c>
      <c r="CI14" s="139">
        <f t="shared" si="33"/>
        <v>0</v>
      </c>
      <c r="CJ14" s="139">
        <f t="shared" si="34"/>
        <v>0</v>
      </c>
      <c r="CK14" s="139">
        <f t="shared" si="35"/>
        <v>0</v>
      </c>
      <c r="CL14" s="139">
        <f t="shared" si="36"/>
        <v>0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1324998</v>
      </c>
      <c r="CR14" s="139">
        <f t="shared" si="41"/>
        <v>184075</v>
      </c>
      <c r="CS14" s="139">
        <f t="shared" si="42"/>
        <v>184075</v>
      </c>
      <c r="CT14" s="139">
        <f t="shared" si="43"/>
        <v>0</v>
      </c>
      <c r="CU14" s="139">
        <f t="shared" si="44"/>
        <v>0</v>
      </c>
      <c r="CV14" s="139">
        <f t="shared" si="45"/>
        <v>0</v>
      </c>
      <c r="CW14" s="139">
        <f t="shared" si="46"/>
        <v>585992</v>
      </c>
      <c r="CX14" s="139">
        <f t="shared" si="47"/>
        <v>0</v>
      </c>
      <c r="CY14" s="139">
        <f t="shared" si="48"/>
        <v>585992</v>
      </c>
      <c r="CZ14" s="139">
        <f t="shared" si="49"/>
        <v>0</v>
      </c>
      <c r="DA14" s="139">
        <f t="shared" si="50"/>
        <v>0</v>
      </c>
      <c r="DB14" s="139">
        <f t="shared" si="51"/>
        <v>554931</v>
      </c>
      <c r="DC14" s="139">
        <f t="shared" si="52"/>
        <v>0</v>
      </c>
      <c r="DD14" s="139">
        <f t="shared" si="53"/>
        <v>366485</v>
      </c>
      <c r="DE14" s="139">
        <f t="shared" si="54"/>
        <v>0</v>
      </c>
      <c r="DF14" s="139">
        <f t="shared" si="55"/>
        <v>188446</v>
      </c>
      <c r="DG14" s="140" t="s">
        <v>199</v>
      </c>
      <c r="DH14" s="139">
        <f t="shared" si="56"/>
        <v>0</v>
      </c>
      <c r="DI14" s="139">
        <f t="shared" si="57"/>
        <v>0</v>
      </c>
      <c r="DJ14" s="139">
        <f t="shared" si="58"/>
        <v>1324998</v>
      </c>
    </row>
    <row r="15" spans="1:114" s="123" customFormat="1" ht="12" customHeight="1">
      <c r="A15" s="124" t="s">
        <v>206</v>
      </c>
      <c r="B15" s="125" t="s">
        <v>346</v>
      </c>
      <c r="C15" s="124" t="s">
        <v>347</v>
      </c>
      <c r="D15" s="139">
        <f t="shared" si="6"/>
        <v>0</v>
      </c>
      <c r="E15" s="139">
        <f t="shared" si="7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f t="shared" si="8"/>
        <v>19185</v>
      </c>
      <c r="N15" s="139">
        <f t="shared" si="9"/>
        <v>19185</v>
      </c>
      <c r="O15" s="139">
        <v>0</v>
      </c>
      <c r="P15" s="139">
        <v>0</v>
      </c>
      <c r="Q15" s="139">
        <v>0</v>
      </c>
      <c r="R15" s="139">
        <v>41</v>
      </c>
      <c r="S15" s="139">
        <v>189000</v>
      </c>
      <c r="T15" s="139">
        <v>19144</v>
      </c>
      <c r="U15" s="139">
        <v>0</v>
      </c>
      <c r="V15" s="139">
        <f t="shared" si="10"/>
        <v>19185</v>
      </c>
      <c r="W15" s="139">
        <f t="shared" si="11"/>
        <v>19185</v>
      </c>
      <c r="X15" s="139">
        <f t="shared" si="12"/>
        <v>0</v>
      </c>
      <c r="Y15" s="139">
        <f t="shared" si="13"/>
        <v>0</v>
      </c>
      <c r="Z15" s="139">
        <f t="shared" si="14"/>
        <v>0</v>
      </c>
      <c r="AA15" s="139">
        <f t="shared" si="15"/>
        <v>41</v>
      </c>
      <c r="AB15" s="139">
        <f t="shared" si="16"/>
        <v>189000</v>
      </c>
      <c r="AC15" s="139">
        <f t="shared" si="17"/>
        <v>19144</v>
      </c>
      <c r="AD15" s="139">
        <f t="shared" si="18"/>
        <v>0</v>
      </c>
      <c r="AE15" s="139">
        <f t="shared" si="19"/>
        <v>0</v>
      </c>
      <c r="AF15" s="139">
        <f t="shared" si="20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40" t="s">
        <v>199</v>
      </c>
      <c r="AM15" s="139">
        <f t="shared" si="21"/>
        <v>0</v>
      </c>
      <c r="AN15" s="139">
        <f t="shared" si="22"/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f t="shared" si="23"/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f t="shared" si="24"/>
        <v>0</v>
      </c>
      <c r="AY15" s="139">
        <v>0</v>
      </c>
      <c r="AZ15" s="139">
        <v>0</v>
      </c>
      <c r="BA15" s="139">
        <v>0</v>
      </c>
      <c r="BB15" s="139">
        <v>0</v>
      </c>
      <c r="BC15" s="140" t="s">
        <v>199</v>
      </c>
      <c r="BD15" s="139">
        <v>0</v>
      </c>
      <c r="BE15" s="139">
        <v>0</v>
      </c>
      <c r="BF15" s="139">
        <f t="shared" si="25"/>
        <v>0</v>
      </c>
      <c r="BG15" s="139">
        <f t="shared" si="26"/>
        <v>21494</v>
      </c>
      <c r="BH15" s="139">
        <f t="shared" si="27"/>
        <v>21494</v>
      </c>
      <c r="BI15" s="139">
        <v>0</v>
      </c>
      <c r="BJ15" s="139">
        <v>21494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171564</v>
      </c>
      <c r="BP15" s="139">
        <f t="shared" si="29"/>
        <v>24751</v>
      </c>
      <c r="BQ15" s="139">
        <v>15940</v>
      </c>
      <c r="BR15" s="139">
        <v>0</v>
      </c>
      <c r="BS15" s="139">
        <v>8811</v>
      </c>
      <c r="BT15" s="139">
        <v>0</v>
      </c>
      <c r="BU15" s="139">
        <f t="shared" si="30"/>
        <v>78361</v>
      </c>
      <c r="BV15" s="139">
        <v>0</v>
      </c>
      <c r="BW15" s="139">
        <v>78361</v>
      </c>
      <c r="BX15" s="139">
        <v>0</v>
      </c>
      <c r="BY15" s="139">
        <v>0</v>
      </c>
      <c r="BZ15" s="139">
        <f t="shared" si="31"/>
        <v>68452</v>
      </c>
      <c r="CA15" s="139">
        <v>0</v>
      </c>
      <c r="CB15" s="139">
        <v>68452</v>
      </c>
      <c r="CC15" s="139">
        <v>0</v>
      </c>
      <c r="CD15" s="139">
        <v>0</v>
      </c>
      <c r="CE15" s="140" t="s">
        <v>199</v>
      </c>
      <c r="CF15" s="139">
        <v>0</v>
      </c>
      <c r="CG15" s="139">
        <v>15127</v>
      </c>
      <c r="CH15" s="139">
        <f t="shared" si="32"/>
        <v>208185</v>
      </c>
      <c r="CI15" s="139">
        <f t="shared" si="33"/>
        <v>21494</v>
      </c>
      <c r="CJ15" s="139">
        <f t="shared" si="34"/>
        <v>21494</v>
      </c>
      <c r="CK15" s="139">
        <f t="shared" si="35"/>
        <v>0</v>
      </c>
      <c r="CL15" s="139">
        <f t="shared" si="36"/>
        <v>21494</v>
      </c>
      <c r="CM15" s="139">
        <f t="shared" si="37"/>
        <v>0</v>
      </c>
      <c r="CN15" s="139">
        <f t="shared" si="38"/>
        <v>0</v>
      </c>
      <c r="CO15" s="139">
        <f t="shared" si="39"/>
        <v>0</v>
      </c>
      <c r="CP15" s="140" t="s">
        <v>199</v>
      </c>
      <c r="CQ15" s="139">
        <f t="shared" si="40"/>
        <v>171564</v>
      </c>
      <c r="CR15" s="139">
        <f t="shared" si="41"/>
        <v>24751</v>
      </c>
      <c r="CS15" s="139">
        <f t="shared" si="42"/>
        <v>15940</v>
      </c>
      <c r="CT15" s="139">
        <f t="shared" si="43"/>
        <v>0</v>
      </c>
      <c r="CU15" s="139">
        <f t="shared" si="44"/>
        <v>8811</v>
      </c>
      <c r="CV15" s="139">
        <f t="shared" si="45"/>
        <v>0</v>
      </c>
      <c r="CW15" s="139">
        <f t="shared" si="46"/>
        <v>78361</v>
      </c>
      <c r="CX15" s="139">
        <f t="shared" si="47"/>
        <v>0</v>
      </c>
      <c r="CY15" s="139">
        <f t="shared" si="48"/>
        <v>78361</v>
      </c>
      <c r="CZ15" s="139">
        <f t="shared" si="49"/>
        <v>0</v>
      </c>
      <c r="DA15" s="139">
        <f t="shared" si="50"/>
        <v>0</v>
      </c>
      <c r="DB15" s="139">
        <f t="shared" si="51"/>
        <v>68452</v>
      </c>
      <c r="DC15" s="139">
        <f t="shared" si="52"/>
        <v>0</v>
      </c>
      <c r="DD15" s="139">
        <f t="shared" si="53"/>
        <v>68452</v>
      </c>
      <c r="DE15" s="139">
        <f t="shared" si="54"/>
        <v>0</v>
      </c>
      <c r="DF15" s="139">
        <f t="shared" si="55"/>
        <v>0</v>
      </c>
      <c r="DG15" s="140" t="s">
        <v>199</v>
      </c>
      <c r="DH15" s="139">
        <f t="shared" si="56"/>
        <v>0</v>
      </c>
      <c r="DI15" s="139">
        <f t="shared" si="57"/>
        <v>15127</v>
      </c>
      <c r="DJ15" s="139">
        <f t="shared" si="58"/>
        <v>208185</v>
      </c>
    </row>
    <row r="16" spans="1:114" s="123" customFormat="1" ht="12" customHeight="1">
      <c r="A16" s="124" t="s">
        <v>206</v>
      </c>
      <c r="B16" s="125" t="s">
        <v>348</v>
      </c>
      <c r="C16" s="124" t="s">
        <v>349</v>
      </c>
      <c r="D16" s="139">
        <f t="shared" si="6"/>
        <v>2493360</v>
      </c>
      <c r="E16" s="139">
        <f t="shared" si="7"/>
        <v>2493360</v>
      </c>
      <c r="F16" s="139">
        <v>820805</v>
      </c>
      <c r="G16" s="139">
        <v>0</v>
      </c>
      <c r="H16" s="139">
        <v>313400</v>
      </c>
      <c r="I16" s="139">
        <v>0</v>
      </c>
      <c r="J16" s="139">
        <v>762911</v>
      </c>
      <c r="K16" s="139">
        <v>1359155</v>
      </c>
      <c r="L16" s="139">
        <v>0</v>
      </c>
      <c r="M16" s="139">
        <f t="shared" si="8"/>
        <v>0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f t="shared" si="10"/>
        <v>2493360</v>
      </c>
      <c r="W16" s="139">
        <f t="shared" si="11"/>
        <v>2493360</v>
      </c>
      <c r="X16" s="139">
        <f t="shared" si="12"/>
        <v>820805</v>
      </c>
      <c r="Y16" s="139">
        <f t="shared" si="13"/>
        <v>0</v>
      </c>
      <c r="Z16" s="139">
        <f t="shared" si="14"/>
        <v>313400</v>
      </c>
      <c r="AA16" s="139">
        <f t="shared" si="15"/>
        <v>0</v>
      </c>
      <c r="AB16" s="139">
        <f t="shared" si="16"/>
        <v>762911</v>
      </c>
      <c r="AC16" s="139">
        <f t="shared" si="17"/>
        <v>1359155</v>
      </c>
      <c r="AD16" s="139">
        <f t="shared" si="18"/>
        <v>0</v>
      </c>
      <c r="AE16" s="139">
        <f t="shared" si="19"/>
        <v>2319404</v>
      </c>
      <c r="AF16" s="139">
        <f t="shared" si="20"/>
        <v>2319404</v>
      </c>
      <c r="AG16" s="139">
        <v>0</v>
      </c>
      <c r="AH16" s="139">
        <v>2312185</v>
      </c>
      <c r="AI16" s="139">
        <v>7219</v>
      </c>
      <c r="AJ16" s="139">
        <v>0</v>
      </c>
      <c r="AK16" s="139">
        <v>0</v>
      </c>
      <c r="AL16" s="140" t="s">
        <v>199</v>
      </c>
      <c r="AM16" s="139">
        <f t="shared" si="21"/>
        <v>676981</v>
      </c>
      <c r="AN16" s="139">
        <f t="shared" si="22"/>
        <v>170953</v>
      </c>
      <c r="AO16" s="139">
        <v>102572</v>
      </c>
      <c r="AP16" s="139">
        <v>0</v>
      </c>
      <c r="AQ16" s="139">
        <v>68381</v>
      </c>
      <c r="AR16" s="139">
        <v>0</v>
      </c>
      <c r="AS16" s="139">
        <f t="shared" si="23"/>
        <v>212948</v>
      </c>
      <c r="AT16" s="139">
        <v>0</v>
      </c>
      <c r="AU16" s="139">
        <v>203307</v>
      </c>
      <c r="AV16" s="139">
        <v>9641</v>
      </c>
      <c r="AW16" s="139">
        <v>0</v>
      </c>
      <c r="AX16" s="139">
        <f t="shared" si="24"/>
        <v>293080</v>
      </c>
      <c r="AY16" s="139">
        <v>0</v>
      </c>
      <c r="AZ16" s="139">
        <v>265499</v>
      </c>
      <c r="BA16" s="139">
        <v>27581</v>
      </c>
      <c r="BB16" s="139"/>
      <c r="BC16" s="140" t="s">
        <v>199</v>
      </c>
      <c r="BD16" s="139">
        <v>0</v>
      </c>
      <c r="BE16" s="139">
        <v>259886</v>
      </c>
      <c r="BF16" s="139">
        <f t="shared" si="25"/>
        <v>3256271</v>
      </c>
      <c r="BG16" s="139">
        <f t="shared" si="26"/>
        <v>0</v>
      </c>
      <c r="BH16" s="139">
        <f t="shared" si="27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40" t="s">
        <v>199</v>
      </c>
      <c r="BO16" s="139">
        <f t="shared" si="28"/>
        <v>0</v>
      </c>
      <c r="BP16" s="139">
        <f t="shared" si="29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30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1"/>
        <v>0</v>
      </c>
      <c r="CA16" s="139">
        <v>0</v>
      </c>
      <c r="CB16" s="139">
        <v>0</v>
      </c>
      <c r="CC16" s="139">
        <v>0</v>
      </c>
      <c r="CD16" s="139">
        <v>0</v>
      </c>
      <c r="CE16" s="140" t="s">
        <v>199</v>
      </c>
      <c r="CF16" s="139">
        <v>0</v>
      </c>
      <c r="CG16" s="139">
        <v>0</v>
      </c>
      <c r="CH16" s="139">
        <f t="shared" si="32"/>
        <v>0</v>
      </c>
      <c r="CI16" s="139">
        <f t="shared" si="33"/>
        <v>2319404</v>
      </c>
      <c r="CJ16" s="139">
        <f t="shared" si="34"/>
        <v>2319404</v>
      </c>
      <c r="CK16" s="139">
        <f t="shared" si="35"/>
        <v>0</v>
      </c>
      <c r="CL16" s="139">
        <f t="shared" si="36"/>
        <v>2312185</v>
      </c>
      <c r="CM16" s="139">
        <f t="shared" si="37"/>
        <v>7219</v>
      </c>
      <c r="CN16" s="139">
        <f t="shared" si="38"/>
        <v>0</v>
      </c>
      <c r="CO16" s="139">
        <f t="shared" si="39"/>
        <v>0</v>
      </c>
      <c r="CP16" s="140" t="s">
        <v>199</v>
      </c>
      <c r="CQ16" s="139">
        <f t="shared" si="40"/>
        <v>676981</v>
      </c>
      <c r="CR16" s="139">
        <f t="shared" si="41"/>
        <v>170953</v>
      </c>
      <c r="CS16" s="139">
        <f t="shared" si="42"/>
        <v>102572</v>
      </c>
      <c r="CT16" s="139">
        <f t="shared" si="43"/>
        <v>0</v>
      </c>
      <c r="CU16" s="139">
        <f t="shared" si="44"/>
        <v>68381</v>
      </c>
      <c r="CV16" s="139">
        <f t="shared" si="45"/>
        <v>0</v>
      </c>
      <c r="CW16" s="139">
        <f t="shared" si="46"/>
        <v>212948</v>
      </c>
      <c r="CX16" s="139">
        <f t="shared" si="47"/>
        <v>0</v>
      </c>
      <c r="CY16" s="139">
        <f t="shared" si="48"/>
        <v>203307</v>
      </c>
      <c r="CZ16" s="139">
        <f t="shared" si="49"/>
        <v>9641</v>
      </c>
      <c r="DA16" s="139">
        <f t="shared" si="50"/>
        <v>0</v>
      </c>
      <c r="DB16" s="139">
        <f t="shared" si="51"/>
        <v>293080</v>
      </c>
      <c r="DC16" s="139">
        <f t="shared" si="52"/>
        <v>0</v>
      </c>
      <c r="DD16" s="139">
        <f t="shared" si="53"/>
        <v>265499</v>
      </c>
      <c r="DE16" s="139">
        <f t="shared" si="54"/>
        <v>27581</v>
      </c>
      <c r="DF16" s="139">
        <f t="shared" si="55"/>
        <v>0</v>
      </c>
      <c r="DG16" s="140" t="s">
        <v>199</v>
      </c>
      <c r="DH16" s="139">
        <f t="shared" si="56"/>
        <v>0</v>
      </c>
      <c r="DI16" s="139">
        <f t="shared" si="57"/>
        <v>259886</v>
      </c>
      <c r="DJ16" s="139">
        <f t="shared" si="58"/>
        <v>3256271</v>
      </c>
    </row>
    <row r="17" spans="1:114" s="123" customFormat="1" ht="12" customHeight="1">
      <c r="A17" s="124" t="s">
        <v>206</v>
      </c>
      <c r="B17" s="125" t="s">
        <v>350</v>
      </c>
      <c r="C17" s="124" t="s">
        <v>351</v>
      </c>
      <c r="D17" s="139">
        <f t="shared" si="6"/>
        <v>1549585</v>
      </c>
      <c r="E17" s="139">
        <f t="shared" si="7"/>
        <v>1524200</v>
      </c>
      <c r="F17" s="139">
        <v>3114</v>
      </c>
      <c r="G17" s="139">
        <v>0</v>
      </c>
      <c r="H17" s="139">
        <v>99000</v>
      </c>
      <c r="I17" s="139">
        <v>0</v>
      </c>
      <c r="J17" s="139">
        <v>6111001</v>
      </c>
      <c r="K17" s="139">
        <v>1422086</v>
      </c>
      <c r="L17" s="139">
        <v>25385</v>
      </c>
      <c r="M17" s="139">
        <f t="shared" si="8"/>
        <v>0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f t="shared" si="10"/>
        <v>1549585</v>
      </c>
      <c r="W17" s="139">
        <f t="shared" si="11"/>
        <v>1524200</v>
      </c>
      <c r="X17" s="139">
        <f t="shared" si="12"/>
        <v>3114</v>
      </c>
      <c r="Y17" s="139">
        <f t="shared" si="13"/>
        <v>0</v>
      </c>
      <c r="Z17" s="139">
        <f t="shared" si="14"/>
        <v>99000</v>
      </c>
      <c r="AA17" s="139">
        <f t="shared" si="15"/>
        <v>0</v>
      </c>
      <c r="AB17" s="139">
        <f t="shared" si="16"/>
        <v>6111001</v>
      </c>
      <c r="AC17" s="139">
        <f t="shared" si="17"/>
        <v>1422086</v>
      </c>
      <c r="AD17" s="139">
        <f t="shared" si="18"/>
        <v>25385</v>
      </c>
      <c r="AE17" s="139">
        <f t="shared" si="19"/>
        <v>290227</v>
      </c>
      <c r="AF17" s="139">
        <f t="shared" si="20"/>
        <v>281334</v>
      </c>
      <c r="AG17" s="139">
        <v>0</v>
      </c>
      <c r="AH17" s="139">
        <v>0</v>
      </c>
      <c r="AI17" s="139">
        <v>281334</v>
      </c>
      <c r="AJ17" s="139">
        <v>0</v>
      </c>
      <c r="AK17" s="139">
        <v>8893</v>
      </c>
      <c r="AL17" s="140" t="s">
        <v>199</v>
      </c>
      <c r="AM17" s="139">
        <f t="shared" si="21"/>
        <v>7370359</v>
      </c>
      <c r="AN17" s="139">
        <f t="shared" si="22"/>
        <v>251664</v>
      </c>
      <c r="AO17" s="139">
        <v>251664</v>
      </c>
      <c r="AP17" s="139">
        <v>0</v>
      </c>
      <c r="AQ17" s="139">
        <v>0</v>
      </c>
      <c r="AR17" s="139">
        <v>0</v>
      </c>
      <c r="AS17" s="139">
        <f t="shared" si="23"/>
        <v>6625479</v>
      </c>
      <c r="AT17" s="139">
        <v>0</v>
      </c>
      <c r="AU17" s="139">
        <v>0</v>
      </c>
      <c r="AV17" s="139">
        <v>6625479</v>
      </c>
      <c r="AW17" s="139">
        <v>0</v>
      </c>
      <c r="AX17" s="139">
        <f t="shared" si="24"/>
        <v>493216</v>
      </c>
      <c r="AY17" s="139">
        <v>0</v>
      </c>
      <c r="AZ17" s="139">
        <v>0</v>
      </c>
      <c r="BA17" s="139">
        <v>311428</v>
      </c>
      <c r="BB17" s="139">
        <v>181788</v>
      </c>
      <c r="BC17" s="140" t="s">
        <v>199</v>
      </c>
      <c r="BD17" s="139">
        <v>0</v>
      </c>
      <c r="BE17" s="139">
        <v>0</v>
      </c>
      <c r="BF17" s="139">
        <f t="shared" si="25"/>
        <v>7660586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40" t="s">
        <v>199</v>
      </c>
      <c r="BO17" s="139">
        <f t="shared" si="28"/>
        <v>0</v>
      </c>
      <c r="BP17" s="139">
        <f t="shared" si="29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30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1"/>
        <v>0</v>
      </c>
      <c r="CA17" s="139">
        <v>0</v>
      </c>
      <c r="CB17" s="139">
        <v>0</v>
      </c>
      <c r="CC17" s="139">
        <v>0</v>
      </c>
      <c r="CD17" s="139">
        <v>0</v>
      </c>
      <c r="CE17" s="140" t="s">
        <v>199</v>
      </c>
      <c r="CF17" s="139">
        <v>0</v>
      </c>
      <c r="CG17" s="139">
        <v>0</v>
      </c>
      <c r="CH17" s="139">
        <f t="shared" si="32"/>
        <v>0</v>
      </c>
      <c r="CI17" s="139">
        <f t="shared" si="33"/>
        <v>290227</v>
      </c>
      <c r="CJ17" s="139">
        <f t="shared" si="34"/>
        <v>281334</v>
      </c>
      <c r="CK17" s="139">
        <f t="shared" si="35"/>
        <v>0</v>
      </c>
      <c r="CL17" s="139">
        <f t="shared" si="36"/>
        <v>0</v>
      </c>
      <c r="CM17" s="139">
        <f t="shared" si="37"/>
        <v>281334</v>
      </c>
      <c r="CN17" s="139">
        <f t="shared" si="38"/>
        <v>0</v>
      </c>
      <c r="CO17" s="139">
        <f t="shared" si="39"/>
        <v>8893</v>
      </c>
      <c r="CP17" s="140" t="s">
        <v>199</v>
      </c>
      <c r="CQ17" s="139">
        <f t="shared" si="40"/>
        <v>7370359</v>
      </c>
      <c r="CR17" s="139">
        <f t="shared" si="41"/>
        <v>251664</v>
      </c>
      <c r="CS17" s="139">
        <f t="shared" si="42"/>
        <v>251664</v>
      </c>
      <c r="CT17" s="139">
        <f t="shared" si="43"/>
        <v>0</v>
      </c>
      <c r="CU17" s="139">
        <f t="shared" si="44"/>
        <v>0</v>
      </c>
      <c r="CV17" s="139">
        <f t="shared" si="45"/>
        <v>0</v>
      </c>
      <c r="CW17" s="139">
        <f t="shared" si="46"/>
        <v>6625479</v>
      </c>
      <c r="CX17" s="139">
        <f t="shared" si="47"/>
        <v>0</v>
      </c>
      <c r="CY17" s="139">
        <f t="shared" si="48"/>
        <v>0</v>
      </c>
      <c r="CZ17" s="139">
        <f t="shared" si="49"/>
        <v>6625479</v>
      </c>
      <c r="DA17" s="139">
        <f t="shared" si="50"/>
        <v>0</v>
      </c>
      <c r="DB17" s="139">
        <f t="shared" si="51"/>
        <v>493216</v>
      </c>
      <c r="DC17" s="139">
        <f t="shared" si="52"/>
        <v>0</v>
      </c>
      <c r="DD17" s="139">
        <f t="shared" si="53"/>
        <v>0</v>
      </c>
      <c r="DE17" s="139">
        <f t="shared" si="54"/>
        <v>311428</v>
      </c>
      <c r="DF17" s="139">
        <f t="shared" si="55"/>
        <v>181788</v>
      </c>
      <c r="DG17" s="140" t="s">
        <v>199</v>
      </c>
      <c r="DH17" s="139">
        <f t="shared" si="56"/>
        <v>0</v>
      </c>
      <c r="DI17" s="139">
        <f t="shared" si="57"/>
        <v>0</v>
      </c>
      <c r="DJ17" s="139">
        <f t="shared" si="58"/>
        <v>7660586</v>
      </c>
    </row>
    <row r="18" spans="1:114" s="123" customFormat="1" ht="12" customHeight="1">
      <c r="A18" s="124" t="s">
        <v>206</v>
      </c>
      <c r="B18" s="125" t="s">
        <v>352</v>
      </c>
      <c r="C18" s="124" t="s">
        <v>353</v>
      </c>
      <c r="D18" s="139">
        <f t="shared" si="6"/>
        <v>1224966</v>
      </c>
      <c r="E18" s="139">
        <f t="shared" si="7"/>
        <v>6122</v>
      </c>
      <c r="F18" s="139">
        <v>6122</v>
      </c>
      <c r="G18" s="139">
        <v>0</v>
      </c>
      <c r="H18" s="139">
        <v>0</v>
      </c>
      <c r="I18" s="139">
        <v>0</v>
      </c>
      <c r="J18" s="139">
        <v>1071212</v>
      </c>
      <c r="K18" s="139">
        <v>0</v>
      </c>
      <c r="L18" s="139">
        <v>1218844</v>
      </c>
      <c r="M18" s="139">
        <f t="shared" si="8"/>
        <v>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f t="shared" si="10"/>
        <v>1224966</v>
      </c>
      <c r="W18" s="139">
        <f t="shared" si="11"/>
        <v>6122</v>
      </c>
      <c r="X18" s="139">
        <f t="shared" si="12"/>
        <v>6122</v>
      </c>
      <c r="Y18" s="139">
        <f t="shared" si="13"/>
        <v>0</v>
      </c>
      <c r="Z18" s="139">
        <f t="shared" si="14"/>
        <v>0</v>
      </c>
      <c r="AA18" s="139">
        <f t="shared" si="15"/>
        <v>0</v>
      </c>
      <c r="AB18" s="139">
        <f t="shared" si="16"/>
        <v>1071212</v>
      </c>
      <c r="AC18" s="139">
        <f t="shared" si="17"/>
        <v>0</v>
      </c>
      <c r="AD18" s="139">
        <f t="shared" si="18"/>
        <v>1218844</v>
      </c>
      <c r="AE18" s="139">
        <f t="shared" si="19"/>
        <v>0</v>
      </c>
      <c r="AF18" s="139">
        <f t="shared" si="20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40" t="s">
        <v>199</v>
      </c>
      <c r="AM18" s="139">
        <f t="shared" si="21"/>
        <v>1651665</v>
      </c>
      <c r="AN18" s="139">
        <f t="shared" si="22"/>
        <v>179388</v>
      </c>
      <c r="AO18" s="139">
        <v>179388</v>
      </c>
      <c r="AP18" s="139">
        <v>0</v>
      </c>
      <c r="AQ18" s="139">
        <v>0</v>
      </c>
      <c r="AR18" s="139">
        <v>0</v>
      </c>
      <c r="AS18" s="139">
        <f t="shared" si="23"/>
        <v>1472277</v>
      </c>
      <c r="AT18" s="139">
        <v>0</v>
      </c>
      <c r="AU18" s="139">
        <v>1472277</v>
      </c>
      <c r="AV18" s="139">
        <v>0</v>
      </c>
      <c r="AW18" s="139">
        <v>0</v>
      </c>
      <c r="AX18" s="139">
        <f t="shared" si="24"/>
        <v>0</v>
      </c>
      <c r="AY18" s="139">
        <v>0</v>
      </c>
      <c r="AZ18" s="139">
        <v>0</v>
      </c>
      <c r="BA18" s="139">
        <v>0</v>
      </c>
      <c r="BB18" s="139">
        <v>0</v>
      </c>
      <c r="BC18" s="140" t="s">
        <v>199</v>
      </c>
      <c r="BD18" s="139">
        <v>0</v>
      </c>
      <c r="BE18" s="139">
        <v>644513</v>
      </c>
      <c r="BF18" s="139">
        <f t="shared" si="25"/>
        <v>2296178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40" t="s">
        <v>199</v>
      </c>
      <c r="BO18" s="139">
        <f t="shared" si="28"/>
        <v>0</v>
      </c>
      <c r="BP18" s="139">
        <f t="shared" si="29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30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1"/>
        <v>0</v>
      </c>
      <c r="CA18" s="139">
        <v>0</v>
      </c>
      <c r="CB18" s="139">
        <v>0</v>
      </c>
      <c r="CC18" s="139">
        <v>0</v>
      </c>
      <c r="CD18" s="139">
        <v>0</v>
      </c>
      <c r="CE18" s="140" t="s">
        <v>199</v>
      </c>
      <c r="CF18" s="139">
        <v>0</v>
      </c>
      <c r="CG18" s="139">
        <v>0</v>
      </c>
      <c r="CH18" s="139">
        <f t="shared" si="32"/>
        <v>0</v>
      </c>
      <c r="CI18" s="139">
        <f t="shared" si="33"/>
        <v>0</v>
      </c>
      <c r="CJ18" s="139">
        <f t="shared" si="34"/>
        <v>0</v>
      </c>
      <c r="CK18" s="139">
        <f t="shared" si="35"/>
        <v>0</v>
      </c>
      <c r="CL18" s="139">
        <f t="shared" si="36"/>
        <v>0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40" t="s">
        <v>199</v>
      </c>
      <c r="CQ18" s="139">
        <f t="shared" si="40"/>
        <v>1651665</v>
      </c>
      <c r="CR18" s="139">
        <f t="shared" si="41"/>
        <v>179388</v>
      </c>
      <c r="CS18" s="139">
        <f t="shared" si="42"/>
        <v>179388</v>
      </c>
      <c r="CT18" s="139">
        <f t="shared" si="43"/>
        <v>0</v>
      </c>
      <c r="CU18" s="139">
        <f t="shared" si="44"/>
        <v>0</v>
      </c>
      <c r="CV18" s="139">
        <f t="shared" si="45"/>
        <v>0</v>
      </c>
      <c r="CW18" s="139">
        <f t="shared" si="46"/>
        <v>1472277</v>
      </c>
      <c r="CX18" s="139">
        <f t="shared" si="47"/>
        <v>0</v>
      </c>
      <c r="CY18" s="139">
        <f t="shared" si="48"/>
        <v>1472277</v>
      </c>
      <c r="CZ18" s="139">
        <f t="shared" si="49"/>
        <v>0</v>
      </c>
      <c r="DA18" s="139">
        <f t="shared" si="50"/>
        <v>0</v>
      </c>
      <c r="DB18" s="139">
        <f t="shared" si="51"/>
        <v>0</v>
      </c>
      <c r="DC18" s="139">
        <f t="shared" si="52"/>
        <v>0</v>
      </c>
      <c r="DD18" s="139">
        <f t="shared" si="53"/>
        <v>0</v>
      </c>
      <c r="DE18" s="139">
        <f t="shared" si="54"/>
        <v>0</v>
      </c>
      <c r="DF18" s="139">
        <f t="shared" si="55"/>
        <v>0</v>
      </c>
      <c r="DG18" s="140" t="s">
        <v>199</v>
      </c>
      <c r="DH18" s="139">
        <f t="shared" si="56"/>
        <v>0</v>
      </c>
      <c r="DI18" s="139">
        <f t="shared" si="57"/>
        <v>644513</v>
      </c>
      <c r="DJ18" s="139">
        <f t="shared" si="58"/>
        <v>2296178</v>
      </c>
    </row>
    <row r="19" spans="1:114" s="123" customFormat="1" ht="12" customHeight="1">
      <c r="A19" s="124" t="s">
        <v>206</v>
      </c>
      <c r="B19" s="125" t="s">
        <v>354</v>
      </c>
      <c r="C19" s="124" t="s">
        <v>355</v>
      </c>
      <c r="D19" s="139">
        <f t="shared" si="6"/>
        <v>41676285</v>
      </c>
      <c r="E19" s="139">
        <f t="shared" si="7"/>
        <v>27730592</v>
      </c>
      <c r="F19" s="139">
        <v>1915506</v>
      </c>
      <c r="G19" s="139">
        <v>0</v>
      </c>
      <c r="H19" s="139">
        <v>3682000</v>
      </c>
      <c r="I19" s="139">
        <v>13808967</v>
      </c>
      <c r="J19" s="139">
        <v>30160073</v>
      </c>
      <c r="K19" s="139">
        <v>8324119</v>
      </c>
      <c r="L19" s="139">
        <v>13945693</v>
      </c>
      <c r="M19" s="139">
        <f t="shared" si="8"/>
        <v>0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250819</v>
      </c>
      <c r="T19" s="139">
        <v>0</v>
      </c>
      <c r="U19" s="139">
        <v>0</v>
      </c>
      <c r="V19" s="139">
        <f t="shared" si="10"/>
        <v>41676285</v>
      </c>
      <c r="W19" s="139">
        <f t="shared" si="11"/>
        <v>27730592</v>
      </c>
      <c r="X19" s="139">
        <f t="shared" si="12"/>
        <v>1915506</v>
      </c>
      <c r="Y19" s="139">
        <f t="shared" si="13"/>
        <v>0</v>
      </c>
      <c r="Z19" s="139">
        <f t="shared" si="14"/>
        <v>3682000</v>
      </c>
      <c r="AA19" s="139">
        <f t="shared" si="15"/>
        <v>13808967</v>
      </c>
      <c r="AB19" s="139">
        <f t="shared" si="16"/>
        <v>30410892</v>
      </c>
      <c r="AC19" s="139">
        <f t="shared" si="17"/>
        <v>8324119</v>
      </c>
      <c r="AD19" s="139">
        <f t="shared" si="18"/>
        <v>13945693</v>
      </c>
      <c r="AE19" s="139">
        <f t="shared" si="19"/>
        <v>9584017</v>
      </c>
      <c r="AF19" s="139">
        <f t="shared" si="20"/>
        <v>9531394</v>
      </c>
      <c r="AG19" s="139">
        <v>0</v>
      </c>
      <c r="AH19" s="139">
        <v>9531394</v>
      </c>
      <c r="AI19" s="139">
        <v>0</v>
      </c>
      <c r="AJ19" s="139">
        <v>0</v>
      </c>
      <c r="AK19" s="139">
        <v>52623</v>
      </c>
      <c r="AL19" s="140" t="s">
        <v>199</v>
      </c>
      <c r="AM19" s="139">
        <f t="shared" si="21"/>
        <v>43630131</v>
      </c>
      <c r="AN19" s="139">
        <f t="shared" si="22"/>
        <v>11401571</v>
      </c>
      <c r="AO19" s="139">
        <v>7295909</v>
      </c>
      <c r="AP19" s="139">
        <v>0</v>
      </c>
      <c r="AQ19" s="139">
        <v>4105662</v>
      </c>
      <c r="AR19" s="139">
        <v>0</v>
      </c>
      <c r="AS19" s="139">
        <f t="shared" si="23"/>
        <v>21865164</v>
      </c>
      <c r="AT19" s="139">
        <v>0</v>
      </c>
      <c r="AU19" s="139">
        <v>21865164</v>
      </c>
      <c r="AV19" s="139">
        <v>0</v>
      </c>
      <c r="AW19" s="139">
        <v>0</v>
      </c>
      <c r="AX19" s="139">
        <f t="shared" si="24"/>
        <v>10342807</v>
      </c>
      <c r="AY19" s="139">
        <v>0</v>
      </c>
      <c r="AZ19" s="139">
        <v>10342807</v>
      </c>
      <c r="BA19" s="139">
        <v>0</v>
      </c>
      <c r="BB19" s="139">
        <v>0</v>
      </c>
      <c r="BC19" s="140" t="s">
        <v>199</v>
      </c>
      <c r="BD19" s="139">
        <v>20589</v>
      </c>
      <c r="BE19" s="139">
        <v>18622210</v>
      </c>
      <c r="BF19" s="139">
        <f t="shared" si="25"/>
        <v>71836358</v>
      </c>
      <c r="BG19" s="139">
        <f t="shared" si="26"/>
        <v>0</v>
      </c>
      <c r="BH19" s="139">
        <f t="shared" si="27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40" t="s">
        <v>199</v>
      </c>
      <c r="BO19" s="139">
        <f t="shared" si="28"/>
        <v>185799</v>
      </c>
      <c r="BP19" s="139">
        <f t="shared" si="29"/>
        <v>8665</v>
      </c>
      <c r="BQ19" s="139">
        <v>8665</v>
      </c>
      <c r="BR19" s="139">
        <v>0</v>
      </c>
      <c r="BS19" s="139">
        <v>0</v>
      </c>
      <c r="BT19" s="139">
        <v>0</v>
      </c>
      <c r="BU19" s="139">
        <f t="shared" si="30"/>
        <v>33897</v>
      </c>
      <c r="BV19" s="139">
        <v>0</v>
      </c>
      <c r="BW19" s="139">
        <v>33897</v>
      </c>
      <c r="BX19" s="139">
        <v>0</v>
      </c>
      <c r="BY19" s="139">
        <v>0</v>
      </c>
      <c r="BZ19" s="139">
        <f t="shared" si="31"/>
        <v>143237</v>
      </c>
      <c r="CA19" s="139">
        <v>0</v>
      </c>
      <c r="CB19" s="139">
        <v>143237</v>
      </c>
      <c r="CC19" s="139">
        <v>0</v>
      </c>
      <c r="CD19" s="139">
        <v>0</v>
      </c>
      <c r="CE19" s="140" t="s">
        <v>199</v>
      </c>
      <c r="CF19" s="139">
        <v>0</v>
      </c>
      <c r="CG19" s="139">
        <v>65020</v>
      </c>
      <c r="CH19" s="139">
        <f t="shared" si="32"/>
        <v>250819</v>
      </c>
      <c r="CI19" s="139">
        <f t="shared" si="33"/>
        <v>9584017</v>
      </c>
      <c r="CJ19" s="139">
        <f t="shared" si="34"/>
        <v>9531394</v>
      </c>
      <c r="CK19" s="139">
        <f t="shared" si="35"/>
        <v>0</v>
      </c>
      <c r="CL19" s="139">
        <f t="shared" si="36"/>
        <v>9531394</v>
      </c>
      <c r="CM19" s="139">
        <f t="shared" si="37"/>
        <v>0</v>
      </c>
      <c r="CN19" s="139">
        <f t="shared" si="38"/>
        <v>0</v>
      </c>
      <c r="CO19" s="139">
        <f t="shared" si="39"/>
        <v>52623</v>
      </c>
      <c r="CP19" s="140" t="s">
        <v>199</v>
      </c>
      <c r="CQ19" s="139">
        <f t="shared" si="40"/>
        <v>43815930</v>
      </c>
      <c r="CR19" s="139">
        <f t="shared" si="41"/>
        <v>11410236</v>
      </c>
      <c r="CS19" s="139">
        <f t="shared" si="42"/>
        <v>7304574</v>
      </c>
      <c r="CT19" s="139">
        <f t="shared" si="43"/>
        <v>0</v>
      </c>
      <c r="CU19" s="139">
        <f t="shared" si="44"/>
        <v>4105662</v>
      </c>
      <c r="CV19" s="139">
        <f t="shared" si="45"/>
        <v>0</v>
      </c>
      <c r="CW19" s="139">
        <f t="shared" si="46"/>
        <v>21899061</v>
      </c>
      <c r="CX19" s="139">
        <f t="shared" si="47"/>
        <v>0</v>
      </c>
      <c r="CY19" s="139">
        <f t="shared" si="48"/>
        <v>21899061</v>
      </c>
      <c r="CZ19" s="139">
        <f t="shared" si="49"/>
        <v>0</v>
      </c>
      <c r="DA19" s="139">
        <f t="shared" si="50"/>
        <v>0</v>
      </c>
      <c r="DB19" s="139">
        <f t="shared" si="51"/>
        <v>10486044</v>
      </c>
      <c r="DC19" s="139">
        <f t="shared" si="52"/>
        <v>0</v>
      </c>
      <c r="DD19" s="139">
        <f t="shared" si="53"/>
        <v>10486044</v>
      </c>
      <c r="DE19" s="139">
        <f t="shared" si="54"/>
        <v>0</v>
      </c>
      <c r="DF19" s="139">
        <f t="shared" si="55"/>
        <v>0</v>
      </c>
      <c r="DG19" s="140" t="s">
        <v>199</v>
      </c>
      <c r="DH19" s="139">
        <f t="shared" si="56"/>
        <v>20589</v>
      </c>
      <c r="DI19" s="139">
        <f t="shared" si="57"/>
        <v>18687230</v>
      </c>
      <c r="DJ19" s="139">
        <f t="shared" si="58"/>
        <v>72087177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0" t="s">
        <v>41</v>
      </c>
      <c r="B2" s="144" t="s">
        <v>42</v>
      </c>
      <c r="C2" s="150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1"/>
      <c r="B3" s="145"/>
      <c r="C3" s="151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1"/>
      <c r="B4" s="145"/>
      <c r="C4" s="151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1"/>
      <c r="B5" s="145"/>
      <c r="C5" s="151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2"/>
      <c r="B6" s="146"/>
      <c r="C6" s="152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D7">SUM(D8:D81)</f>
        <v>252572842</v>
      </c>
      <c r="E7" s="122">
        <f t="shared" si="0"/>
        <v>69569055</v>
      </c>
      <c r="F7" s="122">
        <f t="shared" si="0"/>
        <v>4804711</v>
      </c>
      <c r="G7" s="122">
        <f t="shared" si="0"/>
        <v>4431123</v>
      </c>
      <c r="H7" s="122">
        <f t="shared" si="0"/>
        <v>6569700</v>
      </c>
      <c r="I7" s="122">
        <f t="shared" si="0"/>
        <v>33198757</v>
      </c>
      <c r="J7" s="122">
        <f t="shared" si="0"/>
        <v>44543293</v>
      </c>
      <c r="K7" s="122">
        <f t="shared" si="0"/>
        <v>20564764</v>
      </c>
      <c r="L7" s="122">
        <f t="shared" si="0"/>
        <v>183003787</v>
      </c>
      <c r="M7" s="122">
        <f t="shared" si="0"/>
        <v>3808595</v>
      </c>
      <c r="N7" s="122">
        <f t="shared" si="0"/>
        <v>1267615</v>
      </c>
      <c r="O7" s="122">
        <f t="shared" si="0"/>
        <v>206578</v>
      </c>
      <c r="P7" s="122">
        <f t="shared" si="0"/>
        <v>289759</v>
      </c>
      <c r="Q7" s="122">
        <f t="shared" si="0"/>
        <v>230500</v>
      </c>
      <c r="R7" s="122">
        <f t="shared" si="0"/>
        <v>338749</v>
      </c>
      <c r="S7" s="122">
        <f t="shared" si="0"/>
        <v>699843</v>
      </c>
      <c r="T7" s="122">
        <f t="shared" si="0"/>
        <v>202029</v>
      </c>
      <c r="U7" s="122">
        <f t="shared" si="0"/>
        <v>2540980</v>
      </c>
      <c r="V7" s="122">
        <f t="shared" si="0"/>
        <v>256381437</v>
      </c>
      <c r="W7" s="122">
        <f t="shared" si="0"/>
        <v>70836670</v>
      </c>
      <c r="X7" s="122">
        <f t="shared" si="0"/>
        <v>5011289</v>
      </c>
      <c r="Y7" s="122">
        <f t="shared" si="0"/>
        <v>4720882</v>
      </c>
      <c r="Z7" s="122">
        <f t="shared" si="0"/>
        <v>6800200</v>
      </c>
      <c r="AA7" s="122">
        <f t="shared" si="0"/>
        <v>33537506</v>
      </c>
      <c r="AB7" s="122">
        <f t="shared" si="0"/>
        <v>45243136</v>
      </c>
      <c r="AC7" s="122">
        <f t="shared" si="0"/>
        <v>20766793</v>
      </c>
      <c r="AD7" s="122">
        <f t="shared" si="0"/>
        <v>185544767</v>
      </c>
    </row>
    <row r="8" spans="1:30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1" ref="D8:D71">SUM(E8,+L8)</f>
        <v>2477587</v>
      </c>
      <c r="E8" s="126">
        <f aca="true" t="shared" si="2" ref="E8:E71">+SUM(F8:I8,K8)</f>
        <v>410289</v>
      </c>
      <c r="F8" s="126">
        <v>0</v>
      </c>
      <c r="G8" s="126">
        <v>0</v>
      </c>
      <c r="H8" s="126">
        <v>0</v>
      </c>
      <c r="I8" s="126">
        <v>372017</v>
      </c>
      <c r="J8" s="127">
        <v>0</v>
      </c>
      <c r="K8" s="126">
        <v>38272</v>
      </c>
      <c r="L8" s="126">
        <v>2067298</v>
      </c>
      <c r="M8" s="126">
        <f aca="true" t="shared" si="3" ref="M8:M71">SUM(N8,+U8)</f>
        <v>3975</v>
      </c>
      <c r="N8" s="126">
        <f aca="true" t="shared" si="4" ref="N8:N71">+SUM(O8:R8,T8)</f>
        <v>0</v>
      </c>
      <c r="O8" s="126">
        <v>0</v>
      </c>
      <c r="P8" s="126">
        <v>0</v>
      </c>
      <c r="Q8" s="126">
        <v>0</v>
      </c>
      <c r="R8" s="126">
        <v>0</v>
      </c>
      <c r="S8" s="127">
        <v>0</v>
      </c>
      <c r="T8" s="126">
        <v>0</v>
      </c>
      <c r="U8" s="126">
        <v>3975</v>
      </c>
      <c r="V8" s="126">
        <f aca="true" t="shared" si="5" ref="V8:V71">+SUM(D8,M8)</f>
        <v>2481562</v>
      </c>
      <c r="W8" s="126">
        <f aca="true" t="shared" si="6" ref="W8:W71">+SUM(E8,N8)</f>
        <v>410289</v>
      </c>
      <c r="X8" s="126">
        <f aca="true" t="shared" si="7" ref="X8:X71">+SUM(F8,O8)</f>
        <v>0</v>
      </c>
      <c r="Y8" s="126">
        <f aca="true" t="shared" si="8" ref="Y8:Y71">+SUM(G8,P8)</f>
        <v>0</v>
      </c>
      <c r="Z8" s="126">
        <f aca="true" t="shared" si="9" ref="Z8:Z71">+SUM(H8,Q8)</f>
        <v>0</v>
      </c>
      <c r="AA8" s="126">
        <f aca="true" t="shared" si="10" ref="AA8:AA71">+SUM(I8,R8)</f>
        <v>372017</v>
      </c>
      <c r="AB8" s="127">
        <v>0</v>
      </c>
      <c r="AC8" s="126">
        <f aca="true" t="shared" si="11" ref="AC8:AC71">+SUM(K8,T8)</f>
        <v>38272</v>
      </c>
      <c r="AD8" s="126">
        <f aca="true" t="shared" si="12" ref="AD8:AD71">+SUM(L8,U8)</f>
        <v>2071273</v>
      </c>
    </row>
    <row r="9" spans="1:30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1"/>
        <v>3081980</v>
      </c>
      <c r="E9" s="126">
        <f t="shared" si="2"/>
        <v>462673</v>
      </c>
      <c r="F9" s="126">
        <v>0</v>
      </c>
      <c r="G9" s="126">
        <v>0</v>
      </c>
      <c r="H9" s="126">
        <v>0</v>
      </c>
      <c r="I9" s="126">
        <v>461158</v>
      </c>
      <c r="J9" s="127">
        <v>0</v>
      </c>
      <c r="K9" s="126">
        <v>1515</v>
      </c>
      <c r="L9" s="126">
        <v>2619307</v>
      </c>
      <c r="M9" s="126">
        <f t="shared" si="3"/>
        <v>5872</v>
      </c>
      <c r="N9" s="126">
        <f t="shared" si="4"/>
        <v>0</v>
      </c>
      <c r="O9" s="126">
        <v>0</v>
      </c>
      <c r="P9" s="126">
        <v>0</v>
      </c>
      <c r="Q9" s="126">
        <v>0</v>
      </c>
      <c r="R9" s="126">
        <v>0</v>
      </c>
      <c r="S9" s="127">
        <v>0</v>
      </c>
      <c r="T9" s="126">
        <v>0</v>
      </c>
      <c r="U9" s="126">
        <v>5872</v>
      </c>
      <c r="V9" s="126">
        <f t="shared" si="5"/>
        <v>3087852</v>
      </c>
      <c r="W9" s="126">
        <f t="shared" si="6"/>
        <v>462673</v>
      </c>
      <c r="X9" s="126">
        <f t="shared" si="7"/>
        <v>0</v>
      </c>
      <c r="Y9" s="126">
        <f t="shared" si="8"/>
        <v>0</v>
      </c>
      <c r="Z9" s="126">
        <f t="shared" si="9"/>
        <v>0</v>
      </c>
      <c r="AA9" s="126">
        <f t="shared" si="10"/>
        <v>461158</v>
      </c>
      <c r="AB9" s="127">
        <v>0</v>
      </c>
      <c r="AC9" s="126">
        <f t="shared" si="11"/>
        <v>1515</v>
      </c>
      <c r="AD9" s="126">
        <f t="shared" si="12"/>
        <v>2625179</v>
      </c>
    </row>
    <row r="10" spans="1:30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1"/>
        <v>4405853</v>
      </c>
      <c r="E10" s="126">
        <f t="shared" si="2"/>
        <v>431600</v>
      </c>
      <c r="F10" s="126">
        <v>0</v>
      </c>
      <c r="G10" s="126">
        <v>0</v>
      </c>
      <c r="H10" s="126">
        <v>0</v>
      </c>
      <c r="I10" s="126">
        <v>429970</v>
      </c>
      <c r="J10" s="127">
        <v>0</v>
      </c>
      <c r="K10" s="126">
        <v>1630</v>
      </c>
      <c r="L10" s="126">
        <v>3974253</v>
      </c>
      <c r="M10" s="126">
        <f t="shared" si="3"/>
        <v>8604</v>
      </c>
      <c r="N10" s="126">
        <f t="shared" si="4"/>
        <v>0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0</v>
      </c>
      <c r="U10" s="126">
        <v>8604</v>
      </c>
      <c r="V10" s="126">
        <f t="shared" si="5"/>
        <v>4414457</v>
      </c>
      <c r="W10" s="126">
        <f t="shared" si="6"/>
        <v>431600</v>
      </c>
      <c r="X10" s="126">
        <f t="shared" si="7"/>
        <v>0</v>
      </c>
      <c r="Y10" s="126">
        <f t="shared" si="8"/>
        <v>0</v>
      </c>
      <c r="Z10" s="126">
        <f t="shared" si="9"/>
        <v>0</v>
      </c>
      <c r="AA10" s="126">
        <f t="shared" si="10"/>
        <v>429970</v>
      </c>
      <c r="AB10" s="127">
        <v>0</v>
      </c>
      <c r="AC10" s="126">
        <f t="shared" si="11"/>
        <v>1630</v>
      </c>
      <c r="AD10" s="126">
        <f t="shared" si="12"/>
        <v>3982857</v>
      </c>
    </row>
    <row r="11" spans="1:30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1"/>
        <v>6623867</v>
      </c>
      <c r="E11" s="126">
        <f t="shared" si="2"/>
        <v>526208</v>
      </c>
      <c r="F11" s="126">
        <v>0</v>
      </c>
      <c r="G11" s="126">
        <v>0</v>
      </c>
      <c r="H11" s="126">
        <v>0</v>
      </c>
      <c r="I11" s="126">
        <v>440087</v>
      </c>
      <c r="J11" s="127">
        <v>0</v>
      </c>
      <c r="K11" s="126">
        <v>86121</v>
      </c>
      <c r="L11" s="126">
        <v>6097659</v>
      </c>
      <c r="M11" s="126">
        <f t="shared" si="3"/>
        <v>13202</v>
      </c>
      <c r="N11" s="126">
        <f t="shared" si="4"/>
        <v>0</v>
      </c>
      <c r="O11" s="126">
        <v>0</v>
      </c>
      <c r="P11" s="126">
        <v>0</v>
      </c>
      <c r="Q11" s="126">
        <v>0</v>
      </c>
      <c r="R11" s="126">
        <v>0</v>
      </c>
      <c r="S11" s="127">
        <v>0</v>
      </c>
      <c r="T11" s="126">
        <v>0</v>
      </c>
      <c r="U11" s="126">
        <v>13202</v>
      </c>
      <c r="V11" s="126">
        <f t="shared" si="5"/>
        <v>6637069</v>
      </c>
      <c r="W11" s="126">
        <f t="shared" si="6"/>
        <v>526208</v>
      </c>
      <c r="X11" s="126">
        <f t="shared" si="7"/>
        <v>0</v>
      </c>
      <c r="Y11" s="126">
        <f t="shared" si="8"/>
        <v>0</v>
      </c>
      <c r="Z11" s="126">
        <f t="shared" si="9"/>
        <v>0</v>
      </c>
      <c r="AA11" s="126">
        <f t="shared" si="10"/>
        <v>440087</v>
      </c>
      <c r="AB11" s="127">
        <v>0</v>
      </c>
      <c r="AC11" s="126">
        <f t="shared" si="11"/>
        <v>86121</v>
      </c>
      <c r="AD11" s="126">
        <f t="shared" si="12"/>
        <v>6110861</v>
      </c>
    </row>
    <row r="12" spans="1:30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1"/>
        <v>3070298</v>
      </c>
      <c r="E12" s="139">
        <f t="shared" si="2"/>
        <v>253336</v>
      </c>
      <c r="F12" s="139">
        <v>0</v>
      </c>
      <c r="G12" s="139">
        <v>0</v>
      </c>
      <c r="H12" s="139">
        <v>0</v>
      </c>
      <c r="I12" s="139">
        <v>218158</v>
      </c>
      <c r="J12" s="140">
        <v>0</v>
      </c>
      <c r="K12" s="139">
        <v>35178</v>
      </c>
      <c r="L12" s="139">
        <v>2816962</v>
      </c>
      <c r="M12" s="139">
        <f t="shared" si="3"/>
        <v>6274</v>
      </c>
      <c r="N12" s="139">
        <f t="shared" si="4"/>
        <v>0</v>
      </c>
      <c r="O12" s="139">
        <v>0</v>
      </c>
      <c r="P12" s="139">
        <v>0</v>
      </c>
      <c r="Q12" s="139">
        <v>0</v>
      </c>
      <c r="R12" s="139">
        <v>0</v>
      </c>
      <c r="S12" s="140">
        <v>0</v>
      </c>
      <c r="T12" s="139">
        <v>0</v>
      </c>
      <c r="U12" s="139">
        <v>6274</v>
      </c>
      <c r="V12" s="139">
        <f t="shared" si="5"/>
        <v>3076572</v>
      </c>
      <c r="W12" s="139">
        <f t="shared" si="6"/>
        <v>253336</v>
      </c>
      <c r="X12" s="139">
        <f t="shared" si="7"/>
        <v>0</v>
      </c>
      <c r="Y12" s="139">
        <f t="shared" si="8"/>
        <v>0</v>
      </c>
      <c r="Z12" s="139">
        <f t="shared" si="9"/>
        <v>0</v>
      </c>
      <c r="AA12" s="139">
        <f t="shared" si="10"/>
        <v>218158</v>
      </c>
      <c r="AB12" s="140">
        <v>0</v>
      </c>
      <c r="AC12" s="139">
        <f t="shared" si="11"/>
        <v>35178</v>
      </c>
      <c r="AD12" s="139">
        <f t="shared" si="12"/>
        <v>2823236</v>
      </c>
    </row>
    <row r="13" spans="1:30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1"/>
        <v>3016856</v>
      </c>
      <c r="E13" s="139">
        <f t="shared" si="2"/>
        <v>410892</v>
      </c>
      <c r="F13" s="139">
        <v>0</v>
      </c>
      <c r="G13" s="139">
        <v>0</v>
      </c>
      <c r="H13" s="139">
        <v>0</v>
      </c>
      <c r="I13" s="139">
        <v>362568</v>
      </c>
      <c r="J13" s="140">
        <v>0</v>
      </c>
      <c r="K13" s="139">
        <v>48324</v>
      </c>
      <c r="L13" s="139">
        <v>2605964</v>
      </c>
      <c r="M13" s="139">
        <f t="shared" si="3"/>
        <v>6286</v>
      </c>
      <c r="N13" s="139">
        <f t="shared" si="4"/>
        <v>0</v>
      </c>
      <c r="O13" s="139">
        <v>0</v>
      </c>
      <c r="P13" s="139">
        <v>0</v>
      </c>
      <c r="Q13" s="139">
        <v>0</v>
      </c>
      <c r="R13" s="139">
        <v>0</v>
      </c>
      <c r="S13" s="140">
        <v>0</v>
      </c>
      <c r="T13" s="139">
        <v>0</v>
      </c>
      <c r="U13" s="139">
        <v>6286</v>
      </c>
      <c r="V13" s="139">
        <f t="shared" si="5"/>
        <v>3023142</v>
      </c>
      <c r="W13" s="139">
        <f t="shared" si="6"/>
        <v>410892</v>
      </c>
      <c r="X13" s="139">
        <f t="shared" si="7"/>
        <v>0</v>
      </c>
      <c r="Y13" s="139">
        <f t="shared" si="8"/>
        <v>0</v>
      </c>
      <c r="Z13" s="139">
        <f t="shared" si="9"/>
        <v>0</v>
      </c>
      <c r="AA13" s="139">
        <f t="shared" si="10"/>
        <v>362568</v>
      </c>
      <c r="AB13" s="140">
        <v>0</v>
      </c>
      <c r="AC13" s="139">
        <f t="shared" si="11"/>
        <v>48324</v>
      </c>
      <c r="AD13" s="139">
        <f t="shared" si="12"/>
        <v>2612250</v>
      </c>
    </row>
    <row r="14" spans="1:30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1"/>
        <v>3699809</v>
      </c>
      <c r="E14" s="139">
        <f t="shared" si="2"/>
        <v>277136</v>
      </c>
      <c r="F14" s="139">
        <v>0</v>
      </c>
      <c r="G14" s="139">
        <v>318</v>
      </c>
      <c r="H14" s="139">
        <v>0</v>
      </c>
      <c r="I14" s="139">
        <v>246691</v>
      </c>
      <c r="J14" s="140">
        <v>0</v>
      </c>
      <c r="K14" s="139">
        <v>30127</v>
      </c>
      <c r="L14" s="139">
        <v>3422673</v>
      </c>
      <c r="M14" s="139">
        <f t="shared" si="3"/>
        <v>7179</v>
      </c>
      <c r="N14" s="139">
        <f t="shared" si="4"/>
        <v>0</v>
      </c>
      <c r="O14" s="139">
        <v>0</v>
      </c>
      <c r="P14" s="139">
        <v>0</v>
      </c>
      <c r="Q14" s="139">
        <v>0</v>
      </c>
      <c r="R14" s="139">
        <v>0</v>
      </c>
      <c r="S14" s="140">
        <v>0</v>
      </c>
      <c r="T14" s="139">
        <v>0</v>
      </c>
      <c r="U14" s="139">
        <v>7179</v>
      </c>
      <c r="V14" s="139">
        <f t="shared" si="5"/>
        <v>3706988</v>
      </c>
      <c r="W14" s="139">
        <f t="shared" si="6"/>
        <v>277136</v>
      </c>
      <c r="X14" s="139">
        <f t="shared" si="7"/>
        <v>0</v>
      </c>
      <c r="Y14" s="139">
        <f t="shared" si="8"/>
        <v>318</v>
      </c>
      <c r="Z14" s="139">
        <f t="shared" si="9"/>
        <v>0</v>
      </c>
      <c r="AA14" s="139">
        <f t="shared" si="10"/>
        <v>246691</v>
      </c>
      <c r="AB14" s="140">
        <v>0</v>
      </c>
      <c r="AC14" s="139">
        <f t="shared" si="11"/>
        <v>30127</v>
      </c>
      <c r="AD14" s="139">
        <f t="shared" si="12"/>
        <v>3429852</v>
      </c>
    </row>
    <row r="15" spans="1:30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1"/>
        <v>6097797</v>
      </c>
      <c r="E15" s="139">
        <f t="shared" si="2"/>
        <v>629091</v>
      </c>
      <c r="F15" s="139">
        <v>0</v>
      </c>
      <c r="G15" s="139">
        <v>0</v>
      </c>
      <c r="H15" s="139">
        <v>0</v>
      </c>
      <c r="I15" s="139">
        <v>352187</v>
      </c>
      <c r="J15" s="140">
        <v>0</v>
      </c>
      <c r="K15" s="139">
        <v>276904</v>
      </c>
      <c r="L15" s="139">
        <v>5468706</v>
      </c>
      <c r="M15" s="139">
        <f t="shared" si="3"/>
        <v>11543</v>
      </c>
      <c r="N15" s="139">
        <f t="shared" si="4"/>
        <v>0</v>
      </c>
      <c r="O15" s="139">
        <v>0</v>
      </c>
      <c r="P15" s="139">
        <v>0</v>
      </c>
      <c r="Q15" s="139">
        <v>0</v>
      </c>
      <c r="R15" s="139">
        <v>0</v>
      </c>
      <c r="S15" s="140">
        <v>0</v>
      </c>
      <c r="T15" s="139">
        <v>0</v>
      </c>
      <c r="U15" s="139">
        <v>11543</v>
      </c>
      <c r="V15" s="139">
        <f t="shared" si="5"/>
        <v>6109340</v>
      </c>
      <c r="W15" s="139">
        <f t="shared" si="6"/>
        <v>629091</v>
      </c>
      <c r="X15" s="139">
        <f t="shared" si="7"/>
        <v>0</v>
      </c>
      <c r="Y15" s="139">
        <f t="shared" si="8"/>
        <v>0</v>
      </c>
      <c r="Z15" s="139">
        <f t="shared" si="9"/>
        <v>0</v>
      </c>
      <c r="AA15" s="139">
        <f t="shared" si="10"/>
        <v>352187</v>
      </c>
      <c r="AB15" s="140">
        <v>0</v>
      </c>
      <c r="AC15" s="139">
        <f t="shared" si="11"/>
        <v>276904</v>
      </c>
      <c r="AD15" s="139">
        <f t="shared" si="12"/>
        <v>5480249</v>
      </c>
    </row>
    <row r="16" spans="1:30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1"/>
        <v>5403126</v>
      </c>
      <c r="E16" s="139">
        <f t="shared" si="2"/>
        <v>511722</v>
      </c>
      <c r="F16" s="139">
        <v>0</v>
      </c>
      <c r="G16" s="139">
        <v>0</v>
      </c>
      <c r="H16" s="139">
        <v>0</v>
      </c>
      <c r="I16" s="139">
        <v>311538</v>
      </c>
      <c r="J16" s="140">
        <v>0</v>
      </c>
      <c r="K16" s="139">
        <v>200184</v>
      </c>
      <c r="L16" s="139">
        <v>4891404</v>
      </c>
      <c r="M16" s="139">
        <f t="shared" si="3"/>
        <v>14130</v>
      </c>
      <c r="N16" s="139">
        <f t="shared" si="4"/>
        <v>0</v>
      </c>
      <c r="O16" s="139">
        <v>0</v>
      </c>
      <c r="P16" s="139">
        <v>0</v>
      </c>
      <c r="Q16" s="139">
        <v>0</v>
      </c>
      <c r="R16" s="139">
        <v>0</v>
      </c>
      <c r="S16" s="140">
        <v>0</v>
      </c>
      <c r="T16" s="139">
        <v>0</v>
      </c>
      <c r="U16" s="139">
        <v>14130</v>
      </c>
      <c r="V16" s="139">
        <f t="shared" si="5"/>
        <v>5417256</v>
      </c>
      <c r="W16" s="139">
        <f t="shared" si="6"/>
        <v>511722</v>
      </c>
      <c r="X16" s="139">
        <f t="shared" si="7"/>
        <v>0</v>
      </c>
      <c r="Y16" s="139">
        <f t="shared" si="8"/>
        <v>0</v>
      </c>
      <c r="Z16" s="139">
        <f t="shared" si="9"/>
        <v>0</v>
      </c>
      <c r="AA16" s="139">
        <f t="shared" si="10"/>
        <v>311538</v>
      </c>
      <c r="AB16" s="140">
        <v>0</v>
      </c>
      <c r="AC16" s="139">
        <f t="shared" si="11"/>
        <v>200184</v>
      </c>
      <c r="AD16" s="139">
        <f t="shared" si="12"/>
        <v>4905534</v>
      </c>
    </row>
    <row r="17" spans="1:30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1"/>
        <v>4023218</v>
      </c>
      <c r="E17" s="139">
        <f t="shared" si="2"/>
        <v>202033</v>
      </c>
      <c r="F17" s="139">
        <v>0</v>
      </c>
      <c r="G17" s="139">
        <v>0</v>
      </c>
      <c r="H17" s="139">
        <v>0</v>
      </c>
      <c r="I17" s="139">
        <v>200843</v>
      </c>
      <c r="J17" s="140">
        <v>0</v>
      </c>
      <c r="K17" s="139">
        <v>1190</v>
      </c>
      <c r="L17" s="139">
        <v>3821185</v>
      </c>
      <c r="M17" s="139">
        <f t="shared" si="3"/>
        <v>10985</v>
      </c>
      <c r="N17" s="139">
        <f t="shared" si="4"/>
        <v>0</v>
      </c>
      <c r="O17" s="139">
        <v>0</v>
      </c>
      <c r="P17" s="139">
        <v>0</v>
      </c>
      <c r="Q17" s="139">
        <v>0</v>
      </c>
      <c r="R17" s="139">
        <v>0</v>
      </c>
      <c r="S17" s="140">
        <v>0</v>
      </c>
      <c r="T17" s="139">
        <v>0</v>
      </c>
      <c r="U17" s="139">
        <v>10985</v>
      </c>
      <c r="V17" s="139">
        <f t="shared" si="5"/>
        <v>4034203</v>
      </c>
      <c r="W17" s="139">
        <f t="shared" si="6"/>
        <v>202033</v>
      </c>
      <c r="X17" s="139">
        <f t="shared" si="7"/>
        <v>0</v>
      </c>
      <c r="Y17" s="139">
        <f t="shared" si="8"/>
        <v>0</v>
      </c>
      <c r="Z17" s="139">
        <f t="shared" si="9"/>
        <v>0</v>
      </c>
      <c r="AA17" s="139">
        <f t="shared" si="10"/>
        <v>200843</v>
      </c>
      <c r="AB17" s="140">
        <v>0</v>
      </c>
      <c r="AC17" s="139">
        <f t="shared" si="11"/>
        <v>1190</v>
      </c>
      <c r="AD17" s="139">
        <f t="shared" si="12"/>
        <v>3832170</v>
      </c>
    </row>
    <row r="18" spans="1:30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1"/>
        <v>8917326</v>
      </c>
      <c r="E18" s="139">
        <f t="shared" si="2"/>
        <v>602408</v>
      </c>
      <c r="F18" s="139">
        <v>0</v>
      </c>
      <c r="G18" s="139">
        <v>0</v>
      </c>
      <c r="H18" s="139">
        <v>0</v>
      </c>
      <c r="I18" s="139">
        <v>449794</v>
      </c>
      <c r="J18" s="140">
        <v>0</v>
      </c>
      <c r="K18" s="139">
        <v>152614</v>
      </c>
      <c r="L18" s="139">
        <v>8314918</v>
      </c>
      <c r="M18" s="139">
        <f t="shared" si="3"/>
        <v>18170</v>
      </c>
      <c r="N18" s="139">
        <f t="shared" si="4"/>
        <v>0</v>
      </c>
      <c r="O18" s="139">
        <v>0</v>
      </c>
      <c r="P18" s="139">
        <v>0</v>
      </c>
      <c r="Q18" s="139">
        <v>0</v>
      </c>
      <c r="R18" s="139">
        <v>0</v>
      </c>
      <c r="S18" s="140">
        <v>0</v>
      </c>
      <c r="T18" s="139">
        <v>0</v>
      </c>
      <c r="U18" s="139">
        <v>18170</v>
      </c>
      <c r="V18" s="139">
        <f t="shared" si="5"/>
        <v>8935496</v>
      </c>
      <c r="W18" s="139">
        <f t="shared" si="6"/>
        <v>602408</v>
      </c>
      <c r="X18" s="139">
        <f t="shared" si="7"/>
        <v>0</v>
      </c>
      <c r="Y18" s="139">
        <f t="shared" si="8"/>
        <v>0</v>
      </c>
      <c r="Z18" s="139">
        <f t="shared" si="9"/>
        <v>0</v>
      </c>
      <c r="AA18" s="139">
        <f t="shared" si="10"/>
        <v>449794</v>
      </c>
      <c r="AB18" s="140">
        <v>0</v>
      </c>
      <c r="AC18" s="139">
        <f t="shared" si="11"/>
        <v>152614</v>
      </c>
      <c r="AD18" s="139">
        <f t="shared" si="12"/>
        <v>8333088</v>
      </c>
    </row>
    <row r="19" spans="1:30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1"/>
        <v>8336593</v>
      </c>
      <c r="E19" s="139">
        <f t="shared" si="2"/>
        <v>639738</v>
      </c>
      <c r="F19" s="139">
        <v>0</v>
      </c>
      <c r="G19" s="139">
        <v>0</v>
      </c>
      <c r="H19" s="139">
        <v>0</v>
      </c>
      <c r="I19" s="139">
        <v>616364</v>
      </c>
      <c r="J19" s="140">
        <v>0</v>
      </c>
      <c r="K19" s="139">
        <v>23374</v>
      </c>
      <c r="L19" s="139">
        <v>7696855</v>
      </c>
      <c r="M19" s="139">
        <f t="shared" si="3"/>
        <v>43407</v>
      </c>
      <c r="N19" s="139">
        <f t="shared" si="4"/>
        <v>0</v>
      </c>
      <c r="O19" s="139">
        <v>0</v>
      </c>
      <c r="P19" s="139">
        <v>0</v>
      </c>
      <c r="Q19" s="139">
        <v>0</v>
      </c>
      <c r="R19" s="139">
        <v>0</v>
      </c>
      <c r="S19" s="140">
        <v>0</v>
      </c>
      <c r="T19" s="139">
        <v>0</v>
      </c>
      <c r="U19" s="139">
        <v>43407</v>
      </c>
      <c r="V19" s="139">
        <f t="shared" si="5"/>
        <v>8380000</v>
      </c>
      <c r="W19" s="139">
        <f t="shared" si="6"/>
        <v>639738</v>
      </c>
      <c r="X19" s="139">
        <f t="shared" si="7"/>
        <v>0</v>
      </c>
      <c r="Y19" s="139">
        <f t="shared" si="8"/>
        <v>0</v>
      </c>
      <c r="Z19" s="139">
        <f t="shared" si="9"/>
        <v>0</v>
      </c>
      <c r="AA19" s="139">
        <f t="shared" si="10"/>
        <v>616364</v>
      </c>
      <c r="AB19" s="140">
        <v>0</v>
      </c>
      <c r="AC19" s="139">
        <f t="shared" si="11"/>
        <v>23374</v>
      </c>
      <c r="AD19" s="139">
        <f t="shared" si="12"/>
        <v>7740262</v>
      </c>
    </row>
    <row r="20" spans="1:30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1"/>
        <v>3903507</v>
      </c>
      <c r="E20" s="139">
        <f t="shared" si="2"/>
        <v>464162</v>
      </c>
      <c r="F20" s="139">
        <v>0</v>
      </c>
      <c r="G20" s="139">
        <v>113</v>
      </c>
      <c r="H20" s="139">
        <v>0</v>
      </c>
      <c r="I20" s="139">
        <v>382140</v>
      </c>
      <c r="J20" s="140">
        <v>0</v>
      </c>
      <c r="K20" s="139">
        <v>81909</v>
      </c>
      <c r="L20" s="139">
        <v>3439345</v>
      </c>
      <c r="M20" s="139">
        <f t="shared" si="3"/>
        <v>8085</v>
      </c>
      <c r="N20" s="139">
        <f t="shared" si="4"/>
        <v>0</v>
      </c>
      <c r="O20" s="139">
        <v>0</v>
      </c>
      <c r="P20" s="139">
        <v>0</v>
      </c>
      <c r="Q20" s="139">
        <v>0</v>
      </c>
      <c r="R20" s="139">
        <v>0</v>
      </c>
      <c r="S20" s="140">
        <v>0</v>
      </c>
      <c r="T20" s="139">
        <v>0</v>
      </c>
      <c r="U20" s="139">
        <v>8085</v>
      </c>
      <c r="V20" s="139">
        <f t="shared" si="5"/>
        <v>3911592</v>
      </c>
      <c r="W20" s="139">
        <f t="shared" si="6"/>
        <v>464162</v>
      </c>
      <c r="X20" s="139">
        <f t="shared" si="7"/>
        <v>0</v>
      </c>
      <c r="Y20" s="139">
        <f t="shared" si="8"/>
        <v>113</v>
      </c>
      <c r="Z20" s="139">
        <f t="shared" si="9"/>
        <v>0</v>
      </c>
      <c r="AA20" s="139">
        <f t="shared" si="10"/>
        <v>382140</v>
      </c>
      <c r="AB20" s="140">
        <v>0</v>
      </c>
      <c r="AC20" s="139">
        <f t="shared" si="11"/>
        <v>81909</v>
      </c>
      <c r="AD20" s="139">
        <f t="shared" si="12"/>
        <v>3447430</v>
      </c>
    </row>
    <row r="21" spans="1:30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1"/>
        <v>4256063</v>
      </c>
      <c r="E21" s="139">
        <f t="shared" si="2"/>
        <v>368646</v>
      </c>
      <c r="F21" s="139">
        <v>0</v>
      </c>
      <c r="G21" s="139">
        <v>0</v>
      </c>
      <c r="H21" s="139">
        <v>0</v>
      </c>
      <c r="I21" s="139">
        <v>231530</v>
      </c>
      <c r="J21" s="140">
        <v>0</v>
      </c>
      <c r="K21" s="139">
        <v>137116</v>
      </c>
      <c r="L21" s="139">
        <v>3887417</v>
      </c>
      <c r="M21" s="139">
        <f t="shared" si="3"/>
        <v>7953</v>
      </c>
      <c r="N21" s="139">
        <f t="shared" si="4"/>
        <v>0</v>
      </c>
      <c r="O21" s="139">
        <v>0</v>
      </c>
      <c r="P21" s="139">
        <v>0</v>
      </c>
      <c r="Q21" s="139">
        <v>0</v>
      </c>
      <c r="R21" s="139">
        <v>0</v>
      </c>
      <c r="S21" s="140">
        <v>0</v>
      </c>
      <c r="T21" s="139">
        <v>0</v>
      </c>
      <c r="U21" s="139">
        <v>7953</v>
      </c>
      <c r="V21" s="139">
        <f t="shared" si="5"/>
        <v>4264016</v>
      </c>
      <c r="W21" s="139">
        <f t="shared" si="6"/>
        <v>368646</v>
      </c>
      <c r="X21" s="139">
        <f t="shared" si="7"/>
        <v>0</v>
      </c>
      <c r="Y21" s="139">
        <f t="shared" si="8"/>
        <v>0</v>
      </c>
      <c r="Z21" s="139">
        <f t="shared" si="9"/>
        <v>0</v>
      </c>
      <c r="AA21" s="139">
        <f t="shared" si="10"/>
        <v>231530</v>
      </c>
      <c r="AB21" s="140">
        <v>0</v>
      </c>
      <c r="AC21" s="139">
        <f t="shared" si="11"/>
        <v>137116</v>
      </c>
      <c r="AD21" s="139">
        <f t="shared" si="12"/>
        <v>3895370</v>
      </c>
    </row>
    <row r="22" spans="1:30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1"/>
        <v>8529119</v>
      </c>
      <c r="E22" s="139">
        <f t="shared" si="2"/>
        <v>663526</v>
      </c>
      <c r="F22" s="139">
        <v>0</v>
      </c>
      <c r="G22" s="139">
        <v>430</v>
      </c>
      <c r="H22" s="139">
        <v>0</v>
      </c>
      <c r="I22" s="139">
        <v>366329</v>
      </c>
      <c r="J22" s="140">
        <v>0</v>
      </c>
      <c r="K22" s="139">
        <v>296767</v>
      </c>
      <c r="L22" s="139">
        <v>7865593</v>
      </c>
      <c r="M22" s="139">
        <f t="shared" si="3"/>
        <v>64202</v>
      </c>
      <c r="N22" s="139">
        <f t="shared" si="4"/>
        <v>0</v>
      </c>
      <c r="O22" s="139">
        <v>0</v>
      </c>
      <c r="P22" s="139">
        <v>0</v>
      </c>
      <c r="Q22" s="139">
        <v>0</v>
      </c>
      <c r="R22" s="139">
        <v>0</v>
      </c>
      <c r="S22" s="140">
        <v>0</v>
      </c>
      <c r="T22" s="139">
        <v>0</v>
      </c>
      <c r="U22" s="139">
        <v>64202</v>
      </c>
      <c r="V22" s="139">
        <f t="shared" si="5"/>
        <v>8593321</v>
      </c>
      <c r="W22" s="139">
        <f t="shared" si="6"/>
        <v>663526</v>
      </c>
      <c r="X22" s="139">
        <f t="shared" si="7"/>
        <v>0</v>
      </c>
      <c r="Y22" s="139">
        <f t="shared" si="8"/>
        <v>430</v>
      </c>
      <c r="Z22" s="139">
        <f t="shared" si="9"/>
        <v>0</v>
      </c>
      <c r="AA22" s="139">
        <f t="shared" si="10"/>
        <v>366329</v>
      </c>
      <c r="AB22" s="140">
        <v>0</v>
      </c>
      <c r="AC22" s="139">
        <f t="shared" si="11"/>
        <v>296767</v>
      </c>
      <c r="AD22" s="139">
        <f t="shared" si="12"/>
        <v>7929795</v>
      </c>
    </row>
    <row r="23" spans="1:30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1"/>
        <v>3605318</v>
      </c>
      <c r="E23" s="139">
        <f t="shared" si="2"/>
        <v>439808</v>
      </c>
      <c r="F23" s="139">
        <v>0</v>
      </c>
      <c r="G23" s="139">
        <v>320</v>
      </c>
      <c r="H23" s="139">
        <v>0</v>
      </c>
      <c r="I23" s="139">
        <v>280337</v>
      </c>
      <c r="J23" s="140">
        <v>0</v>
      </c>
      <c r="K23" s="139">
        <v>159151</v>
      </c>
      <c r="L23" s="139">
        <v>3165510</v>
      </c>
      <c r="M23" s="139">
        <f t="shared" si="3"/>
        <v>8039</v>
      </c>
      <c r="N23" s="139">
        <f t="shared" si="4"/>
        <v>0</v>
      </c>
      <c r="O23" s="139">
        <v>0</v>
      </c>
      <c r="P23" s="139">
        <v>0</v>
      </c>
      <c r="Q23" s="139">
        <v>0</v>
      </c>
      <c r="R23" s="139">
        <v>0</v>
      </c>
      <c r="S23" s="140">
        <v>0</v>
      </c>
      <c r="T23" s="139">
        <v>0</v>
      </c>
      <c r="U23" s="139">
        <v>8039</v>
      </c>
      <c r="V23" s="139">
        <f t="shared" si="5"/>
        <v>3613357</v>
      </c>
      <c r="W23" s="139">
        <f t="shared" si="6"/>
        <v>439808</v>
      </c>
      <c r="X23" s="139">
        <f t="shared" si="7"/>
        <v>0</v>
      </c>
      <c r="Y23" s="139">
        <f t="shared" si="8"/>
        <v>320</v>
      </c>
      <c r="Z23" s="139">
        <f t="shared" si="9"/>
        <v>0</v>
      </c>
      <c r="AA23" s="139">
        <f t="shared" si="10"/>
        <v>280337</v>
      </c>
      <c r="AB23" s="140">
        <v>0</v>
      </c>
      <c r="AC23" s="139">
        <f t="shared" si="11"/>
        <v>159151</v>
      </c>
      <c r="AD23" s="139">
        <f t="shared" si="12"/>
        <v>3173549</v>
      </c>
    </row>
    <row r="24" spans="1:30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1"/>
        <v>4339953</v>
      </c>
      <c r="E24" s="139">
        <f t="shared" si="2"/>
        <v>358873</v>
      </c>
      <c r="F24" s="139">
        <v>0</v>
      </c>
      <c r="G24" s="139">
        <v>20834</v>
      </c>
      <c r="H24" s="139">
        <v>0</v>
      </c>
      <c r="I24" s="139">
        <v>232810</v>
      </c>
      <c r="J24" s="140">
        <v>0</v>
      </c>
      <c r="K24" s="139">
        <v>105229</v>
      </c>
      <c r="L24" s="139">
        <v>3981080</v>
      </c>
      <c r="M24" s="139">
        <f t="shared" si="3"/>
        <v>9075</v>
      </c>
      <c r="N24" s="139">
        <f t="shared" si="4"/>
        <v>0</v>
      </c>
      <c r="O24" s="139">
        <v>0</v>
      </c>
      <c r="P24" s="139">
        <v>0</v>
      </c>
      <c r="Q24" s="139">
        <v>0</v>
      </c>
      <c r="R24" s="139">
        <v>0</v>
      </c>
      <c r="S24" s="140">
        <v>0</v>
      </c>
      <c r="T24" s="139">
        <v>0</v>
      </c>
      <c r="U24" s="139">
        <v>9075</v>
      </c>
      <c r="V24" s="139">
        <f t="shared" si="5"/>
        <v>4349028</v>
      </c>
      <c r="W24" s="139">
        <f t="shared" si="6"/>
        <v>358873</v>
      </c>
      <c r="X24" s="139">
        <f t="shared" si="7"/>
        <v>0</v>
      </c>
      <c r="Y24" s="139">
        <f t="shared" si="8"/>
        <v>20834</v>
      </c>
      <c r="Z24" s="139">
        <f t="shared" si="9"/>
        <v>0</v>
      </c>
      <c r="AA24" s="139">
        <f t="shared" si="10"/>
        <v>232810</v>
      </c>
      <c r="AB24" s="140">
        <v>0</v>
      </c>
      <c r="AC24" s="139">
        <f t="shared" si="11"/>
        <v>105229</v>
      </c>
      <c r="AD24" s="139">
        <f t="shared" si="12"/>
        <v>3990155</v>
      </c>
    </row>
    <row r="25" spans="1:30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1"/>
        <v>2510277</v>
      </c>
      <c r="E25" s="139">
        <f t="shared" si="2"/>
        <v>198047</v>
      </c>
      <c r="F25" s="139">
        <v>0</v>
      </c>
      <c r="G25" s="139">
        <v>0</v>
      </c>
      <c r="H25" s="139">
        <v>0</v>
      </c>
      <c r="I25" s="139">
        <v>165544</v>
      </c>
      <c r="J25" s="140">
        <v>0</v>
      </c>
      <c r="K25" s="139">
        <v>32503</v>
      </c>
      <c r="L25" s="139">
        <v>2312230</v>
      </c>
      <c r="M25" s="139">
        <f t="shared" si="3"/>
        <v>6003</v>
      </c>
      <c r="N25" s="139">
        <f t="shared" si="4"/>
        <v>0</v>
      </c>
      <c r="O25" s="139">
        <v>0</v>
      </c>
      <c r="P25" s="139">
        <v>0</v>
      </c>
      <c r="Q25" s="139">
        <v>0</v>
      </c>
      <c r="R25" s="139">
        <v>0</v>
      </c>
      <c r="S25" s="140">
        <v>0</v>
      </c>
      <c r="T25" s="139">
        <v>0</v>
      </c>
      <c r="U25" s="139">
        <v>6003</v>
      </c>
      <c r="V25" s="139">
        <f t="shared" si="5"/>
        <v>2516280</v>
      </c>
      <c r="W25" s="139">
        <f t="shared" si="6"/>
        <v>198047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165544</v>
      </c>
      <c r="AB25" s="140">
        <v>0</v>
      </c>
      <c r="AC25" s="139">
        <f t="shared" si="11"/>
        <v>32503</v>
      </c>
      <c r="AD25" s="139">
        <f t="shared" si="12"/>
        <v>2318233</v>
      </c>
    </row>
    <row r="26" spans="1:30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1"/>
        <v>8885487</v>
      </c>
      <c r="E26" s="139">
        <f t="shared" si="2"/>
        <v>669171</v>
      </c>
      <c r="F26" s="139">
        <v>0</v>
      </c>
      <c r="G26" s="139">
        <v>0</v>
      </c>
      <c r="H26" s="139">
        <v>0</v>
      </c>
      <c r="I26" s="139">
        <v>398643</v>
      </c>
      <c r="J26" s="140">
        <v>0</v>
      </c>
      <c r="K26" s="139">
        <v>270528</v>
      </c>
      <c r="L26" s="139">
        <v>8216316</v>
      </c>
      <c r="M26" s="139">
        <f t="shared" si="3"/>
        <v>22858</v>
      </c>
      <c r="N26" s="139">
        <f t="shared" si="4"/>
        <v>0</v>
      </c>
      <c r="O26" s="139">
        <v>0</v>
      </c>
      <c r="P26" s="139">
        <v>0</v>
      </c>
      <c r="Q26" s="139">
        <v>0</v>
      </c>
      <c r="R26" s="139">
        <v>0</v>
      </c>
      <c r="S26" s="140">
        <v>0</v>
      </c>
      <c r="T26" s="139">
        <v>0</v>
      </c>
      <c r="U26" s="139">
        <v>22858</v>
      </c>
      <c r="V26" s="139">
        <f t="shared" si="5"/>
        <v>8908345</v>
      </c>
      <c r="W26" s="139">
        <f t="shared" si="6"/>
        <v>669171</v>
      </c>
      <c r="X26" s="139">
        <f t="shared" si="7"/>
        <v>0</v>
      </c>
      <c r="Y26" s="139">
        <f t="shared" si="8"/>
        <v>0</v>
      </c>
      <c r="Z26" s="139">
        <f t="shared" si="9"/>
        <v>0</v>
      </c>
      <c r="AA26" s="139">
        <f t="shared" si="10"/>
        <v>398643</v>
      </c>
      <c r="AB26" s="140">
        <v>0</v>
      </c>
      <c r="AC26" s="139">
        <f t="shared" si="11"/>
        <v>270528</v>
      </c>
      <c r="AD26" s="139">
        <f t="shared" si="12"/>
        <v>8239174</v>
      </c>
    </row>
    <row r="27" spans="1:30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1"/>
        <v>9657487</v>
      </c>
      <c r="E27" s="139">
        <f t="shared" si="2"/>
        <v>769309</v>
      </c>
      <c r="F27" s="139">
        <v>0</v>
      </c>
      <c r="G27" s="139">
        <v>1581</v>
      </c>
      <c r="H27" s="139">
        <v>0</v>
      </c>
      <c r="I27" s="139">
        <v>387695</v>
      </c>
      <c r="J27" s="140">
        <v>0</v>
      </c>
      <c r="K27" s="139">
        <v>380033</v>
      </c>
      <c r="L27" s="139">
        <v>8888178</v>
      </c>
      <c r="M27" s="139">
        <f t="shared" si="3"/>
        <v>33950</v>
      </c>
      <c r="N27" s="139">
        <f t="shared" si="4"/>
        <v>0</v>
      </c>
      <c r="O27" s="139">
        <v>0</v>
      </c>
      <c r="P27" s="139">
        <v>0</v>
      </c>
      <c r="Q27" s="139">
        <v>0</v>
      </c>
      <c r="R27" s="139">
        <v>0</v>
      </c>
      <c r="S27" s="140">
        <v>0</v>
      </c>
      <c r="T27" s="139">
        <v>0</v>
      </c>
      <c r="U27" s="139">
        <v>33950</v>
      </c>
      <c r="V27" s="139">
        <f t="shared" si="5"/>
        <v>9691437</v>
      </c>
      <c r="W27" s="139">
        <f t="shared" si="6"/>
        <v>769309</v>
      </c>
      <c r="X27" s="139">
        <f t="shared" si="7"/>
        <v>0</v>
      </c>
      <c r="Y27" s="139">
        <f t="shared" si="8"/>
        <v>1581</v>
      </c>
      <c r="Z27" s="139">
        <f t="shared" si="9"/>
        <v>0</v>
      </c>
      <c r="AA27" s="139">
        <f t="shared" si="10"/>
        <v>387695</v>
      </c>
      <c r="AB27" s="140">
        <v>0</v>
      </c>
      <c r="AC27" s="139">
        <f t="shared" si="11"/>
        <v>380033</v>
      </c>
      <c r="AD27" s="139">
        <f t="shared" si="12"/>
        <v>8922128</v>
      </c>
    </row>
    <row r="28" spans="1:30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1"/>
        <v>6946583</v>
      </c>
      <c r="E28" s="139">
        <f t="shared" si="2"/>
        <v>170380</v>
      </c>
      <c r="F28" s="139">
        <v>0</v>
      </c>
      <c r="G28" s="139">
        <v>6578</v>
      </c>
      <c r="H28" s="139">
        <v>0</v>
      </c>
      <c r="I28" s="139">
        <v>5780</v>
      </c>
      <c r="J28" s="140">
        <v>0</v>
      </c>
      <c r="K28" s="139">
        <v>158022</v>
      </c>
      <c r="L28" s="139">
        <v>6776203</v>
      </c>
      <c r="M28" s="139">
        <f t="shared" si="3"/>
        <v>62688</v>
      </c>
      <c r="N28" s="139">
        <f t="shared" si="4"/>
        <v>28439</v>
      </c>
      <c r="O28" s="139">
        <v>0</v>
      </c>
      <c r="P28" s="139">
        <v>0</v>
      </c>
      <c r="Q28" s="139">
        <v>0</v>
      </c>
      <c r="R28" s="139">
        <v>0</v>
      </c>
      <c r="S28" s="140">
        <v>0</v>
      </c>
      <c r="T28" s="139">
        <v>28439</v>
      </c>
      <c r="U28" s="139">
        <v>34249</v>
      </c>
      <c r="V28" s="139">
        <f t="shared" si="5"/>
        <v>7009271</v>
      </c>
      <c r="W28" s="139">
        <f t="shared" si="6"/>
        <v>198819</v>
      </c>
      <c r="X28" s="139">
        <f t="shared" si="7"/>
        <v>0</v>
      </c>
      <c r="Y28" s="139">
        <f t="shared" si="8"/>
        <v>6578</v>
      </c>
      <c r="Z28" s="139">
        <f t="shared" si="9"/>
        <v>0</v>
      </c>
      <c r="AA28" s="139">
        <f t="shared" si="10"/>
        <v>5780</v>
      </c>
      <c r="AB28" s="140">
        <v>0</v>
      </c>
      <c r="AC28" s="139">
        <f t="shared" si="11"/>
        <v>186461</v>
      </c>
      <c r="AD28" s="139">
        <f t="shared" si="12"/>
        <v>6810452</v>
      </c>
    </row>
    <row r="29" spans="1:30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1"/>
        <v>5506190</v>
      </c>
      <c r="E29" s="139">
        <f t="shared" si="2"/>
        <v>325151</v>
      </c>
      <c r="F29" s="139">
        <v>0</v>
      </c>
      <c r="G29" s="139">
        <v>14826</v>
      </c>
      <c r="H29" s="139">
        <v>0</v>
      </c>
      <c r="I29" s="139">
        <v>215116</v>
      </c>
      <c r="J29" s="140">
        <v>0</v>
      </c>
      <c r="K29" s="139">
        <v>95209</v>
      </c>
      <c r="L29" s="139">
        <v>5181039</v>
      </c>
      <c r="M29" s="139">
        <f t="shared" si="3"/>
        <v>42768</v>
      </c>
      <c r="N29" s="139">
        <f t="shared" si="4"/>
        <v>0</v>
      </c>
      <c r="O29" s="139">
        <v>0</v>
      </c>
      <c r="P29" s="139">
        <v>0</v>
      </c>
      <c r="Q29" s="139">
        <v>0</v>
      </c>
      <c r="R29" s="139">
        <v>0</v>
      </c>
      <c r="S29" s="140">
        <v>0</v>
      </c>
      <c r="T29" s="139">
        <v>0</v>
      </c>
      <c r="U29" s="139">
        <v>42768</v>
      </c>
      <c r="V29" s="139">
        <f t="shared" si="5"/>
        <v>5548958</v>
      </c>
      <c r="W29" s="139">
        <f t="shared" si="6"/>
        <v>325151</v>
      </c>
      <c r="X29" s="139">
        <f t="shared" si="7"/>
        <v>0</v>
      </c>
      <c r="Y29" s="139">
        <f t="shared" si="8"/>
        <v>14826</v>
      </c>
      <c r="Z29" s="139">
        <f t="shared" si="9"/>
        <v>0</v>
      </c>
      <c r="AA29" s="139">
        <f t="shared" si="10"/>
        <v>215116</v>
      </c>
      <c r="AB29" s="140">
        <v>0</v>
      </c>
      <c r="AC29" s="139">
        <f t="shared" si="11"/>
        <v>95209</v>
      </c>
      <c r="AD29" s="139">
        <f t="shared" si="12"/>
        <v>5223807</v>
      </c>
    </row>
    <row r="30" spans="1:30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1"/>
        <v>8766978</v>
      </c>
      <c r="E30" s="139">
        <f t="shared" si="2"/>
        <v>607958</v>
      </c>
      <c r="F30" s="139">
        <v>0</v>
      </c>
      <c r="G30" s="139">
        <v>0</v>
      </c>
      <c r="H30" s="139">
        <v>0</v>
      </c>
      <c r="I30" s="139">
        <v>341204</v>
      </c>
      <c r="J30" s="140">
        <v>0</v>
      </c>
      <c r="K30" s="139">
        <v>266754</v>
      </c>
      <c r="L30" s="139">
        <v>8159020</v>
      </c>
      <c r="M30" s="139">
        <f t="shared" si="3"/>
        <v>44370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44370</v>
      </c>
      <c r="V30" s="139">
        <f t="shared" si="5"/>
        <v>8811348</v>
      </c>
      <c r="W30" s="139">
        <f t="shared" si="6"/>
        <v>607958</v>
      </c>
      <c r="X30" s="139">
        <f t="shared" si="7"/>
        <v>0</v>
      </c>
      <c r="Y30" s="139">
        <f t="shared" si="8"/>
        <v>0</v>
      </c>
      <c r="Z30" s="139">
        <f t="shared" si="9"/>
        <v>0</v>
      </c>
      <c r="AA30" s="139">
        <f t="shared" si="10"/>
        <v>341204</v>
      </c>
      <c r="AB30" s="140">
        <v>0</v>
      </c>
      <c r="AC30" s="139">
        <f t="shared" si="11"/>
        <v>266754</v>
      </c>
      <c r="AD30" s="139">
        <f t="shared" si="12"/>
        <v>8203390</v>
      </c>
    </row>
    <row r="31" spans="1:30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1"/>
        <v>8912751</v>
      </c>
      <c r="E31" s="139">
        <f t="shared" si="2"/>
        <v>3054336</v>
      </c>
      <c r="F31" s="139">
        <v>2451</v>
      </c>
      <c r="G31" s="139">
        <v>346366</v>
      </c>
      <c r="H31" s="139">
        <v>511100</v>
      </c>
      <c r="I31" s="139">
        <v>1840168</v>
      </c>
      <c r="J31" s="140">
        <v>0</v>
      </c>
      <c r="K31" s="139">
        <v>354251</v>
      </c>
      <c r="L31" s="139">
        <v>5858415</v>
      </c>
      <c r="M31" s="139">
        <f t="shared" si="3"/>
        <v>442692</v>
      </c>
      <c r="N31" s="139">
        <f t="shared" si="4"/>
        <v>84219</v>
      </c>
      <c r="O31" s="139">
        <v>0</v>
      </c>
      <c r="P31" s="139">
        <v>2200</v>
      </c>
      <c r="Q31" s="139">
        <v>0</v>
      </c>
      <c r="R31" s="139">
        <v>81804</v>
      </c>
      <c r="S31" s="140">
        <v>0</v>
      </c>
      <c r="T31" s="139">
        <v>215</v>
      </c>
      <c r="U31" s="139">
        <v>358473</v>
      </c>
      <c r="V31" s="139">
        <f t="shared" si="5"/>
        <v>9355443</v>
      </c>
      <c r="W31" s="139">
        <f t="shared" si="6"/>
        <v>3138555</v>
      </c>
      <c r="X31" s="139">
        <f t="shared" si="7"/>
        <v>2451</v>
      </c>
      <c r="Y31" s="139">
        <f t="shared" si="8"/>
        <v>348566</v>
      </c>
      <c r="Z31" s="139">
        <f t="shared" si="9"/>
        <v>511100</v>
      </c>
      <c r="AA31" s="139">
        <f t="shared" si="10"/>
        <v>1921972</v>
      </c>
      <c r="AB31" s="140">
        <v>0</v>
      </c>
      <c r="AC31" s="139">
        <f t="shared" si="11"/>
        <v>354466</v>
      </c>
      <c r="AD31" s="139">
        <f t="shared" si="12"/>
        <v>6216888</v>
      </c>
    </row>
    <row r="32" spans="1:30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1"/>
        <v>2615067</v>
      </c>
      <c r="E32" s="139">
        <f t="shared" si="2"/>
        <v>410350</v>
      </c>
      <c r="F32" s="139">
        <v>0</v>
      </c>
      <c r="G32" s="139">
        <v>0</v>
      </c>
      <c r="H32" s="139">
        <v>0</v>
      </c>
      <c r="I32" s="139">
        <v>331207</v>
      </c>
      <c r="J32" s="140">
        <v>0</v>
      </c>
      <c r="K32" s="139">
        <v>79143</v>
      </c>
      <c r="L32" s="139">
        <v>2204717</v>
      </c>
      <c r="M32" s="139">
        <f t="shared" si="3"/>
        <v>24768</v>
      </c>
      <c r="N32" s="139">
        <f t="shared" si="4"/>
        <v>450</v>
      </c>
      <c r="O32" s="139">
        <v>0</v>
      </c>
      <c r="P32" s="139">
        <v>0</v>
      </c>
      <c r="Q32" s="139">
        <v>0</v>
      </c>
      <c r="R32" s="139">
        <v>450</v>
      </c>
      <c r="S32" s="140">
        <v>0</v>
      </c>
      <c r="T32" s="139">
        <v>0</v>
      </c>
      <c r="U32" s="139">
        <v>24318</v>
      </c>
      <c r="V32" s="139">
        <f t="shared" si="5"/>
        <v>2639835</v>
      </c>
      <c r="W32" s="139">
        <f t="shared" si="6"/>
        <v>410800</v>
      </c>
      <c r="X32" s="139">
        <f t="shared" si="7"/>
        <v>0</v>
      </c>
      <c r="Y32" s="139">
        <f t="shared" si="8"/>
        <v>0</v>
      </c>
      <c r="Z32" s="139">
        <f t="shared" si="9"/>
        <v>0</v>
      </c>
      <c r="AA32" s="139">
        <f t="shared" si="10"/>
        <v>331657</v>
      </c>
      <c r="AB32" s="140">
        <v>0</v>
      </c>
      <c r="AC32" s="139">
        <f t="shared" si="11"/>
        <v>79143</v>
      </c>
      <c r="AD32" s="139">
        <f t="shared" si="12"/>
        <v>2229035</v>
      </c>
    </row>
    <row r="33" spans="1:30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1"/>
        <v>3076562</v>
      </c>
      <c r="E33" s="139">
        <f t="shared" si="2"/>
        <v>721083</v>
      </c>
      <c r="F33" s="139">
        <v>0</v>
      </c>
      <c r="G33" s="139">
        <v>60477</v>
      </c>
      <c r="H33" s="139">
        <v>0</v>
      </c>
      <c r="I33" s="139">
        <v>547714</v>
      </c>
      <c r="J33" s="140">
        <v>0</v>
      </c>
      <c r="K33" s="139">
        <v>112892</v>
      </c>
      <c r="L33" s="139">
        <v>2355479</v>
      </c>
      <c r="M33" s="139">
        <f t="shared" si="3"/>
        <v>30410</v>
      </c>
      <c r="N33" s="139">
        <f t="shared" si="4"/>
        <v>4546</v>
      </c>
      <c r="O33" s="139">
        <v>0</v>
      </c>
      <c r="P33" s="139">
        <v>0</v>
      </c>
      <c r="Q33" s="139">
        <v>0</v>
      </c>
      <c r="R33" s="139">
        <v>4546</v>
      </c>
      <c r="S33" s="140">
        <v>0</v>
      </c>
      <c r="T33" s="139">
        <v>0</v>
      </c>
      <c r="U33" s="139">
        <v>25864</v>
      </c>
      <c r="V33" s="139">
        <f t="shared" si="5"/>
        <v>3106972</v>
      </c>
      <c r="W33" s="139">
        <f t="shared" si="6"/>
        <v>725629</v>
      </c>
      <c r="X33" s="139">
        <f t="shared" si="7"/>
        <v>0</v>
      </c>
      <c r="Y33" s="139">
        <f t="shared" si="8"/>
        <v>60477</v>
      </c>
      <c r="Z33" s="139">
        <f t="shared" si="9"/>
        <v>0</v>
      </c>
      <c r="AA33" s="139">
        <f t="shared" si="10"/>
        <v>552260</v>
      </c>
      <c r="AB33" s="140">
        <v>0</v>
      </c>
      <c r="AC33" s="139">
        <f t="shared" si="11"/>
        <v>112892</v>
      </c>
      <c r="AD33" s="139">
        <f t="shared" si="12"/>
        <v>2381343</v>
      </c>
    </row>
    <row r="34" spans="1:30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1"/>
        <v>3272171</v>
      </c>
      <c r="E34" s="139">
        <f t="shared" si="2"/>
        <v>797791</v>
      </c>
      <c r="F34" s="139">
        <v>0</v>
      </c>
      <c r="G34" s="139">
        <v>108033</v>
      </c>
      <c r="H34" s="139">
        <v>0</v>
      </c>
      <c r="I34" s="139">
        <v>650340</v>
      </c>
      <c r="J34" s="140">
        <v>0</v>
      </c>
      <c r="K34" s="139">
        <v>39418</v>
      </c>
      <c r="L34" s="139">
        <v>2474380</v>
      </c>
      <c r="M34" s="139">
        <f t="shared" si="3"/>
        <v>10854</v>
      </c>
      <c r="N34" s="139">
        <f t="shared" si="4"/>
        <v>6801</v>
      </c>
      <c r="O34" s="139">
        <v>0</v>
      </c>
      <c r="P34" s="139">
        <v>0</v>
      </c>
      <c r="Q34" s="139">
        <v>0</v>
      </c>
      <c r="R34" s="139">
        <v>6801</v>
      </c>
      <c r="S34" s="140">
        <v>0</v>
      </c>
      <c r="T34" s="139">
        <v>0</v>
      </c>
      <c r="U34" s="139">
        <v>4053</v>
      </c>
      <c r="V34" s="139">
        <f t="shared" si="5"/>
        <v>3283025</v>
      </c>
      <c r="W34" s="139">
        <f t="shared" si="6"/>
        <v>804592</v>
      </c>
      <c r="X34" s="139">
        <f t="shared" si="7"/>
        <v>0</v>
      </c>
      <c r="Y34" s="139">
        <f t="shared" si="8"/>
        <v>108033</v>
      </c>
      <c r="Z34" s="139">
        <f t="shared" si="9"/>
        <v>0</v>
      </c>
      <c r="AA34" s="139">
        <f t="shared" si="10"/>
        <v>657141</v>
      </c>
      <c r="AB34" s="140">
        <v>0</v>
      </c>
      <c r="AC34" s="139">
        <f t="shared" si="11"/>
        <v>39418</v>
      </c>
      <c r="AD34" s="139">
        <f t="shared" si="12"/>
        <v>2478433</v>
      </c>
    </row>
    <row r="35" spans="1:30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1"/>
        <v>2259542</v>
      </c>
      <c r="E35" s="139">
        <f t="shared" si="2"/>
        <v>474299</v>
      </c>
      <c r="F35" s="139">
        <v>0</v>
      </c>
      <c r="G35" s="139">
        <v>0</v>
      </c>
      <c r="H35" s="139">
        <v>0</v>
      </c>
      <c r="I35" s="139">
        <v>473402</v>
      </c>
      <c r="J35" s="140">
        <v>0</v>
      </c>
      <c r="K35" s="139">
        <v>897</v>
      </c>
      <c r="L35" s="139">
        <v>1785243</v>
      </c>
      <c r="M35" s="139">
        <f t="shared" si="3"/>
        <v>172670</v>
      </c>
      <c r="N35" s="139">
        <f t="shared" si="4"/>
        <v>30608</v>
      </c>
      <c r="O35" s="139">
        <v>1996</v>
      </c>
      <c r="P35" s="139">
        <v>1492</v>
      </c>
      <c r="Q35" s="139">
        <v>0</v>
      </c>
      <c r="R35" s="139">
        <v>15745</v>
      </c>
      <c r="S35" s="140">
        <v>0</v>
      </c>
      <c r="T35" s="139">
        <v>11375</v>
      </c>
      <c r="U35" s="139">
        <v>142062</v>
      </c>
      <c r="V35" s="139">
        <f t="shared" si="5"/>
        <v>2432212</v>
      </c>
      <c r="W35" s="139">
        <f t="shared" si="6"/>
        <v>504907</v>
      </c>
      <c r="X35" s="139">
        <f t="shared" si="7"/>
        <v>1996</v>
      </c>
      <c r="Y35" s="139">
        <f t="shared" si="8"/>
        <v>1492</v>
      </c>
      <c r="Z35" s="139">
        <f t="shared" si="9"/>
        <v>0</v>
      </c>
      <c r="AA35" s="139">
        <f t="shared" si="10"/>
        <v>489147</v>
      </c>
      <c r="AB35" s="140">
        <v>0</v>
      </c>
      <c r="AC35" s="139">
        <f t="shared" si="11"/>
        <v>12272</v>
      </c>
      <c r="AD35" s="139">
        <f t="shared" si="12"/>
        <v>1927305</v>
      </c>
    </row>
    <row r="36" spans="1:30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1"/>
        <v>3292663</v>
      </c>
      <c r="E36" s="139">
        <f t="shared" si="2"/>
        <v>2272246</v>
      </c>
      <c r="F36" s="139">
        <v>0</v>
      </c>
      <c r="G36" s="139">
        <v>242409</v>
      </c>
      <c r="H36" s="139">
        <v>0</v>
      </c>
      <c r="I36" s="139">
        <v>959403</v>
      </c>
      <c r="J36" s="140">
        <v>0</v>
      </c>
      <c r="K36" s="139">
        <v>1070434</v>
      </c>
      <c r="L36" s="139">
        <v>1020417</v>
      </c>
      <c r="M36" s="139">
        <f t="shared" si="3"/>
        <v>35242</v>
      </c>
      <c r="N36" s="139">
        <f t="shared" si="4"/>
        <v>10140</v>
      </c>
      <c r="O36" s="139">
        <v>0</v>
      </c>
      <c r="P36" s="139">
        <v>0</v>
      </c>
      <c r="Q36" s="139">
        <v>0</v>
      </c>
      <c r="R36" s="139">
        <v>10140</v>
      </c>
      <c r="S36" s="140">
        <v>0</v>
      </c>
      <c r="T36" s="139">
        <v>0</v>
      </c>
      <c r="U36" s="139">
        <v>25102</v>
      </c>
      <c r="V36" s="139">
        <f t="shared" si="5"/>
        <v>3327905</v>
      </c>
      <c r="W36" s="139">
        <f t="shared" si="6"/>
        <v>2282386</v>
      </c>
      <c r="X36" s="139">
        <f t="shared" si="7"/>
        <v>0</v>
      </c>
      <c r="Y36" s="139">
        <f t="shared" si="8"/>
        <v>242409</v>
      </c>
      <c r="Z36" s="139">
        <f t="shared" si="9"/>
        <v>0</v>
      </c>
      <c r="AA36" s="139">
        <f t="shared" si="10"/>
        <v>969543</v>
      </c>
      <c r="AB36" s="140">
        <v>0</v>
      </c>
      <c r="AC36" s="139">
        <f t="shared" si="11"/>
        <v>1070434</v>
      </c>
      <c r="AD36" s="139">
        <f t="shared" si="12"/>
        <v>1045519</v>
      </c>
    </row>
    <row r="37" spans="1:30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1"/>
        <v>1945076</v>
      </c>
      <c r="E37" s="139">
        <f t="shared" si="2"/>
        <v>626848</v>
      </c>
      <c r="F37" s="139">
        <v>91508</v>
      </c>
      <c r="G37" s="139">
        <v>0</v>
      </c>
      <c r="H37" s="139">
        <v>0</v>
      </c>
      <c r="I37" s="139">
        <v>391441</v>
      </c>
      <c r="J37" s="140">
        <v>0</v>
      </c>
      <c r="K37" s="139">
        <v>143899</v>
      </c>
      <c r="L37" s="139">
        <v>1318228</v>
      </c>
      <c r="M37" s="139">
        <f t="shared" si="3"/>
        <v>77866</v>
      </c>
      <c r="N37" s="139">
        <f t="shared" si="4"/>
        <v>5120</v>
      </c>
      <c r="O37" s="139">
        <v>0</v>
      </c>
      <c r="P37" s="139">
        <v>0</v>
      </c>
      <c r="Q37" s="139">
        <v>0</v>
      </c>
      <c r="R37" s="139">
        <v>5120</v>
      </c>
      <c r="S37" s="140">
        <v>0</v>
      </c>
      <c r="T37" s="139">
        <v>0</v>
      </c>
      <c r="U37" s="139">
        <v>72746</v>
      </c>
      <c r="V37" s="139">
        <f t="shared" si="5"/>
        <v>2022942</v>
      </c>
      <c r="W37" s="139">
        <f t="shared" si="6"/>
        <v>631968</v>
      </c>
      <c r="X37" s="139">
        <f t="shared" si="7"/>
        <v>91508</v>
      </c>
      <c r="Y37" s="139">
        <f t="shared" si="8"/>
        <v>0</v>
      </c>
      <c r="Z37" s="139">
        <f t="shared" si="9"/>
        <v>0</v>
      </c>
      <c r="AA37" s="139">
        <f t="shared" si="10"/>
        <v>396561</v>
      </c>
      <c r="AB37" s="140">
        <v>0</v>
      </c>
      <c r="AC37" s="139">
        <f t="shared" si="11"/>
        <v>143899</v>
      </c>
      <c r="AD37" s="139">
        <f t="shared" si="12"/>
        <v>1390974</v>
      </c>
    </row>
    <row r="38" spans="1:30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1"/>
        <v>3239163</v>
      </c>
      <c r="E38" s="139">
        <f t="shared" si="2"/>
        <v>730581</v>
      </c>
      <c r="F38" s="139">
        <v>0</v>
      </c>
      <c r="G38" s="139">
        <v>0</v>
      </c>
      <c r="H38" s="139">
        <v>0</v>
      </c>
      <c r="I38" s="139">
        <v>730581</v>
      </c>
      <c r="J38" s="140">
        <v>0</v>
      </c>
      <c r="K38" s="139">
        <v>0</v>
      </c>
      <c r="L38" s="139">
        <v>2508582</v>
      </c>
      <c r="M38" s="139">
        <f t="shared" si="3"/>
        <v>23292</v>
      </c>
      <c r="N38" s="139">
        <f t="shared" si="4"/>
        <v>6483</v>
      </c>
      <c r="O38" s="139">
        <v>0</v>
      </c>
      <c r="P38" s="139">
        <v>0</v>
      </c>
      <c r="Q38" s="139">
        <v>0</v>
      </c>
      <c r="R38" s="139">
        <v>6483</v>
      </c>
      <c r="S38" s="140">
        <v>0</v>
      </c>
      <c r="T38" s="139">
        <v>0</v>
      </c>
      <c r="U38" s="139">
        <v>16809</v>
      </c>
      <c r="V38" s="139">
        <f t="shared" si="5"/>
        <v>3262455</v>
      </c>
      <c r="W38" s="139">
        <f t="shared" si="6"/>
        <v>737064</v>
      </c>
      <c r="X38" s="139">
        <f t="shared" si="7"/>
        <v>0</v>
      </c>
      <c r="Y38" s="139">
        <f t="shared" si="8"/>
        <v>0</v>
      </c>
      <c r="Z38" s="139">
        <f t="shared" si="9"/>
        <v>0</v>
      </c>
      <c r="AA38" s="139">
        <f t="shared" si="10"/>
        <v>737064</v>
      </c>
      <c r="AB38" s="140">
        <v>0</v>
      </c>
      <c r="AC38" s="139">
        <f t="shared" si="11"/>
        <v>0</v>
      </c>
      <c r="AD38" s="139">
        <f t="shared" si="12"/>
        <v>2525391</v>
      </c>
    </row>
    <row r="39" spans="1:30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1"/>
        <v>6835263</v>
      </c>
      <c r="E39" s="139">
        <f t="shared" si="2"/>
        <v>2662162</v>
      </c>
      <c r="F39" s="139">
        <v>9450</v>
      </c>
      <c r="G39" s="139">
        <v>270263</v>
      </c>
      <c r="H39" s="139">
        <v>99700</v>
      </c>
      <c r="I39" s="139">
        <v>1493915</v>
      </c>
      <c r="J39" s="140">
        <v>0</v>
      </c>
      <c r="K39" s="139">
        <v>788834</v>
      </c>
      <c r="L39" s="139">
        <v>4173101</v>
      </c>
      <c r="M39" s="139">
        <f t="shared" si="3"/>
        <v>114048</v>
      </c>
      <c r="N39" s="139">
        <f t="shared" si="4"/>
        <v>23418</v>
      </c>
      <c r="O39" s="139">
        <v>2456</v>
      </c>
      <c r="P39" s="139">
        <v>2925</v>
      </c>
      <c r="Q39" s="139">
        <v>0</v>
      </c>
      <c r="R39" s="139">
        <v>18037</v>
      </c>
      <c r="S39" s="140">
        <v>0</v>
      </c>
      <c r="T39" s="139">
        <v>0</v>
      </c>
      <c r="U39" s="139">
        <v>90630</v>
      </c>
      <c r="V39" s="139">
        <f t="shared" si="5"/>
        <v>6949311</v>
      </c>
      <c r="W39" s="139">
        <f t="shared" si="6"/>
        <v>2685580</v>
      </c>
      <c r="X39" s="139">
        <f t="shared" si="7"/>
        <v>11906</v>
      </c>
      <c r="Y39" s="139">
        <f t="shared" si="8"/>
        <v>273188</v>
      </c>
      <c r="Z39" s="139">
        <f t="shared" si="9"/>
        <v>99700</v>
      </c>
      <c r="AA39" s="139">
        <f t="shared" si="10"/>
        <v>1511952</v>
      </c>
      <c r="AB39" s="140">
        <v>0</v>
      </c>
      <c r="AC39" s="139">
        <f t="shared" si="11"/>
        <v>788834</v>
      </c>
      <c r="AD39" s="139">
        <f t="shared" si="12"/>
        <v>4263731</v>
      </c>
    </row>
    <row r="40" spans="1:30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1"/>
        <v>3590301</v>
      </c>
      <c r="E40" s="139">
        <f t="shared" si="2"/>
        <v>1456876</v>
      </c>
      <c r="F40" s="139">
        <v>0</v>
      </c>
      <c r="G40" s="139">
        <v>169066</v>
      </c>
      <c r="H40" s="139">
        <v>0</v>
      </c>
      <c r="I40" s="139">
        <v>368279</v>
      </c>
      <c r="J40" s="140">
        <v>0</v>
      </c>
      <c r="K40" s="139">
        <v>919531</v>
      </c>
      <c r="L40" s="139">
        <v>2133425</v>
      </c>
      <c r="M40" s="139">
        <f t="shared" si="3"/>
        <v>16833</v>
      </c>
      <c r="N40" s="139">
        <f t="shared" si="4"/>
        <v>5811</v>
      </c>
      <c r="O40" s="139">
        <v>0</v>
      </c>
      <c r="P40" s="139">
        <v>0</v>
      </c>
      <c r="Q40" s="139">
        <v>0</v>
      </c>
      <c r="R40" s="139">
        <v>5811</v>
      </c>
      <c r="S40" s="140">
        <v>0</v>
      </c>
      <c r="T40" s="139">
        <v>0</v>
      </c>
      <c r="U40" s="139">
        <v>11022</v>
      </c>
      <c r="V40" s="139">
        <f t="shared" si="5"/>
        <v>3607134</v>
      </c>
      <c r="W40" s="139">
        <f t="shared" si="6"/>
        <v>1462687</v>
      </c>
      <c r="X40" s="139">
        <f t="shared" si="7"/>
        <v>0</v>
      </c>
      <c r="Y40" s="139">
        <f t="shared" si="8"/>
        <v>169066</v>
      </c>
      <c r="Z40" s="139">
        <f t="shared" si="9"/>
        <v>0</v>
      </c>
      <c r="AA40" s="139">
        <f t="shared" si="10"/>
        <v>374090</v>
      </c>
      <c r="AB40" s="140">
        <v>0</v>
      </c>
      <c r="AC40" s="139">
        <f t="shared" si="11"/>
        <v>919531</v>
      </c>
      <c r="AD40" s="139">
        <f t="shared" si="12"/>
        <v>2144447</v>
      </c>
    </row>
    <row r="41" spans="1:30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1"/>
        <v>2304193</v>
      </c>
      <c r="E41" s="139">
        <f t="shared" si="2"/>
        <v>666602</v>
      </c>
      <c r="F41" s="139">
        <v>0</v>
      </c>
      <c r="G41" s="139">
        <v>380476</v>
      </c>
      <c r="H41" s="139">
        <v>0</v>
      </c>
      <c r="I41" s="139">
        <v>134137</v>
      </c>
      <c r="J41" s="140">
        <v>0</v>
      </c>
      <c r="K41" s="139">
        <v>151989</v>
      </c>
      <c r="L41" s="139">
        <v>1637591</v>
      </c>
      <c r="M41" s="139">
        <f t="shared" si="3"/>
        <v>74824</v>
      </c>
      <c r="N41" s="139">
        <f t="shared" si="4"/>
        <v>11963</v>
      </c>
      <c r="O41" s="139">
        <v>0</v>
      </c>
      <c r="P41" s="139">
        <v>0</v>
      </c>
      <c r="Q41" s="139">
        <v>0</v>
      </c>
      <c r="R41" s="139">
        <v>11963</v>
      </c>
      <c r="S41" s="140">
        <v>0</v>
      </c>
      <c r="T41" s="139">
        <v>0</v>
      </c>
      <c r="U41" s="139">
        <v>62861</v>
      </c>
      <c r="V41" s="139">
        <f t="shared" si="5"/>
        <v>2379017</v>
      </c>
      <c r="W41" s="139">
        <f t="shared" si="6"/>
        <v>678565</v>
      </c>
      <c r="X41" s="139">
        <f t="shared" si="7"/>
        <v>0</v>
      </c>
      <c r="Y41" s="139">
        <f t="shared" si="8"/>
        <v>380476</v>
      </c>
      <c r="Z41" s="139">
        <f t="shared" si="9"/>
        <v>0</v>
      </c>
      <c r="AA41" s="139">
        <f t="shared" si="10"/>
        <v>146100</v>
      </c>
      <c r="AB41" s="140">
        <v>0</v>
      </c>
      <c r="AC41" s="139">
        <f t="shared" si="11"/>
        <v>151989</v>
      </c>
      <c r="AD41" s="139">
        <f t="shared" si="12"/>
        <v>1700452</v>
      </c>
    </row>
    <row r="42" spans="1:30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1"/>
        <v>2428132</v>
      </c>
      <c r="E42" s="139">
        <f t="shared" si="2"/>
        <v>808575</v>
      </c>
      <c r="F42" s="139">
        <v>0</v>
      </c>
      <c r="G42" s="139">
        <v>0</v>
      </c>
      <c r="H42" s="139">
        <v>0</v>
      </c>
      <c r="I42" s="139">
        <v>624431</v>
      </c>
      <c r="J42" s="140">
        <v>0</v>
      </c>
      <c r="K42" s="139">
        <v>184144</v>
      </c>
      <c r="L42" s="139">
        <v>1619557</v>
      </c>
      <c r="M42" s="139">
        <f t="shared" si="3"/>
        <v>106591</v>
      </c>
      <c r="N42" s="139">
        <f t="shared" si="4"/>
        <v>9605</v>
      </c>
      <c r="O42" s="139">
        <v>0</v>
      </c>
      <c r="P42" s="139">
        <v>0</v>
      </c>
      <c r="Q42" s="139">
        <v>0</v>
      </c>
      <c r="R42" s="139">
        <v>9605</v>
      </c>
      <c r="S42" s="140">
        <v>0</v>
      </c>
      <c r="T42" s="139">
        <v>0</v>
      </c>
      <c r="U42" s="139">
        <v>96986</v>
      </c>
      <c r="V42" s="139">
        <f t="shared" si="5"/>
        <v>2534723</v>
      </c>
      <c r="W42" s="139">
        <f t="shared" si="6"/>
        <v>818180</v>
      </c>
      <c r="X42" s="139">
        <f t="shared" si="7"/>
        <v>0</v>
      </c>
      <c r="Y42" s="139">
        <f t="shared" si="8"/>
        <v>0</v>
      </c>
      <c r="Z42" s="139">
        <f t="shared" si="9"/>
        <v>0</v>
      </c>
      <c r="AA42" s="139">
        <f t="shared" si="10"/>
        <v>634036</v>
      </c>
      <c r="AB42" s="140">
        <v>0</v>
      </c>
      <c r="AC42" s="139">
        <f t="shared" si="11"/>
        <v>184144</v>
      </c>
      <c r="AD42" s="139">
        <f t="shared" si="12"/>
        <v>1716543</v>
      </c>
    </row>
    <row r="43" spans="1:30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1"/>
        <v>2036090</v>
      </c>
      <c r="E43" s="139">
        <f t="shared" si="2"/>
        <v>215307</v>
      </c>
      <c r="F43" s="139">
        <v>1317</v>
      </c>
      <c r="G43" s="139">
        <v>72500</v>
      </c>
      <c r="H43" s="139">
        <v>29900</v>
      </c>
      <c r="I43" s="139">
        <v>107936</v>
      </c>
      <c r="J43" s="140">
        <v>0</v>
      </c>
      <c r="K43" s="139">
        <v>3654</v>
      </c>
      <c r="L43" s="139">
        <v>1820783</v>
      </c>
      <c r="M43" s="139">
        <f t="shared" si="3"/>
        <v>29646</v>
      </c>
      <c r="N43" s="139">
        <f t="shared" si="4"/>
        <v>10639</v>
      </c>
      <c r="O43" s="139">
        <v>0</v>
      </c>
      <c r="P43" s="139">
        <v>3600</v>
      </c>
      <c r="Q43" s="139">
        <v>0</v>
      </c>
      <c r="R43" s="139">
        <v>7039</v>
      </c>
      <c r="S43" s="140">
        <v>0</v>
      </c>
      <c r="T43" s="139">
        <v>0</v>
      </c>
      <c r="U43" s="139">
        <v>19007</v>
      </c>
      <c r="V43" s="139">
        <f t="shared" si="5"/>
        <v>2065736</v>
      </c>
      <c r="W43" s="139">
        <f t="shared" si="6"/>
        <v>225946</v>
      </c>
      <c r="X43" s="139">
        <f t="shared" si="7"/>
        <v>1317</v>
      </c>
      <c r="Y43" s="139">
        <f t="shared" si="8"/>
        <v>76100</v>
      </c>
      <c r="Z43" s="139">
        <f t="shared" si="9"/>
        <v>29900</v>
      </c>
      <c r="AA43" s="139">
        <f t="shared" si="10"/>
        <v>114975</v>
      </c>
      <c r="AB43" s="140">
        <v>0</v>
      </c>
      <c r="AC43" s="139">
        <f t="shared" si="11"/>
        <v>3654</v>
      </c>
      <c r="AD43" s="139">
        <f t="shared" si="12"/>
        <v>1839790</v>
      </c>
    </row>
    <row r="44" spans="1:30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1"/>
        <v>2361671</v>
      </c>
      <c r="E44" s="139">
        <f t="shared" si="2"/>
        <v>148022</v>
      </c>
      <c r="F44" s="139">
        <v>0</v>
      </c>
      <c r="G44" s="139">
        <v>0</v>
      </c>
      <c r="H44" s="139">
        <v>0</v>
      </c>
      <c r="I44" s="139">
        <v>147862</v>
      </c>
      <c r="J44" s="140">
        <v>0</v>
      </c>
      <c r="K44" s="139">
        <v>160</v>
      </c>
      <c r="L44" s="139">
        <v>2213649</v>
      </c>
      <c r="M44" s="139">
        <f t="shared" si="3"/>
        <v>51755</v>
      </c>
      <c r="N44" s="139">
        <f t="shared" si="4"/>
        <v>2376</v>
      </c>
      <c r="O44" s="139">
        <v>0</v>
      </c>
      <c r="P44" s="139">
        <v>0</v>
      </c>
      <c r="Q44" s="139">
        <v>0</v>
      </c>
      <c r="R44" s="139">
        <v>2376</v>
      </c>
      <c r="S44" s="140">
        <v>0</v>
      </c>
      <c r="T44" s="139">
        <v>0</v>
      </c>
      <c r="U44" s="139">
        <v>49379</v>
      </c>
      <c r="V44" s="139">
        <f t="shared" si="5"/>
        <v>2413426</v>
      </c>
      <c r="W44" s="139">
        <f t="shared" si="6"/>
        <v>150398</v>
      </c>
      <c r="X44" s="139">
        <f t="shared" si="7"/>
        <v>0</v>
      </c>
      <c r="Y44" s="139">
        <f t="shared" si="8"/>
        <v>0</v>
      </c>
      <c r="Z44" s="139">
        <f t="shared" si="9"/>
        <v>0</v>
      </c>
      <c r="AA44" s="139">
        <f t="shared" si="10"/>
        <v>150238</v>
      </c>
      <c r="AB44" s="140">
        <v>0</v>
      </c>
      <c r="AC44" s="139">
        <f t="shared" si="11"/>
        <v>160</v>
      </c>
      <c r="AD44" s="139">
        <f t="shared" si="12"/>
        <v>2263028</v>
      </c>
    </row>
    <row r="45" spans="1:30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1"/>
        <v>1078666</v>
      </c>
      <c r="E45" s="139">
        <f t="shared" si="2"/>
        <v>247792</v>
      </c>
      <c r="F45" s="139">
        <v>0</v>
      </c>
      <c r="G45" s="139">
        <v>75000</v>
      </c>
      <c r="H45" s="139">
        <v>0</v>
      </c>
      <c r="I45" s="139">
        <v>132482</v>
      </c>
      <c r="J45" s="140">
        <v>0</v>
      </c>
      <c r="K45" s="139">
        <v>40310</v>
      </c>
      <c r="L45" s="139">
        <v>830874</v>
      </c>
      <c r="M45" s="139">
        <f t="shared" si="3"/>
        <v>16741</v>
      </c>
      <c r="N45" s="139">
        <f t="shared" si="4"/>
        <v>1567</v>
      </c>
      <c r="O45" s="139">
        <v>0</v>
      </c>
      <c r="P45" s="139">
        <v>0</v>
      </c>
      <c r="Q45" s="139">
        <v>0</v>
      </c>
      <c r="R45" s="139">
        <v>1567</v>
      </c>
      <c r="S45" s="140">
        <v>0</v>
      </c>
      <c r="T45" s="139">
        <v>0</v>
      </c>
      <c r="U45" s="139">
        <v>15174</v>
      </c>
      <c r="V45" s="139">
        <f t="shared" si="5"/>
        <v>1095407</v>
      </c>
      <c r="W45" s="139">
        <f t="shared" si="6"/>
        <v>249359</v>
      </c>
      <c r="X45" s="139">
        <f t="shared" si="7"/>
        <v>0</v>
      </c>
      <c r="Y45" s="139">
        <f t="shared" si="8"/>
        <v>75000</v>
      </c>
      <c r="Z45" s="139">
        <f t="shared" si="9"/>
        <v>0</v>
      </c>
      <c r="AA45" s="139">
        <f t="shared" si="10"/>
        <v>134049</v>
      </c>
      <c r="AB45" s="140">
        <v>0</v>
      </c>
      <c r="AC45" s="139">
        <f t="shared" si="11"/>
        <v>40310</v>
      </c>
      <c r="AD45" s="139">
        <f t="shared" si="12"/>
        <v>846048</v>
      </c>
    </row>
    <row r="46" spans="1:30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1"/>
        <v>895264</v>
      </c>
      <c r="E46" s="139">
        <f t="shared" si="2"/>
        <v>419603</v>
      </c>
      <c r="F46" s="139">
        <v>0</v>
      </c>
      <c r="G46" s="139">
        <v>210255</v>
      </c>
      <c r="H46" s="139">
        <v>0</v>
      </c>
      <c r="I46" s="139">
        <v>160392</v>
      </c>
      <c r="J46" s="140">
        <v>0</v>
      </c>
      <c r="K46" s="139">
        <v>48956</v>
      </c>
      <c r="L46" s="139">
        <v>475661</v>
      </c>
      <c r="M46" s="139">
        <f t="shared" si="3"/>
        <v>20311</v>
      </c>
      <c r="N46" s="139">
        <f t="shared" si="4"/>
        <v>2288</v>
      </c>
      <c r="O46" s="139">
        <v>0</v>
      </c>
      <c r="P46" s="139">
        <v>0</v>
      </c>
      <c r="Q46" s="139">
        <v>0</v>
      </c>
      <c r="R46" s="139">
        <v>2288</v>
      </c>
      <c r="S46" s="140">
        <v>0</v>
      </c>
      <c r="T46" s="139">
        <v>0</v>
      </c>
      <c r="U46" s="139">
        <v>18023</v>
      </c>
      <c r="V46" s="139">
        <f t="shared" si="5"/>
        <v>915575</v>
      </c>
      <c r="W46" s="139">
        <f t="shared" si="6"/>
        <v>421891</v>
      </c>
      <c r="X46" s="139">
        <f t="shared" si="7"/>
        <v>0</v>
      </c>
      <c r="Y46" s="139">
        <f t="shared" si="8"/>
        <v>210255</v>
      </c>
      <c r="Z46" s="139">
        <f t="shared" si="9"/>
        <v>0</v>
      </c>
      <c r="AA46" s="139">
        <f t="shared" si="10"/>
        <v>162680</v>
      </c>
      <c r="AB46" s="140">
        <v>0</v>
      </c>
      <c r="AC46" s="139">
        <f t="shared" si="11"/>
        <v>48956</v>
      </c>
      <c r="AD46" s="139">
        <f t="shared" si="12"/>
        <v>493684</v>
      </c>
    </row>
    <row r="47" spans="1:30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1"/>
        <v>1352368</v>
      </c>
      <c r="E47" s="139">
        <f t="shared" si="2"/>
        <v>653423</v>
      </c>
      <c r="F47" s="139">
        <v>0</v>
      </c>
      <c r="G47" s="139">
        <v>158300</v>
      </c>
      <c r="H47" s="139">
        <v>0</v>
      </c>
      <c r="I47" s="139">
        <v>85553</v>
      </c>
      <c r="J47" s="140">
        <v>0</v>
      </c>
      <c r="K47" s="139">
        <v>409570</v>
      </c>
      <c r="L47" s="139">
        <v>698945</v>
      </c>
      <c r="M47" s="139">
        <f t="shared" si="3"/>
        <v>13306</v>
      </c>
      <c r="N47" s="139">
        <f t="shared" si="4"/>
        <v>653</v>
      </c>
      <c r="O47" s="139">
        <v>0</v>
      </c>
      <c r="P47" s="139"/>
      <c r="Q47" s="139">
        <v>0</v>
      </c>
      <c r="R47" s="139">
        <v>650</v>
      </c>
      <c r="S47" s="140">
        <v>0</v>
      </c>
      <c r="T47" s="139">
        <v>3</v>
      </c>
      <c r="U47" s="139">
        <v>12653</v>
      </c>
      <c r="V47" s="139">
        <f t="shared" si="5"/>
        <v>1365674</v>
      </c>
      <c r="W47" s="139">
        <f t="shared" si="6"/>
        <v>654076</v>
      </c>
      <c r="X47" s="139">
        <f t="shared" si="7"/>
        <v>0</v>
      </c>
      <c r="Y47" s="139">
        <f t="shared" si="8"/>
        <v>158300</v>
      </c>
      <c r="Z47" s="139">
        <f t="shared" si="9"/>
        <v>0</v>
      </c>
      <c r="AA47" s="139">
        <f t="shared" si="10"/>
        <v>86203</v>
      </c>
      <c r="AB47" s="140">
        <v>0</v>
      </c>
      <c r="AC47" s="139">
        <f t="shared" si="11"/>
        <v>409573</v>
      </c>
      <c r="AD47" s="139">
        <f t="shared" si="12"/>
        <v>711598</v>
      </c>
    </row>
    <row r="48" spans="1:30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1"/>
        <v>1193969</v>
      </c>
      <c r="E48" s="139">
        <f t="shared" si="2"/>
        <v>331341</v>
      </c>
      <c r="F48" s="139">
        <v>0</v>
      </c>
      <c r="G48" s="139">
        <v>187424</v>
      </c>
      <c r="H48" s="139">
        <v>0</v>
      </c>
      <c r="I48" s="139">
        <v>83682</v>
      </c>
      <c r="J48" s="140">
        <v>0</v>
      </c>
      <c r="K48" s="139">
        <v>60235</v>
      </c>
      <c r="L48" s="139">
        <v>862628</v>
      </c>
      <c r="M48" s="139">
        <f t="shared" si="3"/>
        <v>62742</v>
      </c>
      <c r="N48" s="139">
        <f t="shared" si="4"/>
        <v>15199</v>
      </c>
      <c r="O48" s="139">
        <v>0</v>
      </c>
      <c r="P48" s="139">
        <v>13039</v>
      </c>
      <c r="Q48" s="139">
        <v>0</v>
      </c>
      <c r="R48" s="139">
        <v>2160</v>
      </c>
      <c r="S48" s="140">
        <v>0</v>
      </c>
      <c r="T48" s="139">
        <v>0</v>
      </c>
      <c r="U48" s="139">
        <v>47543</v>
      </c>
      <c r="V48" s="139">
        <f t="shared" si="5"/>
        <v>1256711</v>
      </c>
      <c r="W48" s="139">
        <f t="shared" si="6"/>
        <v>346540</v>
      </c>
      <c r="X48" s="139">
        <f t="shared" si="7"/>
        <v>0</v>
      </c>
      <c r="Y48" s="139">
        <f t="shared" si="8"/>
        <v>200463</v>
      </c>
      <c r="Z48" s="139">
        <f t="shared" si="9"/>
        <v>0</v>
      </c>
      <c r="AA48" s="139">
        <f t="shared" si="10"/>
        <v>85842</v>
      </c>
      <c r="AB48" s="140">
        <v>0</v>
      </c>
      <c r="AC48" s="139">
        <f t="shared" si="11"/>
        <v>60235</v>
      </c>
      <c r="AD48" s="139">
        <f t="shared" si="12"/>
        <v>910171</v>
      </c>
    </row>
    <row r="49" spans="1:30" s="123" customFormat="1" ht="12" customHeight="1">
      <c r="A49" s="124" t="s">
        <v>206</v>
      </c>
      <c r="B49" s="125" t="s">
        <v>290</v>
      </c>
      <c r="C49" s="124" t="s">
        <v>291</v>
      </c>
      <c r="D49" s="139">
        <f t="shared" si="1"/>
        <v>693381</v>
      </c>
      <c r="E49" s="139">
        <f t="shared" si="2"/>
        <v>250799</v>
      </c>
      <c r="F49" s="139">
        <v>0</v>
      </c>
      <c r="G49" s="139">
        <v>120000</v>
      </c>
      <c r="H49" s="139">
        <v>0</v>
      </c>
      <c r="I49" s="139">
        <v>130799</v>
      </c>
      <c r="J49" s="140">
        <v>0</v>
      </c>
      <c r="K49" s="139">
        <v>0</v>
      </c>
      <c r="L49" s="139">
        <v>442582</v>
      </c>
      <c r="M49" s="139">
        <f t="shared" si="3"/>
        <v>18735</v>
      </c>
      <c r="N49" s="139">
        <f t="shared" si="4"/>
        <v>2190</v>
      </c>
      <c r="O49" s="139">
        <v>0</v>
      </c>
      <c r="P49" s="139">
        <v>0</v>
      </c>
      <c r="Q49" s="139">
        <v>0</v>
      </c>
      <c r="R49" s="139">
        <v>2190</v>
      </c>
      <c r="S49" s="140">
        <v>0</v>
      </c>
      <c r="T49" s="139">
        <v>0</v>
      </c>
      <c r="U49" s="139">
        <v>16545</v>
      </c>
      <c r="V49" s="139">
        <f t="shared" si="5"/>
        <v>712116</v>
      </c>
      <c r="W49" s="139">
        <f t="shared" si="6"/>
        <v>252989</v>
      </c>
      <c r="X49" s="139">
        <f t="shared" si="7"/>
        <v>0</v>
      </c>
      <c r="Y49" s="139">
        <f t="shared" si="8"/>
        <v>120000</v>
      </c>
      <c r="Z49" s="139">
        <f t="shared" si="9"/>
        <v>0</v>
      </c>
      <c r="AA49" s="139">
        <f t="shared" si="10"/>
        <v>132989</v>
      </c>
      <c r="AB49" s="140">
        <v>0</v>
      </c>
      <c r="AC49" s="139">
        <f t="shared" si="11"/>
        <v>0</v>
      </c>
      <c r="AD49" s="139">
        <f t="shared" si="12"/>
        <v>459127</v>
      </c>
    </row>
    <row r="50" spans="1:30" s="123" customFormat="1" ht="12" customHeight="1">
      <c r="A50" s="124" t="s">
        <v>206</v>
      </c>
      <c r="B50" s="125" t="s">
        <v>292</v>
      </c>
      <c r="C50" s="124" t="s">
        <v>293</v>
      </c>
      <c r="D50" s="139">
        <f t="shared" si="1"/>
        <v>1346353</v>
      </c>
      <c r="E50" s="139">
        <f t="shared" si="2"/>
        <v>19946</v>
      </c>
      <c r="F50" s="139">
        <v>0</v>
      </c>
      <c r="G50" s="139">
        <v>269</v>
      </c>
      <c r="H50" s="139">
        <v>0</v>
      </c>
      <c r="I50" s="139">
        <v>19677</v>
      </c>
      <c r="J50" s="140">
        <v>0</v>
      </c>
      <c r="K50" s="139">
        <v>0</v>
      </c>
      <c r="L50" s="139">
        <v>1326407</v>
      </c>
      <c r="M50" s="139">
        <f t="shared" si="3"/>
        <v>44060</v>
      </c>
      <c r="N50" s="139">
        <f t="shared" si="4"/>
        <v>1152</v>
      </c>
      <c r="O50" s="139">
        <v>0</v>
      </c>
      <c r="P50" s="139">
        <v>0</v>
      </c>
      <c r="Q50" s="139">
        <v>0</v>
      </c>
      <c r="R50" s="139">
        <v>1152</v>
      </c>
      <c r="S50" s="140">
        <v>0</v>
      </c>
      <c r="T50" s="139">
        <v>0</v>
      </c>
      <c r="U50" s="139">
        <v>42908</v>
      </c>
      <c r="V50" s="139">
        <f t="shared" si="5"/>
        <v>1390413</v>
      </c>
      <c r="W50" s="139">
        <f t="shared" si="6"/>
        <v>21098</v>
      </c>
      <c r="X50" s="139">
        <f t="shared" si="7"/>
        <v>0</v>
      </c>
      <c r="Y50" s="139">
        <f t="shared" si="8"/>
        <v>269</v>
      </c>
      <c r="Z50" s="139">
        <f t="shared" si="9"/>
        <v>0</v>
      </c>
      <c r="AA50" s="139">
        <f t="shared" si="10"/>
        <v>20829</v>
      </c>
      <c r="AB50" s="140">
        <v>0</v>
      </c>
      <c r="AC50" s="139">
        <f t="shared" si="11"/>
        <v>0</v>
      </c>
      <c r="AD50" s="139">
        <f t="shared" si="12"/>
        <v>1369315</v>
      </c>
    </row>
    <row r="51" spans="1:30" s="123" customFormat="1" ht="12" customHeight="1">
      <c r="A51" s="124" t="s">
        <v>206</v>
      </c>
      <c r="B51" s="125" t="s">
        <v>294</v>
      </c>
      <c r="C51" s="124" t="s">
        <v>295</v>
      </c>
      <c r="D51" s="139">
        <f t="shared" si="1"/>
        <v>997404</v>
      </c>
      <c r="E51" s="139">
        <f t="shared" si="2"/>
        <v>266042</v>
      </c>
      <c r="F51" s="139">
        <v>0</v>
      </c>
      <c r="G51" s="139">
        <v>135862</v>
      </c>
      <c r="H51" s="139">
        <v>0</v>
      </c>
      <c r="I51" s="139">
        <v>92107</v>
      </c>
      <c r="J51" s="140">
        <v>0</v>
      </c>
      <c r="K51" s="139">
        <v>38073</v>
      </c>
      <c r="L51" s="139">
        <v>731362</v>
      </c>
      <c r="M51" s="139">
        <f t="shared" si="3"/>
        <v>30005</v>
      </c>
      <c r="N51" s="139">
        <f t="shared" si="4"/>
        <v>7674</v>
      </c>
      <c r="O51" s="139">
        <v>0</v>
      </c>
      <c r="P51" s="139">
        <v>4100</v>
      </c>
      <c r="Q51" s="139">
        <v>0</v>
      </c>
      <c r="R51" s="139">
        <v>3574</v>
      </c>
      <c r="S51" s="140">
        <v>0</v>
      </c>
      <c r="T51" s="139">
        <v>0</v>
      </c>
      <c r="U51" s="139">
        <v>22331</v>
      </c>
      <c r="V51" s="139">
        <f t="shared" si="5"/>
        <v>1027409</v>
      </c>
      <c r="W51" s="139">
        <f t="shared" si="6"/>
        <v>273716</v>
      </c>
      <c r="X51" s="139">
        <f t="shared" si="7"/>
        <v>0</v>
      </c>
      <c r="Y51" s="139">
        <f t="shared" si="8"/>
        <v>139962</v>
      </c>
      <c r="Z51" s="139">
        <f t="shared" si="9"/>
        <v>0</v>
      </c>
      <c r="AA51" s="139">
        <f t="shared" si="10"/>
        <v>95681</v>
      </c>
      <c r="AB51" s="140">
        <v>0</v>
      </c>
      <c r="AC51" s="139">
        <f t="shared" si="11"/>
        <v>38073</v>
      </c>
      <c r="AD51" s="139">
        <f t="shared" si="12"/>
        <v>753693</v>
      </c>
    </row>
    <row r="52" spans="1:30" s="123" customFormat="1" ht="12" customHeight="1">
      <c r="A52" s="124" t="s">
        <v>206</v>
      </c>
      <c r="B52" s="125" t="s">
        <v>296</v>
      </c>
      <c r="C52" s="124" t="s">
        <v>297</v>
      </c>
      <c r="D52" s="139">
        <f t="shared" si="1"/>
        <v>1924726</v>
      </c>
      <c r="E52" s="139">
        <f t="shared" si="2"/>
        <v>714533</v>
      </c>
      <c r="F52" s="139">
        <v>0</v>
      </c>
      <c r="G52" s="139">
        <v>174233</v>
      </c>
      <c r="H52" s="139">
        <v>0</v>
      </c>
      <c r="I52" s="139">
        <v>540300</v>
      </c>
      <c r="J52" s="140">
        <v>0</v>
      </c>
      <c r="K52" s="139">
        <v>0</v>
      </c>
      <c r="L52" s="139">
        <v>1210193</v>
      </c>
      <c r="M52" s="139">
        <f t="shared" si="3"/>
        <v>19634</v>
      </c>
      <c r="N52" s="139">
        <f t="shared" si="4"/>
        <v>7245</v>
      </c>
      <c r="O52" s="139">
        <v>0</v>
      </c>
      <c r="P52" s="139">
        <v>2818</v>
      </c>
      <c r="Q52" s="139">
        <v>0</v>
      </c>
      <c r="R52" s="139">
        <v>4427</v>
      </c>
      <c r="S52" s="140">
        <v>0</v>
      </c>
      <c r="T52" s="139">
        <v>0</v>
      </c>
      <c r="U52" s="139">
        <v>12389</v>
      </c>
      <c r="V52" s="139">
        <f t="shared" si="5"/>
        <v>1944360</v>
      </c>
      <c r="W52" s="139">
        <f t="shared" si="6"/>
        <v>721778</v>
      </c>
      <c r="X52" s="139">
        <f t="shared" si="7"/>
        <v>0</v>
      </c>
      <c r="Y52" s="139">
        <f t="shared" si="8"/>
        <v>177051</v>
      </c>
      <c r="Z52" s="139">
        <f t="shared" si="9"/>
        <v>0</v>
      </c>
      <c r="AA52" s="139">
        <f t="shared" si="10"/>
        <v>544727</v>
      </c>
      <c r="AB52" s="140">
        <v>0</v>
      </c>
      <c r="AC52" s="139">
        <f t="shared" si="11"/>
        <v>0</v>
      </c>
      <c r="AD52" s="139">
        <f t="shared" si="12"/>
        <v>1222582</v>
      </c>
    </row>
    <row r="53" spans="1:30" s="123" customFormat="1" ht="12" customHeight="1">
      <c r="A53" s="124" t="s">
        <v>206</v>
      </c>
      <c r="B53" s="125" t="s">
        <v>298</v>
      </c>
      <c r="C53" s="124" t="s">
        <v>299</v>
      </c>
      <c r="D53" s="139">
        <f t="shared" si="1"/>
        <v>1309583</v>
      </c>
      <c r="E53" s="139">
        <f t="shared" si="2"/>
        <v>293462</v>
      </c>
      <c r="F53" s="139">
        <v>0</v>
      </c>
      <c r="G53" s="139">
        <v>0</v>
      </c>
      <c r="H53" s="139">
        <v>0</v>
      </c>
      <c r="I53" s="139">
        <v>268619</v>
      </c>
      <c r="J53" s="140">
        <v>0</v>
      </c>
      <c r="K53" s="139">
        <v>24843</v>
      </c>
      <c r="L53" s="139">
        <v>1016121</v>
      </c>
      <c r="M53" s="139">
        <f t="shared" si="3"/>
        <v>114439</v>
      </c>
      <c r="N53" s="139">
        <f t="shared" si="4"/>
        <v>5918</v>
      </c>
      <c r="O53" s="139">
        <v>0</v>
      </c>
      <c r="P53" s="139">
        <v>0</v>
      </c>
      <c r="Q53" s="139">
        <v>0</v>
      </c>
      <c r="R53" s="139">
        <v>5918</v>
      </c>
      <c r="S53" s="140">
        <v>0</v>
      </c>
      <c r="T53" s="139">
        <v>0</v>
      </c>
      <c r="U53" s="139">
        <v>108521</v>
      </c>
      <c r="V53" s="139">
        <f t="shared" si="5"/>
        <v>1424022</v>
      </c>
      <c r="W53" s="139">
        <f t="shared" si="6"/>
        <v>299380</v>
      </c>
      <c r="X53" s="139">
        <f t="shared" si="7"/>
        <v>0</v>
      </c>
      <c r="Y53" s="139">
        <f t="shared" si="8"/>
        <v>0</v>
      </c>
      <c r="Z53" s="139">
        <f t="shared" si="9"/>
        <v>0</v>
      </c>
      <c r="AA53" s="139">
        <f t="shared" si="10"/>
        <v>274537</v>
      </c>
      <c r="AB53" s="140">
        <v>0</v>
      </c>
      <c r="AC53" s="139">
        <f t="shared" si="11"/>
        <v>24843</v>
      </c>
      <c r="AD53" s="139">
        <f t="shared" si="12"/>
        <v>1124642</v>
      </c>
    </row>
    <row r="54" spans="1:30" s="123" customFormat="1" ht="12" customHeight="1">
      <c r="A54" s="124" t="s">
        <v>206</v>
      </c>
      <c r="B54" s="125" t="s">
        <v>300</v>
      </c>
      <c r="C54" s="124" t="s">
        <v>301</v>
      </c>
      <c r="D54" s="139">
        <f t="shared" si="1"/>
        <v>823291</v>
      </c>
      <c r="E54" s="139">
        <f t="shared" si="2"/>
        <v>327382</v>
      </c>
      <c r="F54" s="139">
        <v>0</v>
      </c>
      <c r="G54" s="139">
        <v>70000</v>
      </c>
      <c r="H54" s="139">
        <v>0</v>
      </c>
      <c r="I54" s="139">
        <v>224367</v>
      </c>
      <c r="J54" s="140">
        <v>0</v>
      </c>
      <c r="K54" s="139">
        <v>33015</v>
      </c>
      <c r="L54" s="139">
        <v>495909</v>
      </c>
      <c r="M54" s="139">
        <f t="shared" si="3"/>
        <v>25415</v>
      </c>
      <c r="N54" s="139">
        <f t="shared" si="4"/>
        <v>7081</v>
      </c>
      <c r="O54" s="139">
        <v>0</v>
      </c>
      <c r="P54" s="139">
        <v>0</v>
      </c>
      <c r="Q54" s="139">
        <v>0</v>
      </c>
      <c r="R54" s="139">
        <v>7066</v>
      </c>
      <c r="S54" s="140">
        <v>0</v>
      </c>
      <c r="T54" s="139">
        <v>15</v>
      </c>
      <c r="U54" s="139">
        <v>18334</v>
      </c>
      <c r="V54" s="139">
        <f t="shared" si="5"/>
        <v>848706</v>
      </c>
      <c r="W54" s="139">
        <f t="shared" si="6"/>
        <v>334463</v>
      </c>
      <c r="X54" s="139">
        <f t="shared" si="7"/>
        <v>0</v>
      </c>
      <c r="Y54" s="139">
        <f t="shared" si="8"/>
        <v>70000</v>
      </c>
      <c r="Z54" s="139">
        <f t="shared" si="9"/>
        <v>0</v>
      </c>
      <c r="AA54" s="139">
        <f t="shared" si="10"/>
        <v>231433</v>
      </c>
      <c r="AB54" s="140">
        <v>0</v>
      </c>
      <c r="AC54" s="139">
        <f t="shared" si="11"/>
        <v>33030</v>
      </c>
      <c r="AD54" s="139">
        <f t="shared" si="12"/>
        <v>514243</v>
      </c>
    </row>
    <row r="55" spans="1:30" s="123" customFormat="1" ht="12" customHeight="1">
      <c r="A55" s="124" t="s">
        <v>206</v>
      </c>
      <c r="B55" s="125" t="s">
        <v>302</v>
      </c>
      <c r="C55" s="124" t="s">
        <v>303</v>
      </c>
      <c r="D55" s="139">
        <f t="shared" si="1"/>
        <v>1168739</v>
      </c>
      <c r="E55" s="139">
        <f t="shared" si="2"/>
        <v>256279</v>
      </c>
      <c r="F55" s="139">
        <v>0</v>
      </c>
      <c r="G55" s="139">
        <v>4007</v>
      </c>
      <c r="H55" s="139">
        <v>0</v>
      </c>
      <c r="I55" s="139">
        <v>252142</v>
      </c>
      <c r="J55" s="140">
        <v>0</v>
      </c>
      <c r="K55" s="139">
        <v>130</v>
      </c>
      <c r="L55" s="139">
        <v>912460</v>
      </c>
      <c r="M55" s="139">
        <f t="shared" si="3"/>
        <v>187017</v>
      </c>
      <c r="N55" s="139">
        <f t="shared" si="4"/>
        <v>8557</v>
      </c>
      <c r="O55" s="139">
        <v>0</v>
      </c>
      <c r="P55" s="139">
        <v>0</v>
      </c>
      <c r="Q55" s="139">
        <v>0</v>
      </c>
      <c r="R55" s="139">
        <v>8557</v>
      </c>
      <c r="S55" s="140">
        <v>0</v>
      </c>
      <c r="T55" s="139">
        <v>0</v>
      </c>
      <c r="U55" s="139">
        <v>178460</v>
      </c>
      <c r="V55" s="139">
        <f t="shared" si="5"/>
        <v>1355756</v>
      </c>
      <c r="W55" s="139">
        <f t="shared" si="6"/>
        <v>264836</v>
      </c>
      <c r="X55" s="139">
        <f t="shared" si="7"/>
        <v>0</v>
      </c>
      <c r="Y55" s="139">
        <f t="shared" si="8"/>
        <v>4007</v>
      </c>
      <c r="Z55" s="139">
        <f t="shared" si="9"/>
        <v>0</v>
      </c>
      <c r="AA55" s="139">
        <f t="shared" si="10"/>
        <v>260699</v>
      </c>
      <c r="AB55" s="140">
        <v>0</v>
      </c>
      <c r="AC55" s="139">
        <f t="shared" si="11"/>
        <v>130</v>
      </c>
      <c r="AD55" s="139">
        <f t="shared" si="12"/>
        <v>1090920</v>
      </c>
    </row>
    <row r="56" spans="1:30" s="123" customFormat="1" ht="12" customHeight="1">
      <c r="A56" s="124" t="s">
        <v>206</v>
      </c>
      <c r="B56" s="125" t="s">
        <v>304</v>
      </c>
      <c r="C56" s="124" t="s">
        <v>305</v>
      </c>
      <c r="D56" s="139">
        <f t="shared" si="1"/>
        <v>3136551</v>
      </c>
      <c r="E56" s="139">
        <f t="shared" si="2"/>
        <v>784959</v>
      </c>
      <c r="F56" s="139">
        <v>0</v>
      </c>
      <c r="G56" s="139">
        <v>458396</v>
      </c>
      <c r="H56" s="139">
        <v>0</v>
      </c>
      <c r="I56" s="139">
        <v>325438</v>
      </c>
      <c r="J56" s="140">
        <v>0</v>
      </c>
      <c r="K56" s="139">
        <v>1125</v>
      </c>
      <c r="L56" s="139">
        <v>2351592</v>
      </c>
      <c r="M56" s="139">
        <f t="shared" si="3"/>
        <v>38991</v>
      </c>
      <c r="N56" s="139">
        <f t="shared" si="4"/>
        <v>720</v>
      </c>
      <c r="O56" s="139">
        <v>0</v>
      </c>
      <c r="P56" s="139">
        <v>0</v>
      </c>
      <c r="Q56" s="139">
        <v>0</v>
      </c>
      <c r="R56" s="139">
        <v>720</v>
      </c>
      <c r="S56" s="140">
        <v>0</v>
      </c>
      <c r="T56" s="139">
        <v>0</v>
      </c>
      <c r="U56" s="139">
        <v>38271</v>
      </c>
      <c r="V56" s="139">
        <f t="shared" si="5"/>
        <v>3175542</v>
      </c>
      <c r="W56" s="139">
        <f t="shared" si="6"/>
        <v>785679</v>
      </c>
      <c r="X56" s="139">
        <f t="shared" si="7"/>
        <v>0</v>
      </c>
      <c r="Y56" s="139">
        <f t="shared" si="8"/>
        <v>458396</v>
      </c>
      <c r="Z56" s="139">
        <f t="shared" si="9"/>
        <v>0</v>
      </c>
      <c r="AA56" s="139">
        <f t="shared" si="10"/>
        <v>326158</v>
      </c>
      <c r="AB56" s="140">
        <v>0</v>
      </c>
      <c r="AC56" s="139">
        <f t="shared" si="11"/>
        <v>1125</v>
      </c>
      <c r="AD56" s="139">
        <f t="shared" si="12"/>
        <v>2389863</v>
      </c>
    </row>
    <row r="57" spans="1:30" s="123" customFormat="1" ht="12" customHeight="1">
      <c r="A57" s="124" t="s">
        <v>206</v>
      </c>
      <c r="B57" s="125" t="s">
        <v>306</v>
      </c>
      <c r="C57" s="124" t="s">
        <v>307</v>
      </c>
      <c r="D57" s="139">
        <f t="shared" si="1"/>
        <v>626965</v>
      </c>
      <c r="E57" s="139">
        <f t="shared" si="2"/>
        <v>303503</v>
      </c>
      <c r="F57" s="139">
        <v>0</v>
      </c>
      <c r="G57" s="139">
        <v>128590</v>
      </c>
      <c r="H57" s="139">
        <v>0</v>
      </c>
      <c r="I57" s="139">
        <v>115327</v>
      </c>
      <c r="J57" s="140">
        <v>0</v>
      </c>
      <c r="K57" s="139">
        <v>59586</v>
      </c>
      <c r="L57" s="139">
        <v>323462</v>
      </c>
      <c r="M57" s="139">
        <f t="shared" si="3"/>
        <v>59246</v>
      </c>
      <c r="N57" s="139">
        <f t="shared" si="4"/>
        <v>2775</v>
      </c>
      <c r="O57" s="139">
        <v>0</v>
      </c>
      <c r="P57" s="139">
        <v>1653</v>
      </c>
      <c r="Q57" s="139">
        <v>0</v>
      </c>
      <c r="R57" s="139">
        <v>1122</v>
      </c>
      <c r="S57" s="140">
        <v>0</v>
      </c>
      <c r="T57" s="139">
        <v>0</v>
      </c>
      <c r="U57" s="139">
        <v>56471</v>
      </c>
      <c r="V57" s="139">
        <f t="shared" si="5"/>
        <v>686211</v>
      </c>
      <c r="W57" s="139">
        <f t="shared" si="6"/>
        <v>306278</v>
      </c>
      <c r="X57" s="139">
        <f t="shared" si="7"/>
        <v>0</v>
      </c>
      <c r="Y57" s="139">
        <f t="shared" si="8"/>
        <v>130243</v>
      </c>
      <c r="Z57" s="139">
        <f t="shared" si="9"/>
        <v>0</v>
      </c>
      <c r="AA57" s="139">
        <f t="shared" si="10"/>
        <v>116449</v>
      </c>
      <c r="AB57" s="140">
        <v>0</v>
      </c>
      <c r="AC57" s="139">
        <f t="shared" si="11"/>
        <v>59586</v>
      </c>
      <c r="AD57" s="139">
        <f t="shared" si="12"/>
        <v>379933</v>
      </c>
    </row>
    <row r="58" spans="1:30" s="123" customFormat="1" ht="12" customHeight="1">
      <c r="A58" s="124" t="s">
        <v>206</v>
      </c>
      <c r="B58" s="125" t="s">
        <v>308</v>
      </c>
      <c r="C58" s="124" t="s">
        <v>309</v>
      </c>
      <c r="D58" s="139">
        <f t="shared" si="1"/>
        <v>255313</v>
      </c>
      <c r="E58" s="139">
        <f t="shared" si="2"/>
        <v>78058</v>
      </c>
      <c r="F58" s="139">
        <v>0</v>
      </c>
      <c r="G58" s="139">
        <v>62570</v>
      </c>
      <c r="H58" s="139">
        <v>0</v>
      </c>
      <c r="I58" s="139">
        <v>15418</v>
      </c>
      <c r="J58" s="140">
        <v>0</v>
      </c>
      <c r="K58" s="139">
        <v>70</v>
      </c>
      <c r="L58" s="139">
        <v>177255</v>
      </c>
      <c r="M58" s="139">
        <f t="shared" si="3"/>
        <v>32754</v>
      </c>
      <c r="N58" s="139">
        <f t="shared" si="4"/>
        <v>4007</v>
      </c>
      <c r="O58" s="139">
        <v>0</v>
      </c>
      <c r="P58" s="139">
        <v>1446</v>
      </c>
      <c r="Q58" s="139">
        <v>0</v>
      </c>
      <c r="R58" s="139">
        <v>2541</v>
      </c>
      <c r="S58" s="140">
        <v>0</v>
      </c>
      <c r="T58" s="139">
        <v>20</v>
      </c>
      <c r="U58" s="139">
        <v>28747</v>
      </c>
      <c r="V58" s="139">
        <f t="shared" si="5"/>
        <v>288067</v>
      </c>
      <c r="W58" s="139">
        <f t="shared" si="6"/>
        <v>82065</v>
      </c>
      <c r="X58" s="139">
        <f t="shared" si="7"/>
        <v>0</v>
      </c>
      <c r="Y58" s="139">
        <f t="shared" si="8"/>
        <v>64016</v>
      </c>
      <c r="Z58" s="139">
        <f t="shared" si="9"/>
        <v>0</v>
      </c>
      <c r="AA58" s="139">
        <f t="shared" si="10"/>
        <v>17959</v>
      </c>
      <c r="AB58" s="140">
        <v>0</v>
      </c>
      <c r="AC58" s="139">
        <f t="shared" si="11"/>
        <v>90</v>
      </c>
      <c r="AD58" s="139">
        <f t="shared" si="12"/>
        <v>206002</v>
      </c>
    </row>
    <row r="59" spans="1:30" s="123" customFormat="1" ht="12" customHeight="1">
      <c r="A59" s="124" t="s">
        <v>206</v>
      </c>
      <c r="B59" s="125" t="s">
        <v>310</v>
      </c>
      <c r="C59" s="124" t="s">
        <v>311</v>
      </c>
      <c r="D59" s="139">
        <f t="shared" si="1"/>
        <v>66008</v>
      </c>
      <c r="E59" s="139">
        <f t="shared" si="2"/>
        <v>22967</v>
      </c>
      <c r="F59" s="139">
        <v>0</v>
      </c>
      <c r="G59" s="139">
        <v>20000</v>
      </c>
      <c r="H59" s="139">
        <v>0</v>
      </c>
      <c r="I59" s="139">
        <v>2967</v>
      </c>
      <c r="J59" s="140">
        <v>0</v>
      </c>
      <c r="K59" s="139">
        <v>0</v>
      </c>
      <c r="L59" s="139">
        <v>43041</v>
      </c>
      <c r="M59" s="139">
        <f t="shared" si="3"/>
        <v>37192</v>
      </c>
      <c r="N59" s="139">
        <f t="shared" si="4"/>
        <v>13189</v>
      </c>
      <c r="O59" s="139">
        <v>148</v>
      </c>
      <c r="P59" s="139">
        <v>11148</v>
      </c>
      <c r="Q59" s="139">
        <v>0</v>
      </c>
      <c r="R59" s="139">
        <v>1893</v>
      </c>
      <c r="S59" s="140">
        <v>0</v>
      </c>
      <c r="T59" s="139">
        <v>0</v>
      </c>
      <c r="U59" s="139">
        <v>24003</v>
      </c>
      <c r="V59" s="139">
        <f t="shared" si="5"/>
        <v>103200</v>
      </c>
      <c r="W59" s="139">
        <f t="shared" si="6"/>
        <v>36156</v>
      </c>
      <c r="X59" s="139">
        <f t="shared" si="7"/>
        <v>148</v>
      </c>
      <c r="Y59" s="139">
        <f t="shared" si="8"/>
        <v>31148</v>
      </c>
      <c r="Z59" s="139">
        <f t="shared" si="9"/>
        <v>0</v>
      </c>
      <c r="AA59" s="139">
        <f t="shared" si="10"/>
        <v>4860</v>
      </c>
      <c r="AB59" s="140">
        <v>0</v>
      </c>
      <c r="AC59" s="139">
        <f t="shared" si="11"/>
        <v>0</v>
      </c>
      <c r="AD59" s="139">
        <f t="shared" si="12"/>
        <v>67044</v>
      </c>
    </row>
    <row r="60" spans="1:30" s="123" customFormat="1" ht="12" customHeight="1">
      <c r="A60" s="124" t="s">
        <v>206</v>
      </c>
      <c r="B60" s="125" t="s">
        <v>312</v>
      </c>
      <c r="C60" s="124" t="s">
        <v>313</v>
      </c>
      <c r="D60" s="139">
        <f t="shared" si="1"/>
        <v>366764</v>
      </c>
      <c r="E60" s="139">
        <f t="shared" si="2"/>
        <v>266592</v>
      </c>
      <c r="F60" s="139">
        <v>0</v>
      </c>
      <c r="G60" s="139">
        <v>249300</v>
      </c>
      <c r="H60" s="139">
        <v>0</v>
      </c>
      <c r="I60" s="139">
        <v>17252</v>
      </c>
      <c r="J60" s="140">
        <v>0</v>
      </c>
      <c r="K60" s="139">
        <v>40</v>
      </c>
      <c r="L60" s="139">
        <v>100172</v>
      </c>
      <c r="M60" s="139">
        <f t="shared" si="3"/>
        <v>79235</v>
      </c>
      <c r="N60" s="139">
        <f t="shared" si="4"/>
        <v>73400</v>
      </c>
      <c r="O60" s="139">
        <v>0</v>
      </c>
      <c r="P60" s="139">
        <v>73400</v>
      </c>
      <c r="Q60" s="139">
        <v>0</v>
      </c>
      <c r="R60" s="139">
        <v>0</v>
      </c>
      <c r="S60" s="140">
        <v>0</v>
      </c>
      <c r="T60" s="139">
        <v>0</v>
      </c>
      <c r="U60" s="139">
        <v>5835</v>
      </c>
      <c r="V60" s="139">
        <f t="shared" si="5"/>
        <v>445999</v>
      </c>
      <c r="W60" s="139">
        <f t="shared" si="6"/>
        <v>339992</v>
      </c>
      <c r="X60" s="139">
        <f t="shared" si="7"/>
        <v>0</v>
      </c>
      <c r="Y60" s="139">
        <f t="shared" si="8"/>
        <v>322700</v>
      </c>
      <c r="Z60" s="139">
        <f t="shared" si="9"/>
        <v>0</v>
      </c>
      <c r="AA60" s="139">
        <f t="shared" si="10"/>
        <v>17252</v>
      </c>
      <c r="AB60" s="140">
        <v>0</v>
      </c>
      <c r="AC60" s="139">
        <f t="shared" si="11"/>
        <v>40</v>
      </c>
      <c r="AD60" s="139">
        <f t="shared" si="12"/>
        <v>106007</v>
      </c>
    </row>
    <row r="61" spans="1:30" s="123" customFormat="1" ht="12" customHeight="1">
      <c r="A61" s="124" t="s">
        <v>206</v>
      </c>
      <c r="B61" s="125" t="s">
        <v>314</v>
      </c>
      <c r="C61" s="124" t="s">
        <v>315</v>
      </c>
      <c r="D61" s="139">
        <f t="shared" si="1"/>
        <v>817410</v>
      </c>
      <c r="E61" s="139">
        <f t="shared" si="2"/>
        <v>351692</v>
      </c>
      <c r="F61" s="139">
        <v>46875</v>
      </c>
      <c r="G61" s="139">
        <v>40490</v>
      </c>
      <c r="H61" s="139">
        <v>183400</v>
      </c>
      <c r="I61" s="139">
        <v>77091</v>
      </c>
      <c r="J61" s="140">
        <v>0</v>
      </c>
      <c r="K61" s="139">
        <v>3836</v>
      </c>
      <c r="L61" s="139">
        <v>465718</v>
      </c>
      <c r="M61" s="139">
        <f t="shared" si="3"/>
        <v>590829</v>
      </c>
      <c r="N61" s="139">
        <f t="shared" si="4"/>
        <v>430579</v>
      </c>
      <c r="O61" s="139">
        <v>174477</v>
      </c>
      <c r="P61" s="139">
        <v>45924</v>
      </c>
      <c r="Q61" s="139">
        <v>206600</v>
      </c>
      <c r="R61" s="139">
        <v>3578</v>
      </c>
      <c r="S61" s="140">
        <v>0</v>
      </c>
      <c r="T61" s="139">
        <v>0</v>
      </c>
      <c r="U61" s="139">
        <v>160250</v>
      </c>
      <c r="V61" s="139">
        <f t="shared" si="5"/>
        <v>1408239</v>
      </c>
      <c r="W61" s="139">
        <f t="shared" si="6"/>
        <v>782271</v>
      </c>
      <c r="X61" s="139">
        <f t="shared" si="7"/>
        <v>221352</v>
      </c>
      <c r="Y61" s="139">
        <f t="shared" si="8"/>
        <v>86414</v>
      </c>
      <c r="Z61" s="139">
        <f t="shared" si="9"/>
        <v>390000</v>
      </c>
      <c r="AA61" s="139">
        <f t="shared" si="10"/>
        <v>80669</v>
      </c>
      <c r="AB61" s="140">
        <v>0</v>
      </c>
      <c r="AC61" s="139">
        <f t="shared" si="11"/>
        <v>3836</v>
      </c>
      <c r="AD61" s="139">
        <f t="shared" si="12"/>
        <v>625968</v>
      </c>
    </row>
    <row r="62" spans="1:30" s="123" customFormat="1" ht="12" customHeight="1">
      <c r="A62" s="124" t="s">
        <v>206</v>
      </c>
      <c r="B62" s="125" t="s">
        <v>316</v>
      </c>
      <c r="C62" s="124" t="s">
        <v>317</v>
      </c>
      <c r="D62" s="139">
        <f t="shared" si="1"/>
        <v>59097</v>
      </c>
      <c r="E62" s="139">
        <f t="shared" si="2"/>
        <v>59052</v>
      </c>
      <c r="F62" s="139">
        <v>0</v>
      </c>
      <c r="G62" s="139">
        <v>59015</v>
      </c>
      <c r="H62" s="139">
        <v>0</v>
      </c>
      <c r="I62" s="139">
        <v>4</v>
      </c>
      <c r="J62" s="140">
        <v>0</v>
      </c>
      <c r="K62" s="139">
        <v>33</v>
      </c>
      <c r="L62" s="139">
        <v>45</v>
      </c>
      <c r="M62" s="139">
        <f t="shared" si="3"/>
        <v>14828</v>
      </c>
      <c r="N62" s="139">
        <f t="shared" si="4"/>
        <v>14305</v>
      </c>
      <c r="O62" s="139">
        <v>0</v>
      </c>
      <c r="P62" s="139">
        <v>0</v>
      </c>
      <c r="Q62" s="139">
        <v>0</v>
      </c>
      <c r="R62" s="139">
        <v>4861</v>
      </c>
      <c r="S62" s="140">
        <v>0</v>
      </c>
      <c r="T62" s="139">
        <v>9444</v>
      </c>
      <c r="U62" s="139">
        <v>523</v>
      </c>
      <c r="V62" s="139">
        <f t="shared" si="5"/>
        <v>73925</v>
      </c>
      <c r="W62" s="139">
        <f t="shared" si="6"/>
        <v>73357</v>
      </c>
      <c r="X62" s="139">
        <f t="shared" si="7"/>
        <v>0</v>
      </c>
      <c r="Y62" s="139">
        <f t="shared" si="8"/>
        <v>59015</v>
      </c>
      <c r="Z62" s="139">
        <f t="shared" si="9"/>
        <v>0</v>
      </c>
      <c r="AA62" s="139">
        <f t="shared" si="10"/>
        <v>4865</v>
      </c>
      <c r="AB62" s="140">
        <v>0</v>
      </c>
      <c r="AC62" s="139">
        <f t="shared" si="11"/>
        <v>9477</v>
      </c>
      <c r="AD62" s="139">
        <f t="shared" si="12"/>
        <v>568</v>
      </c>
    </row>
    <row r="63" spans="1:30" s="123" customFormat="1" ht="12" customHeight="1">
      <c r="A63" s="124" t="s">
        <v>206</v>
      </c>
      <c r="B63" s="125" t="s">
        <v>318</v>
      </c>
      <c r="C63" s="124" t="s">
        <v>319</v>
      </c>
      <c r="D63" s="139">
        <f t="shared" si="1"/>
        <v>210297</v>
      </c>
      <c r="E63" s="139">
        <f t="shared" si="2"/>
        <v>55100</v>
      </c>
      <c r="F63" s="139"/>
      <c r="G63" s="139">
        <v>27102</v>
      </c>
      <c r="H63" s="139">
        <v>0</v>
      </c>
      <c r="I63" s="139">
        <v>4701</v>
      </c>
      <c r="J63" s="140">
        <v>0</v>
      </c>
      <c r="K63" s="139">
        <v>23297</v>
      </c>
      <c r="L63" s="139">
        <v>155197</v>
      </c>
      <c r="M63" s="139">
        <f t="shared" si="3"/>
        <v>6792</v>
      </c>
      <c r="N63" s="139">
        <f t="shared" si="4"/>
        <v>4896</v>
      </c>
      <c r="O63" s="139">
        <v>0</v>
      </c>
      <c r="P63" s="139">
        <v>0</v>
      </c>
      <c r="Q63" s="139">
        <v>0</v>
      </c>
      <c r="R63" s="139">
        <v>4896</v>
      </c>
      <c r="S63" s="140">
        <v>0</v>
      </c>
      <c r="T63" s="139">
        <v>0</v>
      </c>
      <c r="U63" s="139">
        <v>1896</v>
      </c>
      <c r="V63" s="139">
        <f t="shared" si="5"/>
        <v>217089</v>
      </c>
      <c r="W63" s="139">
        <f t="shared" si="6"/>
        <v>59996</v>
      </c>
      <c r="X63" s="139">
        <f t="shared" si="7"/>
        <v>0</v>
      </c>
      <c r="Y63" s="139">
        <f t="shared" si="8"/>
        <v>27102</v>
      </c>
      <c r="Z63" s="139">
        <f t="shared" si="9"/>
        <v>0</v>
      </c>
      <c r="AA63" s="139">
        <f t="shared" si="10"/>
        <v>9597</v>
      </c>
      <c r="AB63" s="140">
        <v>0</v>
      </c>
      <c r="AC63" s="139">
        <f t="shared" si="11"/>
        <v>23297</v>
      </c>
      <c r="AD63" s="139">
        <f t="shared" si="12"/>
        <v>157093</v>
      </c>
    </row>
    <row r="64" spans="1:30" s="123" customFormat="1" ht="12" customHeight="1">
      <c r="A64" s="124" t="s">
        <v>206</v>
      </c>
      <c r="B64" s="125" t="s">
        <v>320</v>
      </c>
      <c r="C64" s="124" t="s">
        <v>321</v>
      </c>
      <c r="D64" s="139">
        <f t="shared" si="1"/>
        <v>160367</v>
      </c>
      <c r="E64" s="139">
        <f t="shared" si="2"/>
        <v>28113</v>
      </c>
      <c r="F64" s="139">
        <v>2000</v>
      </c>
      <c r="G64" s="139">
        <v>626</v>
      </c>
      <c r="H64" s="139">
        <v>0</v>
      </c>
      <c r="I64" s="139">
        <v>25487</v>
      </c>
      <c r="J64" s="140">
        <v>0</v>
      </c>
      <c r="K64" s="139">
        <v>0</v>
      </c>
      <c r="L64" s="139">
        <v>132254</v>
      </c>
      <c r="M64" s="139">
        <f t="shared" si="3"/>
        <v>73882</v>
      </c>
      <c r="N64" s="139">
        <f t="shared" si="4"/>
        <v>35469</v>
      </c>
      <c r="O64" s="139">
        <v>300</v>
      </c>
      <c r="P64" s="139">
        <v>0</v>
      </c>
      <c r="Q64" s="139">
        <v>0</v>
      </c>
      <c r="R64" s="139">
        <v>35169</v>
      </c>
      <c r="S64" s="140">
        <v>0</v>
      </c>
      <c r="T64" s="139">
        <v>0</v>
      </c>
      <c r="U64" s="139">
        <v>38413</v>
      </c>
      <c r="V64" s="139">
        <f t="shared" si="5"/>
        <v>234249</v>
      </c>
      <c r="W64" s="139">
        <f t="shared" si="6"/>
        <v>63582</v>
      </c>
      <c r="X64" s="139">
        <f t="shared" si="7"/>
        <v>2300</v>
      </c>
      <c r="Y64" s="139">
        <f t="shared" si="8"/>
        <v>626</v>
      </c>
      <c r="Z64" s="139">
        <f t="shared" si="9"/>
        <v>0</v>
      </c>
      <c r="AA64" s="139">
        <f t="shared" si="10"/>
        <v>60656</v>
      </c>
      <c r="AB64" s="140">
        <v>0</v>
      </c>
      <c r="AC64" s="139">
        <f t="shared" si="11"/>
        <v>0</v>
      </c>
      <c r="AD64" s="139">
        <f t="shared" si="12"/>
        <v>170667</v>
      </c>
    </row>
    <row r="65" spans="1:30" s="123" customFormat="1" ht="12" customHeight="1">
      <c r="A65" s="124" t="s">
        <v>206</v>
      </c>
      <c r="B65" s="125" t="s">
        <v>322</v>
      </c>
      <c r="C65" s="124" t="s">
        <v>323</v>
      </c>
      <c r="D65" s="139">
        <f t="shared" si="1"/>
        <v>194823</v>
      </c>
      <c r="E65" s="139">
        <f t="shared" si="2"/>
        <v>150823</v>
      </c>
      <c r="F65" s="139">
        <v>0</v>
      </c>
      <c r="G65" s="139">
        <v>148936</v>
      </c>
      <c r="H65" s="139">
        <v>0</v>
      </c>
      <c r="I65" s="139">
        <v>1887</v>
      </c>
      <c r="J65" s="140">
        <v>0</v>
      </c>
      <c r="K65" s="139">
        <v>0</v>
      </c>
      <c r="L65" s="139">
        <v>44000</v>
      </c>
      <c r="M65" s="139">
        <f t="shared" si="3"/>
        <v>47715</v>
      </c>
      <c r="N65" s="139">
        <f t="shared" si="4"/>
        <v>39995</v>
      </c>
      <c r="O65" s="139">
        <v>0</v>
      </c>
      <c r="P65" s="139">
        <v>37339</v>
      </c>
      <c r="Q65" s="139">
        <v>0</v>
      </c>
      <c r="R65" s="139">
        <v>2656</v>
      </c>
      <c r="S65" s="140">
        <v>0</v>
      </c>
      <c r="T65" s="139">
        <v>0</v>
      </c>
      <c r="U65" s="139">
        <v>7720</v>
      </c>
      <c r="V65" s="139">
        <f t="shared" si="5"/>
        <v>242538</v>
      </c>
      <c r="W65" s="139">
        <f t="shared" si="6"/>
        <v>190818</v>
      </c>
      <c r="X65" s="139">
        <f t="shared" si="7"/>
        <v>0</v>
      </c>
      <c r="Y65" s="139">
        <f t="shared" si="8"/>
        <v>186275</v>
      </c>
      <c r="Z65" s="139">
        <f t="shared" si="9"/>
        <v>0</v>
      </c>
      <c r="AA65" s="139">
        <f t="shared" si="10"/>
        <v>4543</v>
      </c>
      <c r="AB65" s="140">
        <v>0</v>
      </c>
      <c r="AC65" s="139">
        <f t="shared" si="11"/>
        <v>0</v>
      </c>
      <c r="AD65" s="139">
        <f t="shared" si="12"/>
        <v>51720</v>
      </c>
    </row>
    <row r="66" spans="1:30" s="123" customFormat="1" ht="12" customHeight="1">
      <c r="A66" s="124" t="s">
        <v>206</v>
      </c>
      <c r="B66" s="125" t="s">
        <v>324</v>
      </c>
      <c r="C66" s="124" t="s">
        <v>325</v>
      </c>
      <c r="D66" s="139">
        <f t="shared" si="1"/>
        <v>46293</v>
      </c>
      <c r="E66" s="139">
        <f t="shared" si="2"/>
        <v>315</v>
      </c>
      <c r="F66" s="139">
        <v>0</v>
      </c>
      <c r="G66" s="139">
        <v>203</v>
      </c>
      <c r="H66" s="139">
        <v>0</v>
      </c>
      <c r="I66" s="139">
        <v>0</v>
      </c>
      <c r="J66" s="140">
        <v>0</v>
      </c>
      <c r="K66" s="139">
        <v>112</v>
      </c>
      <c r="L66" s="139">
        <v>45978</v>
      </c>
      <c r="M66" s="139">
        <f t="shared" si="3"/>
        <v>7303</v>
      </c>
      <c r="N66" s="139">
        <f t="shared" si="4"/>
        <v>675</v>
      </c>
      <c r="O66" s="139">
        <v>600</v>
      </c>
      <c r="P66" s="139">
        <v>75</v>
      </c>
      <c r="Q66" s="139">
        <v>0</v>
      </c>
      <c r="R66" s="139">
        <v>0</v>
      </c>
      <c r="S66" s="140">
        <v>0</v>
      </c>
      <c r="T66" s="139">
        <v>0</v>
      </c>
      <c r="U66" s="139">
        <v>6628</v>
      </c>
      <c r="V66" s="139">
        <f t="shared" si="5"/>
        <v>53596</v>
      </c>
      <c r="W66" s="139">
        <f t="shared" si="6"/>
        <v>990</v>
      </c>
      <c r="X66" s="139">
        <f t="shared" si="7"/>
        <v>600</v>
      </c>
      <c r="Y66" s="139">
        <f t="shared" si="8"/>
        <v>278</v>
      </c>
      <c r="Z66" s="139">
        <f t="shared" si="9"/>
        <v>0</v>
      </c>
      <c r="AA66" s="139">
        <f t="shared" si="10"/>
        <v>0</v>
      </c>
      <c r="AB66" s="140">
        <v>0</v>
      </c>
      <c r="AC66" s="139">
        <f t="shared" si="11"/>
        <v>112</v>
      </c>
      <c r="AD66" s="139">
        <f t="shared" si="12"/>
        <v>52606</v>
      </c>
    </row>
    <row r="67" spans="1:30" s="123" customFormat="1" ht="12" customHeight="1">
      <c r="A67" s="124" t="s">
        <v>206</v>
      </c>
      <c r="B67" s="125" t="s">
        <v>326</v>
      </c>
      <c r="C67" s="124" t="s">
        <v>327</v>
      </c>
      <c r="D67" s="139">
        <f t="shared" si="1"/>
        <v>251604</v>
      </c>
      <c r="E67" s="139">
        <f t="shared" si="2"/>
        <v>221500</v>
      </c>
      <c r="F67" s="139">
        <v>0</v>
      </c>
      <c r="G67" s="139">
        <v>216888</v>
      </c>
      <c r="H67" s="139">
        <v>0</v>
      </c>
      <c r="I67" s="139">
        <v>2433</v>
      </c>
      <c r="J67" s="140">
        <v>0</v>
      </c>
      <c r="K67" s="139">
        <v>2179</v>
      </c>
      <c r="L67" s="139">
        <v>30104</v>
      </c>
      <c r="M67" s="139">
        <f t="shared" si="3"/>
        <v>110625</v>
      </c>
      <c r="N67" s="139">
        <f t="shared" si="4"/>
        <v>95488</v>
      </c>
      <c r="O67" s="139">
        <v>0</v>
      </c>
      <c r="P67" s="139">
        <v>88600</v>
      </c>
      <c r="Q67" s="139">
        <v>0</v>
      </c>
      <c r="R67" s="139">
        <v>6888</v>
      </c>
      <c r="S67" s="140">
        <v>0</v>
      </c>
      <c r="T67" s="139">
        <v>0</v>
      </c>
      <c r="U67" s="139">
        <v>15137</v>
      </c>
      <c r="V67" s="139">
        <f t="shared" si="5"/>
        <v>362229</v>
      </c>
      <c r="W67" s="139">
        <f t="shared" si="6"/>
        <v>316988</v>
      </c>
      <c r="X67" s="139">
        <f t="shared" si="7"/>
        <v>0</v>
      </c>
      <c r="Y67" s="139">
        <f t="shared" si="8"/>
        <v>305488</v>
      </c>
      <c r="Z67" s="139">
        <f t="shared" si="9"/>
        <v>0</v>
      </c>
      <c r="AA67" s="139">
        <f t="shared" si="10"/>
        <v>9321</v>
      </c>
      <c r="AB67" s="140">
        <v>0</v>
      </c>
      <c r="AC67" s="139">
        <f t="shared" si="11"/>
        <v>2179</v>
      </c>
      <c r="AD67" s="139">
        <f t="shared" si="12"/>
        <v>45241</v>
      </c>
    </row>
    <row r="68" spans="1:30" s="123" customFormat="1" ht="12" customHeight="1">
      <c r="A68" s="124" t="s">
        <v>206</v>
      </c>
      <c r="B68" s="125" t="s">
        <v>328</v>
      </c>
      <c r="C68" s="124" t="s">
        <v>329</v>
      </c>
      <c r="D68" s="139">
        <f t="shared" si="1"/>
        <v>18403</v>
      </c>
      <c r="E68" s="139">
        <f t="shared" si="2"/>
        <v>14717</v>
      </c>
      <c r="F68" s="139">
        <v>0</v>
      </c>
      <c r="G68" s="139">
        <v>14701</v>
      </c>
      <c r="H68" s="139">
        <v>0</v>
      </c>
      <c r="I68" s="139">
        <v>16</v>
      </c>
      <c r="J68" s="140">
        <v>0</v>
      </c>
      <c r="K68" s="139">
        <v>0</v>
      </c>
      <c r="L68" s="139">
        <v>3686</v>
      </c>
      <c r="M68" s="139">
        <f t="shared" si="3"/>
        <v>13495</v>
      </c>
      <c r="N68" s="139">
        <f t="shared" si="4"/>
        <v>13495</v>
      </c>
      <c r="O68" s="139">
        <v>0</v>
      </c>
      <c r="P68" s="139">
        <v>0</v>
      </c>
      <c r="Q68" s="139">
        <v>0</v>
      </c>
      <c r="R68" s="139">
        <v>5809</v>
      </c>
      <c r="S68" s="140">
        <v>0</v>
      </c>
      <c r="T68" s="139">
        <v>7686</v>
      </c>
      <c r="U68" s="139">
        <v>0</v>
      </c>
      <c r="V68" s="139">
        <f t="shared" si="5"/>
        <v>31898</v>
      </c>
      <c r="W68" s="139">
        <f t="shared" si="6"/>
        <v>28212</v>
      </c>
      <c r="X68" s="139">
        <f t="shared" si="7"/>
        <v>0</v>
      </c>
      <c r="Y68" s="139">
        <f t="shared" si="8"/>
        <v>14701</v>
      </c>
      <c r="Z68" s="139">
        <f t="shared" si="9"/>
        <v>0</v>
      </c>
      <c r="AA68" s="139">
        <f t="shared" si="10"/>
        <v>5825</v>
      </c>
      <c r="AB68" s="140">
        <v>0</v>
      </c>
      <c r="AC68" s="139">
        <f t="shared" si="11"/>
        <v>7686</v>
      </c>
      <c r="AD68" s="139">
        <f t="shared" si="12"/>
        <v>3686</v>
      </c>
    </row>
    <row r="69" spans="1:30" s="123" customFormat="1" ht="12" customHeight="1">
      <c r="A69" s="124" t="s">
        <v>206</v>
      </c>
      <c r="B69" s="125" t="s">
        <v>330</v>
      </c>
      <c r="C69" s="124" t="s">
        <v>331</v>
      </c>
      <c r="D69" s="139">
        <f t="shared" si="1"/>
        <v>190856</v>
      </c>
      <c r="E69" s="139">
        <f t="shared" si="2"/>
        <v>9190</v>
      </c>
      <c r="F69" s="139">
        <v>0</v>
      </c>
      <c r="G69" s="139">
        <v>0</v>
      </c>
      <c r="H69" s="139">
        <v>0</v>
      </c>
      <c r="I69" s="139">
        <v>2739</v>
      </c>
      <c r="J69" s="140">
        <v>0</v>
      </c>
      <c r="K69" s="139">
        <v>6451</v>
      </c>
      <c r="L69" s="139">
        <v>181666</v>
      </c>
      <c r="M69" s="139">
        <f t="shared" si="3"/>
        <v>273972</v>
      </c>
      <c r="N69" s="139">
        <f t="shared" si="4"/>
        <v>90827</v>
      </c>
      <c r="O69" s="139">
        <v>26601</v>
      </c>
      <c r="P69" s="139">
        <v>0</v>
      </c>
      <c r="Q69" s="139">
        <v>23900</v>
      </c>
      <c r="R69" s="139">
        <v>40326</v>
      </c>
      <c r="S69" s="140">
        <v>0</v>
      </c>
      <c r="T69" s="139">
        <v>0</v>
      </c>
      <c r="U69" s="139">
        <v>183145</v>
      </c>
      <c r="V69" s="139">
        <f t="shared" si="5"/>
        <v>464828</v>
      </c>
      <c r="W69" s="139">
        <f t="shared" si="6"/>
        <v>100017</v>
      </c>
      <c r="X69" s="139">
        <f t="shared" si="7"/>
        <v>26601</v>
      </c>
      <c r="Y69" s="139">
        <f t="shared" si="8"/>
        <v>0</v>
      </c>
      <c r="Z69" s="139">
        <f t="shared" si="9"/>
        <v>23900</v>
      </c>
      <c r="AA69" s="139">
        <f t="shared" si="10"/>
        <v>43065</v>
      </c>
      <c r="AB69" s="140">
        <v>0</v>
      </c>
      <c r="AC69" s="139">
        <f t="shared" si="11"/>
        <v>6451</v>
      </c>
      <c r="AD69" s="139">
        <f t="shared" si="12"/>
        <v>364811</v>
      </c>
    </row>
    <row r="70" spans="1:30" s="123" customFormat="1" ht="12" customHeight="1">
      <c r="A70" s="124" t="s">
        <v>206</v>
      </c>
      <c r="B70" s="125" t="s">
        <v>332</v>
      </c>
      <c r="C70" s="124" t="s">
        <v>333</v>
      </c>
      <c r="D70" s="139">
        <f t="shared" si="1"/>
        <v>1252410</v>
      </c>
      <c r="E70" s="139">
        <f t="shared" si="2"/>
        <v>1252410</v>
      </c>
      <c r="F70" s="139">
        <v>321544</v>
      </c>
      <c r="G70" s="139">
        <v>174366</v>
      </c>
      <c r="H70" s="139">
        <v>756500</v>
      </c>
      <c r="I70" s="139">
        <v>0</v>
      </c>
      <c r="J70" s="140">
        <v>144442</v>
      </c>
      <c r="K70" s="139">
        <v>0</v>
      </c>
      <c r="L70" s="139">
        <v>0</v>
      </c>
      <c r="M70" s="139">
        <f t="shared" si="3"/>
        <v>0</v>
      </c>
      <c r="N70" s="139">
        <f t="shared" si="4"/>
        <v>0</v>
      </c>
      <c r="O70" s="139">
        <v>0</v>
      </c>
      <c r="P70" s="139">
        <v>0</v>
      </c>
      <c r="Q70" s="139">
        <v>0</v>
      </c>
      <c r="R70" s="139">
        <v>0</v>
      </c>
      <c r="S70" s="140">
        <v>0</v>
      </c>
      <c r="T70" s="139">
        <v>0</v>
      </c>
      <c r="U70" s="139">
        <v>0</v>
      </c>
      <c r="V70" s="139">
        <f t="shared" si="5"/>
        <v>1252410</v>
      </c>
      <c r="W70" s="139">
        <f t="shared" si="6"/>
        <v>1252410</v>
      </c>
      <c r="X70" s="139">
        <f t="shared" si="7"/>
        <v>321544</v>
      </c>
      <c r="Y70" s="139">
        <f t="shared" si="8"/>
        <v>174366</v>
      </c>
      <c r="Z70" s="139">
        <f t="shared" si="9"/>
        <v>756500</v>
      </c>
      <c r="AA70" s="139">
        <f t="shared" si="10"/>
        <v>0</v>
      </c>
      <c r="AB70" s="140">
        <f aca="true" t="shared" si="13" ref="AB70:AB81">+SUM(J70,S70)</f>
        <v>144442</v>
      </c>
      <c r="AC70" s="139">
        <f t="shared" si="11"/>
        <v>0</v>
      </c>
      <c r="AD70" s="139">
        <f t="shared" si="12"/>
        <v>0</v>
      </c>
    </row>
    <row r="71" spans="1:30" s="123" customFormat="1" ht="12" customHeight="1">
      <c r="A71" s="124" t="s">
        <v>206</v>
      </c>
      <c r="B71" s="125" t="s">
        <v>334</v>
      </c>
      <c r="C71" s="124" t="s">
        <v>335</v>
      </c>
      <c r="D71" s="139">
        <f t="shared" si="1"/>
        <v>4749082</v>
      </c>
      <c r="E71" s="139">
        <f t="shared" si="2"/>
        <v>4421617</v>
      </c>
      <c r="F71" s="139">
        <v>1579369</v>
      </c>
      <c r="G71" s="139">
        <v>0</v>
      </c>
      <c r="H71" s="139">
        <v>894700</v>
      </c>
      <c r="I71" s="139">
        <v>0</v>
      </c>
      <c r="J71" s="140">
        <v>586081</v>
      </c>
      <c r="K71" s="139">
        <v>1947548</v>
      </c>
      <c r="L71" s="139">
        <v>327465</v>
      </c>
      <c r="M71" s="139">
        <f t="shared" si="3"/>
        <v>0</v>
      </c>
      <c r="N71" s="139">
        <f t="shared" si="4"/>
        <v>0</v>
      </c>
      <c r="O71" s="139">
        <v>0</v>
      </c>
      <c r="P71" s="139">
        <v>0</v>
      </c>
      <c r="Q71" s="139">
        <v>0</v>
      </c>
      <c r="R71" s="139">
        <v>0</v>
      </c>
      <c r="S71" s="140">
        <v>0</v>
      </c>
      <c r="T71" s="139">
        <v>0</v>
      </c>
      <c r="U71" s="139">
        <v>0</v>
      </c>
      <c r="V71" s="139">
        <f t="shared" si="5"/>
        <v>4749082</v>
      </c>
      <c r="W71" s="139">
        <f t="shared" si="6"/>
        <v>4421617</v>
      </c>
      <c r="X71" s="139">
        <f t="shared" si="7"/>
        <v>1579369</v>
      </c>
      <c r="Y71" s="139">
        <f t="shared" si="8"/>
        <v>0</v>
      </c>
      <c r="Z71" s="139">
        <f t="shared" si="9"/>
        <v>894700</v>
      </c>
      <c r="AA71" s="139">
        <f t="shared" si="10"/>
        <v>0</v>
      </c>
      <c r="AB71" s="140">
        <f t="shared" si="13"/>
        <v>586081</v>
      </c>
      <c r="AC71" s="139">
        <f t="shared" si="11"/>
        <v>1947548</v>
      </c>
      <c r="AD71" s="139">
        <f t="shared" si="12"/>
        <v>327465</v>
      </c>
    </row>
    <row r="72" spans="1:30" s="123" customFormat="1" ht="12" customHeight="1">
      <c r="A72" s="124" t="s">
        <v>206</v>
      </c>
      <c r="B72" s="125" t="s">
        <v>336</v>
      </c>
      <c r="C72" s="124" t="s">
        <v>337</v>
      </c>
      <c r="D72" s="139">
        <f aca="true" t="shared" si="14" ref="D72:D81">SUM(E72,+L72)</f>
        <v>1347253</v>
      </c>
      <c r="E72" s="139">
        <f aca="true" t="shared" si="15" ref="E72:E81">+SUM(F72:I72,K72)</f>
        <v>572078</v>
      </c>
      <c r="F72" s="139">
        <v>1499</v>
      </c>
      <c r="G72" s="139">
        <v>0</v>
      </c>
      <c r="H72" s="139">
        <v>0</v>
      </c>
      <c r="I72" s="139">
        <v>538852</v>
      </c>
      <c r="J72" s="140">
        <v>833093</v>
      </c>
      <c r="K72" s="139">
        <v>31727</v>
      </c>
      <c r="L72" s="139">
        <v>775175</v>
      </c>
      <c r="M72" s="139">
        <f aca="true" t="shared" si="16" ref="M72:M81">SUM(N72,+U72)</f>
        <v>38422</v>
      </c>
      <c r="N72" s="139">
        <f aca="true" t="shared" si="17" ref="N72:N81">+SUM(O72:R72,T72)</f>
        <v>2744</v>
      </c>
      <c r="O72" s="139">
        <v>0</v>
      </c>
      <c r="P72" s="139">
        <v>0</v>
      </c>
      <c r="Q72" s="139">
        <v>0</v>
      </c>
      <c r="R72" s="139">
        <v>2717</v>
      </c>
      <c r="S72" s="140">
        <v>81871</v>
      </c>
      <c r="T72" s="139">
        <v>27</v>
      </c>
      <c r="U72" s="139">
        <v>35678</v>
      </c>
      <c r="V72" s="139">
        <f aca="true" t="shared" si="18" ref="V72:V81">+SUM(D72,M72)</f>
        <v>1385675</v>
      </c>
      <c r="W72" s="139">
        <f aca="true" t="shared" si="19" ref="W72:W81">+SUM(E72,N72)</f>
        <v>574822</v>
      </c>
      <c r="X72" s="139">
        <f aca="true" t="shared" si="20" ref="X72:X81">+SUM(F72,O72)</f>
        <v>1499</v>
      </c>
      <c r="Y72" s="139">
        <f aca="true" t="shared" si="21" ref="Y72:Y81">+SUM(G72,P72)</f>
        <v>0</v>
      </c>
      <c r="Z72" s="139">
        <f aca="true" t="shared" si="22" ref="Z72:Z81">+SUM(H72,Q72)</f>
        <v>0</v>
      </c>
      <c r="AA72" s="139">
        <f aca="true" t="shared" si="23" ref="AA72:AA81">+SUM(I72,R72)</f>
        <v>541569</v>
      </c>
      <c r="AB72" s="140">
        <f t="shared" si="13"/>
        <v>914964</v>
      </c>
      <c r="AC72" s="139">
        <f aca="true" t="shared" si="24" ref="AC72:AC81">+SUM(K72,T72)</f>
        <v>31754</v>
      </c>
      <c r="AD72" s="139">
        <f aca="true" t="shared" si="25" ref="AD72:AD81">+SUM(L72,U72)</f>
        <v>810853</v>
      </c>
    </row>
    <row r="73" spans="1:30" s="123" customFormat="1" ht="12" customHeight="1">
      <c r="A73" s="124" t="s">
        <v>206</v>
      </c>
      <c r="B73" s="125" t="s">
        <v>338</v>
      </c>
      <c r="C73" s="124" t="s">
        <v>339</v>
      </c>
      <c r="D73" s="139">
        <f t="shared" si="14"/>
        <v>0</v>
      </c>
      <c r="E73" s="139">
        <f t="shared" si="15"/>
        <v>0</v>
      </c>
      <c r="F73" s="139">
        <v>0</v>
      </c>
      <c r="G73" s="139">
        <v>0</v>
      </c>
      <c r="H73" s="139">
        <v>0</v>
      </c>
      <c r="I73" s="139">
        <v>0</v>
      </c>
      <c r="J73" s="140">
        <v>0</v>
      </c>
      <c r="K73" s="139">
        <v>0</v>
      </c>
      <c r="L73" s="139">
        <v>0</v>
      </c>
      <c r="M73" s="139">
        <f t="shared" si="16"/>
        <v>113050</v>
      </c>
      <c r="N73" s="139">
        <f t="shared" si="17"/>
        <v>125724</v>
      </c>
      <c r="O73" s="139">
        <v>0</v>
      </c>
      <c r="P73" s="139">
        <v>0</v>
      </c>
      <c r="Q73" s="139">
        <v>0</v>
      </c>
      <c r="R73" s="139">
        <v>63</v>
      </c>
      <c r="S73" s="140">
        <v>112169</v>
      </c>
      <c r="T73" s="139">
        <v>125661</v>
      </c>
      <c r="U73" s="139">
        <v>-12674</v>
      </c>
      <c r="V73" s="139">
        <f t="shared" si="18"/>
        <v>113050</v>
      </c>
      <c r="W73" s="139">
        <f t="shared" si="19"/>
        <v>125724</v>
      </c>
      <c r="X73" s="139">
        <f t="shared" si="20"/>
        <v>0</v>
      </c>
      <c r="Y73" s="139">
        <f t="shared" si="21"/>
        <v>0</v>
      </c>
      <c r="Z73" s="139">
        <f t="shared" si="22"/>
        <v>0</v>
      </c>
      <c r="AA73" s="139">
        <f t="shared" si="23"/>
        <v>63</v>
      </c>
      <c r="AB73" s="140">
        <f t="shared" si="13"/>
        <v>112169</v>
      </c>
      <c r="AC73" s="139">
        <f t="shared" si="24"/>
        <v>125661</v>
      </c>
      <c r="AD73" s="139">
        <f t="shared" si="25"/>
        <v>-12674</v>
      </c>
    </row>
    <row r="74" spans="1:30" s="123" customFormat="1" ht="12" customHeight="1">
      <c r="A74" s="124" t="s">
        <v>206</v>
      </c>
      <c r="B74" s="125" t="s">
        <v>340</v>
      </c>
      <c r="C74" s="124" t="s">
        <v>341</v>
      </c>
      <c r="D74" s="139">
        <f t="shared" si="14"/>
        <v>1147020</v>
      </c>
      <c r="E74" s="139">
        <f t="shared" si="15"/>
        <v>1234</v>
      </c>
      <c r="F74" s="139">
        <v>127</v>
      </c>
      <c r="G74" s="139">
        <v>0</v>
      </c>
      <c r="H74" s="139">
        <v>0</v>
      </c>
      <c r="I74" s="139">
        <v>739</v>
      </c>
      <c r="J74" s="140">
        <v>999020</v>
      </c>
      <c r="K74" s="139">
        <v>368</v>
      </c>
      <c r="L74" s="139">
        <v>1145786</v>
      </c>
      <c r="M74" s="139">
        <f t="shared" si="16"/>
        <v>0</v>
      </c>
      <c r="N74" s="139">
        <f t="shared" si="17"/>
        <v>0</v>
      </c>
      <c r="O74" s="139">
        <v>0</v>
      </c>
      <c r="P74" s="139">
        <v>0</v>
      </c>
      <c r="Q74" s="139">
        <v>0</v>
      </c>
      <c r="R74" s="139">
        <v>0</v>
      </c>
      <c r="S74" s="140">
        <v>0</v>
      </c>
      <c r="T74" s="139">
        <v>0</v>
      </c>
      <c r="U74" s="139">
        <v>0</v>
      </c>
      <c r="V74" s="139">
        <f t="shared" si="18"/>
        <v>1147020</v>
      </c>
      <c r="W74" s="139">
        <f t="shared" si="19"/>
        <v>1234</v>
      </c>
      <c r="X74" s="139">
        <f t="shared" si="20"/>
        <v>127</v>
      </c>
      <c r="Y74" s="139">
        <f t="shared" si="21"/>
        <v>0</v>
      </c>
      <c r="Z74" s="139">
        <f t="shared" si="22"/>
        <v>0</v>
      </c>
      <c r="AA74" s="139">
        <f t="shared" si="23"/>
        <v>739</v>
      </c>
      <c r="AB74" s="140">
        <f t="shared" si="13"/>
        <v>999020</v>
      </c>
      <c r="AC74" s="139">
        <f t="shared" si="24"/>
        <v>368</v>
      </c>
      <c r="AD74" s="139">
        <f t="shared" si="25"/>
        <v>1145786</v>
      </c>
    </row>
    <row r="75" spans="1:30" s="123" customFormat="1" ht="12" customHeight="1">
      <c r="A75" s="124" t="s">
        <v>206</v>
      </c>
      <c r="B75" s="125" t="s">
        <v>342</v>
      </c>
      <c r="C75" s="124" t="s">
        <v>343</v>
      </c>
      <c r="D75" s="139">
        <f t="shared" si="14"/>
        <v>3718469</v>
      </c>
      <c r="E75" s="139">
        <f t="shared" si="15"/>
        <v>3024</v>
      </c>
      <c r="F75" s="139">
        <v>3024</v>
      </c>
      <c r="G75" s="139">
        <v>0</v>
      </c>
      <c r="H75" s="139">
        <v>0</v>
      </c>
      <c r="I75" s="139">
        <v>0</v>
      </c>
      <c r="J75" s="140">
        <v>2550462</v>
      </c>
      <c r="K75" s="139">
        <v>0</v>
      </c>
      <c r="L75" s="139">
        <v>3715445</v>
      </c>
      <c r="M75" s="139">
        <f t="shared" si="16"/>
        <v>27565</v>
      </c>
      <c r="N75" s="139">
        <f t="shared" si="17"/>
        <v>0</v>
      </c>
      <c r="O75" s="139">
        <v>0</v>
      </c>
      <c r="P75" s="139">
        <v>0</v>
      </c>
      <c r="Q75" s="139">
        <v>0</v>
      </c>
      <c r="R75" s="139">
        <v>0</v>
      </c>
      <c r="S75" s="140">
        <v>65984</v>
      </c>
      <c r="T75" s="139">
        <v>0</v>
      </c>
      <c r="U75" s="139">
        <v>27565</v>
      </c>
      <c r="V75" s="139">
        <f t="shared" si="18"/>
        <v>3746034</v>
      </c>
      <c r="W75" s="139">
        <f t="shared" si="19"/>
        <v>3024</v>
      </c>
      <c r="X75" s="139">
        <f t="shared" si="20"/>
        <v>3024</v>
      </c>
      <c r="Y75" s="139">
        <f t="shared" si="21"/>
        <v>0</v>
      </c>
      <c r="Z75" s="139">
        <f t="shared" si="22"/>
        <v>0</v>
      </c>
      <c r="AA75" s="139">
        <f t="shared" si="23"/>
        <v>0</v>
      </c>
      <c r="AB75" s="140">
        <f t="shared" si="13"/>
        <v>2616446</v>
      </c>
      <c r="AC75" s="139">
        <f t="shared" si="24"/>
        <v>0</v>
      </c>
      <c r="AD75" s="139">
        <f t="shared" si="25"/>
        <v>3743010</v>
      </c>
    </row>
    <row r="76" spans="1:30" s="123" customFormat="1" ht="12" customHeight="1">
      <c r="A76" s="124" t="s">
        <v>206</v>
      </c>
      <c r="B76" s="125" t="s">
        <v>344</v>
      </c>
      <c r="C76" s="124" t="s">
        <v>345</v>
      </c>
      <c r="D76" s="139">
        <f t="shared" si="14"/>
        <v>0</v>
      </c>
      <c r="E76" s="139">
        <f t="shared" si="15"/>
        <v>0</v>
      </c>
      <c r="F76" s="139">
        <v>0</v>
      </c>
      <c r="G76" s="139">
        <v>0</v>
      </c>
      <c r="H76" s="139">
        <v>0</v>
      </c>
      <c r="I76" s="139">
        <v>0</v>
      </c>
      <c r="J76" s="140">
        <v>1324998</v>
      </c>
      <c r="K76" s="139">
        <v>0</v>
      </c>
      <c r="L76" s="139">
        <v>0</v>
      </c>
      <c r="M76" s="139">
        <f t="shared" si="16"/>
        <v>0</v>
      </c>
      <c r="N76" s="139">
        <f t="shared" si="17"/>
        <v>0</v>
      </c>
      <c r="O76" s="139">
        <v>0</v>
      </c>
      <c r="P76" s="139">
        <v>0</v>
      </c>
      <c r="Q76" s="139">
        <v>0</v>
      </c>
      <c r="R76" s="139">
        <v>0</v>
      </c>
      <c r="S76" s="140">
        <v>0</v>
      </c>
      <c r="T76" s="139">
        <v>0</v>
      </c>
      <c r="U76" s="139">
        <v>0</v>
      </c>
      <c r="V76" s="139">
        <f t="shared" si="18"/>
        <v>0</v>
      </c>
      <c r="W76" s="139">
        <f t="shared" si="19"/>
        <v>0</v>
      </c>
      <c r="X76" s="139">
        <f t="shared" si="20"/>
        <v>0</v>
      </c>
      <c r="Y76" s="139">
        <f t="shared" si="21"/>
        <v>0</v>
      </c>
      <c r="Z76" s="139">
        <f t="shared" si="22"/>
        <v>0</v>
      </c>
      <c r="AA76" s="139">
        <f t="shared" si="23"/>
        <v>0</v>
      </c>
      <c r="AB76" s="140">
        <f t="shared" si="13"/>
        <v>1324998</v>
      </c>
      <c r="AC76" s="139">
        <f t="shared" si="24"/>
        <v>0</v>
      </c>
      <c r="AD76" s="139">
        <f t="shared" si="25"/>
        <v>0</v>
      </c>
    </row>
    <row r="77" spans="1:30" s="123" customFormat="1" ht="12" customHeight="1">
      <c r="A77" s="124" t="s">
        <v>206</v>
      </c>
      <c r="B77" s="125" t="s">
        <v>346</v>
      </c>
      <c r="C77" s="124" t="s">
        <v>347</v>
      </c>
      <c r="D77" s="139">
        <f t="shared" si="14"/>
        <v>0</v>
      </c>
      <c r="E77" s="139">
        <f t="shared" si="15"/>
        <v>0</v>
      </c>
      <c r="F77" s="139">
        <v>0</v>
      </c>
      <c r="G77" s="139">
        <v>0</v>
      </c>
      <c r="H77" s="139">
        <v>0</v>
      </c>
      <c r="I77" s="139">
        <v>0</v>
      </c>
      <c r="J77" s="140">
        <v>0</v>
      </c>
      <c r="K77" s="139">
        <v>0</v>
      </c>
      <c r="L77" s="139">
        <v>0</v>
      </c>
      <c r="M77" s="139">
        <f t="shared" si="16"/>
        <v>19185</v>
      </c>
      <c r="N77" s="139">
        <f t="shared" si="17"/>
        <v>19185</v>
      </c>
      <c r="O77" s="139">
        <v>0</v>
      </c>
      <c r="P77" s="139">
        <v>0</v>
      </c>
      <c r="Q77" s="139">
        <v>0</v>
      </c>
      <c r="R77" s="139">
        <v>41</v>
      </c>
      <c r="S77" s="140">
        <v>189000</v>
      </c>
      <c r="T77" s="139">
        <v>19144</v>
      </c>
      <c r="U77" s="139">
        <v>0</v>
      </c>
      <c r="V77" s="139">
        <f t="shared" si="18"/>
        <v>19185</v>
      </c>
      <c r="W77" s="139">
        <f t="shared" si="19"/>
        <v>19185</v>
      </c>
      <c r="X77" s="139">
        <f t="shared" si="20"/>
        <v>0</v>
      </c>
      <c r="Y77" s="139">
        <f t="shared" si="21"/>
        <v>0</v>
      </c>
      <c r="Z77" s="139">
        <f t="shared" si="22"/>
        <v>0</v>
      </c>
      <c r="AA77" s="139">
        <f t="shared" si="23"/>
        <v>41</v>
      </c>
      <c r="AB77" s="140">
        <f t="shared" si="13"/>
        <v>189000</v>
      </c>
      <c r="AC77" s="139">
        <f t="shared" si="24"/>
        <v>19144</v>
      </c>
      <c r="AD77" s="139">
        <f t="shared" si="25"/>
        <v>0</v>
      </c>
    </row>
    <row r="78" spans="1:30" s="123" customFormat="1" ht="12" customHeight="1">
      <c r="A78" s="124" t="s">
        <v>206</v>
      </c>
      <c r="B78" s="125" t="s">
        <v>348</v>
      </c>
      <c r="C78" s="124" t="s">
        <v>349</v>
      </c>
      <c r="D78" s="139">
        <f t="shared" si="14"/>
        <v>2493360</v>
      </c>
      <c r="E78" s="139">
        <f t="shared" si="15"/>
        <v>2493360</v>
      </c>
      <c r="F78" s="139">
        <v>820805</v>
      </c>
      <c r="G78" s="139">
        <v>0</v>
      </c>
      <c r="H78" s="139">
        <v>313400</v>
      </c>
      <c r="I78" s="139">
        <v>0</v>
      </c>
      <c r="J78" s="140">
        <v>762911</v>
      </c>
      <c r="K78" s="139">
        <v>1359155</v>
      </c>
      <c r="L78" s="139">
        <v>0</v>
      </c>
      <c r="M78" s="139">
        <f t="shared" si="16"/>
        <v>0</v>
      </c>
      <c r="N78" s="139">
        <f t="shared" si="17"/>
        <v>0</v>
      </c>
      <c r="O78" s="139">
        <v>0</v>
      </c>
      <c r="P78" s="139">
        <v>0</v>
      </c>
      <c r="Q78" s="139">
        <v>0</v>
      </c>
      <c r="R78" s="139">
        <v>0</v>
      </c>
      <c r="S78" s="140">
        <v>0</v>
      </c>
      <c r="T78" s="139">
        <v>0</v>
      </c>
      <c r="U78" s="139">
        <v>0</v>
      </c>
      <c r="V78" s="139">
        <f t="shared" si="18"/>
        <v>2493360</v>
      </c>
      <c r="W78" s="139">
        <f t="shared" si="19"/>
        <v>2493360</v>
      </c>
      <c r="X78" s="139">
        <f t="shared" si="20"/>
        <v>820805</v>
      </c>
      <c r="Y78" s="139">
        <f t="shared" si="21"/>
        <v>0</v>
      </c>
      <c r="Z78" s="139">
        <f t="shared" si="22"/>
        <v>313400</v>
      </c>
      <c r="AA78" s="139">
        <f t="shared" si="23"/>
        <v>0</v>
      </c>
      <c r="AB78" s="140">
        <f t="shared" si="13"/>
        <v>762911</v>
      </c>
      <c r="AC78" s="139">
        <f t="shared" si="24"/>
        <v>1359155</v>
      </c>
      <c r="AD78" s="139">
        <f t="shared" si="25"/>
        <v>0</v>
      </c>
    </row>
    <row r="79" spans="1:30" s="123" customFormat="1" ht="12" customHeight="1">
      <c r="A79" s="124" t="s">
        <v>206</v>
      </c>
      <c r="B79" s="125" t="s">
        <v>350</v>
      </c>
      <c r="C79" s="124" t="s">
        <v>351</v>
      </c>
      <c r="D79" s="139">
        <f t="shared" si="14"/>
        <v>1549585</v>
      </c>
      <c r="E79" s="139">
        <f t="shared" si="15"/>
        <v>1524200</v>
      </c>
      <c r="F79" s="139">
        <v>3114</v>
      </c>
      <c r="G79" s="139">
        <v>0</v>
      </c>
      <c r="H79" s="139">
        <v>99000</v>
      </c>
      <c r="I79" s="139">
        <v>0</v>
      </c>
      <c r="J79" s="140">
        <v>6111001</v>
      </c>
      <c r="K79" s="139">
        <v>1422086</v>
      </c>
      <c r="L79" s="139">
        <v>25385</v>
      </c>
      <c r="M79" s="139">
        <f t="shared" si="16"/>
        <v>0</v>
      </c>
      <c r="N79" s="139">
        <f t="shared" si="17"/>
        <v>0</v>
      </c>
      <c r="O79" s="139">
        <v>0</v>
      </c>
      <c r="P79" s="139">
        <v>0</v>
      </c>
      <c r="Q79" s="139">
        <v>0</v>
      </c>
      <c r="R79" s="139">
        <v>0</v>
      </c>
      <c r="S79" s="140">
        <v>0</v>
      </c>
      <c r="T79" s="139">
        <v>0</v>
      </c>
      <c r="U79" s="139">
        <v>0</v>
      </c>
      <c r="V79" s="139">
        <f t="shared" si="18"/>
        <v>1549585</v>
      </c>
      <c r="W79" s="139">
        <f t="shared" si="19"/>
        <v>1524200</v>
      </c>
      <c r="X79" s="139">
        <f t="shared" si="20"/>
        <v>3114</v>
      </c>
      <c r="Y79" s="139">
        <f t="shared" si="21"/>
        <v>0</v>
      </c>
      <c r="Z79" s="139">
        <f t="shared" si="22"/>
        <v>99000</v>
      </c>
      <c r="AA79" s="139">
        <f t="shared" si="23"/>
        <v>0</v>
      </c>
      <c r="AB79" s="140">
        <f t="shared" si="13"/>
        <v>6111001</v>
      </c>
      <c r="AC79" s="139">
        <f t="shared" si="24"/>
        <v>1422086</v>
      </c>
      <c r="AD79" s="139">
        <f t="shared" si="25"/>
        <v>25385</v>
      </c>
    </row>
    <row r="80" spans="1:30" s="123" customFormat="1" ht="12" customHeight="1">
      <c r="A80" s="124" t="s">
        <v>206</v>
      </c>
      <c r="B80" s="125" t="s">
        <v>352</v>
      </c>
      <c r="C80" s="124" t="s">
        <v>353</v>
      </c>
      <c r="D80" s="139">
        <f t="shared" si="14"/>
        <v>1224966</v>
      </c>
      <c r="E80" s="139">
        <f t="shared" si="15"/>
        <v>6122</v>
      </c>
      <c r="F80" s="139">
        <v>6122</v>
      </c>
      <c r="G80" s="139">
        <v>0</v>
      </c>
      <c r="H80" s="139">
        <v>0</v>
      </c>
      <c r="I80" s="139">
        <v>0</v>
      </c>
      <c r="J80" s="140">
        <v>1071212</v>
      </c>
      <c r="K80" s="139">
        <v>0</v>
      </c>
      <c r="L80" s="139">
        <v>1218844</v>
      </c>
      <c r="M80" s="139">
        <f t="shared" si="16"/>
        <v>0</v>
      </c>
      <c r="N80" s="139">
        <f t="shared" si="17"/>
        <v>0</v>
      </c>
      <c r="O80" s="139">
        <v>0</v>
      </c>
      <c r="P80" s="139">
        <v>0</v>
      </c>
      <c r="Q80" s="139">
        <v>0</v>
      </c>
      <c r="R80" s="139">
        <v>0</v>
      </c>
      <c r="S80" s="140">
        <v>0</v>
      </c>
      <c r="T80" s="139">
        <v>0</v>
      </c>
      <c r="U80" s="139">
        <v>0</v>
      </c>
      <c r="V80" s="139">
        <f t="shared" si="18"/>
        <v>1224966</v>
      </c>
      <c r="W80" s="139">
        <f t="shared" si="19"/>
        <v>6122</v>
      </c>
      <c r="X80" s="139">
        <f t="shared" si="20"/>
        <v>6122</v>
      </c>
      <c r="Y80" s="139">
        <f t="shared" si="21"/>
        <v>0</v>
      </c>
      <c r="Z80" s="139">
        <f t="shared" si="22"/>
        <v>0</v>
      </c>
      <c r="AA80" s="139">
        <f t="shared" si="23"/>
        <v>0</v>
      </c>
      <c r="AB80" s="140">
        <f t="shared" si="13"/>
        <v>1071212</v>
      </c>
      <c r="AC80" s="139">
        <f t="shared" si="24"/>
        <v>0</v>
      </c>
      <c r="AD80" s="139">
        <f t="shared" si="25"/>
        <v>1218844</v>
      </c>
    </row>
    <row r="81" spans="1:30" s="123" customFormat="1" ht="12" customHeight="1">
      <c r="A81" s="124" t="s">
        <v>206</v>
      </c>
      <c r="B81" s="125" t="s">
        <v>354</v>
      </c>
      <c r="C81" s="124" t="s">
        <v>355</v>
      </c>
      <c r="D81" s="139">
        <f t="shared" si="14"/>
        <v>41676285</v>
      </c>
      <c r="E81" s="139">
        <f t="shared" si="15"/>
        <v>27730592</v>
      </c>
      <c r="F81" s="139">
        <v>1915506</v>
      </c>
      <c r="G81" s="139">
        <v>0</v>
      </c>
      <c r="H81" s="139">
        <v>3682000</v>
      </c>
      <c r="I81" s="139">
        <v>13808967</v>
      </c>
      <c r="J81" s="140">
        <v>30160073</v>
      </c>
      <c r="K81" s="139">
        <v>8324119</v>
      </c>
      <c r="L81" s="139">
        <v>13945693</v>
      </c>
      <c r="M81" s="139">
        <f t="shared" si="16"/>
        <v>0</v>
      </c>
      <c r="N81" s="139">
        <f t="shared" si="17"/>
        <v>0</v>
      </c>
      <c r="O81" s="139">
        <v>0</v>
      </c>
      <c r="P81" s="139">
        <v>0</v>
      </c>
      <c r="Q81" s="139">
        <v>0</v>
      </c>
      <c r="R81" s="139">
        <v>0</v>
      </c>
      <c r="S81" s="140">
        <v>250819</v>
      </c>
      <c r="T81" s="139">
        <v>0</v>
      </c>
      <c r="U81" s="139">
        <v>0</v>
      </c>
      <c r="V81" s="139">
        <f t="shared" si="18"/>
        <v>41676285</v>
      </c>
      <c r="W81" s="139">
        <f t="shared" si="19"/>
        <v>27730592</v>
      </c>
      <c r="X81" s="139">
        <f t="shared" si="20"/>
        <v>1915506</v>
      </c>
      <c r="Y81" s="139">
        <f t="shared" si="21"/>
        <v>0</v>
      </c>
      <c r="Z81" s="139">
        <f t="shared" si="22"/>
        <v>3682000</v>
      </c>
      <c r="AA81" s="139">
        <f t="shared" si="23"/>
        <v>13808967</v>
      </c>
      <c r="AB81" s="140">
        <f t="shared" si="13"/>
        <v>30410892</v>
      </c>
      <c r="AC81" s="139">
        <f t="shared" si="24"/>
        <v>8324119</v>
      </c>
      <c r="AD81" s="139">
        <f t="shared" si="25"/>
        <v>13945693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4" t="s">
        <v>119</v>
      </c>
      <c r="B2" s="144" t="s">
        <v>120</v>
      </c>
      <c r="C2" s="150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5"/>
      <c r="B3" s="145"/>
      <c r="C3" s="151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5"/>
      <c r="B4" s="145"/>
      <c r="C4" s="151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2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2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2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5"/>
      <c r="B5" s="145"/>
      <c r="C5" s="151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3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3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3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6"/>
      <c r="B6" s="146"/>
      <c r="C6" s="152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I7">SUM(D8:D81)</f>
        <v>22329505</v>
      </c>
      <c r="E7" s="122">
        <f t="shared" si="0"/>
        <v>22163902</v>
      </c>
      <c r="F7" s="122">
        <f t="shared" si="0"/>
        <v>153568</v>
      </c>
      <c r="G7" s="122">
        <f t="shared" si="0"/>
        <v>20141540</v>
      </c>
      <c r="H7" s="122">
        <f t="shared" si="0"/>
        <v>1597895</v>
      </c>
      <c r="I7" s="122">
        <f t="shared" si="0"/>
        <v>270899</v>
      </c>
      <c r="J7" s="122">
        <f t="shared" si="0"/>
        <v>165603</v>
      </c>
      <c r="K7" s="122">
        <f t="shared" si="0"/>
        <v>5160692</v>
      </c>
      <c r="L7" s="122">
        <f t="shared" si="0"/>
        <v>191313216</v>
      </c>
      <c r="M7" s="122">
        <f t="shared" si="0"/>
        <v>61799681</v>
      </c>
      <c r="N7" s="122">
        <f t="shared" si="0"/>
        <v>19912278</v>
      </c>
      <c r="O7" s="122">
        <f t="shared" si="0"/>
        <v>36415346</v>
      </c>
      <c r="P7" s="122">
        <f t="shared" si="0"/>
        <v>5421828</v>
      </c>
      <c r="Q7" s="122">
        <f t="shared" si="0"/>
        <v>50229</v>
      </c>
      <c r="R7" s="122">
        <f t="shared" si="0"/>
        <v>60216525</v>
      </c>
      <c r="S7" s="122">
        <f t="shared" si="0"/>
        <v>21105595</v>
      </c>
      <c r="T7" s="122">
        <f t="shared" si="0"/>
        <v>32306020</v>
      </c>
      <c r="U7" s="122">
        <f t="shared" si="0"/>
        <v>6804910</v>
      </c>
      <c r="V7" s="122">
        <f t="shared" si="0"/>
        <v>408945</v>
      </c>
      <c r="W7" s="122">
        <f t="shared" si="0"/>
        <v>68791325</v>
      </c>
      <c r="X7" s="122">
        <f t="shared" si="0"/>
        <v>40338691</v>
      </c>
      <c r="Y7" s="122">
        <f t="shared" si="0"/>
        <v>23893266</v>
      </c>
      <c r="Z7" s="122">
        <f t="shared" si="0"/>
        <v>798801</v>
      </c>
      <c r="AA7" s="122">
        <f t="shared" si="0"/>
        <v>3760567</v>
      </c>
      <c r="AB7" s="122">
        <f t="shared" si="0"/>
        <v>39432601</v>
      </c>
      <c r="AC7" s="122">
        <f t="shared" si="0"/>
        <v>96740</v>
      </c>
      <c r="AD7" s="122">
        <f t="shared" si="0"/>
        <v>38880120.568</v>
      </c>
      <c r="AE7" s="122">
        <f t="shared" si="0"/>
        <v>252522841.568</v>
      </c>
      <c r="AF7" s="122">
        <f t="shared" si="0"/>
        <v>655572</v>
      </c>
      <c r="AG7" s="122">
        <f t="shared" si="0"/>
        <v>641875</v>
      </c>
      <c r="AH7" s="122">
        <f t="shared" si="0"/>
        <v>3670</v>
      </c>
      <c r="AI7" s="122">
        <f t="shared" si="0"/>
        <v>570537</v>
      </c>
      <c r="AJ7" s="122">
        <f aca="true" t="shared" si="1" ref="AJ7:BO7">SUM(AJ8:AJ81)</f>
        <v>497</v>
      </c>
      <c r="AK7" s="122">
        <f t="shared" si="1"/>
        <v>67171</v>
      </c>
      <c r="AL7" s="122">
        <f t="shared" si="1"/>
        <v>13697</v>
      </c>
      <c r="AM7" s="122">
        <f t="shared" si="1"/>
        <v>21135</v>
      </c>
      <c r="AN7" s="122">
        <f t="shared" si="1"/>
        <v>2537596</v>
      </c>
      <c r="AO7" s="122">
        <f t="shared" si="1"/>
        <v>809207</v>
      </c>
      <c r="AP7" s="122">
        <f t="shared" si="1"/>
        <v>487883</v>
      </c>
      <c r="AQ7" s="122">
        <f t="shared" si="1"/>
        <v>246762</v>
      </c>
      <c r="AR7" s="122">
        <f t="shared" si="1"/>
        <v>74562</v>
      </c>
      <c r="AS7" s="122">
        <f t="shared" si="1"/>
        <v>0</v>
      </c>
      <c r="AT7" s="122">
        <f t="shared" si="1"/>
        <v>528023</v>
      </c>
      <c r="AU7" s="122">
        <f t="shared" si="1"/>
        <v>170021</v>
      </c>
      <c r="AV7" s="122">
        <f t="shared" si="1"/>
        <v>345848</v>
      </c>
      <c r="AW7" s="122">
        <f t="shared" si="1"/>
        <v>12154</v>
      </c>
      <c r="AX7" s="122">
        <f t="shared" si="1"/>
        <v>0</v>
      </c>
      <c r="AY7" s="122">
        <f t="shared" si="1"/>
        <v>1197862</v>
      </c>
      <c r="AZ7" s="122">
        <f t="shared" si="1"/>
        <v>647102</v>
      </c>
      <c r="BA7" s="122">
        <f t="shared" si="1"/>
        <v>502804</v>
      </c>
      <c r="BB7" s="122">
        <f t="shared" si="1"/>
        <v>24102</v>
      </c>
      <c r="BC7" s="122">
        <f t="shared" si="1"/>
        <v>23854</v>
      </c>
      <c r="BD7" s="122">
        <f t="shared" si="1"/>
        <v>678708</v>
      </c>
      <c r="BE7" s="122">
        <f t="shared" si="1"/>
        <v>2504</v>
      </c>
      <c r="BF7" s="122">
        <f t="shared" si="1"/>
        <v>615427.432</v>
      </c>
      <c r="BG7" s="122">
        <f t="shared" si="1"/>
        <v>3808595.432</v>
      </c>
      <c r="BH7" s="122">
        <f t="shared" si="1"/>
        <v>22985077</v>
      </c>
      <c r="BI7" s="122">
        <f t="shared" si="1"/>
        <v>22805777</v>
      </c>
      <c r="BJ7" s="122">
        <f t="shared" si="1"/>
        <v>157238</v>
      </c>
      <c r="BK7" s="122">
        <f t="shared" si="1"/>
        <v>20712077</v>
      </c>
      <c r="BL7" s="122">
        <f t="shared" si="1"/>
        <v>1598392</v>
      </c>
      <c r="BM7" s="122">
        <f t="shared" si="1"/>
        <v>338070</v>
      </c>
      <c r="BN7" s="122">
        <f t="shared" si="1"/>
        <v>179300</v>
      </c>
      <c r="BO7" s="122">
        <f t="shared" si="1"/>
        <v>5181827</v>
      </c>
      <c r="BP7" s="122">
        <f aca="true" t="shared" si="2" ref="BP7:CI7">SUM(BP8:BP81)</f>
        <v>193850812</v>
      </c>
      <c r="BQ7" s="122">
        <f t="shared" si="2"/>
        <v>62608888</v>
      </c>
      <c r="BR7" s="122">
        <f t="shared" si="2"/>
        <v>20400161</v>
      </c>
      <c r="BS7" s="122">
        <f t="shared" si="2"/>
        <v>36662108</v>
      </c>
      <c r="BT7" s="122">
        <f t="shared" si="2"/>
        <v>5496390</v>
      </c>
      <c r="BU7" s="122">
        <f t="shared" si="2"/>
        <v>50229</v>
      </c>
      <c r="BV7" s="122">
        <f t="shared" si="2"/>
        <v>60744548</v>
      </c>
      <c r="BW7" s="122">
        <f t="shared" si="2"/>
        <v>21275616</v>
      </c>
      <c r="BX7" s="122">
        <f t="shared" si="2"/>
        <v>32651868</v>
      </c>
      <c r="BY7" s="122">
        <f t="shared" si="2"/>
        <v>6817064</v>
      </c>
      <c r="BZ7" s="122">
        <f t="shared" si="2"/>
        <v>408945</v>
      </c>
      <c r="CA7" s="122">
        <f t="shared" si="2"/>
        <v>69989187</v>
      </c>
      <c r="CB7" s="122">
        <f t="shared" si="2"/>
        <v>40985793</v>
      </c>
      <c r="CC7" s="122">
        <f t="shared" si="2"/>
        <v>24396070</v>
      </c>
      <c r="CD7" s="122">
        <f t="shared" si="2"/>
        <v>822903</v>
      </c>
      <c r="CE7" s="122">
        <f t="shared" si="2"/>
        <v>3784421</v>
      </c>
      <c r="CF7" s="122">
        <f t="shared" si="2"/>
        <v>40111309</v>
      </c>
      <c r="CG7" s="122">
        <f t="shared" si="2"/>
        <v>99244</v>
      </c>
      <c r="CH7" s="122">
        <f t="shared" si="2"/>
        <v>39495548</v>
      </c>
      <c r="CI7" s="122">
        <f t="shared" si="2"/>
        <v>256331437</v>
      </c>
    </row>
    <row r="8" spans="1:87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3" ref="D8:D71">+SUM(E8,J8)</f>
        <v>50050</v>
      </c>
      <c r="E8" s="126">
        <f aca="true" t="shared" si="4" ref="E8:E71">+SUM(F8:I8)</f>
        <v>50050</v>
      </c>
      <c r="F8" s="126">
        <v>44047</v>
      </c>
      <c r="G8" s="126">
        <v>0</v>
      </c>
      <c r="H8" s="126">
        <v>0</v>
      </c>
      <c r="I8" s="126">
        <v>6003</v>
      </c>
      <c r="J8" s="126">
        <v>0</v>
      </c>
      <c r="K8" s="127">
        <v>63543</v>
      </c>
      <c r="L8" s="126">
        <f aca="true" t="shared" si="5" ref="L8:L71">+SUM(M8,R8,V8,W8,AC8)</f>
        <v>1689898</v>
      </c>
      <c r="M8" s="126">
        <f aca="true" t="shared" si="6" ref="M8:M71">+SUM(N8:Q8)</f>
        <v>865001</v>
      </c>
      <c r="N8" s="126">
        <v>221822</v>
      </c>
      <c r="O8" s="126">
        <v>643179</v>
      </c>
      <c r="P8" s="126">
        <v>0</v>
      </c>
      <c r="Q8" s="126">
        <v>0</v>
      </c>
      <c r="R8" s="126">
        <f aca="true" t="shared" si="7" ref="R8:R71">+SUM(S8:U8)</f>
        <v>382404</v>
      </c>
      <c r="S8" s="126">
        <v>382404</v>
      </c>
      <c r="T8" s="126">
        <v>0</v>
      </c>
      <c r="U8" s="126">
        <v>0</v>
      </c>
      <c r="V8" s="126">
        <v>0</v>
      </c>
      <c r="W8" s="126">
        <f aca="true" t="shared" si="8" ref="W8:W71">+SUM(X8:AA8)</f>
        <v>440424</v>
      </c>
      <c r="X8" s="126">
        <v>333685</v>
      </c>
      <c r="Y8" s="126">
        <v>86302</v>
      </c>
      <c r="Z8" s="126">
        <v>0</v>
      </c>
      <c r="AA8" s="126">
        <v>20437</v>
      </c>
      <c r="AB8" s="127">
        <v>414447</v>
      </c>
      <c r="AC8" s="126">
        <v>2069</v>
      </c>
      <c r="AD8" s="126">
        <v>259649</v>
      </c>
      <c r="AE8" s="126">
        <f aca="true" t="shared" si="9" ref="AE8:AE71">+SUM(D8,L8,AD8)</f>
        <v>1999597</v>
      </c>
      <c r="AF8" s="126">
        <f aca="true" t="shared" si="10" ref="AF8:AF71">+SUM(AG8,AL8)</f>
        <v>0</v>
      </c>
      <c r="AG8" s="126">
        <f aca="true" t="shared" si="11" ref="AG8:AG71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71">+SUM(AO8,AT8,AX8,AY8,BE8)</f>
        <v>0</v>
      </c>
      <c r="AO8" s="126">
        <f aca="true" t="shared" si="13" ref="AO8:AO71">+SUM(AP8:AS8)</f>
        <v>0</v>
      </c>
      <c r="AP8" s="126">
        <v>0</v>
      </c>
      <c r="AQ8" s="126">
        <v>0</v>
      </c>
      <c r="AR8" s="126">
        <v>0</v>
      </c>
      <c r="AS8" s="126">
        <v>0</v>
      </c>
      <c r="AT8" s="126">
        <f aca="true" t="shared" si="14" ref="AT8:AT71">+SUM(AU8:AW8)</f>
        <v>0</v>
      </c>
      <c r="AU8" s="126">
        <v>0</v>
      </c>
      <c r="AV8" s="126">
        <v>0</v>
      </c>
      <c r="AW8" s="126">
        <v>0</v>
      </c>
      <c r="AX8" s="126">
        <v>0</v>
      </c>
      <c r="AY8" s="126">
        <f aca="true" t="shared" si="15" ref="AY8:AY71">+SUM(AZ8:BC8)</f>
        <v>0</v>
      </c>
      <c r="AZ8" s="126">
        <v>0</v>
      </c>
      <c r="BA8" s="126">
        <v>0</v>
      </c>
      <c r="BB8" s="126">
        <v>0</v>
      </c>
      <c r="BC8" s="126">
        <v>0</v>
      </c>
      <c r="BD8" s="127">
        <v>3975</v>
      </c>
      <c r="BE8" s="126">
        <v>0</v>
      </c>
      <c r="BF8" s="126">
        <v>0</v>
      </c>
      <c r="BG8" s="126">
        <f aca="true" t="shared" si="16" ref="BG8:BG71">+SUM(BF8,AN8,AF8)</f>
        <v>0</v>
      </c>
      <c r="BH8" s="126">
        <f aca="true" t="shared" si="17" ref="BH8:BH24">SUM(D8,AF8)</f>
        <v>50050</v>
      </c>
      <c r="BI8" s="126">
        <f aca="true" t="shared" si="18" ref="BI8:BI23">SUM(E8,AG8)</f>
        <v>50050</v>
      </c>
      <c r="BJ8" s="126">
        <f aca="true" t="shared" si="19" ref="BJ8:BJ23">SUM(F8,AH8)</f>
        <v>44047</v>
      </c>
      <c r="BK8" s="126">
        <f aca="true" t="shared" si="20" ref="BK8:BK23">SUM(G8,AI8)</f>
        <v>0</v>
      </c>
      <c r="BL8" s="126">
        <f aca="true" t="shared" si="21" ref="BL8:BL23">SUM(H8,AJ8)</f>
        <v>0</v>
      </c>
      <c r="BM8" s="126">
        <f aca="true" t="shared" si="22" ref="BM8:BM23">SUM(I8,AK8)</f>
        <v>6003</v>
      </c>
      <c r="BN8" s="126">
        <f aca="true" t="shared" si="23" ref="BN8:BN23">SUM(J8,AL8)</f>
        <v>0</v>
      </c>
      <c r="BO8" s="127">
        <f aca="true" t="shared" si="24" ref="BO8:BO23">SUM(K8,AM8)</f>
        <v>63543</v>
      </c>
      <c r="BP8" s="126">
        <f aca="true" t="shared" si="25" ref="BP8:BP23">SUM(L8,AN8)</f>
        <v>1689898</v>
      </c>
      <c r="BQ8" s="126">
        <f aca="true" t="shared" si="26" ref="BQ8:BQ23">SUM(M8,AO8)</f>
        <v>865001</v>
      </c>
      <c r="BR8" s="126">
        <f aca="true" t="shared" si="27" ref="BR8:BR23">SUM(N8,AP8)</f>
        <v>221822</v>
      </c>
      <c r="BS8" s="126">
        <f aca="true" t="shared" si="28" ref="BS8:BS23">SUM(O8,AQ8)</f>
        <v>643179</v>
      </c>
      <c r="BT8" s="126">
        <f aca="true" t="shared" si="29" ref="BT8:BT23">SUM(P8,AR8)</f>
        <v>0</v>
      </c>
      <c r="BU8" s="126">
        <f aca="true" t="shared" si="30" ref="BU8:BU23">SUM(Q8,AS8)</f>
        <v>0</v>
      </c>
      <c r="BV8" s="126">
        <f aca="true" t="shared" si="31" ref="BV8:BV23">SUM(R8,AT8)</f>
        <v>382404</v>
      </c>
      <c r="BW8" s="126">
        <f aca="true" t="shared" si="32" ref="BW8:CI23">SUM(S8,AU8)</f>
        <v>382404</v>
      </c>
      <c r="BX8" s="126">
        <f t="shared" si="32"/>
        <v>0</v>
      </c>
      <c r="BY8" s="126">
        <f t="shared" si="32"/>
        <v>0</v>
      </c>
      <c r="BZ8" s="126">
        <f t="shared" si="32"/>
        <v>0</v>
      </c>
      <c r="CA8" s="126">
        <f t="shared" si="32"/>
        <v>440424</v>
      </c>
      <c r="CB8" s="126">
        <f t="shared" si="32"/>
        <v>333685</v>
      </c>
      <c r="CC8" s="126">
        <f t="shared" si="32"/>
        <v>86302</v>
      </c>
      <c r="CD8" s="126">
        <f t="shared" si="32"/>
        <v>0</v>
      </c>
      <c r="CE8" s="126">
        <f t="shared" si="32"/>
        <v>20437</v>
      </c>
      <c r="CF8" s="127">
        <f t="shared" si="32"/>
        <v>418422</v>
      </c>
      <c r="CG8" s="126">
        <f t="shared" si="32"/>
        <v>2069</v>
      </c>
      <c r="CH8" s="126">
        <f t="shared" si="32"/>
        <v>259649</v>
      </c>
      <c r="CI8" s="126">
        <f t="shared" si="32"/>
        <v>1999597</v>
      </c>
    </row>
    <row r="9" spans="1:87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3"/>
        <v>0</v>
      </c>
      <c r="E9" s="126">
        <f t="shared" si="4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7">
        <v>93872</v>
      </c>
      <c r="L9" s="126">
        <f t="shared" si="5"/>
        <v>1923323</v>
      </c>
      <c r="M9" s="126">
        <f t="shared" si="6"/>
        <v>1060985</v>
      </c>
      <c r="N9" s="126">
        <v>327010</v>
      </c>
      <c r="O9" s="126">
        <v>733975</v>
      </c>
      <c r="P9" s="126">
        <v>0</v>
      </c>
      <c r="Q9" s="126">
        <v>0</v>
      </c>
      <c r="R9" s="126">
        <f t="shared" si="7"/>
        <v>325314</v>
      </c>
      <c r="S9" s="126">
        <v>325314</v>
      </c>
      <c r="T9" s="126">
        <v>0</v>
      </c>
      <c r="U9" s="126">
        <v>0</v>
      </c>
      <c r="V9" s="126">
        <v>15690</v>
      </c>
      <c r="W9" s="126">
        <f t="shared" si="8"/>
        <v>521334</v>
      </c>
      <c r="X9" s="126">
        <v>450821</v>
      </c>
      <c r="Y9" s="126">
        <v>53269</v>
      </c>
      <c r="Z9" s="126">
        <v>3</v>
      </c>
      <c r="AA9" s="126">
        <v>17241</v>
      </c>
      <c r="AB9" s="127">
        <v>612265</v>
      </c>
      <c r="AC9" s="126">
        <v>0</v>
      </c>
      <c r="AD9" s="126">
        <v>452520</v>
      </c>
      <c r="AE9" s="126">
        <f t="shared" si="9"/>
        <v>2375843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0</v>
      </c>
      <c r="AO9" s="126">
        <f t="shared" si="13"/>
        <v>0</v>
      </c>
      <c r="AP9" s="126">
        <v>0</v>
      </c>
      <c r="AQ9" s="126">
        <v>0</v>
      </c>
      <c r="AR9" s="126">
        <v>0</v>
      </c>
      <c r="AS9" s="126">
        <v>0</v>
      </c>
      <c r="AT9" s="126">
        <f t="shared" si="14"/>
        <v>0</v>
      </c>
      <c r="AU9" s="126">
        <v>0</v>
      </c>
      <c r="AV9" s="126">
        <v>0</v>
      </c>
      <c r="AW9" s="126">
        <v>0</v>
      </c>
      <c r="AX9" s="126">
        <v>0</v>
      </c>
      <c r="AY9" s="126">
        <f t="shared" si="15"/>
        <v>0</v>
      </c>
      <c r="AZ9" s="126">
        <v>0</v>
      </c>
      <c r="BA9" s="126">
        <v>0</v>
      </c>
      <c r="BB9" s="126">
        <v>0</v>
      </c>
      <c r="BC9" s="126">
        <v>0</v>
      </c>
      <c r="BD9" s="127">
        <v>5872</v>
      </c>
      <c r="BE9" s="126">
        <v>0</v>
      </c>
      <c r="BF9" s="126">
        <v>0</v>
      </c>
      <c r="BG9" s="126">
        <f t="shared" si="16"/>
        <v>0</v>
      </c>
      <c r="BH9" s="126">
        <f t="shared" si="17"/>
        <v>0</v>
      </c>
      <c r="BI9" s="126">
        <f t="shared" si="18"/>
        <v>0</v>
      </c>
      <c r="BJ9" s="126">
        <f t="shared" si="19"/>
        <v>0</v>
      </c>
      <c r="BK9" s="126">
        <f t="shared" si="20"/>
        <v>0</v>
      </c>
      <c r="BL9" s="126">
        <f t="shared" si="21"/>
        <v>0</v>
      </c>
      <c r="BM9" s="126">
        <f t="shared" si="22"/>
        <v>0</v>
      </c>
      <c r="BN9" s="126">
        <f t="shared" si="23"/>
        <v>0</v>
      </c>
      <c r="BO9" s="127">
        <f t="shared" si="24"/>
        <v>93872</v>
      </c>
      <c r="BP9" s="126">
        <f t="shared" si="25"/>
        <v>1923323</v>
      </c>
      <c r="BQ9" s="126">
        <f t="shared" si="26"/>
        <v>1060985</v>
      </c>
      <c r="BR9" s="126">
        <f t="shared" si="27"/>
        <v>327010</v>
      </c>
      <c r="BS9" s="126">
        <f t="shared" si="28"/>
        <v>733975</v>
      </c>
      <c r="BT9" s="126">
        <f t="shared" si="29"/>
        <v>0</v>
      </c>
      <c r="BU9" s="126">
        <f t="shared" si="30"/>
        <v>0</v>
      </c>
      <c r="BV9" s="126">
        <f t="shared" si="31"/>
        <v>325314</v>
      </c>
      <c r="BW9" s="126">
        <f t="shared" si="32"/>
        <v>325314</v>
      </c>
      <c r="BX9" s="126">
        <f t="shared" si="32"/>
        <v>0</v>
      </c>
      <c r="BY9" s="126">
        <f t="shared" si="32"/>
        <v>0</v>
      </c>
      <c r="BZ9" s="126">
        <f t="shared" si="32"/>
        <v>15690</v>
      </c>
      <c r="CA9" s="126">
        <f t="shared" si="32"/>
        <v>521334</v>
      </c>
      <c r="CB9" s="126">
        <f t="shared" si="32"/>
        <v>450821</v>
      </c>
      <c r="CC9" s="126">
        <f t="shared" si="32"/>
        <v>53269</v>
      </c>
      <c r="CD9" s="126">
        <f t="shared" si="32"/>
        <v>3</v>
      </c>
      <c r="CE9" s="126">
        <f t="shared" si="32"/>
        <v>17241</v>
      </c>
      <c r="CF9" s="127">
        <f t="shared" si="32"/>
        <v>618137</v>
      </c>
      <c r="CG9" s="126">
        <f t="shared" si="32"/>
        <v>0</v>
      </c>
      <c r="CH9" s="126">
        <f t="shared" si="32"/>
        <v>452520</v>
      </c>
      <c r="CI9" s="126">
        <f t="shared" si="32"/>
        <v>2375843</v>
      </c>
    </row>
    <row r="10" spans="1:87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137546</v>
      </c>
      <c r="L10" s="126">
        <f t="shared" si="5"/>
        <v>3061556</v>
      </c>
      <c r="M10" s="126">
        <f t="shared" si="6"/>
        <v>1279865</v>
      </c>
      <c r="N10" s="126">
        <v>233820</v>
      </c>
      <c r="O10" s="126">
        <v>1046045</v>
      </c>
      <c r="P10" s="126">
        <v>0</v>
      </c>
      <c r="Q10" s="126">
        <v>0</v>
      </c>
      <c r="R10" s="126">
        <f t="shared" si="7"/>
        <v>1214958</v>
      </c>
      <c r="S10" s="126">
        <v>1099120</v>
      </c>
      <c r="T10" s="126">
        <v>115838</v>
      </c>
      <c r="U10" s="126">
        <v>0</v>
      </c>
      <c r="V10" s="126">
        <v>37268</v>
      </c>
      <c r="W10" s="126">
        <f t="shared" si="8"/>
        <v>529465</v>
      </c>
      <c r="X10" s="126">
        <v>297832</v>
      </c>
      <c r="Y10" s="126">
        <v>143987</v>
      </c>
      <c r="Z10" s="126">
        <v>17433</v>
      </c>
      <c r="AA10" s="126">
        <v>70213</v>
      </c>
      <c r="AB10" s="127">
        <v>897117</v>
      </c>
      <c r="AC10" s="126">
        <v>0</v>
      </c>
      <c r="AD10" s="126">
        <v>309634</v>
      </c>
      <c r="AE10" s="126">
        <f t="shared" si="9"/>
        <v>3371190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0</v>
      </c>
      <c r="AO10" s="126">
        <f t="shared" si="13"/>
        <v>0</v>
      </c>
      <c r="AP10" s="126">
        <v>0</v>
      </c>
      <c r="AQ10" s="126">
        <v>0</v>
      </c>
      <c r="AR10" s="126">
        <v>0</v>
      </c>
      <c r="AS10" s="126">
        <v>0</v>
      </c>
      <c r="AT10" s="126">
        <f t="shared" si="14"/>
        <v>0</v>
      </c>
      <c r="AU10" s="126">
        <v>0</v>
      </c>
      <c r="AV10" s="126">
        <v>0</v>
      </c>
      <c r="AW10" s="126">
        <v>0</v>
      </c>
      <c r="AX10" s="126">
        <v>0</v>
      </c>
      <c r="AY10" s="126">
        <f t="shared" si="15"/>
        <v>0</v>
      </c>
      <c r="AZ10" s="126">
        <v>0</v>
      </c>
      <c r="BA10" s="126">
        <v>0</v>
      </c>
      <c r="BB10" s="126">
        <v>0</v>
      </c>
      <c r="BC10" s="126">
        <v>0</v>
      </c>
      <c r="BD10" s="127">
        <v>8604</v>
      </c>
      <c r="BE10" s="126">
        <v>0</v>
      </c>
      <c r="BF10" s="126">
        <v>0</v>
      </c>
      <c r="BG10" s="126">
        <f t="shared" si="16"/>
        <v>0</v>
      </c>
      <c r="BH10" s="126">
        <f t="shared" si="17"/>
        <v>0</v>
      </c>
      <c r="BI10" s="126">
        <f t="shared" si="18"/>
        <v>0</v>
      </c>
      <c r="BJ10" s="126">
        <f t="shared" si="19"/>
        <v>0</v>
      </c>
      <c r="BK10" s="126">
        <f t="shared" si="20"/>
        <v>0</v>
      </c>
      <c r="BL10" s="126">
        <f t="shared" si="21"/>
        <v>0</v>
      </c>
      <c r="BM10" s="126">
        <f t="shared" si="22"/>
        <v>0</v>
      </c>
      <c r="BN10" s="126">
        <f t="shared" si="23"/>
        <v>0</v>
      </c>
      <c r="BO10" s="127">
        <f t="shared" si="24"/>
        <v>137546</v>
      </c>
      <c r="BP10" s="126">
        <f t="shared" si="25"/>
        <v>3061556</v>
      </c>
      <c r="BQ10" s="126">
        <f t="shared" si="26"/>
        <v>1279865</v>
      </c>
      <c r="BR10" s="126">
        <f t="shared" si="27"/>
        <v>233820</v>
      </c>
      <c r="BS10" s="126">
        <f t="shared" si="28"/>
        <v>1046045</v>
      </c>
      <c r="BT10" s="126">
        <f t="shared" si="29"/>
        <v>0</v>
      </c>
      <c r="BU10" s="126">
        <f t="shared" si="30"/>
        <v>0</v>
      </c>
      <c r="BV10" s="126">
        <f t="shared" si="31"/>
        <v>1214958</v>
      </c>
      <c r="BW10" s="126">
        <f t="shared" si="32"/>
        <v>1099120</v>
      </c>
      <c r="BX10" s="126">
        <f t="shared" si="32"/>
        <v>115838</v>
      </c>
      <c r="BY10" s="126">
        <f t="shared" si="32"/>
        <v>0</v>
      </c>
      <c r="BZ10" s="126">
        <f t="shared" si="32"/>
        <v>37268</v>
      </c>
      <c r="CA10" s="126">
        <f t="shared" si="32"/>
        <v>529465</v>
      </c>
      <c r="CB10" s="126">
        <f t="shared" si="32"/>
        <v>297832</v>
      </c>
      <c r="CC10" s="126">
        <f t="shared" si="32"/>
        <v>143987</v>
      </c>
      <c r="CD10" s="126">
        <f t="shared" si="32"/>
        <v>17433</v>
      </c>
      <c r="CE10" s="126">
        <f t="shared" si="32"/>
        <v>70213</v>
      </c>
      <c r="CF10" s="127">
        <f t="shared" si="32"/>
        <v>905721</v>
      </c>
      <c r="CG10" s="126">
        <f t="shared" si="32"/>
        <v>0</v>
      </c>
      <c r="CH10" s="126">
        <f t="shared" si="32"/>
        <v>309634</v>
      </c>
      <c r="CI10" s="126">
        <f t="shared" si="32"/>
        <v>3371190</v>
      </c>
    </row>
    <row r="11" spans="1:87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3"/>
        <v>305934</v>
      </c>
      <c r="E11" s="126">
        <f t="shared" si="4"/>
        <v>305934</v>
      </c>
      <c r="F11" s="126">
        <v>91191</v>
      </c>
      <c r="G11" s="126">
        <v>0</v>
      </c>
      <c r="H11" s="126">
        <v>0</v>
      </c>
      <c r="I11" s="126">
        <v>214743</v>
      </c>
      <c r="J11" s="126">
        <v>0</v>
      </c>
      <c r="K11" s="127">
        <v>179101</v>
      </c>
      <c r="L11" s="126">
        <f t="shared" si="5"/>
        <v>4655611</v>
      </c>
      <c r="M11" s="126">
        <f t="shared" si="6"/>
        <v>2144580</v>
      </c>
      <c r="N11" s="126">
        <v>606324</v>
      </c>
      <c r="O11" s="126">
        <v>1538256</v>
      </c>
      <c r="P11" s="126">
        <v>0</v>
      </c>
      <c r="Q11" s="126">
        <v>0</v>
      </c>
      <c r="R11" s="126">
        <f t="shared" si="7"/>
        <v>1466283</v>
      </c>
      <c r="S11" s="126">
        <v>1466283</v>
      </c>
      <c r="T11" s="126">
        <v>0</v>
      </c>
      <c r="U11" s="126">
        <v>0</v>
      </c>
      <c r="V11" s="126">
        <v>32259</v>
      </c>
      <c r="W11" s="126">
        <f t="shared" si="8"/>
        <v>1004624</v>
      </c>
      <c r="X11" s="126">
        <v>862671</v>
      </c>
      <c r="Y11" s="126">
        <v>141853</v>
      </c>
      <c r="Z11" s="126">
        <v>0</v>
      </c>
      <c r="AA11" s="126">
        <v>100</v>
      </c>
      <c r="AB11" s="127">
        <v>1168152</v>
      </c>
      <c r="AC11" s="126">
        <v>7865</v>
      </c>
      <c r="AD11" s="126">
        <v>315069</v>
      </c>
      <c r="AE11" s="126">
        <f t="shared" si="9"/>
        <v>5276614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1998</v>
      </c>
      <c r="AO11" s="126">
        <f t="shared" si="13"/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f t="shared" si="14"/>
        <v>1998</v>
      </c>
      <c r="AU11" s="126">
        <v>1998</v>
      </c>
      <c r="AV11" s="126">
        <v>0</v>
      </c>
      <c r="AW11" s="126">
        <v>0</v>
      </c>
      <c r="AX11" s="126">
        <v>0</v>
      </c>
      <c r="AY11" s="126">
        <f t="shared" si="15"/>
        <v>0</v>
      </c>
      <c r="AZ11" s="126">
        <v>0</v>
      </c>
      <c r="BA11" s="126">
        <v>0</v>
      </c>
      <c r="BB11" s="126">
        <v>0</v>
      </c>
      <c r="BC11" s="126">
        <v>0</v>
      </c>
      <c r="BD11" s="127">
        <v>11204</v>
      </c>
      <c r="BE11" s="126">
        <v>0</v>
      </c>
      <c r="BF11" s="126">
        <v>0</v>
      </c>
      <c r="BG11" s="126">
        <f t="shared" si="16"/>
        <v>1998</v>
      </c>
      <c r="BH11" s="126">
        <f t="shared" si="17"/>
        <v>305934</v>
      </c>
      <c r="BI11" s="126">
        <f t="shared" si="18"/>
        <v>305934</v>
      </c>
      <c r="BJ11" s="126">
        <f t="shared" si="19"/>
        <v>91191</v>
      </c>
      <c r="BK11" s="126">
        <f t="shared" si="20"/>
        <v>0</v>
      </c>
      <c r="BL11" s="126">
        <f t="shared" si="21"/>
        <v>0</v>
      </c>
      <c r="BM11" s="126">
        <f t="shared" si="22"/>
        <v>214743</v>
      </c>
      <c r="BN11" s="126">
        <f t="shared" si="23"/>
        <v>0</v>
      </c>
      <c r="BO11" s="127">
        <f t="shared" si="24"/>
        <v>179101</v>
      </c>
      <c r="BP11" s="126">
        <f t="shared" si="25"/>
        <v>4657609</v>
      </c>
      <c r="BQ11" s="126">
        <f t="shared" si="26"/>
        <v>2144580</v>
      </c>
      <c r="BR11" s="126">
        <f t="shared" si="27"/>
        <v>606324</v>
      </c>
      <c r="BS11" s="126">
        <f t="shared" si="28"/>
        <v>1538256</v>
      </c>
      <c r="BT11" s="126">
        <f t="shared" si="29"/>
        <v>0</v>
      </c>
      <c r="BU11" s="126">
        <f t="shared" si="30"/>
        <v>0</v>
      </c>
      <c r="BV11" s="126">
        <f t="shared" si="31"/>
        <v>1468281</v>
      </c>
      <c r="BW11" s="126">
        <f t="shared" si="32"/>
        <v>1468281</v>
      </c>
      <c r="BX11" s="126">
        <f t="shared" si="32"/>
        <v>0</v>
      </c>
      <c r="BY11" s="126">
        <f t="shared" si="32"/>
        <v>0</v>
      </c>
      <c r="BZ11" s="126">
        <f t="shared" si="32"/>
        <v>32259</v>
      </c>
      <c r="CA11" s="126">
        <f t="shared" si="32"/>
        <v>1004624</v>
      </c>
      <c r="CB11" s="126">
        <f t="shared" si="32"/>
        <v>862671</v>
      </c>
      <c r="CC11" s="126">
        <f t="shared" si="32"/>
        <v>141853</v>
      </c>
      <c r="CD11" s="126">
        <f t="shared" si="32"/>
        <v>0</v>
      </c>
      <c r="CE11" s="126">
        <f t="shared" si="32"/>
        <v>100</v>
      </c>
      <c r="CF11" s="127">
        <f t="shared" si="32"/>
        <v>1179356</v>
      </c>
      <c r="CG11" s="126">
        <f t="shared" si="32"/>
        <v>7865</v>
      </c>
      <c r="CH11" s="126">
        <f t="shared" si="32"/>
        <v>315069</v>
      </c>
      <c r="CI11" s="126">
        <f t="shared" si="32"/>
        <v>5278612</v>
      </c>
    </row>
    <row r="12" spans="1:87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3"/>
        <v>0</v>
      </c>
      <c r="E12" s="139">
        <f t="shared" si="4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40">
        <v>100298</v>
      </c>
      <c r="L12" s="139">
        <f t="shared" si="5"/>
        <v>2315826</v>
      </c>
      <c r="M12" s="139">
        <f t="shared" si="6"/>
        <v>1163783</v>
      </c>
      <c r="N12" s="139">
        <v>177749</v>
      </c>
      <c r="O12" s="139">
        <v>986034</v>
      </c>
      <c r="P12" s="139">
        <v>0</v>
      </c>
      <c r="Q12" s="139">
        <v>0</v>
      </c>
      <c r="R12" s="139">
        <f t="shared" si="7"/>
        <v>64321</v>
      </c>
      <c r="S12" s="139">
        <v>64321</v>
      </c>
      <c r="T12" s="139">
        <v>0</v>
      </c>
      <c r="U12" s="139">
        <v>0</v>
      </c>
      <c r="V12" s="139">
        <v>26923</v>
      </c>
      <c r="W12" s="139">
        <f t="shared" si="8"/>
        <v>1060799</v>
      </c>
      <c r="X12" s="139">
        <v>954004</v>
      </c>
      <c r="Y12" s="139">
        <v>92859</v>
      </c>
      <c r="Z12" s="139">
        <v>0</v>
      </c>
      <c r="AA12" s="139">
        <v>13936</v>
      </c>
      <c r="AB12" s="140">
        <v>654174</v>
      </c>
      <c r="AC12" s="139">
        <v>0</v>
      </c>
      <c r="AD12" s="139">
        <v>0</v>
      </c>
      <c r="AE12" s="139">
        <f t="shared" si="9"/>
        <v>2315826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0</v>
      </c>
      <c r="AN12" s="139">
        <f t="shared" si="12"/>
        <v>0</v>
      </c>
      <c r="AO12" s="139">
        <f t="shared" si="13"/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f t="shared" si="14"/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f t="shared" si="15"/>
        <v>0</v>
      </c>
      <c r="AZ12" s="139">
        <v>0</v>
      </c>
      <c r="BA12" s="139">
        <v>0</v>
      </c>
      <c r="BB12" s="139">
        <v>0</v>
      </c>
      <c r="BC12" s="139">
        <v>0</v>
      </c>
      <c r="BD12" s="140">
        <v>6274</v>
      </c>
      <c r="BE12" s="139">
        <v>0</v>
      </c>
      <c r="BF12" s="139">
        <v>0</v>
      </c>
      <c r="BG12" s="139">
        <f t="shared" si="16"/>
        <v>0</v>
      </c>
      <c r="BH12" s="139">
        <f t="shared" si="17"/>
        <v>0</v>
      </c>
      <c r="BI12" s="139">
        <f t="shared" si="18"/>
        <v>0</v>
      </c>
      <c r="BJ12" s="139">
        <f t="shared" si="19"/>
        <v>0</v>
      </c>
      <c r="BK12" s="139">
        <f t="shared" si="20"/>
        <v>0</v>
      </c>
      <c r="BL12" s="139">
        <f t="shared" si="21"/>
        <v>0</v>
      </c>
      <c r="BM12" s="139">
        <f t="shared" si="22"/>
        <v>0</v>
      </c>
      <c r="BN12" s="139">
        <f t="shared" si="23"/>
        <v>0</v>
      </c>
      <c r="BO12" s="140">
        <f t="shared" si="24"/>
        <v>100298</v>
      </c>
      <c r="BP12" s="139">
        <f t="shared" si="25"/>
        <v>2315826</v>
      </c>
      <c r="BQ12" s="139">
        <f t="shared" si="26"/>
        <v>1163783</v>
      </c>
      <c r="BR12" s="139">
        <f t="shared" si="27"/>
        <v>177749</v>
      </c>
      <c r="BS12" s="139">
        <f t="shared" si="28"/>
        <v>986034</v>
      </c>
      <c r="BT12" s="139">
        <f t="shared" si="29"/>
        <v>0</v>
      </c>
      <c r="BU12" s="139">
        <f t="shared" si="30"/>
        <v>0</v>
      </c>
      <c r="BV12" s="139">
        <f t="shared" si="31"/>
        <v>64321</v>
      </c>
      <c r="BW12" s="139">
        <f t="shared" si="32"/>
        <v>64321</v>
      </c>
      <c r="BX12" s="139">
        <f t="shared" si="32"/>
        <v>0</v>
      </c>
      <c r="BY12" s="139">
        <f t="shared" si="32"/>
        <v>0</v>
      </c>
      <c r="BZ12" s="139">
        <f t="shared" si="32"/>
        <v>26923</v>
      </c>
      <c r="CA12" s="139">
        <f t="shared" si="32"/>
        <v>1060799</v>
      </c>
      <c r="CB12" s="139">
        <f t="shared" si="32"/>
        <v>954004</v>
      </c>
      <c r="CC12" s="139">
        <f t="shared" si="32"/>
        <v>92859</v>
      </c>
      <c r="CD12" s="139">
        <f t="shared" si="32"/>
        <v>0</v>
      </c>
      <c r="CE12" s="139">
        <f t="shared" si="32"/>
        <v>13936</v>
      </c>
      <c r="CF12" s="140">
        <f t="shared" si="32"/>
        <v>660448</v>
      </c>
      <c r="CG12" s="139">
        <f t="shared" si="32"/>
        <v>0</v>
      </c>
      <c r="CH12" s="139">
        <f t="shared" si="32"/>
        <v>0</v>
      </c>
      <c r="CI12" s="139">
        <f t="shared" si="32"/>
        <v>2315826</v>
      </c>
    </row>
    <row r="13" spans="1:87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3"/>
        <v>7568</v>
      </c>
      <c r="E13" s="139">
        <f t="shared" si="4"/>
        <v>7568</v>
      </c>
      <c r="F13" s="139">
        <v>0</v>
      </c>
      <c r="G13" s="139">
        <v>0</v>
      </c>
      <c r="H13" s="139">
        <v>0</v>
      </c>
      <c r="I13" s="139">
        <v>7568</v>
      </c>
      <c r="J13" s="139">
        <v>0</v>
      </c>
      <c r="K13" s="140">
        <v>100485</v>
      </c>
      <c r="L13" s="139">
        <f t="shared" si="5"/>
        <v>1770453</v>
      </c>
      <c r="M13" s="139">
        <f t="shared" si="6"/>
        <v>1085088</v>
      </c>
      <c r="N13" s="139">
        <v>148902</v>
      </c>
      <c r="O13" s="139">
        <v>936186</v>
      </c>
      <c r="P13" s="139">
        <v>0</v>
      </c>
      <c r="Q13" s="139">
        <v>0</v>
      </c>
      <c r="R13" s="139">
        <f t="shared" si="7"/>
        <v>0</v>
      </c>
      <c r="S13" s="139">
        <v>0</v>
      </c>
      <c r="T13" s="139">
        <v>0</v>
      </c>
      <c r="U13" s="139">
        <v>0</v>
      </c>
      <c r="V13" s="139">
        <v>9364</v>
      </c>
      <c r="W13" s="139">
        <f t="shared" si="8"/>
        <v>676001</v>
      </c>
      <c r="X13" s="139">
        <v>567877</v>
      </c>
      <c r="Y13" s="139">
        <v>108024</v>
      </c>
      <c r="Z13" s="139">
        <v>0</v>
      </c>
      <c r="AA13" s="139">
        <v>100</v>
      </c>
      <c r="AB13" s="140">
        <v>655393</v>
      </c>
      <c r="AC13" s="139">
        <v>0</v>
      </c>
      <c r="AD13" s="139">
        <v>482957</v>
      </c>
      <c r="AE13" s="139">
        <f t="shared" si="9"/>
        <v>2260978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0</v>
      </c>
      <c r="AN13" s="139">
        <f t="shared" si="12"/>
        <v>0</v>
      </c>
      <c r="AO13" s="139">
        <f t="shared" si="13"/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f t="shared" si="14"/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f t="shared" si="15"/>
        <v>0</v>
      </c>
      <c r="AZ13" s="139">
        <v>0</v>
      </c>
      <c r="BA13" s="139">
        <v>0</v>
      </c>
      <c r="BB13" s="139">
        <v>0</v>
      </c>
      <c r="BC13" s="139">
        <v>0</v>
      </c>
      <c r="BD13" s="140">
        <v>6286</v>
      </c>
      <c r="BE13" s="139">
        <v>0</v>
      </c>
      <c r="BF13" s="139">
        <v>0</v>
      </c>
      <c r="BG13" s="139">
        <f t="shared" si="16"/>
        <v>0</v>
      </c>
      <c r="BH13" s="139">
        <f t="shared" si="17"/>
        <v>7568</v>
      </c>
      <c r="BI13" s="139">
        <f t="shared" si="18"/>
        <v>7568</v>
      </c>
      <c r="BJ13" s="139">
        <f t="shared" si="19"/>
        <v>0</v>
      </c>
      <c r="BK13" s="139">
        <f t="shared" si="20"/>
        <v>0</v>
      </c>
      <c r="BL13" s="139">
        <f t="shared" si="21"/>
        <v>0</v>
      </c>
      <c r="BM13" s="139">
        <f t="shared" si="22"/>
        <v>7568</v>
      </c>
      <c r="BN13" s="139">
        <f t="shared" si="23"/>
        <v>0</v>
      </c>
      <c r="BO13" s="140">
        <f t="shared" si="24"/>
        <v>100485</v>
      </c>
      <c r="BP13" s="139">
        <f t="shared" si="25"/>
        <v>1770453</v>
      </c>
      <c r="BQ13" s="139">
        <f t="shared" si="26"/>
        <v>1085088</v>
      </c>
      <c r="BR13" s="139">
        <f t="shared" si="27"/>
        <v>148902</v>
      </c>
      <c r="BS13" s="139">
        <f t="shared" si="28"/>
        <v>936186</v>
      </c>
      <c r="BT13" s="139">
        <f t="shared" si="29"/>
        <v>0</v>
      </c>
      <c r="BU13" s="139">
        <f t="shared" si="30"/>
        <v>0</v>
      </c>
      <c r="BV13" s="139">
        <f t="shared" si="31"/>
        <v>0</v>
      </c>
      <c r="BW13" s="139">
        <f t="shared" si="32"/>
        <v>0</v>
      </c>
      <c r="BX13" s="139">
        <f t="shared" si="32"/>
        <v>0</v>
      </c>
      <c r="BY13" s="139">
        <f t="shared" si="32"/>
        <v>0</v>
      </c>
      <c r="BZ13" s="139">
        <f t="shared" si="32"/>
        <v>9364</v>
      </c>
      <c r="CA13" s="139">
        <f t="shared" si="32"/>
        <v>676001</v>
      </c>
      <c r="CB13" s="139">
        <f t="shared" si="32"/>
        <v>567877</v>
      </c>
      <c r="CC13" s="139">
        <f t="shared" si="32"/>
        <v>108024</v>
      </c>
      <c r="CD13" s="139">
        <f t="shared" si="32"/>
        <v>0</v>
      </c>
      <c r="CE13" s="139">
        <f t="shared" si="32"/>
        <v>100</v>
      </c>
      <c r="CF13" s="140">
        <f t="shared" si="32"/>
        <v>661679</v>
      </c>
      <c r="CG13" s="139">
        <f t="shared" si="32"/>
        <v>0</v>
      </c>
      <c r="CH13" s="139">
        <f t="shared" si="32"/>
        <v>482957</v>
      </c>
      <c r="CI13" s="139">
        <f t="shared" si="32"/>
        <v>2260978</v>
      </c>
    </row>
    <row r="14" spans="1:87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3"/>
        <v>0</v>
      </c>
      <c r="E14" s="139">
        <f t="shared" si="4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40">
        <v>114755</v>
      </c>
      <c r="L14" s="139">
        <f t="shared" si="5"/>
        <v>2836588</v>
      </c>
      <c r="M14" s="139">
        <f t="shared" si="6"/>
        <v>1156682</v>
      </c>
      <c r="N14" s="139">
        <v>166100</v>
      </c>
      <c r="O14" s="139">
        <v>990582</v>
      </c>
      <c r="P14" s="139">
        <v>0</v>
      </c>
      <c r="Q14" s="139">
        <v>0</v>
      </c>
      <c r="R14" s="139">
        <f t="shared" si="7"/>
        <v>914767</v>
      </c>
      <c r="S14" s="139">
        <v>914767</v>
      </c>
      <c r="T14" s="139">
        <v>0</v>
      </c>
      <c r="U14" s="139">
        <v>0</v>
      </c>
      <c r="V14" s="139">
        <v>26768</v>
      </c>
      <c r="W14" s="139">
        <f t="shared" si="8"/>
        <v>738371</v>
      </c>
      <c r="X14" s="139">
        <v>737175</v>
      </c>
      <c r="Y14" s="139">
        <v>0</v>
      </c>
      <c r="Z14" s="139">
        <v>1096</v>
      </c>
      <c r="AA14" s="139">
        <v>100</v>
      </c>
      <c r="AB14" s="140">
        <v>748466</v>
      </c>
      <c r="AC14" s="139">
        <v>0</v>
      </c>
      <c r="AD14" s="139">
        <v>0</v>
      </c>
      <c r="AE14" s="139">
        <f t="shared" si="9"/>
        <v>2836588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0</v>
      </c>
      <c r="AO14" s="139">
        <f t="shared" si="13"/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0</v>
      </c>
      <c r="AZ14" s="139">
        <v>0</v>
      </c>
      <c r="BA14" s="139">
        <v>0</v>
      </c>
      <c r="BB14" s="139">
        <v>0</v>
      </c>
      <c r="BC14" s="139">
        <v>0</v>
      </c>
      <c r="BD14" s="140">
        <v>7179</v>
      </c>
      <c r="BE14" s="139">
        <v>0</v>
      </c>
      <c r="BF14" s="139">
        <v>0</v>
      </c>
      <c r="BG14" s="139">
        <f t="shared" si="16"/>
        <v>0</v>
      </c>
      <c r="BH14" s="139">
        <f t="shared" si="17"/>
        <v>0</v>
      </c>
      <c r="BI14" s="139">
        <f t="shared" si="18"/>
        <v>0</v>
      </c>
      <c r="BJ14" s="139">
        <f t="shared" si="19"/>
        <v>0</v>
      </c>
      <c r="BK14" s="139">
        <f t="shared" si="20"/>
        <v>0</v>
      </c>
      <c r="BL14" s="139">
        <f t="shared" si="21"/>
        <v>0</v>
      </c>
      <c r="BM14" s="139">
        <f t="shared" si="22"/>
        <v>0</v>
      </c>
      <c r="BN14" s="139">
        <f t="shared" si="23"/>
        <v>0</v>
      </c>
      <c r="BO14" s="140">
        <f t="shared" si="24"/>
        <v>114755</v>
      </c>
      <c r="BP14" s="139">
        <f t="shared" si="25"/>
        <v>2836588</v>
      </c>
      <c r="BQ14" s="139">
        <f t="shared" si="26"/>
        <v>1156682</v>
      </c>
      <c r="BR14" s="139">
        <f t="shared" si="27"/>
        <v>166100</v>
      </c>
      <c r="BS14" s="139">
        <f t="shared" si="28"/>
        <v>990582</v>
      </c>
      <c r="BT14" s="139">
        <f t="shared" si="29"/>
        <v>0</v>
      </c>
      <c r="BU14" s="139">
        <f t="shared" si="30"/>
        <v>0</v>
      </c>
      <c r="BV14" s="139">
        <f t="shared" si="31"/>
        <v>914767</v>
      </c>
      <c r="BW14" s="139">
        <f t="shared" si="32"/>
        <v>914767</v>
      </c>
      <c r="BX14" s="139">
        <f t="shared" si="32"/>
        <v>0</v>
      </c>
      <c r="BY14" s="139">
        <f t="shared" si="32"/>
        <v>0</v>
      </c>
      <c r="BZ14" s="139">
        <f t="shared" si="32"/>
        <v>26768</v>
      </c>
      <c r="CA14" s="139">
        <f t="shared" si="32"/>
        <v>738371</v>
      </c>
      <c r="CB14" s="139">
        <f t="shared" si="32"/>
        <v>737175</v>
      </c>
      <c r="CC14" s="139">
        <f t="shared" si="32"/>
        <v>0</v>
      </c>
      <c r="CD14" s="139">
        <f t="shared" si="32"/>
        <v>1096</v>
      </c>
      <c r="CE14" s="139">
        <f t="shared" si="32"/>
        <v>100</v>
      </c>
      <c r="CF14" s="140">
        <f t="shared" si="32"/>
        <v>755645</v>
      </c>
      <c r="CG14" s="139">
        <f t="shared" si="32"/>
        <v>0</v>
      </c>
      <c r="CH14" s="139">
        <f t="shared" si="32"/>
        <v>0</v>
      </c>
      <c r="CI14" s="139">
        <f t="shared" si="32"/>
        <v>2836588</v>
      </c>
    </row>
    <row r="15" spans="1:87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184518</v>
      </c>
      <c r="L15" s="139">
        <f t="shared" si="5"/>
        <v>4292977</v>
      </c>
      <c r="M15" s="139">
        <f t="shared" si="6"/>
        <v>1493073</v>
      </c>
      <c r="N15" s="139">
        <v>194696</v>
      </c>
      <c r="O15" s="139">
        <v>1298377</v>
      </c>
      <c r="P15" s="139">
        <v>0</v>
      </c>
      <c r="Q15" s="139">
        <v>0</v>
      </c>
      <c r="R15" s="139">
        <f t="shared" si="7"/>
        <v>1089914</v>
      </c>
      <c r="S15" s="139">
        <v>1075690</v>
      </c>
      <c r="T15" s="139">
        <v>14224</v>
      </c>
      <c r="U15" s="139">
        <v>0</v>
      </c>
      <c r="V15" s="139">
        <v>23539</v>
      </c>
      <c r="W15" s="139">
        <f t="shared" si="8"/>
        <v>1684897</v>
      </c>
      <c r="X15" s="139">
        <v>1593723</v>
      </c>
      <c r="Y15" s="139">
        <v>91049</v>
      </c>
      <c r="Z15" s="139">
        <v>25</v>
      </c>
      <c r="AA15" s="139">
        <v>100</v>
      </c>
      <c r="AB15" s="140">
        <v>1203488</v>
      </c>
      <c r="AC15" s="139">
        <v>1554</v>
      </c>
      <c r="AD15" s="139">
        <v>416814</v>
      </c>
      <c r="AE15" s="139">
        <f t="shared" si="9"/>
        <v>4709791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0</v>
      </c>
      <c r="AO15" s="139">
        <f t="shared" si="13"/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f t="shared" si="14"/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f t="shared" si="15"/>
        <v>0</v>
      </c>
      <c r="AZ15" s="139">
        <v>0</v>
      </c>
      <c r="BA15" s="139">
        <v>0</v>
      </c>
      <c r="BB15" s="139">
        <v>0</v>
      </c>
      <c r="BC15" s="139">
        <v>0</v>
      </c>
      <c r="BD15" s="140">
        <v>11543</v>
      </c>
      <c r="BE15" s="139">
        <v>0</v>
      </c>
      <c r="BF15" s="139">
        <v>0</v>
      </c>
      <c r="BG15" s="139">
        <f t="shared" si="16"/>
        <v>0</v>
      </c>
      <c r="BH15" s="139">
        <f t="shared" si="17"/>
        <v>0</v>
      </c>
      <c r="BI15" s="139">
        <f t="shared" si="18"/>
        <v>0</v>
      </c>
      <c r="BJ15" s="139">
        <f t="shared" si="19"/>
        <v>0</v>
      </c>
      <c r="BK15" s="139">
        <f t="shared" si="20"/>
        <v>0</v>
      </c>
      <c r="BL15" s="139">
        <f t="shared" si="21"/>
        <v>0</v>
      </c>
      <c r="BM15" s="139">
        <f t="shared" si="22"/>
        <v>0</v>
      </c>
      <c r="BN15" s="139">
        <f t="shared" si="23"/>
        <v>0</v>
      </c>
      <c r="BO15" s="140">
        <f t="shared" si="24"/>
        <v>184518</v>
      </c>
      <c r="BP15" s="139">
        <f t="shared" si="25"/>
        <v>4292977</v>
      </c>
      <c r="BQ15" s="139">
        <f t="shared" si="26"/>
        <v>1493073</v>
      </c>
      <c r="BR15" s="139">
        <f t="shared" si="27"/>
        <v>194696</v>
      </c>
      <c r="BS15" s="139">
        <f t="shared" si="28"/>
        <v>1298377</v>
      </c>
      <c r="BT15" s="139">
        <f t="shared" si="29"/>
        <v>0</v>
      </c>
      <c r="BU15" s="139">
        <f t="shared" si="30"/>
        <v>0</v>
      </c>
      <c r="BV15" s="139">
        <f t="shared" si="31"/>
        <v>1089914</v>
      </c>
      <c r="BW15" s="139">
        <f t="shared" si="32"/>
        <v>1075690</v>
      </c>
      <c r="BX15" s="139">
        <f t="shared" si="32"/>
        <v>14224</v>
      </c>
      <c r="BY15" s="139">
        <f t="shared" si="32"/>
        <v>0</v>
      </c>
      <c r="BZ15" s="139">
        <f t="shared" si="32"/>
        <v>23539</v>
      </c>
      <c r="CA15" s="139">
        <f t="shared" si="32"/>
        <v>1684897</v>
      </c>
      <c r="CB15" s="139">
        <f t="shared" si="32"/>
        <v>1593723</v>
      </c>
      <c r="CC15" s="139">
        <f t="shared" si="32"/>
        <v>91049</v>
      </c>
      <c r="CD15" s="139">
        <f t="shared" si="32"/>
        <v>25</v>
      </c>
      <c r="CE15" s="139">
        <f t="shared" si="32"/>
        <v>100</v>
      </c>
      <c r="CF15" s="140">
        <f t="shared" si="32"/>
        <v>1215031</v>
      </c>
      <c r="CG15" s="139">
        <f t="shared" si="32"/>
        <v>1554</v>
      </c>
      <c r="CH15" s="139">
        <f t="shared" si="32"/>
        <v>416814</v>
      </c>
      <c r="CI15" s="139">
        <f t="shared" si="32"/>
        <v>4709791</v>
      </c>
    </row>
    <row r="16" spans="1:87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3"/>
        <v>0</v>
      </c>
      <c r="E16" s="139">
        <f t="shared" si="4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40">
        <v>157615</v>
      </c>
      <c r="L16" s="139">
        <f t="shared" si="5"/>
        <v>4217499</v>
      </c>
      <c r="M16" s="139">
        <f t="shared" si="6"/>
        <v>1996671</v>
      </c>
      <c r="N16" s="139">
        <v>178450</v>
      </c>
      <c r="O16" s="139">
        <v>1818221</v>
      </c>
      <c r="P16" s="139">
        <v>0</v>
      </c>
      <c r="Q16" s="139">
        <v>0</v>
      </c>
      <c r="R16" s="139">
        <f t="shared" si="7"/>
        <v>397572</v>
      </c>
      <c r="S16" s="139">
        <v>382993</v>
      </c>
      <c r="T16" s="139">
        <v>14579</v>
      </c>
      <c r="U16" s="139">
        <v>0</v>
      </c>
      <c r="V16" s="139">
        <v>5703</v>
      </c>
      <c r="W16" s="139">
        <f t="shared" si="8"/>
        <v>1817553</v>
      </c>
      <c r="X16" s="139">
        <v>1556746</v>
      </c>
      <c r="Y16" s="139">
        <v>260687</v>
      </c>
      <c r="Z16" s="139">
        <v>0</v>
      </c>
      <c r="AA16" s="139">
        <v>120</v>
      </c>
      <c r="AB16" s="140">
        <v>1028012</v>
      </c>
      <c r="AC16" s="139">
        <v>0</v>
      </c>
      <c r="AD16" s="139">
        <v>0</v>
      </c>
      <c r="AE16" s="139">
        <f t="shared" si="9"/>
        <v>4217499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4270</v>
      </c>
      <c r="AO16" s="139">
        <f t="shared" si="13"/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f t="shared" si="14"/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f t="shared" si="15"/>
        <v>4270</v>
      </c>
      <c r="AZ16" s="139">
        <v>4270</v>
      </c>
      <c r="BA16" s="139">
        <v>0</v>
      </c>
      <c r="BB16" s="139">
        <v>0</v>
      </c>
      <c r="BC16" s="139">
        <v>0</v>
      </c>
      <c r="BD16" s="140">
        <v>9860</v>
      </c>
      <c r="BE16" s="139">
        <v>0</v>
      </c>
      <c r="BF16" s="139">
        <v>0</v>
      </c>
      <c r="BG16" s="139">
        <f t="shared" si="16"/>
        <v>4270</v>
      </c>
      <c r="BH16" s="139">
        <f t="shared" si="17"/>
        <v>0</v>
      </c>
      <c r="BI16" s="139">
        <f t="shared" si="18"/>
        <v>0</v>
      </c>
      <c r="BJ16" s="139">
        <f t="shared" si="19"/>
        <v>0</v>
      </c>
      <c r="BK16" s="139">
        <f t="shared" si="20"/>
        <v>0</v>
      </c>
      <c r="BL16" s="139">
        <f t="shared" si="21"/>
        <v>0</v>
      </c>
      <c r="BM16" s="139">
        <f t="shared" si="22"/>
        <v>0</v>
      </c>
      <c r="BN16" s="139">
        <f t="shared" si="23"/>
        <v>0</v>
      </c>
      <c r="BO16" s="140">
        <f t="shared" si="24"/>
        <v>157615</v>
      </c>
      <c r="BP16" s="139">
        <f t="shared" si="25"/>
        <v>4221769</v>
      </c>
      <c r="BQ16" s="139">
        <f t="shared" si="26"/>
        <v>1996671</v>
      </c>
      <c r="BR16" s="139">
        <f t="shared" si="27"/>
        <v>178450</v>
      </c>
      <c r="BS16" s="139">
        <f t="shared" si="28"/>
        <v>1818221</v>
      </c>
      <c r="BT16" s="139">
        <f t="shared" si="29"/>
        <v>0</v>
      </c>
      <c r="BU16" s="139">
        <f t="shared" si="30"/>
        <v>0</v>
      </c>
      <c r="BV16" s="139">
        <f t="shared" si="31"/>
        <v>397572</v>
      </c>
      <c r="BW16" s="139">
        <f t="shared" si="32"/>
        <v>382993</v>
      </c>
      <c r="BX16" s="139">
        <f t="shared" si="32"/>
        <v>14579</v>
      </c>
      <c r="BY16" s="139">
        <f t="shared" si="32"/>
        <v>0</v>
      </c>
      <c r="BZ16" s="139">
        <f t="shared" si="32"/>
        <v>5703</v>
      </c>
      <c r="CA16" s="139">
        <f t="shared" si="32"/>
        <v>1821823</v>
      </c>
      <c r="CB16" s="139">
        <f t="shared" si="32"/>
        <v>1561016</v>
      </c>
      <c r="CC16" s="139">
        <f t="shared" si="32"/>
        <v>260687</v>
      </c>
      <c r="CD16" s="139">
        <f t="shared" si="32"/>
        <v>0</v>
      </c>
      <c r="CE16" s="139">
        <f t="shared" si="32"/>
        <v>120</v>
      </c>
      <c r="CF16" s="140">
        <f t="shared" si="32"/>
        <v>1037872</v>
      </c>
      <c r="CG16" s="139">
        <f t="shared" si="32"/>
        <v>0</v>
      </c>
      <c r="CH16" s="139">
        <f t="shared" si="32"/>
        <v>0</v>
      </c>
      <c r="CI16" s="139">
        <f t="shared" si="32"/>
        <v>4221769</v>
      </c>
    </row>
    <row r="17" spans="1:87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3"/>
        <v>0</v>
      </c>
      <c r="E17" s="139">
        <f t="shared" si="4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40">
        <v>106810</v>
      </c>
      <c r="L17" s="139">
        <f t="shared" si="5"/>
        <v>2337892</v>
      </c>
      <c r="M17" s="139">
        <f t="shared" si="6"/>
        <v>1039868</v>
      </c>
      <c r="N17" s="139">
        <v>204423</v>
      </c>
      <c r="O17" s="139">
        <v>835445</v>
      </c>
      <c r="P17" s="139">
        <v>0</v>
      </c>
      <c r="Q17" s="139">
        <v>0</v>
      </c>
      <c r="R17" s="139">
        <f t="shared" si="7"/>
        <v>8174</v>
      </c>
      <c r="S17" s="139">
        <v>8174</v>
      </c>
      <c r="T17" s="139">
        <v>0</v>
      </c>
      <c r="U17" s="139">
        <v>0</v>
      </c>
      <c r="V17" s="139">
        <v>8250</v>
      </c>
      <c r="W17" s="139">
        <f t="shared" si="8"/>
        <v>1281600</v>
      </c>
      <c r="X17" s="139">
        <v>1113339</v>
      </c>
      <c r="Y17" s="139">
        <v>168013</v>
      </c>
      <c r="Z17" s="139">
        <v>248</v>
      </c>
      <c r="AA17" s="139">
        <v>0</v>
      </c>
      <c r="AB17" s="140">
        <v>696647</v>
      </c>
      <c r="AC17" s="139">
        <v>0</v>
      </c>
      <c r="AD17" s="139">
        <v>881869</v>
      </c>
      <c r="AE17" s="139">
        <f t="shared" si="9"/>
        <v>3219761</v>
      </c>
      <c r="AF17" s="139">
        <f t="shared" si="10"/>
        <v>0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4303</v>
      </c>
      <c r="AO17" s="139">
        <f t="shared" si="13"/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 t="shared" si="14"/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f t="shared" si="15"/>
        <v>4303</v>
      </c>
      <c r="AZ17" s="139">
        <v>4303</v>
      </c>
      <c r="BA17" s="139">
        <v>0</v>
      </c>
      <c r="BB17" s="139">
        <v>0</v>
      </c>
      <c r="BC17" s="139">
        <v>0</v>
      </c>
      <c r="BD17" s="140">
        <v>6682</v>
      </c>
      <c r="BE17" s="139">
        <v>0</v>
      </c>
      <c r="BF17" s="139">
        <v>0</v>
      </c>
      <c r="BG17" s="139">
        <f t="shared" si="16"/>
        <v>4303</v>
      </c>
      <c r="BH17" s="139">
        <f t="shared" si="17"/>
        <v>0</v>
      </c>
      <c r="BI17" s="139">
        <f t="shared" si="18"/>
        <v>0</v>
      </c>
      <c r="BJ17" s="139">
        <f t="shared" si="19"/>
        <v>0</v>
      </c>
      <c r="BK17" s="139">
        <f t="shared" si="20"/>
        <v>0</v>
      </c>
      <c r="BL17" s="139">
        <f t="shared" si="21"/>
        <v>0</v>
      </c>
      <c r="BM17" s="139">
        <f t="shared" si="22"/>
        <v>0</v>
      </c>
      <c r="BN17" s="139">
        <f t="shared" si="23"/>
        <v>0</v>
      </c>
      <c r="BO17" s="140">
        <f t="shared" si="24"/>
        <v>106810</v>
      </c>
      <c r="BP17" s="139">
        <f t="shared" si="25"/>
        <v>2342195</v>
      </c>
      <c r="BQ17" s="139">
        <f t="shared" si="26"/>
        <v>1039868</v>
      </c>
      <c r="BR17" s="139">
        <f t="shared" si="27"/>
        <v>204423</v>
      </c>
      <c r="BS17" s="139">
        <f t="shared" si="28"/>
        <v>835445</v>
      </c>
      <c r="BT17" s="139">
        <f t="shared" si="29"/>
        <v>0</v>
      </c>
      <c r="BU17" s="139">
        <f t="shared" si="30"/>
        <v>0</v>
      </c>
      <c r="BV17" s="139">
        <f t="shared" si="31"/>
        <v>8174</v>
      </c>
      <c r="BW17" s="139">
        <f t="shared" si="32"/>
        <v>8174</v>
      </c>
      <c r="BX17" s="139">
        <f t="shared" si="32"/>
        <v>0</v>
      </c>
      <c r="BY17" s="139">
        <f t="shared" si="32"/>
        <v>0</v>
      </c>
      <c r="BZ17" s="139">
        <f t="shared" si="32"/>
        <v>8250</v>
      </c>
      <c r="CA17" s="139">
        <f t="shared" si="32"/>
        <v>1285903</v>
      </c>
      <c r="CB17" s="139">
        <f t="shared" si="32"/>
        <v>1117642</v>
      </c>
      <c r="CC17" s="139">
        <f t="shared" si="32"/>
        <v>168013</v>
      </c>
      <c r="CD17" s="139">
        <f t="shared" si="32"/>
        <v>248</v>
      </c>
      <c r="CE17" s="139">
        <f t="shared" si="32"/>
        <v>0</v>
      </c>
      <c r="CF17" s="140">
        <f t="shared" si="32"/>
        <v>703329</v>
      </c>
      <c r="CG17" s="139">
        <f t="shared" si="32"/>
        <v>0</v>
      </c>
      <c r="CH17" s="139">
        <f t="shared" si="32"/>
        <v>881869</v>
      </c>
      <c r="CI17" s="139">
        <f t="shared" si="32"/>
        <v>3224064</v>
      </c>
    </row>
    <row r="18" spans="1:87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3"/>
        <v>21018</v>
      </c>
      <c r="E18" s="139">
        <f t="shared" si="4"/>
        <v>21018</v>
      </c>
      <c r="F18" s="139">
        <v>0</v>
      </c>
      <c r="G18" s="139">
        <v>0</v>
      </c>
      <c r="H18" s="139">
        <v>0</v>
      </c>
      <c r="I18" s="139">
        <v>21018</v>
      </c>
      <c r="J18" s="139">
        <v>0</v>
      </c>
      <c r="K18" s="140">
        <v>290451</v>
      </c>
      <c r="L18" s="139">
        <f t="shared" si="5"/>
        <v>5716485</v>
      </c>
      <c r="M18" s="139">
        <f t="shared" si="6"/>
        <v>2962480</v>
      </c>
      <c r="N18" s="139">
        <v>481556</v>
      </c>
      <c r="O18" s="139">
        <v>2480924</v>
      </c>
      <c r="P18" s="139">
        <v>0</v>
      </c>
      <c r="Q18" s="139">
        <v>0</v>
      </c>
      <c r="R18" s="139">
        <f t="shared" si="7"/>
        <v>1677799</v>
      </c>
      <c r="S18" s="139">
        <v>1677799</v>
      </c>
      <c r="T18" s="139">
        <v>0</v>
      </c>
      <c r="U18" s="139">
        <v>0</v>
      </c>
      <c r="V18" s="139">
        <v>28550</v>
      </c>
      <c r="W18" s="139">
        <f t="shared" si="8"/>
        <v>1047656</v>
      </c>
      <c r="X18" s="139">
        <v>985615</v>
      </c>
      <c r="Y18" s="139">
        <v>369</v>
      </c>
      <c r="Z18" s="139">
        <v>0</v>
      </c>
      <c r="AA18" s="139">
        <v>61672</v>
      </c>
      <c r="AB18" s="140">
        <v>1894416</v>
      </c>
      <c r="AC18" s="139">
        <v>0</v>
      </c>
      <c r="AD18" s="139">
        <v>994956</v>
      </c>
      <c r="AE18" s="139">
        <f t="shared" si="9"/>
        <v>6732459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0</v>
      </c>
      <c r="AO18" s="139">
        <f t="shared" si="13"/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f t="shared" si="14"/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f t="shared" si="15"/>
        <v>0</v>
      </c>
      <c r="AZ18" s="139">
        <v>0</v>
      </c>
      <c r="BA18" s="139">
        <v>0</v>
      </c>
      <c r="BB18" s="139">
        <v>0</v>
      </c>
      <c r="BC18" s="139">
        <v>0</v>
      </c>
      <c r="BD18" s="140">
        <v>18170</v>
      </c>
      <c r="BE18" s="139">
        <v>0</v>
      </c>
      <c r="BF18" s="139">
        <v>0</v>
      </c>
      <c r="BG18" s="139">
        <f t="shared" si="16"/>
        <v>0</v>
      </c>
      <c r="BH18" s="139">
        <f t="shared" si="17"/>
        <v>21018</v>
      </c>
      <c r="BI18" s="139">
        <f t="shared" si="18"/>
        <v>21018</v>
      </c>
      <c r="BJ18" s="139">
        <f t="shared" si="19"/>
        <v>0</v>
      </c>
      <c r="BK18" s="139">
        <f t="shared" si="20"/>
        <v>0</v>
      </c>
      <c r="BL18" s="139">
        <f t="shared" si="21"/>
        <v>0</v>
      </c>
      <c r="BM18" s="139">
        <f t="shared" si="22"/>
        <v>21018</v>
      </c>
      <c r="BN18" s="139">
        <f t="shared" si="23"/>
        <v>0</v>
      </c>
      <c r="BO18" s="140">
        <f t="shared" si="24"/>
        <v>290451</v>
      </c>
      <c r="BP18" s="139">
        <f t="shared" si="25"/>
        <v>5716485</v>
      </c>
      <c r="BQ18" s="139">
        <f t="shared" si="26"/>
        <v>2962480</v>
      </c>
      <c r="BR18" s="139">
        <f t="shared" si="27"/>
        <v>481556</v>
      </c>
      <c r="BS18" s="139">
        <f t="shared" si="28"/>
        <v>2480924</v>
      </c>
      <c r="BT18" s="139">
        <f t="shared" si="29"/>
        <v>0</v>
      </c>
      <c r="BU18" s="139">
        <f t="shared" si="30"/>
        <v>0</v>
      </c>
      <c r="BV18" s="139">
        <f t="shared" si="31"/>
        <v>1677799</v>
      </c>
      <c r="BW18" s="139">
        <f t="shared" si="32"/>
        <v>1677799</v>
      </c>
      <c r="BX18" s="139">
        <f t="shared" si="32"/>
        <v>0</v>
      </c>
      <c r="BY18" s="139">
        <f t="shared" si="32"/>
        <v>0</v>
      </c>
      <c r="BZ18" s="139">
        <f t="shared" si="32"/>
        <v>28550</v>
      </c>
      <c r="CA18" s="139">
        <f t="shared" si="32"/>
        <v>1047656</v>
      </c>
      <c r="CB18" s="139">
        <f t="shared" si="32"/>
        <v>985615</v>
      </c>
      <c r="CC18" s="139">
        <f t="shared" si="32"/>
        <v>369</v>
      </c>
      <c r="CD18" s="139">
        <f t="shared" si="32"/>
        <v>0</v>
      </c>
      <c r="CE18" s="139">
        <f t="shared" si="32"/>
        <v>61672</v>
      </c>
      <c r="CF18" s="140">
        <f t="shared" si="32"/>
        <v>1912586</v>
      </c>
      <c r="CG18" s="139">
        <f t="shared" si="32"/>
        <v>0</v>
      </c>
      <c r="CH18" s="139">
        <f t="shared" si="32"/>
        <v>994956</v>
      </c>
      <c r="CI18" s="139">
        <f t="shared" si="32"/>
        <v>6732459</v>
      </c>
    </row>
    <row r="19" spans="1:87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3"/>
        <v>0</v>
      </c>
      <c r="E19" s="139">
        <f t="shared" si="4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40">
        <v>367191</v>
      </c>
      <c r="L19" s="139">
        <f t="shared" si="5"/>
        <v>5434236</v>
      </c>
      <c r="M19" s="139">
        <f t="shared" si="6"/>
        <v>3064145</v>
      </c>
      <c r="N19" s="139">
        <v>370803</v>
      </c>
      <c r="O19" s="139">
        <v>2693342</v>
      </c>
      <c r="P19" s="139">
        <v>0</v>
      </c>
      <c r="Q19" s="139">
        <v>0</v>
      </c>
      <c r="R19" s="139">
        <f t="shared" si="7"/>
        <v>1999139</v>
      </c>
      <c r="S19" s="139">
        <v>1999139</v>
      </c>
      <c r="T19" s="139">
        <v>0</v>
      </c>
      <c r="U19" s="139">
        <v>0</v>
      </c>
      <c r="V19" s="139">
        <v>21455</v>
      </c>
      <c r="W19" s="139">
        <f t="shared" si="8"/>
        <v>343480</v>
      </c>
      <c r="X19" s="139">
        <v>0</v>
      </c>
      <c r="Y19" s="139">
        <v>0</v>
      </c>
      <c r="Z19" s="139">
        <v>2</v>
      </c>
      <c r="AA19" s="139">
        <v>343478</v>
      </c>
      <c r="AB19" s="140">
        <v>2394939</v>
      </c>
      <c r="AC19" s="139">
        <v>6017</v>
      </c>
      <c r="AD19" s="139">
        <v>140227</v>
      </c>
      <c r="AE19" s="139">
        <f t="shared" si="9"/>
        <v>5574463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20436</v>
      </c>
      <c r="AO19" s="139">
        <f t="shared" si="13"/>
        <v>1376</v>
      </c>
      <c r="AP19" s="139">
        <v>167</v>
      </c>
      <c r="AQ19" s="139">
        <v>1209</v>
      </c>
      <c r="AR19" s="139">
        <v>0</v>
      </c>
      <c r="AS19" s="139">
        <v>0</v>
      </c>
      <c r="AT19" s="139">
        <f t="shared" si="14"/>
        <v>19060</v>
      </c>
      <c r="AU19" s="139">
        <v>19060</v>
      </c>
      <c r="AV19" s="139">
        <v>0</v>
      </c>
      <c r="AW19" s="139">
        <v>0</v>
      </c>
      <c r="AX19" s="139">
        <v>0</v>
      </c>
      <c r="AY19" s="139">
        <f t="shared" si="15"/>
        <v>0</v>
      </c>
      <c r="AZ19" s="139">
        <v>0</v>
      </c>
      <c r="BA19" s="139">
        <v>0</v>
      </c>
      <c r="BB19" s="139">
        <v>0</v>
      </c>
      <c r="BC19" s="139">
        <v>0</v>
      </c>
      <c r="BD19" s="140">
        <v>22971</v>
      </c>
      <c r="BE19" s="139">
        <v>0</v>
      </c>
      <c r="BF19" s="139">
        <v>0</v>
      </c>
      <c r="BG19" s="139">
        <f t="shared" si="16"/>
        <v>20436</v>
      </c>
      <c r="BH19" s="139">
        <f t="shared" si="17"/>
        <v>0</v>
      </c>
      <c r="BI19" s="139">
        <f t="shared" si="18"/>
        <v>0</v>
      </c>
      <c r="BJ19" s="139">
        <f t="shared" si="19"/>
        <v>0</v>
      </c>
      <c r="BK19" s="139">
        <f t="shared" si="20"/>
        <v>0</v>
      </c>
      <c r="BL19" s="139">
        <f t="shared" si="21"/>
        <v>0</v>
      </c>
      <c r="BM19" s="139">
        <f t="shared" si="22"/>
        <v>0</v>
      </c>
      <c r="BN19" s="139">
        <f t="shared" si="23"/>
        <v>0</v>
      </c>
      <c r="BO19" s="140">
        <f t="shared" si="24"/>
        <v>367191</v>
      </c>
      <c r="BP19" s="139">
        <f t="shared" si="25"/>
        <v>5454672</v>
      </c>
      <c r="BQ19" s="139">
        <f t="shared" si="26"/>
        <v>3065521</v>
      </c>
      <c r="BR19" s="139">
        <f t="shared" si="27"/>
        <v>370970</v>
      </c>
      <c r="BS19" s="139">
        <f t="shared" si="28"/>
        <v>2694551</v>
      </c>
      <c r="BT19" s="139">
        <f t="shared" si="29"/>
        <v>0</v>
      </c>
      <c r="BU19" s="139">
        <f t="shared" si="30"/>
        <v>0</v>
      </c>
      <c r="BV19" s="139">
        <f t="shared" si="31"/>
        <v>2018199</v>
      </c>
      <c r="BW19" s="139">
        <f t="shared" si="32"/>
        <v>2018199</v>
      </c>
      <c r="BX19" s="139">
        <f t="shared" si="32"/>
        <v>0</v>
      </c>
      <c r="BY19" s="139">
        <f t="shared" si="32"/>
        <v>0</v>
      </c>
      <c r="BZ19" s="139">
        <f t="shared" si="32"/>
        <v>21455</v>
      </c>
      <c r="CA19" s="139">
        <f t="shared" si="32"/>
        <v>343480</v>
      </c>
      <c r="CB19" s="139">
        <f t="shared" si="32"/>
        <v>0</v>
      </c>
      <c r="CC19" s="139">
        <f t="shared" si="32"/>
        <v>0</v>
      </c>
      <c r="CD19" s="139">
        <f t="shared" si="32"/>
        <v>2</v>
      </c>
      <c r="CE19" s="139">
        <f t="shared" si="32"/>
        <v>343478</v>
      </c>
      <c r="CF19" s="140">
        <f t="shared" si="32"/>
        <v>2417910</v>
      </c>
      <c r="CG19" s="139">
        <f t="shared" si="32"/>
        <v>6017</v>
      </c>
      <c r="CH19" s="139">
        <f t="shared" si="32"/>
        <v>140227</v>
      </c>
      <c r="CI19" s="139">
        <f t="shared" si="32"/>
        <v>5594899</v>
      </c>
    </row>
    <row r="20" spans="1:87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3"/>
        <v>0</v>
      </c>
      <c r="E20" s="139">
        <f t="shared" si="4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40">
        <v>129247</v>
      </c>
      <c r="L20" s="139">
        <f t="shared" si="5"/>
        <v>2573021</v>
      </c>
      <c r="M20" s="139">
        <f t="shared" si="6"/>
        <v>1266174</v>
      </c>
      <c r="N20" s="139">
        <v>304436</v>
      </c>
      <c r="O20" s="139">
        <v>961738</v>
      </c>
      <c r="P20" s="139">
        <v>0</v>
      </c>
      <c r="Q20" s="139">
        <v>0</v>
      </c>
      <c r="R20" s="139">
        <f t="shared" si="7"/>
        <v>19538</v>
      </c>
      <c r="S20" s="139">
        <v>19538</v>
      </c>
      <c r="T20" s="139">
        <v>0</v>
      </c>
      <c r="U20" s="139">
        <v>0</v>
      </c>
      <c r="V20" s="139">
        <v>15814</v>
      </c>
      <c r="W20" s="139">
        <f t="shared" si="8"/>
        <v>1271495</v>
      </c>
      <c r="X20" s="139">
        <v>1072181</v>
      </c>
      <c r="Y20" s="139">
        <v>187375</v>
      </c>
      <c r="Z20" s="139">
        <v>38</v>
      </c>
      <c r="AA20" s="139">
        <v>11901</v>
      </c>
      <c r="AB20" s="140">
        <v>842989</v>
      </c>
      <c r="AC20" s="139">
        <v>0</v>
      </c>
      <c r="AD20" s="139">
        <v>358250</v>
      </c>
      <c r="AE20" s="139">
        <f t="shared" si="9"/>
        <v>2931271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0</v>
      </c>
      <c r="AO20" s="139">
        <f t="shared" si="13"/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0</v>
      </c>
      <c r="AZ20" s="139"/>
      <c r="BA20" s="139">
        <v>0</v>
      </c>
      <c r="BB20" s="139">
        <v>0</v>
      </c>
      <c r="BC20" s="139">
        <v>0</v>
      </c>
      <c r="BD20" s="140">
        <v>8085</v>
      </c>
      <c r="BE20" s="139">
        <v>0</v>
      </c>
      <c r="BF20" s="139">
        <v>0</v>
      </c>
      <c r="BG20" s="139">
        <f t="shared" si="16"/>
        <v>0</v>
      </c>
      <c r="BH20" s="139">
        <f t="shared" si="17"/>
        <v>0</v>
      </c>
      <c r="BI20" s="139">
        <f t="shared" si="18"/>
        <v>0</v>
      </c>
      <c r="BJ20" s="139">
        <f t="shared" si="19"/>
        <v>0</v>
      </c>
      <c r="BK20" s="139">
        <f t="shared" si="20"/>
        <v>0</v>
      </c>
      <c r="BL20" s="139">
        <f t="shared" si="21"/>
        <v>0</v>
      </c>
      <c r="BM20" s="139">
        <f t="shared" si="22"/>
        <v>0</v>
      </c>
      <c r="BN20" s="139">
        <f t="shared" si="23"/>
        <v>0</v>
      </c>
      <c r="BO20" s="140">
        <f t="shared" si="24"/>
        <v>129247</v>
      </c>
      <c r="BP20" s="139">
        <f t="shared" si="25"/>
        <v>2573021</v>
      </c>
      <c r="BQ20" s="139">
        <f t="shared" si="26"/>
        <v>1266174</v>
      </c>
      <c r="BR20" s="139">
        <f t="shared" si="27"/>
        <v>304436</v>
      </c>
      <c r="BS20" s="139">
        <f t="shared" si="28"/>
        <v>961738</v>
      </c>
      <c r="BT20" s="139">
        <f t="shared" si="29"/>
        <v>0</v>
      </c>
      <c r="BU20" s="139">
        <f t="shared" si="30"/>
        <v>0</v>
      </c>
      <c r="BV20" s="139">
        <f t="shared" si="31"/>
        <v>19538</v>
      </c>
      <c r="BW20" s="139">
        <f t="shared" si="32"/>
        <v>19538</v>
      </c>
      <c r="BX20" s="139">
        <f t="shared" si="32"/>
        <v>0</v>
      </c>
      <c r="BY20" s="139">
        <f t="shared" si="32"/>
        <v>0</v>
      </c>
      <c r="BZ20" s="139">
        <f t="shared" si="32"/>
        <v>15814</v>
      </c>
      <c r="CA20" s="139">
        <f t="shared" si="32"/>
        <v>1271495</v>
      </c>
      <c r="CB20" s="139">
        <f t="shared" si="32"/>
        <v>1072181</v>
      </c>
      <c r="CC20" s="139">
        <f t="shared" si="32"/>
        <v>187375</v>
      </c>
      <c r="CD20" s="139">
        <f t="shared" si="32"/>
        <v>38</v>
      </c>
      <c r="CE20" s="139">
        <f t="shared" si="32"/>
        <v>11901</v>
      </c>
      <c r="CF20" s="140">
        <f t="shared" si="32"/>
        <v>851074</v>
      </c>
      <c r="CG20" s="139">
        <f t="shared" si="32"/>
        <v>0</v>
      </c>
      <c r="CH20" s="139">
        <f t="shared" si="32"/>
        <v>358250</v>
      </c>
      <c r="CI20" s="139">
        <f t="shared" si="32"/>
        <v>2931271</v>
      </c>
    </row>
    <row r="21" spans="1:87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127134</v>
      </c>
      <c r="L21" s="139">
        <f t="shared" si="5"/>
        <v>3144694</v>
      </c>
      <c r="M21" s="139">
        <f t="shared" si="6"/>
        <v>1339267</v>
      </c>
      <c r="N21" s="139">
        <v>196429</v>
      </c>
      <c r="O21" s="139">
        <v>1142838</v>
      </c>
      <c r="P21" s="139">
        <v>0</v>
      </c>
      <c r="Q21" s="139">
        <v>0</v>
      </c>
      <c r="R21" s="139">
        <f t="shared" si="7"/>
        <v>711652</v>
      </c>
      <c r="S21" s="139">
        <v>711652</v>
      </c>
      <c r="T21" s="139">
        <v>0</v>
      </c>
      <c r="U21" s="139">
        <v>0</v>
      </c>
      <c r="V21" s="139">
        <v>25396</v>
      </c>
      <c r="W21" s="139">
        <f t="shared" si="8"/>
        <v>1068366</v>
      </c>
      <c r="X21" s="139">
        <v>847248</v>
      </c>
      <c r="Y21" s="139">
        <v>221018</v>
      </c>
      <c r="Z21" s="139">
        <v>0</v>
      </c>
      <c r="AA21" s="139">
        <v>100</v>
      </c>
      <c r="AB21" s="140">
        <v>829206</v>
      </c>
      <c r="AC21" s="139">
        <v>13</v>
      </c>
      <c r="AD21" s="139">
        <v>155029</v>
      </c>
      <c r="AE21" s="139">
        <f t="shared" si="9"/>
        <v>3299723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0</v>
      </c>
      <c r="AO21" s="139">
        <f t="shared" si="13"/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0</v>
      </c>
      <c r="AZ21" s="139">
        <v>0</v>
      </c>
      <c r="BA21" s="139">
        <v>0</v>
      </c>
      <c r="BB21" s="139">
        <v>0</v>
      </c>
      <c r="BC21" s="139">
        <v>0</v>
      </c>
      <c r="BD21" s="140">
        <v>7953</v>
      </c>
      <c r="BE21" s="139">
        <v>0</v>
      </c>
      <c r="BF21" s="139">
        <v>0</v>
      </c>
      <c r="BG21" s="139">
        <f t="shared" si="16"/>
        <v>0</v>
      </c>
      <c r="BH21" s="139">
        <f t="shared" si="17"/>
        <v>0</v>
      </c>
      <c r="BI21" s="139">
        <f t="shared" si="18"/>
        <v>0</v>
      </c>
      <c r="BJ21" s="139">
        <f t="shared" si="19"/>
        <v>0</v>
      </c>
      <c r="BK21" s="139">
        <f t="shared" si="20"/>
        <v>0</v>
      </c>
      <c r="BL21" s="139">
        <f t="shared" si="21"/>
        <v>0</v>
      </c>
      <c r="BM21" s="139">
        <f t="shared" si="22"/>
        <v>0</v>
      </c>
      <c r="BN21" s="139">
        <f t="shared" si="23"/>
        <v>0</v>
      </c>
      <c r="BO21" s="140">
        <f t="shared" si="24"/>
        <v>127134</v>
      </c>
      <c r="BP21" s="139">
        <f t="shared" si="25"/>
        <v>3144694</v>
      </c>
      <c r="BQ21" s="139">
        <f t="shared" si="26"/>
        <v>1339267</v>
      </c>
      <c r="BR21" s="139">
        <f t="shared" si="27"/>
        <v>196429</v>
      </c>
      <c r="BS21" s="139">
        <f t="shared" si="28"/>
        <v>1142838</v>
      </c>
      <c r="BT21" s="139">
        <f t="shared" si="29"/>
        <v>0</v>
      </c>
      <c r="BU21" s="139">
        <f t="shared" si="30"/>
        <v>0</v>
      </c>
      <c r="BV21" s="139">
        <f t="shared" si="31"/>
        <v>711652</v>
      </c>
      <c r="BW21" s="139">
        <f t="shared" si="32"/>
        <v>711652</v>
      </c>
      <c r="BX21" s="139">
        <f t="shared" si="32"/>
        <v>0</v>
      </c>
      <c r="BY21" s="139">
        <f t="shared" si="32"/>
        <v>0</v>
      </c>
      <c r="BZ21" s="139">
        <f t="shared" si="32"/>
        <v>25396</v>
      </c>
      <c r="CA21" s="139">
        <f t="shared" si="32"/>
        <v>1068366</v>
      </c>
      <c r="CB21" s="139">
        <f t="shared" si="32"/>
        <v>847248</v>
      </c>
      <c r="CC21" s="139">
        <f t="shared" si="32"/>
        <v>221018</v>
      </c>
      <c r="CD21" s="139">
        <f t="shared" si="32"/>
        <v>0</v>
      </c>
      <c r="CE21" s="139">
        <f t="shared" si="32"/>
        <v>100</v>
      </c>
      <c r="CF21" s="140">
        <f t="shared" si="32"/>
        <v>837159</v>
      </c>
      <c r="CG21" s="139">
        <f t="shared" si="32"/>
        <v>13</v>
      </c>
      <c r="CH21" s="139">
        <f t="shared" si="32"/>
        <v>155029</v>
      </c>
      <c r="CI21" s="139">
        <f t="shared" si="32"/>
        <v>3299723</v>
      </c>
    </row>
    <row r="22" spans="1:87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216538</v>
      </c>
      <c r="L22" s="139">
        <f t="shared" si="5"/>
        <v>6713801</v>
      </c>
      <c r="M22" s="139">
        <f t="shared" si="6"/>
        <v>2692621</v>
      </c>
      <c r="N22" s="139">
        <v>283212</v>
      </c>
      <c r="O22" s="139">
        <v>2409409</v>
      </c>
      <c r="P22" s="139">
        <v>0</v>
      </c>
      <c r="Q22" s="139">
        <v>0</v>
      </c>
      <c r="R22" s="139">
        <f t="shared" si="7"/>
        <v>1441031</v>
      </c>
      <c r="S22" s="139">
        <v>1441031</v>
      </c>
      <c r="T22" s="139">
        <v>0</v>
      </c>
      <c r="U22" s="139">
        <v>0</v>
      </c>
      <c r="V22" s="139">
        <v>0</v>
      </c>
      <c r="W22" s="139">
        <f t="shared" si="8"/>
        <v>2580149</v>
      </c>
      <c r="X22" s="139">
        <v>1890011</v>
      </c>
      <c r="Y22" s="139">
        <v>616150</v>
      </c>
      <c r="Z22" s="139">
        <v>0</v>
      </c>
      <c r="AA22" s="139">
        <v>73988</v>
      </c>
      <c r="AB22" s="140">
        <v>1412331</v>
      </c>
      <c r="AC22" s="139">
        <v>0</v>
      </c>
      <c r="AD22" s="139">
        <v>186449</v>
      </c>
      <c r="AE22" s="139">
        <f t="shared" si="9"/>
        <v>6900250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29506</v>
      </c>
      <c r="AO22" s="139">
        <f t="shared" si="13"/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f t="shared" si="14"/>
        <v>24901</v>
      </c>
      <c r="AU22" s="139">
        <v>24901</v>
      </c>
      <c r="AV22" s="139">
        <v>0</v>
      </c>
      <c r="AW22" s="139">
        <v>0</v>
      </c>
      <c r="AX22" s="139">
        <v>0</v>
      </c>
      <c r="AY22" s="139">
        <f t="shared" si="15"/>
        <v>4605</v>
      </c>
      <c r="AZ22" s="139">
        <v>0</v>
      </c>
      <c r="BA22" s="139">
        <v>4605</v>
      </c>
      <c r="BB22" s="139">
        <v>0</v>
      </c>
      <c r="BC22" s="139">
        <v>0</v>
      </c>
      <c r="BD22" s="140">
        <v>13546</v>
      </c>
      <c r="BE22" s="139">
        <v>0</v>
      </c>
      <c r="BF22" s="139">
        <v>21150</v>
      </c>
      <c r="BG22" s="139">
        <f t="shared" si="16"/>
        <v>50656</v>
      </c>
      <c r="BH22" s="139">
        <f t="shared" si="17"/>
        <v>0</v>
      </c>
      <c r="BI22" s="139">
        <f t="shared" si="18"/>
        <v>0</v>
      </c>
      <c r="BJ22" s="139">
        <f t="shared" si="19"/>
        <v>0</v>
      </c>
      <c r="BK22" s="139">
        <f t="shared" si="20"/>
        <v>0</v>
      </c>
      <c r="BL22" s="139">
        <f t="shared" si="21"/>
        <v>0</v>
      </c>
      <c r="BM22" s="139">
        <f t="shared" si="22"/>
        <v>0</v>
      </c>
      <c r="BN22" s="139">
        <f t="shared" si="23"/>
        <v>0</v>
      </c>
      <c r="BO22" s="140">
        <f t="shared" si="24"/>
        <v>216538</v>
      </c>
      <c r="BP22" s="139">
        <f t="shared" si="25"/>
        <v>6743307</v>
      </c>
      <c r="BQ22" s="139">
        <f t="shared" si="26"/>
        <v>2692621</v>
      </c>
      <c r="BR22" s="139">
        <f t="shared" si="27"/>
        <v>283212</v>
      </c>
      <c r="BS22" s="139">
        <f t="shared" si="28"/>
        <v>2409409</v>
      </c>
      <c r="BT22" s="139">
        <f t="shared" si="29"/>
        <v>0</v>
      </c>
      <c r="BU22" s="139">
        <f t="shared" si="30"/>
        <v>0</v>
      </c>
      <c r="BV22" s="139">
        <f t="shared" si="31"/>
        <v>1465932</v>
      </c>
      <c r="BW22" s="139">
        <f t="shared" si="32"/>
        <v>1465932</v>
      </c>
      <c r="BX22" s="139">
        <f t="shared" si="32"/>
        <v>0</v>
      </c>
      <c r="BY22" s="139">
        <f t="shared" si="32"/>
        <v>0</v>
      </c>
      <c r="BZ22" s="139">
        <f t="shared" si="32"/>
        <v>0</v>
      </c>
      <c r="CA22" s="139">
        <f t="shared" si="32"/>
        <v>2584754</v>
      </c>
      <c r="CB22" s="139">
        <f t="shared" si="32"/>
        <v>1890011</v>
      </c>
      <c r="CC22" s="139">
        <f t="shared" si="32"/>
        <v>620755</v>
      </c>
      <c r="CD22" s="139">
        <f t="shared" si="32"/>
        <v>0</v>
      </c>
      <c r="CE22" s="139">
        <f t="shared" si="32"/>
        <v>73988</v>
      </c>
      <c r="CF22" s="140">
        <f t="shared" si="32"/>
        <v>1425877</v>
      </c>
      <c r="CG22" s="139">
        <f t="shared" si="32"/>
        <v>0</v>
      </c>
      <c r="CH22" s="139">
        <f t="shared" si="32"/>
        <v>207599</v>
      </c>
      <c r="CI22" s="139">
        <f t="shared" si="32"/>
        <v>6950906</v>
      </c>
    </row>
    <row r="23" spans="1:87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128500</v>
      </c>
      <c r="L23" s="139">
        <f t="shared" si="5"/>
        <v>2638697</v>
      </c>
      <c r="M23" s="139">
        <f t="shared" si="6"/>
        <v>1191932</v>
      </c>
      <c r="N23" s="139">
        <v>220556</v>
      </c>
      <c r="O23" s="139">
        <v>971376</v>
      </c>
      <c r="P23" s="139">
        <v>0</v>
      </c>
      <c r="Q23" s="139">
        <v>0</v>
      </c>
      <c r="R23" s="139">
        <f t="shared" si="7"/>
        <v>550098</v>
      </c>
      <c r="S23" s="139">
        <v>550098</v>
      </c>
      <c r="T23" s="139">
        <v>0</v>
      </c>
      <c r="U23" s="139">
        <v>0</v>
      </c>
      <c r="V23" s="139">
        <v>9360</v>
      </c>
      <c r="W23" s="139">
        <f t="shared" si="8"/>
        <v>874577</v>
      </c>
      <c r="X23" s="139">
        <v>874477</v>
      </c>
      <c r="Y23" s="139">
        <v>0</v>
      </c>
      <c r="Z23" s="139">
        <v>0</v>
      </c>
      <c r="AA23" s="139">
        <v>100</v>
      </c>
      <c r="AB23" s="140">
        <v>838121</v>
      </c>
      <c r="AC23" s="139">
        <v>12730</v>
      </c>
      <c r="AD23" s="139">
        <v>0</v>
      </c>
      <c r="AE23" s="139">
        <f t="shared" si="9"/>
        <v>2638697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0</v>
      </c>
      <c r="AO23" s="139">
        <f t="shared" si="13"/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f t="shared" si="14"/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f t="shared" si="15"/>
        <v>0</v>
      </c>
      <c r="AZ23" s="139">
        <v>0</v>
      </c>
      <c r="BA23" s="139">
        <v>0</v>
      </c>
      <c r="BB23" s="139">
        <v>0</v>
      </c>
      <c r="BC23" s="139">
        <v>0</v>
      </c>
      <c r="BD23" s="140">
        <v>8039</v>
      </c>
      <c r="BE23" s="139">
        <v>0</v>
      </c>
      <c r="BF23" s="139">
        <v>0</v>
      </c>
      <c r="BG23" s="139">
        <f t="shared" si="16"/>
        <v>0</v>
      </c>
      <c r="BH23" s="139">
        <f t="shared" si="17"/>
        <v>0</v>
      </c>
      <c r="BI23" s="139">
        <f t="shared" si="18"/>
        <v>0</v>
      </c>
      <c r="BJ23" s="139">
        <f t="shared" si="19"/>
        <v>0</v>
      </c>
      <c r="BK23" s="139">
        <f t="shared" si="20"/>
        <v>0</v>
      </c>
      <c r="BL23" s="139">
        <f t="shared" si="21"/>
        <v>0</v>
      </c>
      <c r="BM23" s="139">
        <f t="shared" si="22"/>
        <v>0</v>
      </c>
      <c r="BN23" s="139">
        <f t="shared" si="23"/>
        <v>0</v>
      </c>
      <c r="BO23" s="140">
        <f t="shared" si="24"/>
        <v>128500</v>
      </c>
      <c r="BP23" s="139">
        <f t="shared" si="25"/>
        <v>2638697</v>
      </c>
      <c r="BQ23" s="139">
        <f t="shared" si="26"/>
        <v>1191932</v>
      </c>
      <c r="BR23" s="139">
        <f t="shared" si="27"/>
        <v>220556</v>
      </c>
      <c r="BS23" s="139">
        <f t="shared" si="28"/>
        <v>971376</v>
      </c>
      <c r="BT23" s="139">
        <f t="shared" si="29"/>
        <v>0</v>
      </c>
      <c r="BU23" s="139">
        <f t="shared" si="30"/>
        <v>0</v>
      </c>
      <c r="BV23" s="139">
        <f t="shared" si="31"/>
        <v>550098</v>
      </c>
      <c r="BW23" s="139">
        <f t="shared" si="32"/>
        <v>550098</v>
      </c>
      <c r="BX23" s="139">
        <f t="shared" si="32"/>
        <v>0</v>
      </c>
      <c r="BY23" s="139">
        <f t="shared" si="32"/>
        <v>0</v>
      </c>
      <c r="BZ23" s="139">
        <f t="shared" si="32"/>
        <v>9360</v>
      </c>
      <c r="CA23" s="139">
        <f t="shared" si="32"/>
        <v>874577</v>
      </c>
      <c r="CB23" s="139">
        <f t="shared" si="32"/>
        <v>874477</v>
      </c>
      <c r="CC23" s="139">
        <f t="shared" si="32"/>
        <v>0</v>
      </c>
      <c r="CD23" s="139">
        <f t="shared" si="32"/>
        <v>0</v>
      </c>
      <c r="CE23" s="139">
        <f t="shared" si="32"/>
        <v>100</v>
      </c>
      <c r="CF23" s="140">
        <f t="shared" si="32"/>
        <v>846160</v>
      </c>
      <c r="CG23" s="139">
        <f t="shared" si="32"/>
        <v>12730</v>
      </c>
      <c r="CH23" s="139">
        <f t="shared" si="32"/>
        <v>0</v>
      </c>
      <c r="CI23" s="139">
        <f t="shared" si="32"/>
        <v>2638697</v>
      </c>
    </row>
    <row r="24" spans="1:87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145073</v>
      </c>
      <c r="L24" s="139">
        <f t="shared" si="5"/>
        <v>2227071</v>
      </c>
      <c r="M24" s="139">
        <f t="shared" si="6"/>
        <v>1420115</v>
      </c>
      <c r="N24" s="139">
        <v>159004</v>
      </c>
      <c r="O24" s="139">
        <v>1261111</v>
      </c>
      <c r="P24" s="139">
        <v>0</v>
      </c>
      <c r="Q24" s="139">
        <v>0</v>
      </c>
      <c r="R24" s="139">
        <f t="shared" si="7"/>
        <v>0</v>
      </c>
      <c r="S24" s="139">
        <v>0</v>
      </c>
      <c r="T24" s="139">
        <v>0</v>
      </c>
      <c r="U24" s="139">
        <v>0</v>
      </c>
      <c r="V24" s="139">
        <v>8348</v>
      </c>
      <c r="W24" s="139">
        <f t="shared" si="8"/>
        <v>798608</v>
      </c>
      <c r="X24" s="139">
        <v>558508</v>
      </c>
      <c r="Y24" s="139">
        <v>162399</v>
      </c>
      <c r="Z24" s="139">
        <v>7173</v>
      </c>
      <c r="AA24" s="139">
        <v>70528</v>
      </c>
      <c r="AB24" s="140">
        <v>946209</v>
      </c>
      <c r="AC24" s="139">
        <v>0</v>
      </c>
      <c r="AD24" s="139">
        <v>1021600</v>
      </c>
      <c r="AE24" s="139">
        <f t="shared" si="9"/>
        <v>3248671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0</v>
      </c>
      <c r="AN24" s="139">
        <f t="shared" si="12"/>
        <v>0</v>
      </c>
      <c r="AO24" s="139">
        <f t="shared" si="13"/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f t="shared" si="14"/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f t="shared" si="15"/>
        <v>0</v>
      </c>
      <c r="AZ24" s="139">
        <v>0</v>
      </c>
      <c r="BA24" s="139">
        <v>0</v>
      </c>
      <c r="BB24" s="139">
        <v>0</v>
      </c>
      <c r="BC24" s="139">
        <v>0</v>
      </c>
      <c r="BD24" s="140">
        <v>9075</v>
      </c>
      <c r="BE24" s="139">
        <v>0</v>
      </c>
      <c r="BF24" s="139">
        <v>0</v>
      </c>
      <c r="BG24" s="139">
        <f t="shared" si="16"/>
        <v>0</v>
      </c>
      <c r="BH24" s="139">
        <f t="shared" si="17"/>
        <v>0</v>
      </c>
      <c r="BI24" s="139">
        <f aca="true" t="shared" si="33" ref="BI24:BV24">SUM(E24,AG24)</f>
        <v>0</v>
      </c>
      <c r="BJ24" s="139">
        <f t="shared" si="33"/>
        <v>0</v>
      </c>
      <c r="BK24" s="139">
        <f t="shared" si="33"/>
        <v>0</v>
      </c>
      <c r="BL24" s="139">
        <f t="shared" si="33"/>
        <v>0</v>
      </c>
      <c r="BM24" s="139">
        <f t="shared" si="33"/>
        <v>0</v>
      </c>
      <c r="BN24" s="139">
        <f t="shared" si="33"/>
        <v>0</v>
      </c>
      <c r="BO24" s="140">
        <f t="shared" si="33"/>
        <v>145073</v>
      </c>
      <c r="BP24" s="139">
        <f t="shared" si="33"/>
        <v>2227071</v>
      </c>
      <c r="BQ24" s="139">
        <f t="shared" si="33"/>
        <v>1420115</v>
      </c>
      <c r="BR24" s="139">
        <f t="shared" si="33"/>
        <v>159004</v>
      </c>
      <c r="BS24" s="139">
        <f t="shared" si="33"/>
        <v>1261111</v>
      </c>
      <c r="BT24" s="139">
        <f t="shared" si="33"/>
        <v>0</v>
      </c>
      <c r="BU24" s="139">
        <f t="shared" si="33"/>
        <v>0</v>
      </c>
      <c r="BV24" s="139">
        <f t="shared" si="33"/>
        <v>0</v>
      </c>
      <c r="BW24" s="139">
        <f aca="true" t="shared" si="34" ref="BW24:CI43">SUM(S24,AU24)</f>
        <v>0</v>
      </c>
      <c r="BX24" s="139">
        <f t="shared" si="34"/>
        <v>0</v>
      </c>
      <c r="BY24" s="139">
        <f t="shared" si="34"/>
        <v>0</v>
      </c>
      <c r="BZ24" s="139">
        <f t="shared" si="34"/>
        <v>8348</v>
      </c>
      <c r="CA24" s="139">
        <f t="shared" si="34"/>
        <v>798608</v>
      </c>
      <c r="CB24" s="139">
        <f t="shared" si="34"/>
        <v>558508</v>
      </c>
      <c r="CC24" s="139">
        <f t="shared" si="34"/>
        <v>162399</v>
      </c>
      <c r="CD24" s="139">
        <f t="shared" si="34"/>
        <v>7173</v>
      </c>
      <c r="CE24" s="139">
        <f t="shared" si="34"/>
        <v>70528</v>
      </c>
      <c r="CF24" s="140">
        <f t="shared" si="34"/>
        <v>955284</v>
      </c>
      <c r="CG24" s="139">
        <f t="shared" si="34"/>
        <v>0</v>
      </c>
      <c r="CH24" s="139">
        <f t="shared" si="34"/>
        <v>1021600</v>
      </c>
      <c r="CI24" s="139">
        <f t="shared" si="34"/>
        <v>3248671</v>
      </c>
    </row>
    <row r="25" spans="1:87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95952</v>
      </c>
      <c r="L25" s="139">
        <f t="shared" si="5"/>
        <v>1788107</v>
      </c>
      <c r="M25" s="139">
        <f t="shared" si="6"/>
        <v>899961</v>
      </c>
      <c r="N25" s="139">
        <v>325923</v>
      </c>
      <c r="O25" s="139">
        <v>574038</v>
      </c>
      <c r="P25" s="139">
        <v>0</v>
      </c>
      <c r="Q25" s="139">
        <v>0</v>
      </c>
      <c r="R25" s="139">
        <f t="shared" si="7"/>
        <v>707764</v>
      </c>
      <c r="S25" s="139">
        <v>707764</v>
      </c>
      <c r="T25" s="139">
        <v>0</v>
      </c>
      <c r="U25" s="139">
        <v>0</v>
      </c>
      <c r="V25" s="139">
        <v>951</v>
      </c>
      <c r="W25" s="139">
        <f t="shared" si="8"/>
        <v>178558</v>
      </c>
      <c r="X25" s="139">
        <v>172355</v>
      </c>
      <c r="Y25" s="139">
        <v>6103</v>
      </c>
      <c r="Z25" s="139">
        <v>0</v>
      </c>
      <c r="AA25" s="139">
        <v>100</v>
      </c>
      <c r="AB25" s="140">
        <v>625833</v>
      </c>
      <c r="AC25" s="139">
        <v>873</v>
      </c>
      <c r="AD25" s="139">
        <v>385</v>
      </c>
      <c r="AE25" s="139">
        <f t="shared" si="9"/>
        <v>1788492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0</v>
      </c>
      <c r="AO25" s="139">
        <f t="shared" si="13"/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0</v>
      </c>
      <c r="AZ25" s="139">
        <v>0</v>
      </c>
      <c r="BA25" s="139">
        <v>0</v>
      </c>
      <c r="BB25" s="139">
        <v>0</v>
      </c>
      <c r="BC25" s="139">
        <v>0</v>
      </c>
      <c r="BD25" s="140">
        <v>6003</v>
      </c>
      <c r="BE25" s="139">
        <v>0</v>
      </c>
      <c r="BF25" s="139">
        <v>0</v>
      </c>
      <c r="BG25" s="139">
        <f t="shared" si="16"/>
        <v>0</v>
      </c>
      <c r="BH25" s="139">
        <f aca="true" t="shared" si="35" ref="BH25:BV41">SUM(D25,AF25)</f>
        <v>0</v>
      </c>
      <c r="BI25" s="139">
        <f t="shared" si="35"/>
        <v>0</v>
      </c>
      <c r="BJ25" s="139">
        <f t="shared" si="35"/>
        <v>0</v>
      </c>
      <c r="BK25" s="139">
        <f t="shared" si="35"/>
        <v>0</v>
      </c>
      <c r="BL25" s="139">
        <f t="shared" si="35"/>
        <v>0</v>
      </c>
      <c r="BM25" s="139">
        <f t="shared" si="35"/>
        <v>0</v>
      </c>
      <c r="BN25" s="139">
        <f t="shared" si="35"/>
        <v>0</v>
      </c>
      <c r="BO25" s="140">
        <f t="shared" si="35"/>
        <v>95952</v>
      </c>
      <c r="BP25" s="139">
        <f t="shared" si="35"/>
        <v>1788107</v>
      </c>
      <c r="BQ25" s="139">
        <f t="shared" si="35"/>
        <v>899961</v>
      </c>
      <c r="BR25" s="139">
        <f t="shared" si="35"/>
        <v>325923</v>
      </c>
      <c r="BS25" s="139">
        <f t="shared" si="35"/>
        <v>574038</v>
      </c>
      <c r="BT25" s="139">
        <f t="shared" si="35"/>
        <v>0</v>
      </c>
      <c r="BU25" s="139">
        <f t="shared" si="35"/>
        <v>0</v>
      </c>
      <c r="BV25" s="139">
        <f t="shared" si="35"/>
        <v>707764</v>
      </c>
      <c r="BW25" s="139">
        <f t="shared" si="34"/>
        <v>707764</v>
      </c>
      <c r="BX25" s="139">
        <f t="shared" si="34"/>
        <v>0</v>
      </c>
      <c r="BY25" s="139">
        <f t="shared" si="34"/>
        <v>0</v>
      </c>
      <c r="BZ25" s="139">
        <f t="shared" si="34"/>
        <v>951</v>
      </c>
      <c r="CA25" s="139">
        <f t="shared" si="34"/>
        <v>178558</v>
      </c>
      <c r="CB25" s="139">
        <f t="shared" si="34"/>
        <v>172355</v>
      </c>
      <c r="CC25" s="139">
        <f t="shared" si="34"/>
        <v>6103</v>
      </c>
      <c r="CD25" s="139">
        <f t="shared" si="34"/>
        <v>0</v>
      </c>
      <c r="CE25" s="139">
        <f t="shared" si="34"/>
        <v>100</v>
      </c>
      <c r="CF25" s="140">
        <f t="shared" si="34"/>
        <v>631836</v>
      </c>
      <c r="CG25" s="139">
        <f t="shared" si="34"/>
        <v>873</v>
      </c>
      <c r="CH25" s="139">
        <f t="shared" si="34"/>
        <v>385</v>
      </c>
      <c r="CI25" s="139">
        <f t="shared" si="34"/>
        <v>1788492</v>
      </c>
    </row>
    <row r="26" spans="1:87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3"/>
        <v>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231496</v>
      </c>
      <c r="L26" s="139">
        <f t="shared" si="5"/>
        <v>4444954</v>
      </c>
      <c r="M26" s="139">
        <f t="shared" si="6"/>
        <v>2073114</v>
      </c>
      <c r="N26" s="139">
        <v>270476</v>
      </c>
      <c r="O26" s="139">
        <v>1802638</v>
      </c>
      <c r="P26" s="139">
        <v>0</v>
      </c>
      <c r="Q26" s="139">
        <v>0</v>
      </c>
      <c r="R26" s="139">
        <f t="shared" si="7"/>
        <v>2106128</v>
      </c>
      <c r="S26" s="139">
        <v>2106128</v>
      </c>
      <c r="T26" s="139">
        <v>0</v>
      </c>
      <c r="U26" s="139">
        <v>0</v>
      </c>
      <c r="V26" s="139">
        <v>0</v>
      </c>
      <c r="W26" s="139">
        <f t="shared" si="8"/>
        <v>265712</v>
      </c>
      <c r="X26" s="139">
        <v>265606</v>
      </c>
      <c r="Y26" s="139">
        <v>6</v>
      </c>
      <c r="Z26" s="139">
        <v>0</v>
      </c>
      <c r="AA26" s="139">
        <v>100</v>
      </c>
      <c r="AB26" s="140">
        <v>1509889</v>
      </c>
      <c r="AC26" s="139">
        <v>0</v>
      </c>
      <c r="AD26" s="139">
        <v>2699148</v>
      </c>
      <c r="AE26" s="139">
        <f t="shared" si="9"/>
        <v>7144102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8376</v>
      </c>
      <c r="AO26" s="139">
        <f t="shared" si="13"/>
        <v>4155</v>
      </c>
      <c r="AP26" s="139">
        <v>0</v>
      </c>
      <c r="AQ26" s="139">
        <v>4155</v>
      </c>
      <c r="AR26" s="139">
        <v>0</v>
      </c>
      <c r="AS26" s="139">
        <v>0</v>
      </c>
      <c r="AT26" s="139">
        <f t="shared" si="14"/>
        <v>4221</v>
      </c>
      <c r="AU26" s="139">
        <v>4221</v>
      </c>
      <c r="AV26" s="139">
        <v>0</v>
      </c>
      <c r="AW26" s="139">
        <v>0</v>
      </c>
      <c r="AX26" s="139">
        <v>0</v>
      </c>
      <c r="AY26" s="139">
        <f t="shared" si="15"/>
        <v>0</v>
      </c>
      <c r="AZ26" s="139">
        <v>0</v>
      </c>
      <c r="BA26" s="139">
        <v>0</v>
      </c>
      <c r="BB26" s="139">
        <v>0</v>
      </c>
      <c r="BC26" s="139">
        <v>0</v>
      </c>
      <c r="BD26" s="140">
        <v>14482</v>
      </c>
      <c r="BE26" s="139">
        <v>0</v>
      </c>
      <c r="BF26" s="139">
        <v>0</v>
      </c>
      <c r="BG26" s="139">
        <f t="shared" si="16"/>
        <v>8376</v>
      </c>
      <c r="BH26" s="139">
        <f t="shared" si="35"/>
        <v>0</v>
      </c>
      <c r="BI26" s="139">
        <f t="shared" si="35"/>
        <v>0</v>
      </c>
      <c r="BJ26" s="139">
        <f t="shared" si="35"/>
        <v>0</v>
      </c>
      <c r="BK26" s="139">
        <f t="shared" si="35"/>
        <v>0</v>
      </c>
      <c r="BL26" s="139">
        <f t="shared" si="35"/>
        <v>0</v>
      </c>
      <c r="BM26" s="139">
        <f t="shared" si="35"/>
        <v>0</v>
      </c>
      <c r="BN26" s="139">
        <f t="shared" si="35"/>
        <v>0</v>
      </c>
      <c r="BO26" s="140">
        <f t="shared" si="35"/>
        <v>231496</v>
      </c>
      <c r="BP26" s="139">
        <f t="shared" si="35"/>
        <v>4453330</v>
      </c>
      <c r="BQ26" s="139">
        <f t="shared" si="35"/>
        <v>2077269</v>
      </c>
      <c r="BR26" s="139">
        <f t="shared" si="35"/>
        <v>270476</v>
      </c>
      <c r="BS26" s="139">
        <f t="shared" si="35"/>
        <v>1806793</v>
      </c>
      <c r="BT26" s="139">
        <f t="shared" si="35"/>
        <v>0</v>
      </c>
      <c r="BU26" s="139">
        <f t="shared" si="35"/>
        <v>0</v>
      </c>
      <c r="BV26" s="139">
        <f t="shared" si="35"/>
        <v>2110349</v>
      </c>
      <c r="BW26" s="139">
        <f t="shared" si="34"/>
        <v>2110349</v>
      </c>
      <c r="BX26" s="139">
        <f t="shared" si="34"/>
        <v>0</v>
      </c>
      <c r="BY26" s="139">
        <f t="shared" si="34"/>
        <v>0</v>
      </c>
      <c r="BZ26" s="139">
        <f t="shared" si="34"/>
        <v>0</v>
      </c>
      <c r="CA26" s="139">
        <f t="shared" si="34"/>
        <v>265712</v>
      </c>
      <c r="CB26" s="139">
        <f t="shared" si="34"/>
        <v>265606</v>
      </c>
      <c r="CC26" s="139">
        <f t="shared" si="34"/>
        <v>6</v>
      </c>
      <c r="CD26" s="139">
        <f t="shared" si="34"/>
        <v>0</v>
      </c>
      <c r="CE26" s="139">
        <f t="shared" si="34"/>
        <v>100</v>
      </c>
      <c r="CF26" s="140">
        <f t="shared" si="34"/>
        <v>1524371</v>
      </c>
      <c r="CG26" s="139">
        <f t="shared" si="34"/>
        <v>0</v>
      </c>
      <c r="CH26" s="139">
        <f t="shared" si="34"/>
        <v>2699148</v>
      </c>
      <c r="CI26" s="139">
        <f t="shared" si="34"/>
        <v>7152478</v>
      </c>
    </row>
    <row r="27" spans="1:87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272897</v>
      </c>
      <c r="L27" s="139">
        <f t="shared" si="5"/>
        <v>7178429</v>
      </c>
      <c r="M27" s="139">
        <f t="shared" si="6"/>
        <v>2606720</v>
      </c>
      <c r="N27" s="139">
        <v>383563</v>
      </c>
      <c r="O27" s="139">
        <v>2223157</v>
      </c>
      <c r="P27" s="139">
        <v>0</v>
      </c>
      <c r="Q27" s="139">
        <v>0</v>
      </c>
      <c r="R27" s="139">
        <f t="shared" si="7"/>
        <v>1510340</v>
      </c>
      <c r="S27" s="139">
        <v>1510340</v>
      </c>
      <c r="T27" s="139">
        <v>0</v>
      </c>
      <c r="U27" s="139">
        <v>0</v>
      </c>
      <c r="V27" s="139">
        <v>29347</v>
      </c>
      <c r="W27" s="139">
        <f t="shared" si="8"/>
        <v>3029187</v>
      </c>
      <c r="X27" s="139">
        <v>1997949</v>
      </c>
      <c r="Y27" s="139">
        <v>729797</v>
      </c>
      <c r="Z27" s="139">
        <v>0</v>
      </c>
      <c r="AA27" s="139">
        <v>301441</v>
      </c>
      <c r="AB27" s="140">
        <v>1779921</v>
      </c>
      <c r="AC27" s="139">
        <v>2835</v>
      </c>
      <c r="AD27" s="139">
        <v>426240</v>
      </c>
      <c r="AE27" s="139">
        <f t="shared" si="9"/>
        <v>7604669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16878</v>
      </c>
      <c r="AO27" s="139">
        <f t="shared" si="13"/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f t="shared" si="14"/>
        <v>16878</v>
      </c>
      <c r="AU27" s="139">
        <v>16878</v>
      </c>
      <c r="AV27" s="139">
        <v>0</v>
      </c>
      <c r="AW27" s="139">
        <v>0</v>
      </c>
      <c r="AX27" s="139">
        <v>0</v>
      </c>
      <c r="AY27" s="139">
        <f t="shared" si="15"/>
        <v>0</v>
      </c>
      <c r="AZ27" s="139">
        <v>0</v>
      </c>
      <c r="BA27" s="139">
        <v>0</v>
      </c>
      <c r="BB27" s="139">
        <v>0</v>
      </c>
      <c r="BC27" s="139">
        <v>0</v>
      </c>
      <c r="BD27" s="140">
        <v>17072</v>
      </c>
      <c r="BE27" s="139">
        <v>0</v>
      </c>
      <c r="BF27" s="139">
        <v>0</v>
      </c>
      <c r="BG27" s="139">
        <f t="shared" si="16"/>
        <v>16878</v>
      </c>
      <c r="BH27" s="139">
        <f t="shared" si="35"/>
        <v>0</v>
      </c>
      <c r="BI27" s="139">
        <f t="shared" si="35"/>
        <v>0</v>
      </c>
      <c r="BJ27" s="139">
        <f t="shared" si="35"/>
        <v>0</v>
      </c>
      <c r="BK27" s="139">
        <f t="shared" si="35"/>
        <v>0</v>
      </c>
      <c r="BL27" s="139">
        <f t="shared" si="35"/>
        <v>0</v>
      </c>
      <c r="BM27" s="139">
        <f t="shared" si="35"/>
        <v>0</v>
      </c>
      <c r="BN27" s="139">
        <f t="shared" si="35"/>
        <v>0</v>
      </c>
      <c r="BO27" s="140">
        <f t="shared" si="35"/>
        <v>272897</v>
      </c>
      <c r="BP27" s="139">
        <f t="shared" si="35"/>
        <v>7195307</v>
      </c>
      <c r="BQ27" s="139">
        <f t="shared" si="35"/>
        <v>2606720</v>
      </c>
      <c r="BR27" s="139">
        <f t="shared" si="35"/>
        <v>383563</v>
      </c>
      <c r="BS27" s="139">
        <f t="shared" si="35"/>
        <v>2223157</v>
      </c>
      <c r="BT27" s="139">
        <f t="shared" si="35"/>
        <v>0</v>
      </c>
      <c r="BU27" s="139">
        <f t="shared" si="35"/>
        <v>0</v>
      </c>
      <c r="BV27" s="139">
        <f t="shared" si="35"/>
        <v>1527218</v>
      </c>
      <c r="BW27" s="139">
        <f t="shared" si="34"/>
        <v>1527218</v>
      </c>
      <c r="BX27" s="139">
        <f t="shared" si="34"/>
        <v>0</v>
      </c>
      <c r="BY27" s="139">
        <f t="shared" si="34"/>
        <v>0</v>
      </c>
      <c r="BZ27" s="139">
        <f t="shared" si="34"/>
        <v>29347</v>
      </c>
      <c r="CA27" s="139">
        <f t="shared" si="34"/>
        <v>3029187</v>
      </c>
      <c r="CB27" s="139">
        <f t="shared" si="34"/>
        <v>1997949</v>
      </c>
      <c r="CC27" s="139">
        <f t="shared" si="34"/>
        <v>729797</v>
      </c>
      <c r="CD27" s="139">
        <f t="shared" si="34"/>
        <v>0</v>
      </c>
      <c r="CE27" s="139">
        <f t="shared" si="34"/>
        <v>301441</v>
      </c>
      <c r="CF27" s="140">
        <f t="shared" si="34"/>
        <v>1796993</v>
      </c>
      <c r="CG27" s="139">
        <f t="shared" si="34"/>
        <v>2835</v>
      </c>
      <c r="CH27" s="139">
        <f t="shared" si="34"/>
        <v>426240</v>
      </c>
      <c r="CI27" s="139">
        <f t="shared" si="34"/>
        <v>7621547</v>
      </c>
    </row>
    <row r="28" spans="1:87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297980</v>
      </c>
      <c r="L28" s="139">
        <f t="shared" si="5"/>
        <v>4431628</v>
      </c>
      <c r="M28" s="139">
        <f t="shared" si="6"/>
        <v>1889793</v>
      </c>
      <c r="N28" s="139">
        <v>285758</v>
      </c>
      <c r="O28" s="139">
        <v>1604035</v>
      </c>
      <c r="P28" s="139">
        <v>0</v>
      </c>
      <c r="Q28" s="139">
        <v>0</v>
      </c>
      <c r="R28" s="139">
        <f t="shared" si="7"/>
        <v>1336328</v>
      </c>
      <c r="S28" s="139">
        <v>1336328</v>
      </c>
      <c r="T28" s="139">
        <v>0</v>
      </c>
      <c r="U28" s="139">
        <v>0</v>
      </c>
      <c r="V28" s="139">
        <v>10596</v>
      </c>
      <c r="W28" s="139">
        <f t="shared" si="8"/>
        <v>1194911</v>
      </c>
      <c r="X28" s="139">
        <v>665541</v>
      </c>
      <c r="Y28" s="139">
        <v>356236</v>
      </c>
      <c r="Z28" s="139">
        <v>1977</v>
      </c>
      <c r="AA28" s="139">
        <v>171157</v>
      </c>
      <c r="AB28" s="140">
        <v>1943517</v>
      </c>
      <c r="AC28" s="139">
        <v>0</v>
      </c>
      <c r="AD28" s="139">
        <v>273458</v>
      </c>
      <c r="AE28" s="139">
        <f t="shared" si="9"/>
        <v>4705086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43562</v>
      </c>
      <c r="AO28" s="139">
        <f t="shared" si="13"/>
        <v>43544</v>
      </c>
      <c r="AP28" s="139">
        <v>0</v>
      </c>
      <c r="AQ28" s="139">
        <v>43544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18</v>
      </c>
      <c r="AZ28" s="139">
        <v>0</v>
      </c>
      <c r="BA28" s="139">
        <v>0</v>
      </c>
      <c r="BB28" s="139">
        <v>0</v>
      </c>
      <c r="BC28" s="139">
        <v>18</v>
      </c>
      <c r="BD28" s="140">
        <v>18641</v>
      </c>
      <c r="BE28" s="139">
        <v>0</v>
      </c>
      <c r="BF28" s="139">
        <v>485</v>
      </c>
      <c r="BG28" s="139">
        <f t="shared" si="16"/>
        <v>44047</v>
      </c>
      <c r="BH28" s="139">
        <f t="shared" si="35"/>
        <v>0</v>
      </c>
      <c r="BI28" s="139">
        <f t="shared" si="35"/>
        <v>0</v>
      </c>
      <c r="BJ28" s="139">
        <f t="shared" si="35"/>
        <v>0</v>
      </c>
      <c r="BK28" s="139">
        <f t="shared" si="35"/>
        <v>0</v>
      </c>
      <c r="BL28" s="139">
        <f t="shared" si="35"/>
        <v>0</v>
      </c>
      <c r="BM28" s="139">
        <f t="shared" si="35"/>
        <v>0</v>
      </c>
      <c r="BN28" s="139">
        <f t="shared" si="35"/>
        <v>0</v>
      </c>
      <c r="BO28" s="140">
        <f t="shared" si="35"/>
        <v>297980</v>
      </c>
      <c r="BP28" s="139">
        <f t="shared" si="35"/>
        <v>4475190</v>
      </c>
      <c r="BQ28" s="139">
        <f t="shared" si="35"/>
        <v>1933337</v>
      </c>
      <c r="BR28" s="139">
        <f t="shared" si="35"/>
        <v>285758</v>
      </c>
      <c r="BS28" s="139">
        <f t="shared" si="35"/>
        <v>1647579</v>
      </c>
      <c r="BT28" s="139">
        <f t="shared" si="35"/>
        <v>0</v>
      </c>
      <c r="BU28" s="139">
        <f t="shared" si="35"/>
        <v>0</v>
      </c>
      <c r="BV28" s="139">
        <f t="shared" si="35"/>
        <v>1336328</v>
      </c>
      <c r="BW28" s="139">
        <f t="shared" si="34"/>
        <v>1336328</v>
      </c>
      <c r="BX28" s="139">
        <f t="shared" si="34"/>
        <v>0</v>
      </c>
      <c r="BY28" s="139">
        <f t="shared" si="34"/>
        <v>0</v>
      </c>
      <c r="BZ28" s="139">
        <f t="shared" si="34"/>
        <v>10596</v>
      </c>
      <c r="CA28" s="139">
        <f t="shared" si="34"/>
        <v>1194929</v>
      </c>
      <c r="CB28" s="139">
        <f t="shared" si="34"/>
        <v>665541</v>
      </c>
      <c r="CC28" s="139">
        <f t="shared" si="34"/>
        <v>356236</v>
      </c>
      <c r="CD28" s="139">
        <f t="shared" si="34"/>
        <v>1977</v>
      </c>
      <c r="CE28" s="139">
        <f t="shared" si="34"/>
        <v>171175</v>
      </c>
      <c r="CF28" s="140">
        <f t="shared" si="34"/>
        <v>1962158</v>
      </c>
      <c r="CG28" s="139">
        <f t="shared" si="34"/>
        <v>0</v>
      </c>
      <c r="CH28" s="139">
        <f t="shared" si="34"/>
        <v>273943</v>
      </c>
      <c r="CI28" s="139">
        <f t="shared" si="34"/>
        <v>4749133</v>
      </c>
    </row>
    <row r="29" spans="1:87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3"/>
        <v>16800</v>
      </c>
      <c r="E29" s="139">
        <f t="shared" si="4"/>
        <v>16800</v>
      </c>
      <c r="F29" s="139">
        <v>16800</v>
      </c>
      <c r="G29" s="139">
        <v>0</v>
      </c>
      <c r="H29" s="139">
        <v>0</v>
      </c>
      <c r="I29" s="139">
        <v>0</v>
      </c>
      <c r="J29" s="139">
        <v>0</v>
      </c>
      <c r="K29" s="140">
        <v>182330</v>
      </c>
      <c r="L29" s="139">
        <f t="shared" si="5"/>
        <v>3935185</v>
      </c>
      <c r="M29" s="139">
        <f t="shared" si="6"/>
        <v>1536159</v>
      </c>
      <c r="N29" s="139">
        <v>245785</v>
      </c>
      <c r="O29" s="139">
        <v>1290374</v>
      </c>
      <c r="P29" s="139">
        <v>0</v>
      </c>
      <c r="Q29" s="139">
        <v>0</v>
      </c>
      <c r="R29" s="139">
        <f t="shared" si="7"/>
        <v>1170817</v>
      </c>
      <c r="S29" s="139">
        <v>1170817</v>
      </c>
      <c r="T29" s="139">
        <v>0</v>
      </c>
      <c r="U29" s="139">
        <v>0</v>
      </c>
      <c r="V29" s="139">
        <v>10156</v>
      </c>
      <c r="W29" s="139">
        <f t="shared" si="8"/>
        <v>1209437</v>
      </c>
      <c r="X29" s="139">
        <v>940294</v>
      </c>
      <c r="Y29" s="139">
        <v>269136</v>
      </c>
      <c r="Z29" s="139">
        <v>7</v>
      </c>
      <c r="AA29" s="139">
        <v>0</v>
      </c>
      <c r="AB29" s="140">
        <v>1189217</v>
      </c>
      <c r="AC29" s="139">
        <v>8616</v>
      </c>
      <c r="AD29" s="139">
        <v>182658</v>
      </c>
      <c r="AE29" s="139">
        <f t="shared" si="9"/>
        <v>4134643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31362</v>
      </c>
      <c r="AO29" s="139">
        <f t="shared" si="13"/>
        <v>2780</v>
      </c>
      <c r="AP29" s="139">
        <v>2780</v>
      </c>
      <c r="AQ29" s="139">
        <v>0</v>
      </c>
      <c r="AR29" s="139">
        <v>0</v>
      </c>
      <c r="AS29" s="139">
        <v>0</v>
      </c>
      <c r="AT29" s="139">
        <f t="shared" si="14"/>
        <v>28582</v>
      </c>
      <c r="AU29" s="139">
        <v>28582</v>
      </c>
      <c r="AV29" s="139">
        <v>0</v>
      </c>
      <c r="AW29" s="139">
        <v>0</v>
      </c>
      <c r="AX29" s="139">
        <v>0</v>
      </c>
      <c r="AY29" s="139">
        <f t="shared" si="15"/>
        <v>0</v>
      </c>
      <c r="AZ29" s="139">
        <v>0</v>
      </c>
      <c r="BA29" s="139">
        <v>0</v>
      </c>
      <c r="BB29" s="139">
        <v>0</v>
      </c>
      <c r="BC29" s="139">
        <v>0</v>
      </c>
      <c r="BD29" s="140">
        <v>11406</v>
      </c>
      <c r="BE29" s="139">
        <v>0</v>
      </c>
      <c r="BF29" s="139">
        <v>0</v>
      </c>
      <c r="BG29" s="139">
        <f t="shared" si="16"/>
        <v>31362</v>
      </c>
      <c r="BH29" s="139">
        <f t="shared" si="35"/>
        <v>16800</v>
      </c>
      <c r="BI29" s="139">
        <f t="shared" si="35"/>
        <v>16800</v>
      </c>
      <c r="BJ29" s="139">
        <f t="shared" si="35"/>
        <v>16800</v>
      </c>
      <c r="BK29" s="139">
        <f t="shared" si="35"/>
        <v>0</v>
      </c>
      <c r="BL29" s="139">
        <f t="shared" si="35"/>
        <v>0</v>
      </c>
      <c r="BM29" s="139">
        <f t="shared" si="35"/>
        <v>0</v>
      </c>
      <c r="BN29" s="139">
        <f t="shared" si="35"/>
        <v>0</v>
      </c>
      <c r="BO29" s="140">
        <f t="shared" si="35"/>
        <v>182330</v>
      </c>
      <c r="BP29" s="139">
        <f t="shared" si="35"/>
        <v>3966547</v>
      </c>
      <c r="BQ29" s="139">
        <f t="shared" si="35"/>
        <v>1538939</v>
      </c>
      <c r="BR29" s="139">
        <f t="shared" si="35"/>
        <v>248565</v>
      </c>
      <c r="BS29" s="139">
        <f t="shared" si="35"/>
        <v>1290374</v>
      </c>
      <c r="BT29" s="139">
        <f t="shared" si="35"/>
        <v>0</v>
      </c>
      <c r="BU29" s="139">
        <f t="shared" si="35"/>
        <v>0</v>
      </c>
      <c r="BV29" s="139">
        <f t="shared" si="35"/>
        <v>1199399</v>
      </c>
      <c r="BW29" s="139">
        <f t="shared" si="34"/>
        <v>1199399</v>
      </c>
      <c r="BX29" s="139">
        <f t="shared" si="34"/>
        <v>0</v>
      </c>
      <c r="BY29" s="139">
        <f t="shared" si="34"/>
        <v>0</v>
      </c>
      <c r="BZ29" s="139">
        <f t="shared" si="34"/>
        <v>10156</v>
      </c>
      <c r="CA29" s="139">
        <f t="shared" si="34"/>
        <v>1209437</v>
      </c>
      <c r="CB29" s="139">
        <f t="shared" si="34"/>
        <v>940294</v>
      </c>
      <c r="CC29" s="139">
        <f t="shared" si="34"/>
        <v>269136</v>
      </c>
      <c r="CD29" s="139">
        <f t="shared" si="34"/>
        <v>7</v>
      </c>
      <c r="CE29" s="139">
        <f t="shared" si="34"/>
        <v>0</v>
      </c>
      <c r="CF29" s="140">
        <f t="shared" si="34"/>
        <v>1200623</v>
      </c>
      <c r="CG29" s="139">
        <f t="shared" si="34"/>
        <v>8616</v>
      </c>
      <c r="CH29" s="139">
        <f t="shared" si="34"/>
        <v>182658</v>
      </c>
      <c r="CI29" s="139">
        <f t="shared" si="34"/>
        <v>4166005</v>
      </c>
    </row>
    <row r="30" spans="1:87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3"/>
        <v>3358</v>
      </c>
      <c r="E30" s="139">
        <f t="shared" si="4"/>
        <v>3358</v>
      </c>
      <c r="F30" s="139">
        <v>0</v>
      </c>
      <c r="G30" s="139">
        <v>0</v>
      </c>
      <c r="H30" s="139">
        <v>0</v>
      </c>
      <c r="I30" s="139">
        <v>3358</v>
      </c>
      <c r="J30" s="139">
        <v>0</v>
      </c>
      <c r="K30" s="140">
        <v>286081</v>
      </c>
      <c r="L30" s="139">
        <f t="shared" si="5"/>
        <v>5550225</v>
      </c>
      <c r="M30" s="139">
        <f t="shared" si="6"/>
        <v>2257755</v>
      </c>
      <c r="N30" s="139">
        <v>478060</v>
      </c>
      <c r="O30" s="139">
        <v>1779695</v>
      </c>
      <c r="P30" s="139">
        <v>0</v>
      </c>
      <c r="Q30" s="139">
        <v>0</v>
      </c>
      <c r="R30" s="139">
        <f t="shared" si="7"/>
        <v>1353614</v>
      </c>
      <c r="S30" s="139">
        <v>1353614</v>
      </c>
      <c r="T30" s="139">
        <v>0</v>
      </c>
      <c r="U30" s="139">
        <v>0</v>
      </c>
      <c r="V30" s="139">
        <v>10439</v>
      </c>
      <c r="W30" s="139">
        <f t="shared" si="8"/>
        <v>1925897</v>
      </c>
      <c r="X30" s="139">
        <v>1371430</v>
      </c>
      <c r="Y30" s="139">
        <v>463804</v>
      </c>
      <c r="Z30" s="139">
        <v>0</v>
      </c>
      <c r="AA30" s="139">
        <v>90663</v>
      </c>
      <c r="AB30" s="140">
        <v>1865911</v>
      </c>
      <c r="AC30" s="139">
        <v>2520</v>
      </c>
      <c r="AD30" s="139">
        <v>1061403</v>
      </c>
      <c r="AE30" s="139">
        <f t="shared" si="9"/>
        <v>6614986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26473</v>
      </c>
      <c r="AO30" s="139">
        <f t="shared" si="13"/>
        <v>8285</v>
      </c>
      <c r="AP30" s="139">
        <v>8285</v>
      </c>
      <c r="AQ30" s="139">
        <v>0</v>
      </c>
      <c r="AR30" s="139">
        <v>0</v>
      </c>
      <c r="AS30" s="139">
        <v>0</v>
      </c>
      <c r="AT30" s="139">
        <f t="shared" si="14"/>
        <v>15504</v>
      </c>
      <c r="AU30" s="139">
        <v>15504</v>
      </c>
      <c r="AV30" s="139">
        <v>0</v>
      </c>
      <c r="AW30" s="139">
        <v>0</v>
      </c>
      <c r="AX30" s="139">
        <v>0</v>
      </c>
      <c r="AY30" s="139">
        <f t="shared" si="15"/>
        <v>2684</v>
      </c>
      <c r="AZ30" s="139">
        <v>2684</v>
      </c>
      <c r="BA30" s="139">
        <v>0</v>
      </c>
      <c r="BB30" s="139">
        <v>0</v>
      </c>
      <c r="BC30" s="139">
        <v>0</v>
      </c>
      <c r="BD30" s="140">
        <v>17897</v>
      </c>
      <c r="BE30" s="139">
        <v>0</v>
      </c>
      <c r="BF30" s="139">
        <v>0</v>
      </c>
      <c r="BG30" s="139">
        <f t="shared" si="16"/>
        <v>26473</v>
      </c>
      <c r="BH30" s="139">
        <f t="shared" si="35"/>
        <v>3358</v>
      </c>
      <c r="BI30" s="139">
        <f t="shared" si="35"/>
        <v>3358</v>
      </c>
      <c r="BJ30" s="139">
        <f t="shared" si="35"/>
        <v>0</v>
      </c>
      <c r="BK30" s="139">
        <f t="shared" si="35"/>
        <v>0</v>
      </c>
      <c r="BL30" s="139">
        <f t="shared" si="35"/>
        <v>0</v>
      </c>
      <c r="BM30" s="139">
        <f t="shared" si="35"/>
        <v>3358</v>
      </c>
      <c r="BN30" s="139">
        <f t="shared" si="35"/>
        <v>0</v>
      </c>
      <c r="BO30" s="140">
        <f t="shared" si="35"/>
        <v>286081</v>
      </c>
      <c r="BP30" s="139">
        <f t="shared" si="35"/>
        <v>5576698</v>
      </c>
      <c r="BQ30" s="139">
        <f t="shared" si="35"/>
        <v>2266040</v>
      </c>
      <c r="BR30" s="139">
        <f t="shared" si="35"/>
        <v>486345</v>
      </c>
      <c r="BS30" s="139">
        <f t="shared" si="35"/>
        <v>1779695</v>
      </c>
      <c r="BT30" s="139">
        <f t="shared" si="35"/>
        <v>0</v>
      </c>
      <c r="BU30" s="139">
        <f t="shared" si="35"/>
        <v>0</v>
      </c>
      <c r="BV30" s="139">
        <f t="shared" si="35"/>
        <v>1369118</v>
      </c>
      <c r="BW30" s="139">
        <f t="shared" si="34"/>
        <v>1369118</v>
      </c>
      <c r="BX30" s="139">
        <f t="shared" si="34"/>
        <v>0</v>
      </c>
      <c r="BY30" s="139">
        <f t="shared" si="34"/>
        <v>0</v>
      </c>
      <c r="BZ30" s="139">
        <f t="shared" si="34"/>
        <v>10439</v>
      </c>
      <c r="CA30" s="139">
        <f t="shared" si="34"/>
        <v>1928581</v>
      </c>
      <c r="CB30" s="139">
        <f t="shared" si="34"/>
        <v>1374114</v>
      </c>
      <c r="CC30" s="139">
        <f t="shared" si="34"/>
        <v>463804</v>
      </c>
      <c r="CD30" s="139">
        <f t="shared" si="34"/>
        <v>0</v>
      </c>
      <c r="CE30" s="139">
        <f t="shared" si="34"/>
        <v>90663</v>
      </c>
      <c r="CF30" s="140">
        <f t="shared" si="34"/>
        <v>1883808</v>
      </c>
      <c r="CG30" s="139">
        <f t="shared" si="34"/>
        <v>2520</v>
      </c>
      <c r="CH30" s="139">
        <f t="shared" si="34"/>
        <v>1061403</v>
      </c>
      <c r="CI30" s="139">
        <f t="shared" si="34"/>
        <v>6641459</v>
      </c>
    </row>
    <row r="31" spans="1:87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3"/>
        <v>582377</v>
      </c>
      <c r="E31" s="139">
        <f t="shared" si="4"/>
        <v>582377</v>
      </c>
      <c r="F31" s="139">
        <v>1530</v>
      </c>
      <c r="G31" s="139">
        <v>562638</v>
      </c>
      <c r="H31" s="139">
        <v>0</v>
      </c>
      <c r="I31" s="139">
        <v>18209</v>
      </c>
      <c r="J31" s="139">
        <v>0</v>
      </c>
      <c r="K31" s="140">
        <v>37194</v>
      </c>
      <c r="L31" s="139">
        <f t="shared" si="5"/>
        <v>6978667</v>
      </c>
      <c r="M31" s="139">
        <f t="shared" si="6"/>
        <v>3591976</v>
      </c>
      <c r="N31" s="139">
        <v>1045709</v>
      </c>
      <c r="O31" s="139">
        <v>2258402</v>
      </c>
      <c r="P31" s="139">
        <v>287865</v>
      </c>
      <c r="Q31" s="139">
        <v>0</v>
      </c>
      <c r="R31" s="139">
        <f t="shared" si="7"/>
        <v>1017711</v>
      </c>
      <c r="S31" s="139">
        <v>247038</v>
      </c>
      <c r="T31" s="139">
        <v>732780</v>
      </c>
      <c r="U31" s="139">
        <v>37893</v>
      </c>
      <c r="V31" s="139">
        <v>0</v>
      </c>
      <c r="W31" s="139">
        <f t="shared" si="8"/>
        <v>2368980</v>
      </c>
      <c r="X31" s="139">
        <v>1611209</v>
      </c>
      <c r="Y31" s="139">
        <v>459876</v>
      </c>
      <c r="Z31" s="139">
        <v>89531</v>
      </c>
      <c r="AA31" s="139">
        <v>208364</v>
      </c>
      <c r="AB31" s="140">
        <v>1211221</v>
      </c>
      <c r="AC31" s="139">
        <v>0</v>
      </c>
      <c r="AD31" s="139">
        <v>103292</v>
      </c>
      <c r="AE31" s="139">
        <f t="shared" si="9"/>
        <v>7664336</v>
      </c>
      <c r="AF31" s="139">
        <f t="shared" si="10"/>
        <v>882</v>
      </c>
      <c r="AG31" s="139">
        <f t="shared" si="11"/>
        <v>882</v>
      </c>
      <c r="AH31" s="139">
        <v>0</v>
      </c>
      <c r="AI31" s="139">
        <v>0</v>
      </c>
      <c r="AJ31" s="139">
        <v>0</v>
      </c>
      <c r="AK31" s="139">
        <v>882</v>
      </c>
      <c r="AL31" s="139">
        <v>0</v>
      </c>
      <c r="AM31" s="140">
        <v>0</v>
      </c>
      <c r="AN31" s="139">
        <f t="shared" si="12"/>
        <v>441810</v>
      </c>
      <c r="AO31" s="139">
        <f t="shared" si="13"/>
        <v>363430</v>
      </c>
      <c r="AP31" s="139">
        <v>169592</v>
      </c>
      <c r="AQ31" s="139">
        <v>161534</v>
      </c>
      <c r="AR31" s="139">
        <v>32304</v>
      </c>
      <c r="AS31" s="139">
        <v>0</v>
      </c>
      <c r="AT31" s="139">
        <f t="shared" si="14"/>
        <v>70633</v>
      </c>
      <c r="AU31" s="139">
        <v>12122</v>
      </c>
      <c r="AV31" s="139">
        <v>58511</v>
      </c>
      <c r="AW31" s="139">
        <v>0</v>
      </c>
      <c r="AX31" s="139">
        <v>0</v>
      </c>
      <c r="AY31" s="139">
        <f t="shared" si="15"/>
        <v>7747</v>
      </c>
      <c r="AZ31" s="139">
        <v>1537</v>
      </c>
      <c r="BA31" s="139">
        <v>898</v>
      </c>
      <c r="BB31" s="139">
        <v>3282</v>
      </c>
      <c r="BC31" s="139">
        <v>2030</v>
      </c>
      <c r="BD31" s="140">
        <v>0</v>
      </c>
      <c r="BE31" s="139">
        <v>0</v>
      </c>
      <c r="BF31" s="139">
        <v>0</v>
      </c>
      <c r="BG31" s="139">
        <f t="shared" si="16"/>
        <v>442692</v>
      </c>
      <c r="BH31" s="139">
        <f t="shared" si="35"/>
        <v>583259</v>
      </c>
      <c r="BI31" s="139">
        <f t="shared" si="35"/>
        <v>583259</v>
      </c>
      <c r="BJ31" s="139">
        <f t="shared" si="35"/>
        <v>1530</v>
      </c>
      <c r="BK31" s="139">
        <f t="shared" si="35"/>
        <v>562638</v>
      </c>
      <c r="BL31" s="139">
        <f t="shared" si="35"/>
        <v>0</v>
      </c>
      <c r="BM31" s="139">
        <f t="shared" si="35"/>
        <v>19091</v>
      </c>
      <c r="BN31" s="139">
        <f t="shared" si="35"/>
        <v>0</v>
      </c>
      <c r="BO31" s="140">
        <f t="shared" si="35"/>
        <v>37194</v>
      </c>
      <c r="BP31" s="139">
        <f t="shared" si="35"/>
        <v>7420477</v>
      </c>
      <c r="BQ31" s="139">
        <f t="shared" si="35"/>
        <v>3955406</v>
      </c>
      <c r="BR31" s="139">
        <f t="shared" si="35"/>
        <v>1215301</v>
      </c>
      <c r="BS31" s="139">
        <f t="shared" si="35"/>
        <v>2419936</v>
      </c>
      <c r="BT31" s="139">
        <f t="shared" si="35"/>
        <v>320169</v>
      </c>
      <c r="BU31" s="139">
        <f t="shared" si="35"/>
        <v>0</v>
      </c>
      <c r="BV31" s="139">
        <f t="shared" si="35"/>
        <v>1088344</v>
      </c>
      <c r="BW31" s="139">
        <f t="shared" si="34"/>
        <v>259160</v>
      </c>
      <c r="BX31" s="139">
        <f t="shared" si="34"/>
        <v>791291</v>
      </c>
      <c r="BY31" s="139">
        <f t="shared" si="34"/>
        <v>37893</v>
      </c>
      <c r="BZ31" s="139">
        <f t="shared" si="34"/>
        <v>0</v>
      </c>
      <c r="CA31" s="139">
        <f t="shared" si="34"/>
        <v>2376727</v>
      </c>
      <c r="CB31" s="139">
        <f t="shared" si="34"/>
        <v>1612746</v>
      </c>
      <c r="CC31" s="139">
        <f t="shared" si="34"/>
        <v>460774</v>
      </c>
      <c r="CD31" s="139">
        <f t="shared" si="34"/>
        <v>92813</v>
      </c>
      <c r="CE31" s="139">
        <f t="shared" si="34"/>
        <v>210394</v>
      </c>
      <c r="CF31" s="140">
        <f t="shared" si="34"/>
        <v>1211221</v>
      </c>
      <c r="CG31" s="139">
        <f t="shared" si="34"/>
        <v>0</v>
      </c>
      <c r="CH31" s="139">
        <f t="shared" si="34"/>
        <v>103292</v>
      </c>
      <c r="CI31" s="139">
        <f t="shared" si="34"/>
        <v>8107028</v>
      </c>
    </row>
    <row r="32" spans="1:87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3"/>
        <v>300683</v>
      </c>
      <c r="E32" s="139">
        <f t="shared" si="4"/>
        <v>300683</v>
      </c>
      <c r="F32" s="139">
        <v>0</v>
      </c>
      <c r="G32" s="139">
        <v>300683</v>
      </c>
      <c r="H32" s="139">
        <v>0</v>
      </c>
      <c r="I32" s="139">
        <v>0</v>
      </c>
      <c r="J32" s="139">
        <v>0</v>
      </c>
      <c r="K32" s="140">
        <v>16743</v>
      </c>
      <c r="L32" s="139">
        <f t="shared" si="5"/>
        <v>1926235</v>
      </c>
      <c r="M32" s="139">
        <f t="shared" si="6"/>
        <v>298110</v>
      </c>
      <c r="N32" s="139">
        <v>266840</v>
      </c>
      <c r="O32" s="139">
        <v>9157</v>
      </c>
      <c r="P32" s="139">
        <v>22113</v>
      </c>
      <c r="Q32" s="139">
        <v>0</v>
      </c>
      <c r="R32" s="139">
        <f t="shared" si="7"/>
        <v>368104</v>
      </c>
      <c r="S32" s="139">
        <v>10865</v>
      </c>
      <c r="T32" s="139">
        <v>357239</v>
      </c>
      <c r="U32" s="139">
        <v>0</v>
      </c>
      <c r="V32" s="139">
        <v>596</v>
      </c>
      <c r="W32" s="139">
        <f t="shared" si="8"/>
        <v>1259425</v>
      </c>
      <c r="X32" s="139">
        <v>745262</v>
      </c>
      <c r="Y32" s="139">
        <v>514163</v>
      </c>
      <c r="Z32" s="139">
        <v>0</v>
      </c>
      <c r="AA32" s="139">
        <v>0</v>
      </c>
      <c r="AB32" s="140">
        <v>329544</v>
      </c>
      <c r="AC32" s="139">
        <v>0</v>
      </c>
      <c r="AD32" s="139">
        <v>41862</v>
      </c>
      <c r="AE32" s="139">
        <f t="shared" si="9"/>
        <v>2268780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24759</v>
      </c>
      <c r="AO32" s="139">
        <f t="shared" si="13"/>
        <v>8304</v>
      </c>
      <c r="AP32" s="139">
        <v>8304</v>
      </c>
      <c r="AQ32" s="139">
        <v>0</v>
      </c>
      <c r="AR32" s="139">
        <v>0</v>
      </c>
      <c r="AS32" s="139">
        <v>0</v>
      </c>
      <c r="AT32" s="139">
        <f t="shared" si="14"/>
        <v>4486</v>
      </c>
      <c r="AU32" s="139">
        <v>5</v>
      </c>
      <c r="AV32" s="139">
        <v>4481</v>
      </c>
      <c r="AW32" s="139">
        <v>0</v>
      </c>
      <c r="AX32" s="139">
        <v>0</v>
      </c>
      <c r="AY32" s="139">
        <f t="shared" si="15"/>
        <v>11969</v>
      </c>
      <c r="AZ32" s="139">
        <v>11969</v>
      </c>
      <c r="BA32" s="139">
        <v>0</v>
      </c>
      <c r="BB32" s="139">
        <v>0</v>
      </c>
      <c r="BC32" s="139">
        <v>0</v>
      </c>
      <c r="BD32" s="140">
        <v>0</v>
      </c>
      <c r="BE32" s="139">
        <v>0</v>
      </c>
      <c r="BF32" s="139">
        <v>9</v>
      </c>
      <c r="BG32" s="139">
        <f t="shared" si="16"/>
        <v>24768</v>
      </c>
      <c r="BH32" s="139">
        <f t="shared" si="35"/>
        <v>300683</v>
      </c>
      <c r="BI32" s="139">
        <f t="shared" si="35"/>
        <v>300683</v>
      </c>
      <c r="BJ32" s="139">
        <f t="shared" si="35"/>
        <v>0</v>
      </c>
      <c r="BK32" s="139">
        <f t="shared" si="35"/>
        <v>300683</v>
      </c>
      <c r="BL32" s="139">
        <f t="shared" si="35"/>
        <v>0</v>
      </c>
      <c r="BM32" s="139">
        <f t="shared" si="35"/>
        <v>0</v>
      </c>
      <c r="BN32" s="139">
        <f t="shared" si="35"/>
        <v>0</v>
      </c>
      <c r="BO32" s="140">
        <f t="shared" si="35"/>
        <v>16743</v>
      </c>
      <c r="BP32" s="139">
        <f t="shared" si="35"/>
        <v>1950994</v>
      </c>
      <c r="BQ32" s="139">
        <f t="shared" si="35"/>
        <v>306414</v>
      </c>
      <c r="BR32" s="139">
        <f t="shared" si="35"/>
        <v>275144</v>
      </c>
      <c r="BS32" s="139">
        <f t="shared" si="35"/>
        <v>9157</v>
      </c>
      <c r="BT32" s="139">
        <f t="shared" si="35"/>
        <v>22113</v>
      </c>
      <c r="BU32" s="139">
        <f t="shared" si="35"/>
        <v>0</v>
      </c>
      <c r="BV32" s="139">
        <f t="shared" si="35"/>
        <v>372590</v>
      </c>
      <c r="BW32" s="139">
        <f t="shared" si="34"/>
        <v>10870</v>
      </c>
      <c r="BX32" s="139">
        <f t="shared" si="34"/>
        <v>361720</v>
      </c>
      <c r="BY32" s="139">
        <f t="shared" si="34"/>
        <v>0</v>
      </c>
      <c r="BZ32" s="139">
        <f t="shared" si="34"/>
        <v>596</v>
      </c>
      <c r="CA32" s="139">
        <f t="shared" si="34"/>
        <v>1271394</v>
      </c>
      <c r="CB32" s="139">
        <f t="shared" si="34"/>
        <v>757231</v>
      </c>
      <c r="CC32" s="139">
        <f t="shared" si="34"/>
        <v>514163</v>
      </c>
      <c r="CD32" s="139">
        <f t="shared" si="34"/>
        <v>0</v>
      </c>
      <c r="CE32" s="139">
        <f t="shared" si="34"/>
        <v>0</v>
      </c>
      <c r="CF32" s="140">
        <f t="shared" si="34"/>
        <v>329544</v>
      </c>
      <c r="CG32" s="139">
        <f t="shared" si="34"/>
        <v>0</v>
      </c>
      <c r="CH32" s="139">
        <f t="shared" si="34"/>
        <v>41871</v>
      </c>
      <c r="CI32" s="139">
        <f t="shared" si="34"/>
        <v>2293548</v>
      </c>
    </row>
    <row r="33" spans="1:87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3"/>
        <v>412406</v>
      </c>
      <c r="E33" s="139">
        <f t="shared" si="4"/>
        <v>412406</v>
      </c>
      <c r="F33" s="139">
        <v>0</v>
      </c>
      <c r="G33" s="139">
        <v>412406</v>
      </c>
      <c r="H33" s="139">
        <v>0</v>
      </c>
      <c r="I33" s="139">
        <v>0</v>
      </c>
      <c r="J33" s="139">
        <v>0</v>
      </c>
      <c r="K33" s="140">
        <v>12677</v>
      </c>
      <c r="L33" s="139">
        <f t="shared" si="5"/>
        <v>2114153</v>
      </c>
      <c r="M33" s="139">
        <f t="shared" si="6"/>
        <v>329999</v>
      </c>
      <c r="N33" s="139">
        <v>208420</v>
      </c>
      <c r="O33" s="139">
        <v>86842</v>
      </c>
      <c r="P33" s="139">
        <v>34737</v>
      </c>
      <c r="Q33" s="139">
        <v>0</v>
      </c>
      <c r="R33" s="139">
        <f t="shared" si="7"/>
        <v>118125</v>
      </c>
      <c r="S33" s="139">
        <v>4550</v>
      </c>
      <c r="T33" s="139">
        <v>113575</v>
      </c>
      <c r="U33" s="139">
        <v>0</v>
      </c>
      <c r="V33" s="139">
        <v>0</v>
      </c>
      <c r="W33" s="139">
        <f t="shared" si="8"/>
        <v>1666029</v>
      </c>
      <c r="X33" s="139">
        <v>1666029</v>
      </c>
      <c r="Y33" s="139"/>
      <c r="Z33" s="139">
        <v>0</v>
      </c>
      <c r="AA33" s="139">
        <v>0</v>
      </c>
      <c r="AB33" s="140">
        <v>250738</v>
      </c>
      <c r="AC33" s="139">
        <v>0</v>
      </c>
      <c r="AD33" s="139">
        <v>286588</v>
      </c>
      <c r="AE33" s="139">
        <f t="shared" si="9"/>
        <v>2813147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19693</v>
      </c>
      <c r="AO33" s="139">
        <f t="shared" si="13"/>
        <v>8101</v>
      </c>
      <c r="AP33" s="139">
        <v>8101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11592</v>
      </c>
      <c r="AZ33" s="139">
        <v>11592</v>
      </c>
      <c r="BA33" s="139"/>
      <c r="BB33" s="139">
        <v>0</v>
      </c>
      <c r="BC33" s="139">
        <v>0</v>
      </c>
      <c r="BD33" s="140">
        <v>10717</v>
      </c>
      <c r="BE33" s="139">
        <v>0</v>
      </c>
      <c r="BF33" s="139">
        <v>0</v>
      </c>
      <c r="BG33" s="139">
        <f t="shared" si="16"/>
        <v>19693</v>
      </c>
      <c r="BH33" s="139">
        <f t="shared" si="35"/>
        <v>412406</v>
      </c>
      <c r="BI33" s="139">
        <f t="shared" si="35"/>
        <v>412406</v>
      </c>
      <c r="BJ33" s="139">
        <f t="shared" si="35"/>
        <v>0</v>
      </c>
      <c r="BK33" s="139">
        <f t="shared" si="35"/>
        <v>412406</v>
      </c>
      <c r="BL33" s="139">
        <f t="shared" si="35"/>
        <v>0</v>
      </c>
      <c r="BM33" s="139">
        <f t="shared" si="35"/>
        <v>0</v>
      </c>
      <c r="BN33" s="139">
        <f t="shared" si="35"/>
        <v>0</v>
      </c>
      <c r="BO33" s="140">
        <f t="shared" si="35"/>
        <v>12677</v>
      </c>
      <c r="BP33" s="139">
        <f t="shared" si="35"/>
        <v>2133846</v>
      </c>
      <c r="BQ33" s="139">
        <f t="shared" si="35"/>
        <v>338100</v>
      </c>
      <c r="BR33" s="139">
        <f t="shared" si="35"/>
        <v>216521</v>
      </c>
      <c r="BS33" s="139">
        <f t="shared" si="35"/>
        <v>86842</v>
      </c>
      <c r="BT33" s="139">
        <f t="shared" si="35"/>
        <v>34737</v>
      </c>
      <c r="BU33" s="139">
        <f t="shared" si="35"/>
        <v>0</v>
      </c>
      <c r="BV33" s="139">
        <f t="shared" si="35"/>
        <v>118125</v>
      </c>
      <c r="BW33" s="139">
        <f t="shared" si="34"/>
        <v>4550</v>
      </c>
      <c r="BX33" s="139">
        <f t="shared" si="34"/>
        <v>113575</v>
      </c>
      <c r="BY33" s="139">
        <f t="shared" si="34"/>
        <v>0</v>
      </c>
      <c r="BZ33" s="139">
        <f t="shared" si="34"/>
        <v>0</v>
      </c>
      <c r="CA33" s="139">
        <f t="shared" si="34"/>
        <v>1677621</v>
      </c>
      <c r="CB33" s="139">
        <f t="shared" si="34"/>
        <v>1677621</v>
      </c>
      <c r="CC33" s="139">
        <f t="shared" si="34"/>
        <v>0</v>
      </c>
      <c r="CD33" s="139">
        <f t="shared" si="34"/>
        <v>0</v>
      </c>
      <c r="CE33" s="139">
        <f t="shared" si="34"/>
        <v>0</v>
      </c>
      <c r="CF33" s="140">
        <f t="shared" si="34"/>
        <v>261455</v>
      </c>
      <c r="CG33" s="139">
        <f t="shared" si="34"/>
        <v>0</v>
      </c>
      <c r="CH33" s="139">
        <f t="shared" si="34"/>
        <v>286588</v>
      </c>
      <c r="CI33" s="139">
        <f t="shared" si="34"/>
        <v>2832840</v>
      </c>
    </row>
    <row r="34" spans="1:87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3"/>
        <v>1298</v>
      </c>
      <c r="E34" s="139">
        <f t="shared" si="4"/>
        <v>1298</v>
      </c>
      <c r="F34" s="139">
        <v>0</v>
      </c>
      <c r="G34" s="139">
        <v>1298</v>
      </c>
      <c r="H34" s="139">
        <v>0</v>
      </c>
      <c r="I34" s="139">
        <v>0</v>
      </c>
      <c r="J34" s="139">
        <v>0</v>
      </c>
      <c r="K34" s="140">
        <v>33877</v>
      </c>
      <c r="L34" s="139">
        <f t="shared" si="5"/>
        <v>1480003</v>
      </c>
      <c r="M34" s="139">
        <f t="shared" si="6"/>
        <v>166120</v>
      </c>
      <c r="N34" s="139">
        <v>120440</v>
      </c>
      <c r="O34" s="139">
        <v>45680</v>
      </c>
      <c r="P34" s="139">
        <v>0</v>
      </c>
      <c r="Q34" s="139">
        <v>0</v>
      </c>
      <c r="R34" s="139">
        <f t="shared" si="7"/>
        <v>125277</v>
      </c>
      <c r="S34" s="139">
        <v>642</v>
      </c>
      <c r="T34" s="139">
        <v>124635</v>
      </c>
      <c r="U34" s="139">
        <v>0</v>
      </c>
      <c r="V34" s="139">
        <v>0</v>
      </c>
      <c r="W34" s="139">
        <f t="shared" si="8"/>
        <v>1188606</v>
      </c>
      <c r="X34" s="139">
        <v>896313</v>
      </c>
      <c r="Y34" s="139">
        <v>292293</v>
      </c>
      <c r="Z34" s="139">
        <v>0</v>
      </c>
      <c r="AA34" s="139">
        <v>0</v>
      </c>
      <c r="AB34" s="140">
        <v>468962</v>
      </c>
      <c r="AC34" s="139">
        <v>0</v>
      </c>
      <c r="AD34" s="139">
        <v>1288031</v>
      </c>
      <c r="AE34" s="139">
        <f t="shared" si="9"/>
        <v>2769332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10196</v>
      </c>
      <c r="AO34" s="139">
        <f t="shared" si="13"/>
        <v>2100</v>
      </c>
      <c r="AP34" s="139">
        <v>0</v>
      </c>
      <c r="AQ34" s="139">
        <v>2100</v>
      </c>
      <c r="AR34" s="139">
        <v>0</v>
      </c>
      <c r="AS34" s="139">
        <v>0</v>
      </c>
      <c r="AT34" s="139">
        <f t="shared" si="14"/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f t="shared" si="15"/>
        <v>8096</v>
      </c>
      <c r="AZ34" s="139">
        <v>8096</v>
      </c>
      <c r="BA34" s="139">
        <v>0</v>
      </c>
      <c r="BB34" s="139">
        <v>0</v>
      </c>
      <c r="BC34" s="139">
        <v>0</v>
      </c>
      <c r="BD34" s="140">
        <v>0</v>
      </c>
      <c r="BE34" s="139">
        <v>0</v>
      </c>
      <c r="BF34" s="139">
        <v>658</v>
      </c>
      <c r="BG34" s="139">
        <f t="shared" si="16"/>
        <v>10854</v>
      </c>
      <c r="BH34" s="139">
        <f t="shared" si="35"/>
        <v>1298</v>
      </c>
      <c r="BI34" s="139">
        <f t="shared" si="35"/>
        <v>1298</v>
      </c>
      <c r="BJ34" s="139">
        <f t="shared" si="35"/>
        <v>0</v>
      </c>
      <c r="BK34" s="139">
        <f t="shared" si="35"/>
        <v>1298</v>
      </c>
      <c r="BL34" s="139">
        <f t="shared" si="35"/>
        <v>0</v>
      </c>
      <c r="BM34" s="139">
        <f t="shared" si="35"/>
        <v>0</v>
      </c>
      <c r="BN34" s="139">
        <f t="shared" si="35"/>
        <v>0</v>
      </c>
      <c r="BO34" s="140">
        <f t="shared" si="35"/>
        <v>33877</v>
      </c>
      <c r="BP34" s="139">
        <f t="shared" si="35"/>
        <v>1490199</v>
      </c>
      <c r="BQ34" s="139">
        <f t="shared" si="35"/>
        <v>168220</v>
      </c>
      <c r="BR34" s="139">
        <f t="shared" si="35"/>
        <v>120440</v>
      </c>
      <c r="BS34" s="139">
        <f t="shared" si="35"/>
        <v>47780</v>
      </c>
      <c r="BT34" s="139">
        <f t="shared" si="35"/>
        <v>0</v>
      </c>
      <c r="BU34" s="139">
        <f t="shared" si="35"/>
        <v>0</v>
      </c>
      <c r="BV34" s="139">
        <f t="shared" si="35"/>
        <v>125277</v>
      </c>
      <c r="BW34" s="139">
        <f t="shared" si="34"/>
        <v>642</v>
      </c>
      <c r="BX34" s="139">
        <f t="shared" si="34"/>
        <v>124635</v>
      </c>
      <c r="BY34" s="139">
        <f t="shared" si="34"/>
        <v>0</v>
      </c>
      <c r="BZ34" s="139">
        <f t="shared" si="34"/>
        <v>0</v>
      </c>
      <c r="CA34" s="139">
        <f t="shared" si="34"/>
        <v>1196702</v>
      </c>
      <c r="CB34" s="139">
        <f t="shared" si="34"/>
        <v>904409</v>
      </c>
      <c r="CC34" s="139">
        <f t="shared" si="34"/>
        <v>292293</v>
      </c>
      <c r="CD34" s="139">
        <f t="shared" si="34"/>
        <v>0</v>
      </c>
      <c r="CE34" s="139">
        <f t="shared" si="34"/>
        <v>0</v>
      </c>
      <c r="CF34" s="140">
        <f t="shared" si="34"/>
        <v>468962</v>
      </c>
      <c r="CG34" s="139">
        <f t="shared" si="34"/>
        <v>0</v>
      </c>
      <c r="CH34" s="139">
        <f t="shared" si="34"/>
        <v>1288689</v>
      </c>
      <c r="CI34" s="139">
        <f t="shared" si="34"/>
        <v>2780186</v>
      </c>
    </row>
    <row r="35" spans="1:87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10941</v>
      </c>
      <c r="L35" s="139">
        <f t="shared" si="5"/>
        <v>1501289</v>
      </c>
      <c r="M35" s="139">
        <f t="shared" si="6"/>
        <v>263612</v>
      </c>
      <c r="N35" s="139">
        <v>114390</v>
      </c>
      <c r="O35" s="139">
        <v>130569</v>
      </c>
      <c r="P35" s="139">
        <v>18653</v>
      </c>
      <c r="Q35" s="139">
        <v>0</v>
      </c>
      <c r="R35" s="139">
        <f t="shared" si="7"/>
        <v>50382</v>
      </c>
      <c r="S35" s="139">
        <v>5572</v>
      </c>
      <c r="T35" s="139">
        <v>44810</v>
      </c>
      <c r="U35" s="139">
        <v>0</v>
      </c>
      <c r="V35" s="139">
        <v>0</v>
      </c>
      <c r="W35" s="139">
        <f t="shared" si="8"/>
        <v>1185241</v>
      </c>
      <c r="X35" s="139">
        <v>924746</v>
      </c>
      <c r="Y35" s="139">
        <v>168279</v>
      </c>
      <c r="Z35" s="139">
        <v>0</v>
      </c>
      <c r="AA35" s="139">
        <v>92216</v>
      </c>
      <c r="AB35" s="140">
        <v>690183</v>
      </c>
      <c r="AC35" s="139">
        <v>2054</v>
      </c>
      <c r="AD35" s="139">
        <v>57129</v>
      </c>
      <c r="AE35" s="139">
        <f t="shared" si="9"/>
        <v>1558418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158788</v>
      </c>
      <c r="AO35" s="139">
        <f t="shared" si="13"/>
        <v>19928</v>
      </c>
      <c r="AP35" s="139">
        <v>19928</v>
      </c>
      <c r="AQ35" s="139">
        <v>0</v>
      </c>
      <c r="AR35" s="139">
        <v>0</v>
      </c>
      <c r="AS35" s="139">
        <v>0</v>
      </c>
      <c r="AT35" s="139">
        <f t="shared" si="14"/>
        <v>0</v>
      </c>
      <c r="AU35" s="139">
        <v>0</v>
      </c>
      <c r="AV35" s="139">
        <v>0</v>
      </c>
      <c r="AW35" s="139">
        <v>0</v>
      </c>
      <c r="AX35" s="139">
        <v>0</v>
      </c>
      <c r="AY35" s="139">
        <f t="shared" si="15"/>
        <v>138860</v>
      </c>
      <c r="AZ35" s="139">
        <v>55098</v>
      </c>
      <c r="BA35" s="139">
        <v>83762</v>
      </c>
      <c r="BB35" s="139">
        <v>0</v>
      </c>
      <c r="BC35" s="139">
        <v>0</v>
      </c>
      <c r="BD35" s="140">
        <v>0</v>
      </c>
      <c r="BE35" s="139">
        <v>0</v>
      </c>
      <c r="BF35" s="139">
        <v>13882</v>
      </c>
      <c r="BG35" s="139">
        <f t="shared" si="16"/>
        <v>172670</v>
      </c>
      <c r="BH35" s="139">
        <f t="shared" si="35"/>
        <v>0</v>
      </c>
      <c r="BI35" s="139">
        <f t="shared" si="35"/>
        <v>0</v>
      </c>
      <c r="BJ35" s="139">
        <f t="shared" si="35"/>
        <v>0</v>
      </c>
      <c r="BK35" s="139">
        <f t="shared" si="35"/>
        <v>0</v>
      </c>
      <c r="BL35" s="139">
        <f t="shared" si="35"/>
        <v>0</v>
      </c>
      <c r="BM35" s="139">
        <f t="shared" si="35"/>
        <v>0</v>
      </c>
      <c r="BN35" s="139">
        <f t="shared" si="35"/>
        <v>0</v>
      </c>
      <c r="BO35" s="140">
        <f t="shared" si="35"/>
        <v>10941</v>
      </c>
      <c r="BP35" s="139">
        <f t="shared" si="35"/>
        <v>1660077</v>
      </c>
      <c r="BQ35" s="139">
        <f t="shared" si="35"/>
        <v>283540</v>
      </c>
      <c r="BR35" s="139">
        <f t="shared" si="35"/>
        <v>134318</v>
      </c>
      <c r="BS35" s="139">
        <f t="shared" si="35"/>
        <v>130569</v>
      </c>
      <c r="BT35" s="139">
        <f t="shared" si="35"/>
        <v>18653</v>
      </c>
      <c r="BU35" s="139">
        <f t="shared" si="35"/>
        <v>0</v>
      </c>
      <c r="BV35" s="139">
        <f t="shared" si="35"/>
        <v>50382</v>
      </c>
      <c r="BW35" s="139">
        <f t="shared" si="34"/>
        <v>5572</v>
      </c>
      <c r="BX35" s="139">
        <f t="shared" si="34"/>
        <v>44810</v>
      </c>
      <c r="BY35" s="139">
        <f t="shared" si="34"/>
        <v>0</v>
      </c>
      <c r="BZ35" s="139">
        <f t="shared" si="34"/>
        <v>0</v>
      </c>
      <c r="CA35" s="139">
        <f t="shared" si="34"/>
        <v>1324101</v>
      </c>
      <c r="CB35" s="139">
        <f t="shared" si="34"/>
        <v>979844</v>
      </c>
      <c r="CC35" s="139">
        <f t="shared" si="34"/>
        <v>252041</v>
      </c>
      <c r="CD35" s="139">
        <f t="shared" si="34"/>
        <v>0</v>
      </c>
      <c r="CE35" s="139">
        <f t="shared" si="34"/>
        <v>92216</v>
      </c>
      <c r="CF35" s="140">
        <f t="shared" si="34"/>
        <v>690183</v>
      </c>
      <c r="CG35" s="139">
        <f t="shared" si="34"/>
        <v>2054</v>
      </c>
      <c r="CH35" s="139">
        <f t="shared" si="34"/>
        <v>71011</v>
      </c>
      <c r="CI35" s="139">
        <f t="shared" si="34"/>
        <v>1731088</v>
      </c>
    </row>
    <row r="36" spans="1:87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158606</v>
      </c>
      <c r="L36" s="139">
        <f t="shared" si="5"/>
        <v>1789438</v>
      </c>
      <c r="M36" s="139">
        <f t="shared" si="6"/>
        <v>301066</v>
      </c>
      <c r="N36" s="139">
        <v>179482</v>
      </c>
      <c r="O36" s="139">
        <v>104215</v>
      </c>
      <c r="P36" s="139">
        <v>17369</v>
      </c>
      <c r="Q36" s="139">
        <v>0</v>
      </c>
      <c r="R36" s="139">
        <f t="shared" si="7"/>
        <v>5415</v>
      </c>
      <c r="S36" s="139">
        <v>5415</v>
      </c>
      <c r="T36" s="139">
        <v>0</v>
      </c>
      <c r="U36" s="139">
        <v>0</v>
      </c>
      <c r="V36" s="139">
        <v>0</v>
      </c>
      <c r="W36" s="139">
        <f t="shared" si="8"/>
        <v>1482957</v>
      </c>
      <c r="X36" s="139">
        <v>1213177</v>
      </c>
      <c r="Y36" s="139">
        <v>269780</v>
      </c>
      <c r="Z36" s="139">
        <v>0</v>
      </c>
      <c r="AA36" s="139">
        <v>0</v>
      </c>
      <c r="AB36" s="140">
        <v>1344619</v>
      </c>
      <c r="AC36" s="139">
        <v>0</v>
      </c>
      <c r="AD36" s="139">
        <v>0</v>
      </c>
      <c r="AE36" s="139">
        <f t="shared" si="9"/>
        <v>1789438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35242</v>
      </c>
      <c r="AO36" s="139">
        <f t="shared" si="13"/>
        <v>23159</v>
      </c>
      <c r="AP36" s="139">
        <v>23159</v>
      </c>
      <c r="AQ36" s="139">
        <v>0</v>
      </c>
      <c r="AR36" s="139">
        <v>0</v>
      </c>
      <c r="AS36" s="139">
        <v>0</v>
      </c>
      <c r="AT36" s="139">
        <f t="shared" si="14"/>
        <v>0</v>
      </c>
      <c r="AU36" s="139">
        <v>0</v>
      </c>
      <c r="AV36" s="139">
        <v>0</v>
      </c>
      <c r="AW36" s="139">
        <v>0</v>
      </c>
      <c r="AX36" s="139">
        <v>0</v>
      </c>
      <c r="AY36" s="139">
        <f t="shared" si="15"/>
        <v>12083</v>
      </c>
      <c r="AZ36" s="139">
        <v>12083</v>
      </c>
      <c r="BA36" s="139">
        <v>0</v>
      </c>
      <c r="BB36" s="139">
        <v>0</v>
      </c>
      <c r="BC36" s="139">
        <v>0</v>
      </c>
      <c r="BD36" s="140">
        <v>0</v>
      </c>
      <c r="BE36" s="139">
        <v>0</v>
      </c>
      <c r="BF36" s="139">
        <v>0</v>
      </c>
      <c r="BG36" s="139">
        <f t="shared" si="16"/>
        <v>35242</v>
      </c>
      <c r="BH36" s="139">
        <f t="shared" si="35"/>
        <v>0</v>
      </c>
      <c r="BI36" s="139">
        <f t="shared" si="35"/>
        <v>0</v>
      </c>
      <c r="BJ36" s="139">
        <f t="shared" si="35"/>
        <v>0</v>
      </c>
      <c r="BK36" s="139">
        <f t="shared" si="35"/>
        <v>0</v>
      </c>
      <c r="BL36" s="139">
        <f t="shared" si="35"/>
        <v>0</v>
      </c>
      <c r="BM36" s="139">
        <f t="shared" si="35"/>
        <v>0</v>
      </c>
      <c r="BN36" s="139">
        <f t="shared" si="35"/>
        <v>0</v>
      </c>
      <c r="BO36" s="140">
        <f t="shared" si="35"/>
        <v>158606</v>
      </c>
      <c r="BP36" s="139">
        <f t="shared" si="35"/>
        <v>1824680</v>
      </c>
      <c r="BQ36" s="139">
        <f t="shared" si="35"/>
        <v>324225</v>
      </c>
      <c r="BR36" s="139">
        <f t="shared" si="35"/>
        <v>202641</v>
      </c>
      <c r="BS36" s="139">
        <f t="shared" si="35"/>
        <v>104215</v>
      </c>
      <c r="BT36" s="139">
        <f t="shared" si="35"/>
        <v>17369</v>
      </c>
      <c r="BU36" s="139">
        <f t="shared" si="35"/>
        <v>0</v>
      </c>
      <c r="BV36" s="139">
        <f t="shared" si="35"/>
        <v>5415</v>
      </c>
      <c r="BW36" s="139">
        <f t="shared" si="34"/>
        <v>5415</v>
      </c>
      <c r="BX36" s="139">
        <f t="shared" si="34"/>
        <v>0</v>
      </c>
      <c r="BY36" s="139">
        <f t="shared" si="34"/>
        <v>0</v>
      </c>
      <c r="BZ36" s="139">
        <f t="shared" si="34"/>
        <v>0</v>
      </c>
      <c r="CA36" s="139">
        <f t="shared" si="34"/>
        <v>1495040</v>
      </c>
      <c r="CB36" s="139">
        <f t="shared" si="34"/>
        <v>1225260</v>
      </c>
      <c r="CC36" s="139">
        <f t="shared" si="34"/>
        <v>269780</v>
      </c>
      <c r="CD36" s="139">
        <f t="shared" si="34"/>
        <v>0</v>
      </c>
      <c r="CE36" s="139">
        <f t="shared" si="34"/>
        <v>0</v>
      </c>
      <c r="CF36" s="140">
        <f t="shared" si="34"/>
        <v>1344619</v>
      </c>
      <c r="CG36" s="139">
        <f t="shared" si="34"/>
        <v>0</v>
      </c>
      <c r="CH36" s="139">
        <f t="shared" si="34"/>
        <v>0</v>
      </c>
      <c r="CI36" s="139">
        <f t="shared" si="34"/>
        <v>1824680</v>
      </c>
    </row>
    <row r="37" spans="1:87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3"/>
        <v>0</v>
      </c>
      <c r="E37" s="139">
        <f t="shared" si="4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8801</v>
      </c>
      <c r="L37" s="139">
        <f t="shared" si="5"/>
        <v>1263649</v>
      </c>
      <c r="M37" s="139">
        <f t="shared" si="6"/>
        <v>277218</v>
      </c>
      <c r="N37" s="139">
        <v>120573</v>
      </c>
      <c r="O37" s="139">
        <v>105322</v>
      </c>
      <c r="P37" s="139">
        <v>51323</v>
      </c>
      <c r="Q37" s="139">
        <v>0</v>
      </c>
      <c r="R37" s="139">
        <f t="shared" si="7"/>
        <v>241584</v>
      </c>
      <c r="S37" s="139">
        <v>4936</v>
      </c>
      <c r="T37" s="139">
        <v>236648</v>
      </c>
      <c r="U37" s="139">
        <v>0</v>
      </c>
      <c r="V37" s="139">
        <v>0</v>
      </c>
      <c r="W37" s="139">
        <f t="shared" si="8"/>
        <v>744847</v>
      </c>
      <c r="X37" s="139">
        <v>557841</v>
      </c>
      <c r="Y37" s="139">
        <v>69641</v>
      </c>
      <c r="Z37" s="139">
        <v>117365</v>
      </c>
      <c r="AA37" s="139">
        <v>0</v>
      </c>
      <c r="AB37" s="140">
        <v>176670</v>
      </c>
      <c r="AC37" s="139">
        <v>0</v>
      </c>
      <c r="AD37" s="139">
        <v>495956</v>
      </c>
      <c r="AE37" s="139">
        <f t="shared" si="9"/>
        <v>1759605</v>
      </c>
      <c r="AF37" s="139">
        <f t="shared" si="10"/>
        <v>12727</v>
      </c>
      <c r="AG37" s="139">
        <f t="shared" si="11"/>
        <v>12727</v>
      </c>
      <c r="AH37" s="139">
        <v>0</v>
      </c>
      <c r="AI37" s="139">
        <v>0</v>
      </c>
      <c r="AJ37" s="139">
        <v>0</v>
      </c>
      <c r="AK37" s="139">
        <v>12727</v>
      </c>
      <c r="AL37" s="139">
        <v>0</v>
      </c>
      <c r="AM37" s="140">
        <v>0</v>
      </c>
      <c r="AN37" s="139">
        <f t="shared" si="12"/>
        <v>64516</v>
      </c>
      <c r="AO37" s="139">
        <f t="shared" si="13"/>
        <v>8917</v>
      </c>
      <c r="AP37" s="139">
        <v>0</v>
      </c>
      <c r="AQ37" s="139">
        <v>8917</v>
      </c>
      <c r="AR37" s="139">
        <v>0</v>
      </c>
      <c r="AS37" s="139">
        <v>0</v>
      </c>
      <c r="AT37" s="139">
        <f t="shared" si="14"/>
        <v>55599</v>
      </c>
      <c r="AU37" s="139">
        <v>34272</v>
      </c>
      <c r="AV37" s="139">
        <v>21327</v>
      </c>
      <c r="AW37" s="139">
        <v>0</v>
      </c>
      <c r="AX37" s="139">
        <v>0</v>
      </c>
      <c r="AY37" s="139">
        <f t="shared" si="15"/>
        <v>0</v>
      </c>
      <c r="AZ37" s="139">
        <v>0</v>
      </c>
      <c r="BA37" s="139">
        <v>0</v>
      </c>
      <c r="BB37" s="139">
        <v>0</v>
      </c>
      <c r="BC37" s="139">
        <v>0</v>
      </c>
      <c r="BD37" s="140">
        <v>0</v>
      </c>
      <c r="BE37" s="139">
        <v>0</v>
      </c>
      <c r="BF37" s="139">
        <v>623</v>
      </c>
      <c r="BG37" s="139">
        <f t="shared" si="16"/>
        <v>77866</v>
      </c>
      <c r="BH37" s="139">
        <f t="shared" si="35"/>
        <v>12727</v>
      </c>
      <c r="BI37" s="139">
        <f t="shared" si="35"/>
        <v>12727</v>
      </c>
      <c r="BJ37" s="139">
        <f t="shared" si="35"/>
        <v>0</v>
      </c>
      <c r="BK37" s="139">
        <f t="shared" si="35"/>
        <v>0</v>
      </c>
      <c r="BL37" s="139">
        <f t="shared" si="35"/>
        <v>0</v>
      </c>
      <c r="BM37" s="139">
        <f t="shared" si="35"/>
        <v>12727</v>
      </c>
      <c r="BN37" s="139">
        <f t="shared" si="35"/>
        <v>0</v>
      </c>
      <c r="BO37" s="140">
        <f t="shared" si="35"/>
        <v>8801</v>
      </c>
      <c r="BP37" s="139">
        <f t="shared" si="35"/>
        <v>1328165</v>
      </c>
      <c r="BQ37" s="139">
        <f t="shared" si="35"/>
        <v>286135</v>
      </c>
      <c r="BR37" s="139">
        <f t="shared" si="35"/>
        <v>120573</v>
      </c>
      <c r="BS37" s="139">
        <f t="shared" si="35"/>
        <v>114239</v>
      </c>
      <c r="BT37" s="139">
        <f t="shared" si="35"/>
        <v>51323</v>
      </c>
      <c r="BU37" s="139">
        <f t="shared" si="35"/>
        <v>0</v>
      </c>
      <c r="BV37" s="139">
        <f t="shared" si="35"/>
        <v>297183</v>
      </c>
      <c r="BW37" s="139">
        <f t="shared" si="34"/>
        <v>39208</v>
      </c>
      <c r="BX37" s="139">
        <f t="shared" si="34"/>
        <v>257975</v>
      </c>
      <c r="BY37" s="139">
        <f t="shared" si="34"/>
        <v>0</v>
      </c>
      <c r="BZ37" s="139">
        <f t="shared" si="34"/>
        <v>0</v>
      </c>
      <c r="CA37" s="139">
        <f t="shared" si="34"/>
        <v>744847</v>
      </c>
      <c r="CB37" s="139">
        <f t="shared" si="34"/>
        <v>557841</v>
      </c>
      <c r="CC37" s="139">
        <f t="shared" si="34"/>
        <v>69641</v>
      </c>
      <c r="CD37" s="139">
        <f t="shared" si="34"/>
        <v>117365</v>
      </c>
      <c r="CE37" s="139">
        <f t="shared" si="34"/>
        <v>0</v>
      </c>
      <c r="CF37" s="140">
        <f t="shared" si="34"/>
        <v>176670</v>
      </c>
      <c r="CG37" s="139">
        <f t="shared" si="34"/>
        <v>0</v>
      </c>
      <c r="CH37" s="139">
        <f t="shared" si="34"/>
        <v>496579</v>
      </c>
      <c r="CI37" s="139">
        <f t="shared" si="34"/>
        <v>1837471</v>
      </c>
    </row>
    <row r="38" spans="1:87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3"/>
        <v>0</v>
      </c>
      <c r="E38" s="139">
        <f t="shared" si="4"/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36239</v>
      </c>
      <c r="L38" s="139">
        <f t="shared" si="5"/>
        <v>2678280</v>
      </c>
      <c r="M38" s="139">
        <f t="shared" si="6"/>
        <v>317849</v>
      </c>
      <c r="N38" s="139">
        <v>165470</v>
      </c>
      <c r="O38" s="139">
        <v>152379</v>
      </c>
      <c r="P38" s="139">
        <v>0</v>
      </c>
      <c r="Q38" s="139">
        <v>0</v>
      </c>
      <c r="R38" s="139">
        <f t="shared" si="7"/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f t="shared" si="8"/>
        <v>2360431</v>
      </c>
      <c r="X38" s="139">
        <v>1418769</v>
      </c>
      <c r="Y38" s="139">
        <v>852002</v>
      </c>
      <c r="Z38" s="139">
        <v>0</v>
      </c>
      <c r="AA38" s="139">
        <v>89660</v>
      </c>
      <c r="AB38" s="140">
        <v>524644</v>
      </c>
      <c r="AC38" s="139">
        <v>0</v>
      </c>
      <c r="AD38" s="139">
        <v>0</v>
      </c>
      <c r="AE38" s="139">
        <f t="shared" si="9"/>
        <v>2678280</v>
      </c>
      <c r="AF38" s="139">
        <f t="shared" si="10"/>
        <v>0</v>
      </c>
      <c r="AG38" s="139">
        <f t="shared" si="11"/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40">
        <v>0</v>
      </c>
      <c r="AN38" s="139">
        <f t="shared" si="12"/>
        <v>23292</v>
      </c>
      <c r="AO38" s="139">
        <f t="shared" si="13"/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f t="shared" si="14"/>
        <v>0</v>
      </c>
      <c r="AU38" s="139">
        <v>0</v>
      </c>
      <c r="AV38" s="139">
        <v>0</v>
      </c>
      <c r="AW38" s="139">
        <v>0</v>
      </c>
      <c r="AX38" s="139">
        <v>0</v>
      </c>
      <c r="AY38" s="139">
        <f t="shared" si="15"/>
        <v>23292</v>
      </c>
      <c r="AZ38" s="139">
        <v>22098</v>
      </c>
      <c r="BA38" s="139">
        <v>0</v>
      </c>
      <c r="BB38" s="139">
        <v>0</v>
      </c>
      <c r="BC38" s="139">
        <v>1194</v>
      </c>
      <c r="BD38" s="140">
        <v>0</v>
      </c>
      <c r="BE38" s="139">
        <v>0</v>
      </c>
      <c r="BF38" s="139">
        <v>0</v>
      </c>
      <c r="BG38" s="139">
        <f t="shared" si="16"/>
        <v>23292</v>
      </c>
      <c r="BH38" s="139">
        <f t="shared" si="35"/>
        <v>0</v>
      </c>
      <c r="BI38" s="139">
        <f t="shared" si="35"/>
        <v>0</v>
      </c>
      <c r="BJ38" s="139">
        <f t="shared" si="35"/>
        <v>0</v>
      </c>
      <c r="BK38" s="139">
        <f t="shared" si="35"/>
        <v>0</v>
      </c>
      <c r="BL38" s="139">
        <f t="shared" si="35"/>
        <v>0</v>
      </c>
      <c r="BM38" s="139">
        <f t="shared" si="35"/>
        <v>0</v>
      </c>
      <c r="BN38" s="139">
        <f t="shared" si="35"/>
        <v>0</v>
      </c>
      <c r="BO38" s="140">
        <f t="shared" si="35"/>
        <v>36239</v>
      </c>
      <c r="BP38" s="139">
        <f t="shared" si="35"/>
        <v>2701572</v>
      </c>
      <c r="BQ38" s="139">
        <f t="shared" si="35"/>
        <v>317849</v>
      </c>
      <c r="BR38" s="139">
        <f t="shared" si="35"/>
        <v>165470</v>
      </c>
      <c r="BS38" s="139">
        <f t="shared" si="35"/>
        <v>152379</v>
      </c>
      <c r="BT38" s="139">
        <f t="shared" si="35"/>
        <v>0</v>
      </c>
      <c r="BU38" s="139">
        <f t="shared" si="35"/>
        <v>0</v>
      </c>
      <c r="BV38" s="139">
        <f t="shared" si="35"/>
        <v>0</v>
      </c>
      <c r="BW38" s="139">
        <f t="shared" si="34"/>
        <v>0</v>
      </c>
      <c r="BX38" s="139">
        <f t="shared" si="34"/>
        <v>0</v>
      </c>
      <c r="BY38" s="139">
        <f t="shared" si="34"/>
        <v>0</v>
      </c>
      <c r="BZ38" s="139">
        <f t="shared" si="34"/>
        <v>0</v>
      </c>
      <c r="CA38" s="139">
        <f t="shared" si="34"/>
        <v>2383723</v>
      </c>
      <c r="CB38" s="139">
        <f t="shared" si="34"/>
        <v>1440867</v>
      </c>
      <c r="CC38" s="139">
        <f t="shared" si="34"/>
        <v>852002</v>
      </c>
      <c r="CD38" s="139">
        <f t="shared" si="34"/>
        <v>0</v>
      </c>
      <c r="CE38" s="139">
        <f t="shared" si="34"/>
        <v>90854</v>
      </c>
      <c r="CF38" s="140">
        <f t="shared" si="34"/>
        <v>524644</v>
      </c>
      <c r="CG38" s="139">
        <f t="shared" si="34"/>
        <v>0</v>
      </c>
      <c r="CH38" s="139">
        <f t="shared" si="34"/>
        <v>0</v>
      </c>
      <c r="CI38" s="139">
        <f t="shared" si="34"/>
        <v>2701572</v>
      </c>
    </row>
    <row r="39" spans="1:87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3"/>
        <v>858759</v>
      </c>
      <c r="E39" s="139">
        <f t="shared" si="4"/>
        <v>858759</v>
      </c>
      <c r="F39" s="139">
        <v>0</v>
      </c>
      <c r="G39" s="139">
        <v>846635</v>
      </c>
      <c r="H39" s="139">
        <v>12124</v>
      </c>
      <c r="I39" s="139">
        <v>0</v>
      </c>
      <c r="J39" s="139">
        <v>0</v>
      </c>
      <c r="K39" s="140">
        <v>27968</v>
      </c>
      <c r="L39" s="139">
        <f t="shared" si="5"/>
        <v>5350075</v>
      </c>
      <c r="M39" s="139">
        <f t="shared" si="6"/>
        <v>1755264</v>
      </c>
      <c r="N39" s="139">
        <v>427216</v>
      </c>
      <c r="O39" s="139">
        <v>774542</v>
      </c>
      <c r="P39" s="139">
        <v>553506</v>
      </c>
      <c r="Q39" s="139">
        <v>0</v>
      </c>
      <c r="R39" s="139">
        <f t="shared" si="7"/>
        <v>1021833</v>
      </c>
      <c r="S39" s="139">
        <v>42578</v>
      </c>
      <c r="T39" s="139">
        <v>978441</v>
      </c>
      <c r="U39" s="139">
        <v>814</v>
      </c>
      <c r="V39" s="139">
        <v>7214</v>
      </c>
      <c r="W39" s="139">
        <f t="shared" si="8"/>
        <v>2565764</v>
      </c>
      <c r="X39" s="139">
        <v>1175732</v>
      </c>
      <c r="Y39" s="139">
        <v>1375669</v>
      </c>
      <c r="Z39" s="139">
        <v>14363</v>
      </c>
      <c r="AA39" s="139">
        <v>0</v>
      </c>
      <c r="AB39" s="140">
        <v>598461</v>
      </c>
      <c r="AC39" s="139">
        <v>0</v>
      </c>
      <c r="AD39" s="139">
        <v>0</v>
      </c>
      <c r="AE39" s="139">
        <f t="shared" si="9"/>
        <v>6208834</v>
      </c>
      <c r="AF39" s="139">
        <f t="shared" si="10"/>
        <v>0</v>
      </c>
      <c r="AG39" s="139">
        <f t="shared" si="11"/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64213</v>
      </c>
      <c r="AO39" s="139">
        <f t="shared" si="13"/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f t="shared" si="14"/>
        <v>0</v>
      </c>
      <c r="AU39" s="139">
        <v>0</v>
      </c>
      <c r="AV39" s="139">
        <v>0</v>
      </c>
      <c r="AW39" s="139">
        <v>0</v>
      </c>
      <c r="AX39" s="139">
        <v>0</v>
      </c>
      <c r="AY39" s="139">
        <f t="shared" si="15"/>
        <v>64213</v>
      </c>
      <c r="AZ39" s="139">
        <v>64213</v>
      </c>
      <c r="BA39" s="139">
        <v>0</v>
      </c>
      <c r="BB39" s="139">
        <v>0</v>
      </c>
      <c r="BC39" s="139">
        <v>0</v>
      </c>
      <c r="BD39" s="140">
        <v>0</v>
      </c>
      <c r="BE39" s="139">
        <v>0</v>
      </c>
      <c r="BF39" s="139">
        <v>49835</v>
      </c>
      <c r="BG39" s="139">
        <f t="shared" si="16"/>
        <v>114048</v>
      </c>
      <c r="BH39" s="139">
        <f t="shared" si="35"/>
        <v>858759</v>
      </c>
      <c r="BI39" s="139">
        <f t="shared" si="35"/>
        <v>858759</v>
      </c>
      <c r="BJ39" s="139">
        <f t="shared" si="35"/>
        <v>0</v>
      </c>
      <c r="BK39" s="139">
        <f t="shared" si="35"/>
        <v>846635</v>
      </c>
      <c r="BL39" s="139">
        <f t="shared" si="35"/>
        <v>12124</v>
      </c>
      <c r="BM39" s="139">
        <f t="shared" si="35"/>
        <v>0</v>
      </c>
      <c r="BN39" s="139">
        <f t="shared" si="35"/>
        <v>0</v>
      </c>
      <c r="BO39" s="140">
        <f t="shared" si="35"/>
        <v>27968</v>
      </c>
      <c r="BP39" s="139">
        <f t="shared" si="35"/>
        <v>5414288</v>
      </c>
      <c r="BQ39" s="139">
        <f t="shared" si="35"/>
        <v>1755264</v>
      </c>
      <c r="BR39" s="139">
        <f t="shared" si="35"/>
        <v>427216</v>
      </c>
      <c r="BS39" s="139">
        <f t="shared" si="35"/>
        <v>774542</v>
      </c>
      <c r="BT39" s="139">
        <f t="shared" si="35"/>
        <v>553506</v>
      </c>
      <c r="BU39" s="139">
        <f t="shared" si="35"/>
        <v>0</v>
      </c>
      <c r="BV39" s="139">
        <f t="shared" si="35"/>
        <v>1021833</v>
      </c>
      <c r="BW39" s="139">
        <f t="shared" si="34"/>
        <v>42578</v>
      </c>
      <c r="BX39" s="139">
        <f t="shared" si="34"/>
        <v>978441</v>
      </c>
      <c r="BY39" s="139">
        <f t="shared" si="34"/>
        <v>814</v>
      </c>
      <c r="BZ39" s="139">
        <f t="shared" si="34"/>
        <v>7214</v>
      </c>
      <c r="CA39" s="139">
        <f t="shared" si="34"/>
        <v>2629977</v>
      </c>
      <c r="CB39" s="139">
        <f t="shared" si="34"/>
        <v>1239945</v>
      </c>
      <c r="CC39" s="139">
        <f t="shared" si="34"/>
        <v>1375669</v>
      </c>
      <c r="CD39" s="139">
        <f t="shared" si="34"/>
        <v>14363</v>
      </c>
      <c r="CE39" s="139">
        <f t="shared" si="34"/>
        <v>0</v>
      </c>
      <c r="CF39" s="140">
        <f t="shared" si="34"/>
        <v>598461</v>
      </c>
      <c r="CG39" s="139">
        <f t="shared" si="34"/>
        <v>0</v>
      </c>
      <c r="CH39" s="139">
        <f t="shared" si="34"/>
        <v>49835</v>
      </c>
      <c r="CI39" s="139">
        <f t="shared" si="34"/>
        <v>6322882</v>
      </c>
    </row>
    <row r="40" spans="1:87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3"/>
        <v>859364</v>
      </c>
      <c r="E40" s="139">
        <f t="shared" si="4"/>
        <v>859364</v>
      </c>
      <c r="F40" s="139">
        <v>0</v>
      </c>
      <c r="G40" s="139">
        <v>859364</v>
      </c>
      <c r="H40" s="139">
        <v>0</v>
      </c>
      <c r="I40" s="139">
        <v>0</v>
      </c>
      <c r="J40" s="139">
        <v>0</v>
      </c>
      <c r="K40" s="140">
        <v>7431</v>
      </c>
      <c r="L40" s="139">
        <f t="shared" si="5"/>
        <v>2228897</v>
      </c>
      <c r="M40" s="139">
        <f t="shared" si="6"/>
        <v>344922</v>
      </c>
      <c r="N40" s="139">
        <v>287774</v>
      </c>
      <c r="O40" s="139">
        <v>57148</v>
      </c>
      <c r="P40" s="139">
        <v>0</v>
      </c>
      <c r="Q40" s="139">
        <v>0</v>
      </c>
      <c r="R40" s="139">
        <f t="shared" si="7"/>
        <v>95051</v>
      </c>
      <c r="S40" s="139">
        <v>29022</v>
      </c>
      <c r="T40" s="139">
        <v>65471</v>
      </c>
      <c r="U40" s="139">
        <v>558</v>
      </c>
      <c r="V40" s="139">
        <v>0</v>
      </c>
      <c r="W40" s="139">
        <f t="shared" si="8"/>
        <v>1788924</v>
      </c>
      <c r="X40" s="139">
        <v>691060</v>
      </c>
      <c r="Y40" s="139">
        <v>985829</v>
      </c>
      <c r="Z40" s="139">
        <v>3313</v>
      </c>
      <c r="AA40" s="139">
        <v>108722</v>
      </c>
      <c r="AB40" s="140">
        <v>151358</v>
      </c>
      <c r="AC40" s="139">
        <v>0</v>
      </c>
      <c r="AD40" s="139">
        <v>343251</v>
      </c>
      <c r="AE40" s="139">
        <f t="shared" si="9"/>
        <v>3431512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9009</v>
      </c>
      <c r="AO40" s="139">
        <f t="shared" si="13"/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f t="shared" si="14"/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f t="shared" si="15"/>
        <v>9009</v>
      </c>
      <c r="AZ40" s="139">
        <v>9009</v>
      </c>
      <c r="BA40" s="139">
        <v>0</v>
      </c>
      <c r="BB40" s="139">
        <v>0</v>
      </c>
      <c r="BC40" s="139">
        <v>0</v>
      </c>
      <c r="BD40" s="140">
        <v>7808</v>
      </c>
      <c r="BE40" s="139">
        <v>0</v>
      </c>
      <c r="BF40" s="139">
        <v>16</v>
      </c>
      <c r="BG40" s="139">
        <f t="shared" si="16"/>
        <v>9025</v>
      </c>
      <c r="BH40" s="139">
        <f t="shared" si="35"/>
        <v>859364</v>
      </c>
      <c r="BI40" s="139">
        <f t="shared" si="35"/>
        <v>859364</v>
      </c>
      <c r="BJ40" s="139">
        <f t="shared" si="35"/>
        <v>0</v>
      </c>
      <c r="BK40" s="139">
        <f t="shared" si="35"/>
        <v>859364</v>
      </c>
      <c r="BL40" s="139">
        <f t="shared" si="35"/>
        <v>0</v>
      </c>
      <c r="BM40" s="139">
        <f t="shared" si="35"/>
        <v>0</v>
      </c>
      <c r="BN40" s="139">
        <f t="shared" si="35"/>
        <v>0</v>
      </c>
      <c r="BO40" s="140">
        <f t="shared" si="35"/>
        <v>7431</v>
      </c>
      <c r="BP40" s="139">
        <f t="shared" si="35"/>
        <v>2237906</v>
      </c>
      <c r="BQ40" s="139">
        <f t="shared" si="35"/>
        <v>344922</v>
      </c>
      <c r="BR40" s="139">
        <f t="shared" si="35"/>
        <v>287774</v>
      </c>
      <c r="BS40" s="139">
        <f t="shared" si="35"/>
        <v>57148</v>
      </c>
      <c r="BT40" s="139">
        <f t="shared" si="35"/>
        <v>0</v>
      </c>
      <c r="BU40" s="139">
        <f t="shared" si="35"/>
        <v>0</v>
      </c>
      <c r="BV40" s="139">
        <f t="shared" si="35"/>
        <v>95051</v>
      </c>
      <c r="BW40" s="139">
        <f t="shared" si="34"/>
        <v>29022</v>
      </c>
      <c r="BX40" s="139">
        <f t="shared" si="34"/>
        <v>65471</v>
      </c>
      <c r="BY40" s="139">
        <f t="shared" si="34"/>
        <v>558</v>
      </c>
      <c r="BZ40" s="139">
        <f t="shared" si="34"/>
        <v>0</v>
      </c>
      <c r="CA40" s="139">
        <f t="shared" si="34"/>
        <v>1797933</v>
      </c>
      <c r="CB40" s="139">
        <f t="shared" si="34"/>
        <v>700069</v>
      </c>
      <c r="CC40" s="139">
        <f t="shared" si="34"/>
        <v>985829</v>
      </c>
      <c r="CD40" s="139">
        <f t="shared" si="34"/>
        <v>3313</v>
      </c>
      <c r="CE40" s="139">
        <f t="shared" si="34"/>
        <v>108722</v>
      </c>
      <c r="CF40" s="140">
        <f t="shared" si="34"/>
        <v>159166</v>
      </c>
      <c r="CG40" s="139">
        <f t="shared" si="34"/>
        <v>0</v>
      </c>
      <c r="CH40" s="139">
        <f t="shared" si="34"/>
        <v>343267</v>
      </c>
      <c r="CI40" s="139">
        <f t="shared" si="34"/>
        <v>3440537</v>
      </c>
    </row>
    <row r="41" spans="1:87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3"/>
        <v>0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40">
        <v>14961</v>
      </c>
      <c r="L41" s="139">
        <f t="shared" si="5"/>
        <v>1279767</v>
      </c>
      <c r="M41" s="139">
        <f t="shared" si="6"/>
        <v>122250</v>
      </c>
      <c r="N41" s="139">
        <v>106300</v>
      </c>
      <c r="O41" s="139">
        <v>15950</v>
      </c>
      <c r="P41" s="139">
        <v>0</v>
      </c>
      <c r="Q41" s="139">
        <v>0</v>
      </c>
      <c r="R41" s="139">
        <f t="shared" si="7"/>
        <v>20581</v>
      </c>
      <c r="S41" s="139">
        <v>11190</v>
      </c>
      <c r="T41" s="139">
        <v>9391</v>
      </c>
      <c r="U41" s="139">
        <v>0</v>
      </c>
      <c r="V41" s="139">
        <v>0</v>
      </c>
      <c r="W41" s="139">
        <f t="shared" si="8"/>
        <v>1136936</v>
      </c>
      <c r="X41" s="139">
        <v>970026</v>
      </c>
      <c r="Y41" s="139">
        <v>132294</v>
      </c>
      <c r="Z41" s="139">
        <v>0</v>
      </c>
      <c r="AA41" s="139">
        <v>34616</v>
      </c>
      <c r="AB41" s="140">
        <v>987531</v>
      </c>
      <c r="AC41" s="139">
        <v>0</v>
      </c>
      <c r="AD41" s="139">
        <v>21934</v>
      </c>
      <c r="AE41" s="139">
        <f t="shared" si="9"/>
        <v>1301701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38431</v>
      </c>
      <c r="AO41" s="139">
        <f t="shared" si="13"/>
        <v>8177</v>
      </c>
      <c r="AP41" s="139">
        <v>8177</v>
      </c>
      <c r="AQ41" s="139">
        <v>0</v>
      </c>
      <c r="AR41" s="139">
        <v>0</v>
      </c>
      <c r="AS41" s="139">
        <v>0</v>
      </c>
      <c r="AT41" s="139">
        <f t="shared" si="14"/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f t="shared" si="15"/>
        <v>30254</v>
      </c>
      <c r="AZ41" s="139">
        <v>30254</v>
      </c>
      <c r="BA41" s="139">
        <v>0</v>
      </c>
      <c r="BB41" s="139">
        <v>0</v>
      </c>
      <c r="BC41" s="139">
        <v>0</v>
      </c>
      <c r="BD41" s="140">
        <v>36393</v>
      </c>
      <c r="BE41" s="139">
        <v>0</v>
      </c>
      <c r="BF41" s="139">
        <v>0</v>
      </c>
      <c r="BG41" s="139">
        <f t="shared" si="16"/>
        <v>38431</v>
      </c>
      <c r="BH41" s="139">
        <f t="shared" si="35"/>
        <v>0</v>
      </c>
      <c r="BI41" s="139">
        <f t="shared" si="35"/>
        <v>0</v>
      </c>
      <c r="BJ41" s="139">
        <f t="shared" si="35"/>
        <v>0</v>
      </c>
      <c r="BK41" s="139">
        <f t="shared" si="35"/>
        <v>0</v>
      </c>
      <c r="BL41" s="139">
        <f t="shared" si="35"/>
        <v>0</v>
      </c>
      <c r="BM41" s="139">
        <f t="shared" si="35"/>
        <v>0</v>
      </c>
      <c r="BN41" s="139">
        <f t="shared" si="35"/>
        <v>0</v>
      </c>
      <c r="BO41" s="140">
        <f t="shared" si="35"/>
        <v>14961</v>
      </c>
      <c r="BP41" s="139">
        <f t="shared" si="35"/>
        <v>1318198</v>
      </c>
      <c r="BQ41" s="139">
        <f t="shared" si="35"/>
        <v>130427</v>
      </c>
      <c r="BR41" s="139">
        <f t="shared" si="35"/>
        <v>114477</v>
      </c>
      <c r="BS41" s="139">
        <f t="shared" si="35"/>
        <v>15950</v>
      </c>
      <c r="BT41" s="139">
        <f t="shared" si="35"/>
        <v>0</v>
      </c>
      <c r="BU41" s="139">
        <f t="shared" si="35"/>
        <v>0</v>
      </c>
      <c r="BV41" s="139">
        <f t="shared" si="35"/>
        <v>20581</v>
      </c>
      <c r="BW41" s="139">
        <f t="shared" si="34"/>
        <v>11190</v>
      </c>
      <c r="BX41" s="139">
        <f t="shared" si="34"/>
        <v>9391</v>
      </c>
      <c r="BY41" s="139">
        <f t="shared" si="34"/>
        <v>0</v>
      </c>
      <c r="BZ41" s="139">
        <f t="shared" si="34"/>
        <v>0</v>
      </c>
      <c r="CA41" s="139">
        <f t="shared" si="34"/>
        <v>1167190</v>
      </c>
      <c r="CB41" s="139">
        <f t="shared" si="34"/>
        <v>1000280</v>
      </c>
      <c r="CC41" s="139">
        <f t="shared" si="34"/>
        <v>132294</v>
      </c>
      <c r="CD41" s="139">
        <f t="shared" si="34"/>
        <v>0</v>
      </c>
      <c r="CE41" s="139">
        <f t="shared" si="34"/>
        <v>34616</v>
      </c>
      <c r="CF41" s="140">
        <f t="shared" si="34"/>
        <v>1023924</v>
      </c>
      <c r="CG41" s="139">
        <f t="shared" si="34"/>
        <v>0</v>
      </c>
      <c r="CH41" s="139">
        <f t="shared" si="34"/>
        <v>21934</v>
      </c>
      <c r="CI41" s="139">
        <f t="shared" si="34"/>
        <v>1340132</v>
      </c>
    </row>
    <row r="42" spans="1:87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3"/>
        <v>0</v>
      </c>
      <c r="E42" s="139">
        <f t="shared" si="4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40">
        <v>13855</v>
      </c>
      <c r="L42" s="139">
        <f t="shared" si="5"/>
        <v>2138508</v>
      </c>
      <c r="M42" s="139">
        <f t="shared" si="6"/>
        <v>242494</v>
      </c>
      <c r="N42" s="139">
        <v>158875</v>
      </c>
      <c r="O42" s="139">
        <v>0</v>
      </c>
      <c r="P42" s="139">
        <v>83619</v>
      </c>
      <c r="Q42" s="139">
        <v>0</v>
      </c>
      <c r="R42" s="139">
        <f t="shared" si="7"/>
        <v>479971</v>
      </c>
      <c r="S42" s="139">
        <v>0</v>
      </c>
      <c r="T42" s="139">
        <v>479971</v>
      </c>
      <c r="U42" s="139">
        <v>0</v>
      </c>
      <c r="V42" s="139">
        <v>0</v>
      </c>
      <c r="W42" s="139">
        <f t="shared" si="8"/>
        <v>1416043</v>
      </c>
      <c r="X42" s="139">
        <v>1259109</v>
      </c>
      <c r="Y42" s="139">
        <v>0</v>
      </c>
      <c r="Z42" s="139">
        <v>0</v>
      </c>
      <c r="AA42" s="139">
        <v>156934</v>
      </c>
      <c r="AB42" s="140">
        <v>275769</v>
      </c>
      <c r="AC42" s="139">
        <v>0</v>
      </c>
      <c r="AD42" s="139">
        <v>0</v>
      </c>
      <c r="AE42" s="139">
        <f t="shared" si="9"/>
        <v>2138508</v>
      </c>
      <c r="AF42" s="139">
        <f t="shared" si="10"/>
        <v>0</v>
      </c>
      <c r="AG42" s="139">
        <f t="shared" si="11"/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106591</v>
      </c>
      <c r="AO42" s="139">
        <f t="shared" si="13"/>
        <v>50171</v>
      </c>
      <c r="AP42" s="139">
        <v>16724</v>
      </c>
      <c r="AQ42" s="139">
        <v>0</v>
      </c>
      <c r="AR42" s="139">
        <v>33447</v>
      </c>
      <c r="AS42" s="139">
        <v>0</v>
      </c>
      <c r="AT42" s="139">
        <f t="shared" si="14"/>
        <v>21060</v>
      </c>
      <c r="AU42" s="139">
        <v>0</v>
      </c>
      <c r="AV42" s="139">
        <v>21060</v>
      </c>
      <c r="AW42" s="139">
        <v>0</v>
      </c>
      <c r="AX42" s="139">
        <v>0</v>
      </c>
      <c r="AY42" s="139">
        <f t="shared" si="15"/>
        <v>35360</v>
      </c>
      <c r="AZ42" s="139">
        <v>22125</v>
      </c>
      <c r="BA42" s="139">
        <v>0</v>
      </c>
      <c r="BB42" s="139">
        <v>0</v>
      </c>
      <c r="BC42" s="139">
        <v>13235</v>
      </c>
      <c r="BD42" s="140">
        <v>0</v>
      </c>
      <c r="BE42" s="139">
        <v>0</v>
      </c>
      <c r="BF42" s="139">
        <v>0</v>
      </c>
      <c r="BG42" s="139">
        <f t="shared" si="16"/>
        <v>106591</v>
      </c>
      <c r="BH42" s="139">
        <f aca="true" t="shared" si="36" ref="BH42:BW58">SUM(D42,AF42)</f>
        <v>0</v>
      </c>
      <c r="BI42" s="139">
        <f t="shared" si="36"/>
        <v>0</v>
      </c>
      <c r="BJ42" s="139">
        <f t="shared" si="36"/>
        <v>0</v>
      </c>
      <c r="BK42" s="139">
        <f t="shared" si="36"/>
        <v>0</v>
      </c>
      <c r="BL42" s="139">
        <f t="shared" si="36"/>
        <v>0</v>
      </c>
      <c r="BM42" s="139">
        <f t="shared" si="36"/>
        <v>0</v>
      </c>
      <c r="BN42" s="139">
        <f t="shared" si="36"/>
        <v>0</v>
      </c>
      <c r="BO42" s="140">
        <f t="shared" si="36"/>
        <v>13855</v>
      </c>
      <c r="BP42" s="139">
        <f t="shared" si="36"/>
        <v>2245099</v>
      </c>
      <c r="BQ42" s="139">
        <f t="shared" si="36"/>
        <v>292665</v>
      </c>
      <c r="BR42" s="139">
        <f t="shared" si="36"/>
        <v>175599</v>
      </c>
      <c r="BS42" s="139">
        <f t="shared" si="36"/>
        <v>0</v>
      </c>
      <c r="BT42" s="139">
        <f t="shared" si="36"/>
        <v>117066</v>
      </c>
      <c r="BU42" s="139">
        <f t="shared" si="36"/>
        <v>0</v>
      </c>
      <c r="BV42" s="139">
        <f t="shared" si="36"/>
        <v>501031</v>
      </c>
      <c r="BW42" s="139">
        <f t="shared" si="34"/>
        <v>0</v>
      </c>
      <c r="BX42" s="139">
        <f t="shared" si="34"/>
        <v>501031</v>
      </c>
      <c r="BY42" s="139">
        <f t="shared" si="34"/>
        <v>0</v>
      </c>
      <c r="BZ42" s="139">
        <f t="shared" si="34"/>
        <v>0</v>
      </c>
      <c r="CA42" s="139">
        <f t="shared" si="34"/>
        <v>1451403</v>
      </c>
      <c r="CB42" s="139">
        <f t="shared" si="34"/>
        <v>1281234</v>
      </c>
      <c r="CC42" s="139">
        <f t="shared" si="34"/>
        <v>0</v>
      </c>
      <c r="CD42" s="139">
        <f t="shared" si="34"/>
        <v>0</v>
      </c>
      <c r="CE42" s="139">
        <f t="shared" si="34"/>
        <v>170169</v>
      </c>
      <c r="CF42" s="140">
        <f t="shared" si="34"/>
        <v>275769</v>
      </c>
      <c r="CG42" s="139">
        <f t="shared" si="34"/>
        <v>0</v>
      </c>
      <c r="CH42" s="139">
        <f t="shared" si="34"/>
        <v>0</v>
      </c>
      <c r="CI42" s="139">
        <f t="shared" si="34"/>
        <v>2245099</v>
      </c>
    </row>
    <row r="43" spans="1:87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3"/>
        <v>42903</v>
      </c>
      <c r="E43" s="139">
        <f t="shared" si="4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42903</v>
      </c>
      <c r="K43" s="140">
        <v>12601</v>
      </c>
      <c r="L43" s="139">
        <f t="shared" si="5"/>
        <v>1730095</v>
      </c>
      <c r="M43" s="139">
        <f t="shared" si="6"/>
        <v>239186</v>
      </c>
      <c r="N43" s="139">
        <v>153528</v>
      </c>
      <c r="O43" s="139">
        <v>80419</v>
      </c>
      <c r="P43" s="139">
        <v>5239</v>
      </c>
      <c r="Q43" s="139">
        <v>0</v>
      </c>
      <c r="R43" s="139">
        <f t="shared" si="7"/>
        <v>330459</v>
      </c>
      <c r="S43" s="139">
        <v>18113</v>
      </c>
      <c r="T43" s="139">
        <v>312346</v>
      </c>
      <c r="U43" s="139">
        <v>0</v>
      </c>
      <c r="V43" s="139">
        <v>0</v>
      </c>
      <c r="W43" s="139">
        <f t="shared" si="8"/>
        <v>1158969</v>
      </c>
      <c r="X43" s="139">
        <v>782700</v>
      </c>
      <c r="Y43" s="139">
        <v>376269</v>
      </c>
      <c r="Z43" s="139">
        <v>0</v>
      </c>
      <c r="AA43" s="139">
        <v>0</v>
      </c>
      <c r="AB43" s="140">
        <v>250491</v>
      </c>
      <c r="AC43" s="139">
        <v>1481</v>
      </c>
      <c r="AD43" s="139">
        <v>0</v>
      </c>
      <c r="AE43" s="139">
        <f t="shared" si="9"/>
        <v>1772998</v>
      </c>
      <c r="AF43" s="139">
        <f t="shared" si="10"/>
        <v>0</v>
      </c>
      <c r="AG43" s="139">
        <f t="shared" si="11"/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29646</v>
      </c>
      <c r="AO43" s="139">
        <f t="shared" si="13"/>
        <v>7682</v>
      </c>
      <c r="AP43" s="139">
        <v>7682</v>
      </c>
      <c r="AQ43" s="139">
        <v>0</v>
      </c>
      <c r="AR43" s="139">
        <v>0</v>
      </c>
      <c r="AS43" s="139">
        <v>0</v>
      </c>
      <c r="AT43" s="139">
        <f t="shared" si="14"/>
        <v>4884</v>
      </c>
      <c r="AU43" s="139">
        <v>0</v>
      </c>
      <c r="AV43" s="139">
        <v>4884</v>
      </c>
      <c r="AW43" s="139">
        <v>0</v>
      </c>
      <c r="AX43" s="139">
        <v>0</v>
      </c>
      <c r="AY43" s="139">
        <f t="shared" si="15"/>
        <v>17080</v>
      </c>
      <c r="AZ43" s="139">
        <v>2722</v>
      </c>
      <c r="BA43" s="139">
        <v>14358</v>
      </c>
      <c r="BB43" s="139">
        <v>0</v>
      </c>
      <c r="BC43" s="139">
        <v>0</v>
      </c>
      <c r="BD43" s="140">
        <v>0</v>
      </c>
      <c r="BE43" s="139">
        <v>0</v>
      </c>
      <c r="BF43" s="139">
        <v>0</v>
      </c>
      <c r="BG43" s="139">
        <f t="shared" si="16"/>
        <v>29646</v>
      </c>
      <c r="BH43" s="139">
        <f t="shared" si="36"/>
        <v>42903</v>
      </c>
      <c r="BI43" s="139">
        <f t="shared" si="36"/>
        <v>0</v>
      </c>
      <c r="BJ43" s="139">
        <f t="shared" si="36"/>
        <v>0</v>
      </c>
      <c r="BK43" s="139">
        <f t="shared" si="36"/>
        <v>0</v>
      </c>
      <c r="BL43" s="139">
        <f t="shared" si="36"/>
        <v>0</v>
      </c>
      <c r="BM43" s="139">
        <f t="shared" si="36"/>
        <v>0</v>
      </c>
      <c r="BN43" s="139">
        <f t="shared" si="36"/>
        <v>42903</v>
      </c>
      <c r="BO43" s="140">
        <f t="shared" si="36"/>
        <v>12601</v>
      </c>
      <c r="BP43" s="139">
        <f t="shared" si="36"/>
        <v>1759741</v>
      </c>
      <c r="BQ43" s="139">
        <f t="shared" si="36"/>
        <v>246868</v>
      </c>
      <c r="BR43" s="139">
        <f t="shared" si="36"/>
        <v>161210</v>
      </c>
      <c r="BS43" s="139">
        <f t="shared" si="36"/>
        <v>80419</v>
      </c>
      <c r="BT43" s="139">
        <f t="shared" si="36"/>
        <v>5239</v>
      </c>
      <c r="BU43" s="139">
        <f t="shared" si="36"/>
        <v>0</v>
      </c>
      <c r="BV43" s="139">
        <f t="shared" si="36"/>
        <v>335343</v>
      </c>
      <c r="BW43" s="139">
        <f t="shared" si="34"/>
        <v>18113</v>
      </c>
      <c r="BX43" s="139">
        <f t="shared" si="34"/>
        <v>317230</v>
      </c>
      <c r="BY43" s="139">
        <f t="shared" si="34"/>
        <v>0</v>
      </c>
      <c r="BZ43" s="139">
        <f t="shared" si="34"/>
        <v>0</v>
      </c>
      <c r="CA43" s="139">
        <f t="shared" si="34"/>
        <v>1176049</v>
      </c>
      <c r="CB43" s="139">
        <f t="shared" si="34"/>
        <v>785422</v>
      </c>
      <c r="CC43" s="139">
        <f t="shared" si="34"/>
        <v>390627</v>
      </c>
      <c r="CD43" s="139">
        <f t="shared" si="34"/>
        <v>0</v>
      </c>
      <c r="CE43" s="139">
        <f aca="true" t="shared" si="37" ref="CA43:CI71">SUM(AA43,BC43)</f>
        <v>0</v>
      </c>
      <c r="CF43" s="140">
        <f t="shared" si="37"/>
        <v>250491</v>
      </c>
      <c r="CG43" s="139">
        <f t="shared" si="37"/>
        <v>1481</v>
      </c>
      <c r="CH43" s="139">
        <f t="shared" si="37"/>
        <v>0</v>
      </c>
      <c r="CI43" s="139">
        <f t="shared" si="37"/>
        <v>1802644</v>
      </c>
    </row>
    <row r="44" spans="1:87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3"/>
        <v>0</v>
      </c>
      <c r="E44" s="139">
        <f t="shared" si="4"/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40">
        <v>9026</v>
      </c>
      <c r="L44" s="139">
        <f t="shared" si="5"/>
        <v>1970227</v>
      </c>
      <c r="M44" s="139">
        <f t="shared" si="6"/>
        <v>421715</v>
      </c>
      <c r="N44" s="139">
        <v>219292</v>
      </c>
      <c r="O44" s="139">
        <v>101211</v>
      </c>
      <c r="P44" s="139">
        <v>101212</v>
      </c>
      <c r="Q44" s="139"/>
      <c r="R44" s="139">
        <f t="shared" si="7"/>
        <v>378142</v>
      </c>
      <c r="S44" s="139">
        <v>6901</v>
      </c>
      <c r="T44" s="139">
        <v>371241</v>
      </c>
      <c r="U44" s="139">
        <v>0</v>
      </c>
      <c r="V44" s="139">
        <v>6195</v>
      </c>
      <c r="W44" s="139">
        <f t="shared" si="8"/>
        <v>1164175</v>
      </c>
      <c r="X44" s="139">
        <v>661273</v>
      </c>
      <c r="Y44" s="139">
        <v>363645</v>
      </c>
      <c r="Z44" s="139">
        <v>84044</v>
      </c>
      <c r="AA44" s="139">
        <v>55213</v>
      </c>
      <c r="AB44" s="140">
        <v>181125</v>
      </c>
      <c r="AC44" s="139">
        <v>0</v>
      </c>
      <c r="AD44" s="139">
        <v>201293</v>
      </c>
      <c r="AE44" s="139">
        <f t="shared" si="9"/>
        <v>2171520</v>
      </c>
      <c r="AF44" s="139">
        <f t="shared" si="10"/>
        <v>0</v>
      </c>
      <c r="AG44" s="139">
        <f t="shared" si="11"/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40">
        <v>0</v>
      </c>
      <c r="AN44" s="139">
        <f t="shared" si="12"/>
        <v>51557</v>
      </c>
      <c r="AO44" s="139">
        <f t="shared" si="13"/>
        <v>33737</v>
      </c>
      <c r="AP44" s="139">
        <v>8434</v>
      </c>
      <c r="AQ44" s="139">
        <v>25303</v>
      </c>
      <c r="AR44" s="139">
        <v>0</v>
      </c>
      <c r="AS44" s="139">
        <v>0</v>
      </c>
      <c r="AT44" s="139">
        <f t="shared" si="14"/>
        <v>12765</v>
      </c>
      <c r="AU44" s="139">
        <v>787</v>
      </c>
      <c r="AV44" s="139">
        <v>11978</v>
      </c>
      <c r="AW44" s="139">
        <v>0</v>
      </c>
      <c r="AX44" s="139">
        <v>0</v>
      </c>
      <c r="AY44" s="139">
        <f t="shared" si="15"/>
        <v>5055</v>
      </c>
      <c r="AZ44" s="139">
        <v>0</v>
      </c>
      <c r="BA44" s="139">
        <v>5055</v>
      </c>
      <c r="BB44" s="139">
        <v>0</v>
      </c>
      <c r="BC44" s="139">
        <v>0</v>
      </c>
      <c r="BD44" s="140">
        <v>0</v>
      </c>
      <c r="BE44" s="139">
        <v>0</v>
      </c>
      <c r="BF44" s="139">
        <v>198</v>
      </c>
      <c r="BG44" s="139">
        <f t="shared" si="16"/>
        <v>51755</v>
      </c>
      <c r="BH44" s="139">
        <f t="shared" si="36"/>
        <v>0</v>
      </c>
      <c r="BI44" s="139">
        <f t="shared" si="36"/>
        <v>0</v>
      </c>
      <c r="BJ44" s="139">
        <f t="shared" si="36"/>
        <v>0</v>
      </c>
      <c r="BK44" s="139">
        <f t="shared" si="36"/>
        <v>0</v>
      </c>
      <c r="BL44" s="139">
        <f t="shared" si="36"/>
        <v>0</v>
      </c>
      <c r="BM44" s="139">
        <f t="shared" si="36"/>
        <v>0</v>
      </c>
      <c r="BN44" s="139">
        <f t="shared" si="36"/>
        <v>0</v>
      </c>
      <c r="BO44" s="140">
        <f t="shared" si="36"/>
        <v>9026</v>
      </c>
      <c r="BP44" s="139">
        <f t="shared" si="36"/>
        <v>2021784</v>
      </c>
      <c r="BQ44" s="139">
        <f t="shared" si="36"/>
        <v>455452</v>
      </c>
      <c r="BR44" s="139">
        <f t="shared" si="36"/>
        <v>227726</v>
      </c>
      <c r="BS44" s="139">
        <f t="shared" si="36"/>
        <v>126514</v>
      </c>
      <c r="BT44" s="139">
        <f t="shared" si="36"/>
        <v>101212</v>
      </c>
      <c r="BU44" s="139">
        <f t="shared" si="36"/>
        <v>0</v>
      </c>
      <c r="BV44" s="139">
        <f t="shared" si="36"/>
        <v>390907</v>
      </c>
      <c r="BW44" s="139">
        <f aca="true" t="shared" si="38" ref="BW44:BW54">SUM(S44,AU44)</f>
        <v>7688</v>
      </c>
      <c r="BX44" s="139">
        <f aca="true" t="shared" si="39" ref="BX44:BX81">SUM(T44,AV44)</f>
        <v>383219</v>
      </c>
      <c r="BY44" s="139">
        <f aca="true" t="shared" si="40" ref="BY44:BY81">SUM(U44,AW44)</f>
        <v>0</v>
      </c>
      <c r="BZ44" s="139">
        <f aca="true" t="shared" si="41" ref="BZ44:BZ81">SUM(V44,AX44)</f>
        <v>6195</v>
      </c>
      <c r="CA44" s="139">
        <f t="shared" si="37"/>
        <v>1169230</v>
      </c>
      <c r="CB44" s="139">
        <f t="shared" si="37"/>
        <v>661273</v>
      </c>
      <c r="CC44" s="139">
        <f t="shared" si="37"/>
        <v>368700</v>
      </c>
      <c r="CD44" s="139">
        <f t="shared" si="37"/>
        <v>84044</v>
      </c>
      <c r="CE44" s="139">
        <f t="shared" si="37"/>
        <v>55213</v>
      </c>
      <c r="CF44" s="140">
        <f t="shared" si="37"/>
        <v>181125</v>
      </c>
      <c r="CG44" s="139">
        <f t="shared" si="37"/>
        <v>0</v>
      </c>
      <c r="CH44" s="139">
        <f t="shared" si="37"/>
        <v>201491</v>
      </c>
      <c r="CI44" s="139">
        <f t="shared" si="37"/>
        <v>2223275</v>
      </c>
    </row>
    <row r="45" spans="1:87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3"/>
        <v>619</v>
      </c>
      <c r="E45" s="139">
        <f t="shared" si="4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619</v>
      </c>
      <c r="K45" s="140">
        <v>4230</v>
      </c>
      <c r="L45" s="139">
        <f t="shared" si="5"/>
        <v>571348</v>
      </c>
      <c r="M45" s="139">
        <f t="shared" si="6"/>
        <v>106157</v>
      </c>
      <c r="N45" s="139">
        <v>69727</v>
      </c>
      <c r="O45" s="139">
        <v>8440</v>
      </c>
      <c r="P45" s="139">
        <v>27990</v>
      </c>
      <c r="Q45" s="139">
        <v>0</v>
      </c>
      <c r="R45" s="139">
        <f t="shared" si="7"/>
        <v>26339</v>
      </c>
      <c r="S45" s="139">
        <v>6395</v>
      </c>
      <c r="T45" s="139">
        <v>19944</v>
      </c>
      <c r="U45" s="139">
        <v>0</v>
      </c>
      <c r="V45" s="139">
        <v>0</v>
      </c>
      <c r="W45" s="139">
        <f t="shared" si="8"/>
        <v>437214</v>
      </c>
      <c r="X45" s="139">
        <v>319340</v>
      </c>
      <c r="Y45" s="139">
        <v>107190</v>
      </c>
      <c r="Z45" s="139">
        <v>2940</v>
      </c>
      <c r="AA45" s="139">
        <v>7744</v>
      </c>
      <c r="AB45" s="140">
        <v>479360</v>
      </c>
      <c r="AC45" s="139">
        <v>1638</v>
      </c>
      <c r="AD45" s="139">
        <v>23109</v>
      </c>
      <c r="AE45" s="139">
        <f t="shared" si="9"/>
        <v>595076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0</v>
      </c>
      <c r="AN45" s="139">
        <f t="shared" si="12"/>
        <v>15808</v>
      </c>
      <c r="AO45" s="139">
        <f t="shared" si="13"/>
        <v>4220</v>
      </c>
      <c r="AP45" s="139">
        <v>4220</v>
      </c>
      <c r="AQ45" s="139">
        <v>0</v>
      </c>
      <c r="AR45" s="139">
        <v>0</v>
      </c>
      <c r="AS45" s="139">
        <v>0</v>
      </c>
      <c r="AT45" s="139">
        <f t="shared" si="14"/>
        <v>2168</v>
      </c>
      <c r="AU45" s="139">
        <v>0</v>
      </c>
      <c r="AV45" s="139">
        <v>2168</v>
      </c>
      <c r="AW45" s="139">
        <v>0</v>
      </c>
      <c r="AX45" s="139">
        <v>0</v>
      </c>
      <c r="AY45" s="139">
        <f t="shared" si="15"/>
        <v>9420</v>
      </c>
      <c r="AZ45" s="139">
        <v>7812</v>
      </c>
      <c r="BA45" s="139">
        <v>0</v>
      </c>
      <c r="BB45" s="139">
        <v>0</v>
      </c>
      <c r="BC45" s="139">
        <v>1608</v>
      </c>
      <c r="BD45" s="140">
        <v>0</v>
      </c>
      <c r="BE45" s="139">
        <v>0</v>
      </c>
      <c r="BF45" s="139">
        <v>933</v>
      </c>
      <c r="BG45" s="139">
        <f t="shared" si="16"/>
        <v>16741</v>
      </c>
      <c r="BH45" s="139">
        <f t="shared" si="36"/>
        <v>619</v>
      </c>
      <c r="BI45" s="139">
        <f t="shared" si="36"/>
        <v>0</v>
      </c>
      <c r="BJ45" s="139">
        <f t="shared" si="36"/>
        <v>0</v>
      </c>
      <c r="BK45" s="139">
        <f t="shared" si="36"/>
        <v>0</v>
      </c>
      <c r="BL45" s="139">
        <f t="shared" si="36"/>
        <v>0</v>
      </c>
      <c r="BM45" s="139">
        <f t="shared" si="36"/>
        <v>0</v>
      </c>
      <c r="BN45" s="139">
        <f t="shared" si="36"/>
        <v>619</v>
      </c>
      <c r="BO45" s="140">
        <f t="shared" si="36"/>
        <v>4230</v>
      </c>
      <c r="BP45" s="139">
        <f t="shared" si="36"/>
        <v>587156</v>
      </c>
      <c r="BQ45" s="139">
        <f t="shared" si="36"/>
        <v>110377</v>
      </c>
      <c r="BR45" s="139">
        <f t="shared" si="36"/>
        <v>73947</v>
      </c>
      <c r="BS45" s="139">
        <f t="shared" si="36"/>
        <v>8440</v>
      </c>
      <c r="BT45" s="139">
        <f t="shared" si="36"/>
        <v>27990</v>
      </c>
      <c r="BU45" s="139">
        <f t="shared" si="36"/>
        <v>0</v>
      </c>
      <c r="BV45" s="139">
        <f t="shared" si="36"/>
        <v>28507</v>
      </c>
      <c r="BW45" s="139">
        <f t="shared" si="38"/>
        <v>6395</v>
      </c>
      <c r="BX45" s="139">
        <f t="shared" si="39"/>
        <v>22112</v>
      </c>
      <c r="BY45" s="139">
        <f t="shared" si="40"/>
        <v>0</v>
      </c>
      <c r="BZ45" s="139">
        <f t="shared" si="41"/>
        <v>0</v>
      </c>
      <c r="CA45" s="139">
        <f t="shared" si="37"/>
        <v>446634</v>
      </c>
      <c r="CB45" s="139">
        <f t="shared" si="37"/>
        <v>327152</v>
      </c>
      <c r="CC45" s="139">
        <f t="shared" si="37"/>
        <v>107190</v>
      </c>
      <c r="CD45" s="139">
        <f t="shared" si="37"/>
        <v>2940</v>
      </c>
      <c r="CE45" s="139">
        <f t="shared" si="37"/>
        <v>9352</v>
      </c>
      <c r="CF45" s="140">
        <f t="shared" si="37"/>
        <v>479360</v>
      </c>
      <c r="CG45" s="139">
        <f t="shared" si="37"/>
        <v>1638</v>
      </c>
      <c r="CH45" s="139">
        <f t="shared" si="37"/>
        <v>24042</v>
      </c>
      <c r="CI45" s="139">
        <f t="shared" si="37"/>
        <v>611817</v>
      </c>
    </row>
    <row r="46" spans="1:87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3"/>
        <v>0</v>
      </c>
      <c r="E46" s="139">
        <f t="shared" si="4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40">
        <v>4529</v>
      </c>
      <c r="L46" s="139">
        <f t="shared" si="5"/>
        <v>568347</v>
      </c>
      <c r="M46" s="139">
        <f t="shared" si="6"/>
        <v>66640</v>
      </c>
      <c r="N46" s="139">
        <v>59976</v>
      </c>
      <c r="O46" s="139">
        <v>0</v>
      </c>
      <c r="P46" s="139">
        <v>6664</v>
      </c>
      <c r="Q46" s="139">
        <v>0</v>
      </c>
      <c r="R46" s="139">
        <f t="shared" si="7"/>
        <v>44865</v>
      </c>
      <c r="S46" s="139">
        <v>0</v>
      </c>
      <c r="T46" s="139">
        <v>44853</v>
      </c>
      <c r="U46" s="139">
        <v>12</v>
      </c>
      <c r="V46" s="139">
        <v>0</v>
      </c>
      <c r="W46" s="139">
        <f t="shared" si="8"/>
        <v>456842</v>
      </c>
      <c r="X46" s="139">
        <v>317293</v>
      </c>
      <c r="Y46" s="139">
        <v>97172</v>
      </c>
      <c r="Z46" s="139">
        <v>0</v>
      </c>
      <c r="AA46" s="139">
        <v>42377</v>
      </c>
      <c r="AB46" s="140">
        <v>295338</v>
      </c>
      <c r="AC46" s="139">
        <v>0</v>
      </c>
      <c r="AD46" s="139">
        <v>27050</v>
      </c>
      <c r="AE46" s="139">
        <f t="shared" si="9"/>
        <v>595397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0</v>
      </c>
      <c r="AN46" s="139">
        <f t="shared" si="12"/>
        <v>20307</v>
      </c>
      <c r="AO46" s="139">
        <f t="shared" si="13"/>
        <v>6664</v>
      </c>
      <c r="AP46" s="139">
        <v>6664</v>
      </c>
      <c r="AQ46" s="139">
        <v>0</v>
      </c>
      <c r="AR46" s="139">
        <v>0</v>
      </c>
      <c r="AS46" s="139">
        <v>0</v>
      </c>
      <c r="AT46" s="139">
        <f t="shared" si="14"/>
        <v>0</v>
      </c>
      <c r="AU46" s="139">
        <v>0</v>
      </c>
      <c r="AV46" s="139">
        <v>0</v>
      </c>
      <c r="AW46" s="139">
        <v>0</v>
      </c>
      <c r="AX46" s="139">
        <v>0</v>
      </c>
      <c r="AY46" s="139">
        <f t="shared" si="15"/>
        <v>13643</v>
      </c>
      <c r="AZ46" s="139">
        <v>10874</v>
      </c>
      <c r="BA46" s="139">
        <v>2442</v>
      </c>
      <c r="BB46" s="139">
        <v>0</v>
      </c>
      <c r="BC46" s="139">
        <v>327</v>
      </c>
      <c r="BD46" s="140">
        <v>0</v>
      </c>
      <c r="BE46" s="139">
        <v>0</v>
      </c>
      <c r="BF46" s="139">
        <v>4</v>
      </c>
      <c r="BG46" s="139">
        <f t="shared" si="16"/>
        <v>20311</v>
      </c>
      <c r="BH46" s="139">
        <f t="shared" si="36"/>
        <v>0</v>
      </c>
      <c r="BI46" s="139">
        <f t="shared" si="36"/>
        <v>0</v>
      </c>
      <c r="BJ46" s="139">
        <f t="shared" si="36"/>
        <v>0</v>
      </c>
      <c r="BK46" s="139">
        <f t="shared" si="36"/>
        <v>0</v>
      </c>
      <c r="BL46" s="139">
        <f t="shared" si="36"/>
        <v>0</v>
      </c>
      <c r="BM46" s="139">
        <f t="shared" si="36"/>
        <v>0</v>
      </c>
      <c r="BN46" s="139">
        <f t="shared" si="36"/>
        <v>0</v>
      </c>
      <c r="BO46" s="140">
        <f t="shared" si="36"/>
        <v>4529</v>
      </c>
      <c r="BP46" s="139">
        <f t="shared" si="36"/>
        <v>588654</v>
      </c>
      <c r="BQ46" s="139">
        <f t="shared" si="36"/>
        <v>73304</v>
      </c>
      <c r="BR46" s="139">
        <f t="shared" si="36"/>
        <v>66640</v>
      </c>
      <c r="BS46" s="139">
        <f t="shared" si="36"/>
        <v>0</v>
      </c>
      <c r="BT46" s="139">
        <f t="shared" si="36"/>
        <v>6664</v>
      </c>
      <c r="BU46" s="139">
        <f t="shared" si="36"/>
        <v>0</v>
      </c>
      <c r="BV46" s="139">
        <f t="shared" si="36"/>
        <v>44865</v>
      </c>
      <c r="BW46" s="139">
        <f t="shared" si="38"/>
        <v>0</v>
      </c>
      <c r="BX46" s="139">
        <f t="shared" si="39"/>
        <v>44853</v>
      </c>
      <c r="BY46" s="139">
        <f t="shared" si="40"/>
        <v>12</v>
      </c>
      <c r="BZ46" s="139">
        <f t="shared" si="41"/>
        <v>0</v>
      </c>
      <c r="CA46" s="139">
        <f t="shared" si="37"/>
        <v>470485</v>
      </c>
      <c r="CB46" s="139">
        <f t="shared" si="37"/>
        <v>328167</v>
      </c>
      <c r="CC46" s="139">
        <f t="shared" si="37"/>
        <v>99614</v>
      </c>
      <c r="CD46" s="139">
        <f t="shared" si="37"/>
        <v>0</v>
      </c>
      <c r="CE46" s="139">
        <f t="shared" si="37"/>
        <v>42704</v>
      </c>
      <c r="CF46" s="140">
        <f t="shared" si="37"/>
        <v>295338</v>
      </c>
      <c r="CG46" s="139">
        <f t="shared" si="37"/>
        <v>0</v>
      </c>
      <c r="CH46" s="139">
        <f t="shared" si="37"/>
        <v>27054</v>
      </c>
      <c r="CI46" s="139">
        <f t="shared" si="37"/>
        <v>615708</v>
      </c>
    </row>
    <row r="47" spans="1:87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3"/>
        <v>0</v>
      </c>
      <c r="E47" s="139">
        <f t="shared" si="4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40">
        <v>3273</v>
      </c>
      <c r="L47" s="139">
        <f t="shared" si="5"/>
        <v>612114</v>
      </c>
      <c r="M47" s="139">
        <f t="shared" si="6"/>
        <v>53978</v>
      </c>
      <c r="N47" s="139">
        <v>53978</v>
      </c>
      <c r="O47" s="139"/>
      <c r="P47" s="139"/>
      <c r="Q47" s="139"/>
      <c r="R47" s="139">
        <f t="shared" si="7"/>
        <v>20586</v>
      </c>
      <c r="S47" s="139">
        <v>216</v>
      </c>
      <c r="T47" s="139">
        <v>20370</v>
      </c>
      <c r="U47" s="139"/>
      <c r="V47" s="139"/>
      <c r="W47" s="139">
        <f t="shared" si="8"/>
        <v>537550</v>
      </c>
      <c r="X47" s="139">
        <v>434503</v>
      </c>
      <c r="Y47" s="139">
        <v>39390</v>
      </c>
      <c r="Z47" s="139"/>
      <c r="AA47" s="139">
        <v>63657</v>
      </c>
      <c r="AB47" s="140">
        <v>483301</v>
      </c>
      <c r="AC47" s="139">
        <v>0</v>
      </c>
      <c r="AD47" s="139">
        <v>253680</v>
      </c>
      <c r="AE47" s="139">
        <f t="shared" si="9"/>
        <v>865794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0</v>
      </c>
      <c r="AN47" s="139">
        <f t="shared" si="12"/>
        <v>11491</v>
      </c>
      <c r="AO47" s="139">
        <f t="shared" si="13"/>
        <v>7711</v>
      </c>
      <c r="AP47" s="139">
        <v>7711</v>
      </c>
      <c r="AQ47" s="139">
        <v>0</v>
      </c>
      <c r="AR47" s="139">
        <v>0</v>
      </c>
      <c r="AS47" s="139">
        <v>0</v>
      </c>
      <c r="AT47" s="139">
        <f t="shared" si="14"/>
        <v>0</v>
      </c>
      <c r="AU47" s="139">
        <v>0</v>
      </c>
      <c r="AV47" s="139">
        <v>0</v>
      </c>
      <c r="AW47" s="139">
        <v>0</v>
      </c>
      <c r="AX47" s="139">
        <v>0</v>
      </c>
      <c r="AY47" s="139">
        <f t="shared" si="15"/>
        <v>3780</v>
      </c>
      <c r="AZ47" s="139">
        <v>3780</v>
      </c>
      <c r="BA47" s="139">
        <v>0</v>
      </c>
      <c r="BB47" s="139">
        <v>0</v>
      </c>
      <c r="BC47" s="139">
        <v>0</v>
      </c>
      <c r="BD47" s="140">
        <v>1814</v>
      </c>
      <c r="BE47" s="139">
        <v>0</v>
      </c>
      <c r="BF47" s="139">
        <v>1</v>
      </c>
      <c r="BG47" s="139">
        <f t="shared" si="16"/>
        <v>11492</v>
      </c>
      <c r="BH47" s="139">
        <f t="shared" si="36"/>
        <v>0</v>
      </c>
      <c r="BI47" s="139">
        <f t="shared" si="36"/>
        <v>0</v>
      </c>
      <c r="BJ47" s="139">
        <f t="shared" si="36"/>
        <v>0</v>
      </c>
      <c r="BK47" s="139">
        <f t="shared" si="36"/>
        <v>0</v>
      </c>
      <c r="BL47" s="139">
        <f t="shared" si="36"/>
        <v>0</v>
      </c>
      <c r="BM47" s="139">
        <f t="shared" si="36"/>
        <v>0</v>
      </c>
      <c r="BN47" s="139">
        <f t="shared" si="36"/>
        <v>0</v>
      </c>
      <c r="BO47" s="140">
        <f t="shared" si="36"/>
        <v>3273</v>
      </c>
      <c r="BP47" s="139">
        <f t="shared" si="36"/>
        <v>623605</v>
      </c>
      <c r="BQ47" s="139">
        <f t="shared" si="36"/>
        <v>61689</v>
      </c>
      <c r="BR47" s="139">
        <f t="shared" si="36"/>
        <v>61689</v>
      </c>
      <c r="BS47" s="139">
        <f t="shared" si="36"/>
        <v>0</v>
      </c>
      <c r="BT47" s="139">
        <f t="shared" si="36"/>
        <v>0</v>
      </c>
      <c r="BU47" s="139">
        <f t="shared" si="36"/>
        <v>0</v>
      </c>
      <c r="BV47" s="139">
        <f t="shared" si="36"/>
        <v>20586</v>
      </c>
      <c r="BW47" s="139">
        <f t="shared" si="38"/>
        <v>216</v>
      </c>
      <c r="BX47" s="139">
        <f t="shared" si="39"/>
        <v>20370</v>
      </c>
      <c r="BY47" s="139">
        <f t="shared" si="40"/>
        <v>0</v>
      </c>
      <c r="BZ47" s="139">
        <f t="shared" si="41"/>
        <v>0</v>
      </c>
      <c r="CA47" s="139">
        <f t="shared" si="37"/>
        <v>541330</v>
      </c>
      <c r="CB47" s="139">
        <f t="shared" si="37"/>
        <v>438283</v>
      </c>
      <c r="CC47" s="139">
        <f t="shared" si="37"/>
        <v>39390</v>
      </c>
      <c r="CD47" s="139">
        <f t="shared" si="37"/>
        <v>0</v>
      </c>
      <c r="CE47" s="139">
        <f t="shared" si="37"/>
        <v>63657</v>
      </c>
      <c r="CF47" s="140">
        <f t="shared" si="37"/>
        <v>485115</v>
      </c>
      <c r="CG47" s="139">
        <f t="shared" si="37"/>
        <v>0</v>
      </c>
      <c r="CH47" s="139">
        <f t="shared" si="37"/>
        <v>253681</v>
      </c>
      <c r="CI47" s="139">
        <f t="shared" si="37"/>
        <v>877286</v>
      </c>
    </row>
    <row r="48" spans="1:87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3"/>
        <v>0</v>
      </c>
      <c r="E48" s="139">
        <f t="shared" si="4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40">
        <v>45449</v>
      </c>
      <c r="L48" s="139">
        <f t="shared" si="5"/>
        <v>610512</v>
      </c>
      <c r="M48" s="139">
        <f t="shared" si="6"/>
        <v>62671</v>
      </c>
      <c r="N48" s="139">
        <v>62671</v>
      </c>
      <c r="O48" s="139">
        <v>0</v>
      </c>
      <c r="P48" s="139">
        <v>0</v>
      </c>
      <c r="Q48" s="139">
        <v>0</v>
      </c>
      <c r="R48" s="139">
        <f t="shared" si="7"/>
        <v>21031</v>
      </c>
      <c r="S48" s="139">
        <v>3949</v>
      </c>
      <c r="T48" s="139">
        <v>17082</v>
      </c>
      <c r="U48" s="139">
        <v>0</v>
      </c>
      <c r="V48" s="139">
        <v>0</v>
      </c>
      <c r="W48" s="139">
        <f t="shared" si="8"/>
        <v>526810</v>
      </c>
      <c r="X48" s="139">
        <v>434416</v>
      </c>
      <c r="Y48" s="139">
        <v>32101</v>
      </c>
      <c r="Z48" s="139">
        <v>0</v>
      </c>
      <c r="AA48" s="139">
        <v>60293</v>
      </c>
      <c r="AB48" s="140">
        <v>436141</v>
      </c>
      <c r="AC48" s="139">
        <v>0</v>
      </c>
      <c r="AD48" s="139">
        <v>101867</v>
      </c>
      <c r="AE48" s="139">
        <f t="shared" si="9"/>
        <v>712379</v>
      </c>
      <c r="AF48" s="139">
        <f t="shared" si="10"/>
        <v>0</v>
      </c>
      <c r="AG48" s="139">
        <f t="shared" si="11"/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40">
        <v>0</v>
      </c>
      <c r="AN48" s="139">
        <f t="shared" si="12"/>
        <v>24108</v>
      </c>
      <c r="AO48" s="139">
        <f t="shared" si="13"/>
        <v>8953</v>
      </c>
      <c r="AP48" s="139">
        <v>8953</v>
      </c>
      <c r="AQ48" s="139">
        <v>0</v>
      </c>
      <c r="AR48" s="139">
        <v>0</v>
      </c>
      <c r="AS48" s="139">
        <v>0</v>
      </c>
      <c r="AT48" s="139">
        <f t="shared" si="14"/>
        <v>0</v>
      </c>
      <c r="AU48" s="139">
        <v>0</v>
      </c>
      <c r="AV48" s="139">
        <v>0</v>
      </c>
      <c r="AW48" s="139">
        <v>0</v>
      </c>
      <c r="AX48" s="139">
        <v>0</v>
      </c>
      <c r="AY48" s="139">
        <f t="shared" si="15"/>
        <v>15155</v>
      </c>
      <c r="AZ48" s="139">
        <v>15155</v>
      </c>
      <c r="BA48" s="139">
        <v>0</v>
      </c>
      <c r="BB48" s="139">
        <v>0</v>
      </c>
      <c r="BC48" s="139">
        <v>0</v>
      </c>
      <c r="BD48" s="140">
        <v>38430</v>
      </c>
      <c r="BE48" s="139">
        <v>0</v>
      </c>
      <c r="BF48" s="139">
        <v>204</v>
      </c>
      <c r="BG48" s="139">
        <f t="shared" si="16"/>
        <v>24312</v>
      </c>
      <c r="BH48" s="139">
        <f t="shared" si="36"/>
        <v>0</v>
      </c>
      <c r="BI48" s="139">
        <f t="shared" si="36"/>
        <v>0</v>
      </c>
      <c r="BJ48" s="139">
        <f t="shared" si="36"/>
        <v>0</v>
      </c>
      <c r="BK48" s="139">
        <f t="shared" si="36"/>
        <v>0</v>
      </c>
      <c r="BL48" s="139">
        <f t="shared" si="36"/>
        <v>0</v>
      </c>
      <c r="BM48" s="139">
        <f t="shared" si="36"/>
        <v>0</v>
      </c>
      <c r="BN48" s="139">
        <f t="shared" si="36"/>
        <v>0</v>
      </c>
      <c r="BO48" s="140">
        <f t="shared" si="36"/>
        <v>45449</v>
      </c>
      <c r="BP48" s="139">
        <f t="shared" si="36"/>
        <v>634620</v>
      </c>
      <c r="BQ48" s="139">
        <f t="shared" si="36"/>
        <v>71624</v>
      </c>
      <c r="BR48" s="139">
        <f t="shared" si="36"/>
        <v>71624</v>
      </c>
      <c r="BS48" s="139">
        <f t="shared" si="36"/>
        <v>0</v>
      </c>
      <c r="BT48" s="139">
        <f t="shared" si="36"/>
        <v>0</v>
      </c>
      <c r="BU48" s="139">
        <f t="shared" si="36"/>
        <v>0</v>
      </c>
      <c r="BV48" s="139">
        <f t="shared" si="36"/>
        <v>21031</v>
      </c>
      <c r="BW48" s="139">
        <f t="shared" si="38"/>
        <v>3949</v>
      </c>
      <c r="BX48" s="139">
        <f t="shared" si="39"/>
        <v>17082</v>
      </c>
      <c r="BY48" s="139">
        <f t="shared" si="40"/>
        <v>0</v>
      </c>
      <c r="BZ48" s="139">
        <f t="shared" si="41"/>
        <v>0</v>
      </c>
      <c r="CA48" s="139">
        <f t="shared" si="37"/>
        <v>541965</v>
      </c>
      <c r="CB48" s="139">
        <f t="shared" si="37"/>
        <v>449571</v>
      </c>
      <c r="CC48" s="139">
        <f t="shared" si="37"/>
        <v>32101</v>
      </c>
      <c r="CD48" s="139">
        <f t="shared" si="37"/>
        <v>0</v>
      </c>
      <c r="CE48" s="139">
        <f t="shared" si="37"/>
        <v>60293</v>
      </c>
      <c r="CF48" s="140">
        <f t="shared" si="37"/>
        <v>474571</v>
      </c>
      <c r="CG48" s="139">
        <f t="shared" si="37"/>
        <v>0</v>
      </c>
      <c r="CH48" s="139">
        <f t="shared" si="37"/>
        <v>102071</v>
      </c>
      <c r="CI48" s="139">
        <f t="shared" si="37"/>
        <v>736691</v>
      </c>
    </row>
    <row r="49" spans="1:87" s="123" customFormat="1" ht="12" customHeight="1">
      <c r="A49" s="124" t="s">
        <v>206</v>
      </c>
      <c r="B49" s="125" t="s">
        <v>290</v>
      </c>
      <c r="C49" s="124" t="s">
        <v>291</v>
      </c>
      <c r="D49" s="139">
        <f t="shared" si="3"/>
        <v>0</v>
      </c>
      <c r="E49" s="139">
        <f t="shared" si="4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40">
        <v>6894</v>
      </c>
      <c r="L49" s="139">
        <f t="shared" si="5"/>
        <v>398161</v>
      </c>
      <c r="M49" s="139">
        <f t="shared" si="6"/>
        <v>126066</v>
      </c>
      <c r="N49" s="139">
        <v>126066</v>
      </c>
      <c r="O49" s="139">
        <v>0</v>
      </c>
      <c r="P49" s="139">
        <v>0</v>
      </c>
      <c r="Q49" s="139">
        <v>0</v>
      </c>
      <c r="R49" s="139">
        <f t="shared" si="7"/>
        <v>6227</v>
      </c>
      <c r="S49" s="139">
        <v>6227</v>
      </c>
      <c r="T49" s="139">
        <v>0</v>
      </c>
      <c r="U49" s="139">
        <v>0</v>
      </c>
      <c r="V49" s="139">
        <v>63</v>
      </c>
      <c r="W49" s="139">
        <f t="shared" si="8"/>
        <v>265805</v>
      </c>
      <c r="X49" s="139">
        <v>194040</v>
      </c>
      <c r="Y49" s="139">
        <v>0</v>
      </c>
      <c r="Z49" s="139">
        <v>0</v>
      </c>
      <c r="AA49" s="139">
        <v>71765</v>
      </c>
      <c r="AB49" s="140">
        <v>288326</v>
      </c>
      <c r="AC49" s="139">
        <v>0</v>
      </c>
      <c r="AD49" s="139">
        <v>0</v>
      </c>
      <c r="AE49" s="139">
        <f t="shared" si="9"/>
        <v>398161</v>
      </c>
      <c r="AF49" s="139">
        <f t="shared" si="10"/>
        <v>0</v>
      </c>
      <c r="AG49" s="139">
        <f t="shared" si="11"/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40">
        <v>0</v>
      </c>
      <c r="AN49" s="139">
        <f t="shared" si="12"/>
        <v>940</v>
      </c>
      <c r="AO49" s="139">
        <f t="shared" si="13"/>
        <v>0</v>
      </c>
      <c r="AP49" s="139">
        <v>0</v>
      </c>
      <c r="AQ49" s="139">
        <v>0</v>
      </c>
      <c r="AR49" s="139">
        <v>0</v>
      </c>
      <c r="AS49" s="139">
        <v>0</v>
      </c>
      <c r="AT49" s="139">
        <f t="shared" si="14"/>
        <v>0</v>
      </c>
      <c r="AU49" s="139">
        <v>0</v>
      </c>
      <c r="AV49" s="139">
        <v>0</v>
      </c>
      <c r="AW49" s="139">
        <v>0</v>
      </c>
      <c r="AX49" s="139">
        <v>0</v>
      </c>
      <c r="AY49" s="139">
        <f t="shared" si="15"/>
        <v>940</v>
      </c>
      <c r="AZ49" s="139">
        <v>940</v>
      </c>
      <c r="BA49" s="139">
        <v>0</v>
      </c>
      <c r="BB49" s="139">
        <v>0</v>
      </c>
      <c r="BC49" s="139">
        <v>0</v>
      </c>
      <c r="BD49" s="140">
        <v>17795</v>
      </c>
      <c r="BE49" s="139">
        <v>0</v>
      </c>
      <c r="BF49" s="139">
        <v>0</v>
      </c>
      <c r="BG49" s="139">
        <f t="shared" si="16"/>
        <v>940</v>
      </c>
      <c r="BH49" s="139">
        <f t="shared" si="36"/>
        <v>0</v>
      </c>
      <c r="BI49" s="139">
        <f t="shared" si="36"/>
        <v>0</v>
      </c>
      <c r="BJ49" s="139">
        <f t="shared" si="36"/>
        <v>0</v>
      </c>
      <c r="BK49" s="139">
        <f t="shared" si="36"/>
        <v>0</v>
      </c>
      <c r="BL49" s="139">
        <f t="shared" si="36"/>
        <v>0</v>
      </c>
      <c r="BM49" s="139">
        <f t="shared" si="36"/>
        <v>0</v>
      </c>
      <c r="BN49" s="139">
        <f t="shared" si="36"/>
        <v>0</v>
      </c>
      <c r="BO49" s="140">
        <f t="shared" si="36"/>
        <v>6894</v>
      </c>
      <c r="BP49" s="139">
        <f t="shared" si="36"/>
        <v>399101</v>
      </c>
      <c r="BQ49" s="139">
        <f t="shared" si="36"/>
        <v>126066</v>
      </c>
      <c r="BR49" s="139">
        <f t="shared" si="36"/>
        <v>126066</v>
      </c>
      <c r="BS49" s="139">
        <f t="shared" si="36"/>
        <v>0</v>
      </c>
      <c r="BT49" s="139">
        <f t="shared" si="36"/>
        <v>0</v>
      </c>
      <c r="BU49" s="139">
        <f t="shared" si="36"/>
        <v>0</v>
      </c>
      <c r="BV49" s="139">
        <f t="shared" si="36"/>
        <v>6227</v>
      </c>
      <c r="BW49" s="139">
        <f t="shared" si="38"/>
        <v>6227</v>
      </c>
      <c r="BX49" s="139">
        <f t="shared" si="39"/>
        <v>0</v>
      </c>
      <c r="BY49" s="139">
        <f t="shared" si="40"/>
        <v>0</v>
      </c>
      <c r="BZ49" s="139">
        <f t="shared" si="41"/>
        <v>63</v>
      </c>
      <c r="CA49" s="139">
        <f t="shared" si="37"/>
        <v>266745</v>
      </c>
      <c r="CB49" s="139">
        <f t="shared" si="37"/>
        <v>194980</v>
      </c>
      <c r="CC49" s="139">
        <f t="shared" si="37"/>
        <v>0</v>
      </c>
      <c r="CD49" s="139">
        <f t="shared" si="37"/>
        <v>0</v>
      </c>
      <c r="CE49" s="139">
        <f t="shared" si="37"/>
        <v>71765</v>
      </c>
      <c r="CF49" s="140">
        <f t="shared" si="37"/>
        <v>306121</v>
      </c>
      <c r="CG49" s="139">
        <f t="shared" si="37"/>
        <v>0</v>
      </c>
      <c r="CH49" s="139">
        <f t="shared" si="37"/>
        <v>0</v>
      </c>
      <c r="CI49" s="139">
        <f t="shared" si="37"/>
        <v>399101</v>
      </c>
    </row>
    <row r="50" spans="1:87" s="123" customFormat="1" ht="12" customHeight="1">
      <c r="A50" s="124" t="s">
        <v>206</v>
      </c>
      <c r="B50" s="125" t="s">
        <v>292</v>
      </c>
      <c r="C50" s="124" t="s">
        <v>293</v>
      </c>
      <c r="D50" s="139">
        <f t="shared" si="3"/>
        <v>0</v>
      </c>
      <c r="E50" s="139">
        <f t="shared" si="4"/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v>11544</v>
      </c>
      <c r="L50" s="139">
        <f t="shared" si="5"/>
        <v>718160</v>
      </c>
      <c r="M50" s="139">
        <f t="shared" si="6"/>
        <v>157204</v>
      </c>
      <c r="N50" s="139">
        <v>61210</v>
      </c>
      <c r="O50" s="139">
        <v>95994</v>
      </c>
      <c r="P50" s="139">
        <v>0</v>
      </c>
      <c r="Q50" s="139">
        <v>0</v>
      </c>
      <c r="R50" s="139">
        <f t="shared" si="7"/>
        <v>0</v>
      </c>
      <c r="S50" s="139">
        <v>0</v>
      </c>
      <c r="T50" s="139">
        <v>0</v>
      </c>
      <c r="U50" s="139">
        <v>0</v>
      </c>
      <c r="V50" s="139">
        <v>0</v>
      </c>
      <c r="W50" s="139">
        <f t="shared" si="8"/>
        <v>560956</v>
      </c>
      <c r="X50" s="139">
        <v>504187</v>
      </c>
      <c r="Y50" s="139">
        <v>56769</v>
      </c>
      <c r="Z50" s="139">
        <v>0</v>
      </c>
      <c r="AA50" s="139">
        <v>0</v>
      </c>
      <c r="AB50" s="140">
        <v>616649</v>
      </c>
      <c r="AC50" s="139">
        <v>0</v>
      </c>
      <c r="AD50" s="139">
        <v>0</v>
      </c>
      <c r="AE50" s="139">
        <f t="shared" si="9"/>
        <v>718160</v>
      </c>
      <c r="AF50" s="139">
        <f t="shared" si="10"/>
        <v>0</v>
      </c>
      <c r="AG50" s="139">
        <f t="shared" si="11"/>
        <v>0</v>
      </c>
      <c r="AH50" s="139">
        <v>0</v>
      </c>
      <c r="AI50" s="139">
        <v>0</v>
      </c>
      <c r="AJ50" s="139">
        <v>0</v>
      </c>
      <c r="AK50" s="139">
        <v>0</v>
      </c>
      <c r="AL50" s="139">
        <v>0</v>
      </c>
      <c r="AM50" s="140">
        <v>0</v>
      </c>
      <c r="AN50" s="139">
        <f t="shared" si="12"/>
        <v>17588</v>
      </c>
      <c r="AO50" s="139">
        <f t="shared" si="13"/>
        <v>15303</v>
      </c>
      <c r="AP50" s="139">
        <v>15303</v>
      </c>
      <c r="AQ50" s="139">
        <v>0</v>
      </c>
      <c r="AR50" s="139">
        <v>0</v>
      </c>
      <c r="AS50" s="139">
        <v>0</v>
      </c>
      <c r="AT50" s="139">
        <f t="shared" si="14"/>
        <v>0</v>
      </c>
      <c r="AU50" s="139">
        <v>0</v>
      </c>
      <c r="AV50" s="139">
        <v>0</v>
      </c>
      <c r="AW50" s="139">
        <v>0</v>
      </c>
      <c r="AX50" s="139">
        <v>0</v>
      </c>
      <c r="AY50" s="139">
        <f t="shared" si="15"/>
        <v>2285</v>
      </c>
      <c r="AZ50" s="139">
        <v>2285</v>
      </c>
      <c r="BA50" s="139">
        <v>0</v>
      </c>
      <c r="BB50" s="139">
        <v>0</v>
      </c>
      <c r="BC50" s="139">
        <v>0</v>
      </c>
      <c r="BD50" s="140">
        <v>26472</v>
      </c>
      <c r="BE50" s="139">
        <v>0</v>
      </c>
      <c r="BF50" s="139">
        <v>0</v>
      </c>
      <c r="BG50" s="139">
        <f t="shared" si="16"/>
        <v>17588</v>
      </c>
      <c r="BH50" s="139">
        <f t="shared" si="36"/>
        <v>0</v>
      </c>
      <c r="BI50" s="139">
        <f t="shared" si="36"/>
        <v>0</v>
      </c>
      <c r="BJ50" s="139">
        <f t="shared" si="36"/>
        <v>0</v>
      </c>
      <c r="BK50" s="139">
        <f t="shared" si="36"/>
        <v>0</v>
      </c>
      <c r="BL50" s="139">
        <f t="shared" si="36"/>
        <v>0</v>
      </c>
      <c r="BM50" s="139">
        <f t="shared" si="36"/>
        <v>0</v>
      </c>
      <c r="BN50" s="139">
        <f t="shared" si="36"/>
        <v>0</v>
      </c>
      <c r="BO50" s="140">
        <f t="shared" si="36"/>
        <v>11544</v>
      </c>
      <c r="BP50" s="139">
        <f t="shared" si="36"/>
        <v>735748</v>
      </c>
      <c r="BQ50" s="139">
        <f t="shared" si="36"/>
        <v>172507</v>
      </c>
      <c r="BR50" s="139">
        <f t="shared" si="36"/>
        <v>76513</v>
      </c>
      <c r="BS50" s="139">
        <f t="shared" si="36"/>
        <v>95994</v>
      </c>
      <c r="BT50" s="139">
        <f t="shared" si="36"/>
        <v>0</v>
      </c>
      <c r="BU50" s="139">
        <f t="shared" si="36"/>
        <v>0</v>
      </c>
      <c r="BV50" s="139">
        <f t="shared" si="36"/>
        <v>0</v>
      </c>
      <c r="BW50" s="139">
        <f t="shared" si="38"/>
        <v>0</v>
      </c>
      <c r="BX50" s="139">
        <f t="shared" si="39"/>
        <v>0</v>
      </c>
      <c r="BY50" s="139">
        <f t="shared" si="40"/>
        <v>0</v>
      </c>
      <c r="BZ50" s="139">
        <f t="shared" si="41"/>
        <v>0</v>
      </c>
      <c r="CA50" s="139">
        <f t="shared" si="37"/>
        <v>563241</v>
      </c>
      <c r="CB50" s="139">
        <f t="shared" si="37"/>
        <v>506472</v>
      </c>
      <c r="CC50" s="139">
        <f t="shared" si="37"/>
        <v>56769</v>
      </c>
      <c r="CD50" s="139">
        <f t="shared" si="37"/>
        <v>0</v>
      </c>
      <c r="CE50" s="139">
        <f t="shared" si="37"/>
        <v>0</v>
      </c>
      <c r="CF50" s="140">
        <f t="shared" si="37"/>
        <v>643121</v>
      </c>
      <c r="CG50" s="139">
        <f t="shared" si="37"/>
        <v>0</v>
      </c>
      <c r="CH50" s="139">
        <f t="shared" si="37"/>
        <v>0</v>
      </c>
      <c r="CI50" s="139">
        <f t="shared" si="37"/>
        <v>735748</v>
      </c>
    </row>
    <row r="51" spans="1:87" s="123" customFormat="1" ht="12" customHeight="1">
      <c r="A51" s="124" t="s">
        <v>206</v>
      </c>
      <c r="B51" s="125" t="s">
        <v>294</v>
      </c>
      <c r="C51" s="124" t="s">
        <v>295</v>
      </c>
      <c r="D51" s="139">
        <f t="shared" si="3"/>
        <v>0</v>
      </c>
      <c r="E51" s="139">
        <f t="shared" si="4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6013</v>
      </c>
      <c r="L51" s="139">
        <f t="shared" si="5"/>
        <v>419644</v>
      </c>
      <c r="M51" s="139">
        <f t="shared" si="6"/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f t="shared" si="7"/>
        <v>419644</v>
      </c>
      <c r="S51" s="139">
        <v>333240</v>
      </c>
      <c r="T51" s="139">
        <v>86404</v>
      </c>
      <c r="U51" s="139">
        <v>0</v>
      </c>
      <c r="V51" s="139">
        <v>0</v>
      </c>
      <c r="W51" s="139">
        <f t="shared" si="8"/>
        <v>0</v>
      </c>
      <c r="X51" s="139">
        <v>0</v>
      </c>
      <c r="Y51" s="139">
        <v>0</v>
      </c>
      <c r="Z51" s="139">
        <v>0</v>
      </c>
      <c r="AA51" s="139">
        <v>0</v>
      </c>
      <c r="AB51" s="140">
        <v>423384</v>
      </c>
      <c r="AC51" s="139">
        <v>0</v>
      </c>
      <c r="AD51" s="139">
        <v>148363</v>
      </c>
      <c r="AE51" s="139">
        <f t="shared" si="9"/>
        <v>568007</v>
      </c>
      <c r="AF51" s="139">
        <f t="shared" si="10"/>
        <v>0</v>
      </c>
      <c r="AG51" s="139">
        <f t="shared" si="11"/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40">
        <v>0</v>
      </c>
      <c r="AN51" s="139">
        <f t="shared" si="12"/>
        <v>11184</v>
      </c>
      <c r="AO51" s="139">
        <f t="shared" si="13"/>
        <v>0</v>
      </c>
      <c r="AP51" s="139">
        <v>0</v>
      </c>
      <c r="AQ51" s="139">
        <v>0</v>
      </c>
      <c r="AR51" s="139">
        <v>0</v>
      </c>
      <c r="AS51" s="139">
        <v>0</v>
      </c>
      <c r="AT51" s="139">
        <f t="shared" si="14"/>
        <v>11184</v>
      </c>
      <c r="AU51" s="139">
        <v>11184</v>
      </c>
      <c r="AV51" s="139">
        <v>0</v>
      </c>
      <c r="AW51" s="139">
        <v>0</v>
      </c>
      <c r="AX51" s="139">
        <v>0</v>
      </c>
      <c r="AY51" s="139">
        <f t="shared" si="15"/>
        <v>0</v>
      </c>
      <c r="AZ51" s="139">
        <v>0</v>
      </c>
      <c r="BA51" s="139">
        <v>0</v>
      </c>
      <c r="BB51" s="139">
        <v>0</v>
      </c>
      <c r="BC51" s="139">
        <v>0</v>
      </c>
      <c r="BD51" s="140">
        <v>18821</v>
      </c>
      <c r="BE51" s="139">
        <v>0</v>
      </c>
      <c r="BF51" s="139">
        <v>0</v>
      </c>
      <c r="BG51" s="139">
        <f t="shared" si="16"/>
        <v>11184</v>
      </c>
      <c r="BH51" s="139">
        <f t="shared" si="36"/>
        <v>0</v>
      </c>
      <c r="BI51" s="139">
        <f t="shared" si="36"/>
        <v>0</v>
      </c>
      <c r="BJ51" s="139">
        <f t="shared" si="36"/>
        <v>0</v>
      </c>
      <c r="BK51" s="139">
        <f t="shared" si="36"/>
        <v>0</v>
      </c>
      <c r="BL51" s="139">
        <f t="shared" si="36"/>
        <v>0</v>
      </c>
      <c r="BM51" s="139">
        <f t="shared" si="36"/>
        <v>0</v>
      </c>
      <c r="BN51" s="139">
        <f t="shared" si="36"/>
        <v>0</v>
      </c>
      <c r="BO51" s="140">
        <f t="shared" si="36"/>
        <v>6013</v>
      </c>
      <c r="BP51" s="139">
        <f t="shared" si="36"/>
        <v>430828</v>
      </c>
      <c r="BQ51" s="139">
        <f t="shared" si="36"/>
        <v>0</v>
      </c>
      <c r="BR51" s="139">
        <f t="shared" si="36"/>
        <v>0</v>
      </c>
      <c r="BS51" s="139">
        <f t="shared" si="36"/>
        <v>0</v>
      </c>
      <c r="BT51" s="139">
        <f t="shared" si="36"/>
        <v>0</v>
      </c>
      <c r="BU51" s="139">
        <f t="shared" si="36"/>
        <v>0</v>
      </c>
      <c r="BV51" s="139">
        <f t="shared" si="36"/>
        <v>430828</v>
      </c>
      <c r="BW51" s="139">
        <f t="shared" si="38"/>
        <v>344424</v>
      </c>
      <c r="BX51" s="139">
        <f t="shared" si="39"/>
        <v>86404</v>
      </c>
      <c r="BY51" s="139">
        <f t="shared" si="40"/>
        <v>0</v>
      </c>
      <c r="BZ51" s="139">
        <f t="shared" si="41"/>
        <v>0</v>
      </c>
      <c r="CA51" s="139">
        <f t="shared" si="37"/>
        <v>0</v>
      </c>
      <c r="CB51" s="139">
        <f t="shared" si="37"/>
        <v>0</v>
      </c>
      <c r="CC51" s="139">
        <f t="shared" si="37"/>
        <v>0</v>
      </c>
      <c r="CD51" s="139">
        <f t="shared" si="37"/>
        <v>0</v>
      </c>
      <c r="CE51" s="139">
        <f t="shared" si="37"/>
        <v>0</v>
      </c>
      <c r="CF51" s="140">
        <f t="shared" si="37"/>
        <v>442205</v>
      </c>
      <c r="CG51" s="139">
        <f t="shared" si="37"/>
        <v>0</v>
      </c>
      <c r="CH51" s="139">
        <f t="shared" si="37"/>
        <v>148363</v>
      </c>
      <c r="CI51" s="139">
        <f t="shared" si="37"/>
        <v>579191</v>
      </c>
    </row>
    <row r="52" spans="1:87" s="123" customFormat="1" ht="12" customHeight="1">
      <c r="A52" s="124" t="s">
        <v>206</v>
      </c>
      <c r="B52" s="125" t="s">
        <v>296</v>
      </c>
      <c r="C52" s="124" t="s">
        <v>297</v>
      </c>
      <c r="D52" s="139">
        <f t="shared" si="3"/>
        <v>0</v>
      </c>
      <c r="E52" s="139">
        <f t="shared" si="4"/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40">
        <v>12296</v>
      </c>
      <c r="L52" s="139">
        <f t="shared" si="5"/>
        <v>1108790</v>
      </c>
      <c r="M52" s="139">
        <f t="shared" si="6"/>
        <v>125265</v>
      </c>
      <c r="N52" s="139">
        <v>125265</v>
      </c>
      <c r="O52" s="139">
        <v>0</v>
      </c>
      <c r="P52" s="139">
        <v>0</v>
      </c>
      <c r="Q52" s="139">
        <v>0</v>
      </c>
      <c r="R52" s="139">
        <f t="shared" si="7"/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f t="shared" si="8"/>
        <v>983525</v>
      </c>
      <c r="X52" s="139">
        <v>791439</v>
      </c>
      <c r="Y52" s="139">
        <v>192086</v>
      </c>
      <c r="Z52" s="139">
        <v>0</v>
      </c>
      <c r="AA52" s="139">
        <v>0</v>
      </c>
      <c r="AB52" s="140">
        <v>803640</v>
      </c>
      <c r="AC52" s="139">
        <v>0</v>
      </c>
      <c r="AD52" s="139">
        <v>0</v>
      </c>
      <c r="AE52" s="139">
        <f t="shared" si="9"/>
        <v>1108790</v>
      </c>
      <c r="AF52" s="139">
        <f t="shared" si="10"/>
        <v>0</v>
      </c>
      <c r="AG52" s="139">
        <f t="shared" si="11"/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40">
        <v>0</v>
      </c>
      <c r="AN52" s="139">
        <f t="shared" si="12"/>
        <v>19634</v>
      </c>
      <c r="AO52" s="139">
        <f t="shared" si="13"/>
        <v>3743</v>
      </c>
      <c r="AP52" s="139">
        <v>3743</v>
      </c>
      <c r="AQ52" s="139">
        <v>0</v>
      </c>
      <c r="AR52" s="139">
        <v>0</v>
      </c>
      <c r="AS52" s="139">
        <v>0</v>
      </c>
      <c r="AT52" s="139">
        <f t="shared" si="14"/>
        <v>0</v>
      </c>
      <c r="AU52" s="139">
        <v>0</v>
      </c>
      <c r="AV52" s="139">
        <v>0</v>
      </c>
      <c r="AW52" s="139">
        <v>0</v>
      </c>
      <c r="AX52" s="139">
        <v>0</v>
      </c>
      <c r="AY52" s="139">
        <f t="shared" si="15"/>
        <v>15891</v>
      </c>
      <c r="AZ52" s="139">
        <v>8316</v>
      </c>
      <c r="BA52" s="139">
        <v>7575</v>
      </c>
      <c r="BB52" s="139">
        <v>0</v>
      </c>
      <c r="BC52" s="139">
        <v>0</v>
      </c>
      <c r="BD52" s="140">
        <v>0</v>
      </c>
      <c r="BE52" s="139">
        <v>0</v>
      </c>
      <c r="BF52" s="139">
        <v>0</v>
      </c>
      <c r="BG52" s="139">
        <f t="shared" si="16"/>
        <v>19634</v>
      </c>
      <c r="BH52" s="139">
        <f t="shared" si="36"/>
        <v>0</v>
      </c>
      <c r="BI52" s="139">
        <f t="shared" si="36"/>
        <v>0</v>
      </c>
      <c r="BJ52" s="139">
        <f t="shared" si="36"/>
        <v>0</v>
      </c>
      <c r="BK52" s="139">
        <f t="shared" si="36"/>
        <v>0</v>
      </c>
      <c r="BL52" s="139">
        <f t="shared" si="36"/>
        <v>0</v>
      </c>
      <c r="BM52" s="139">
        <f t="shared" si="36"/>
        <v>0</v>
      </c>
      <c r="BN52" s="139">
        <f t="shared" si="36"/>
        <v>0</v>
      </c>
      <c r="BO52" s="140">
        <f t="shared" si="36"/>
        <v>12296</v>
      </c>
      <c r="BP52" s="139">
        <f t="shared" si="36"/>
        <v>1128424</v>
      </c>
      <c r="BQ52" s="139">
        <f t="shared" si="36"/>
        <v>129008</v>
      </c>
      <c r="BR52" s="139">
        <f t="shared" si="36"/>
        <v>129008</v>
      </c>
      <c r="BS52" s="139">
        <f t="shared" si="36"/>
        <v>0</v>
      </c>
      <c r="BT52" s="139">
        <f t="shared" si="36"/>
        <v>0</v>
      </c>
      <c r="BU52" s="139">
        <f t="shared" si="36"/>
        <v>0</v>
      </c>
      <c r="BV52" s="139">
        <f t="shared" si="36"/>
        <v>0</v>
      </c>
      <c r="BW52" s="139">
        <f t="shared" si="38"/>
        <v>0</v>
      </c>
      <c r="BX52" s="139">
        <f t="shared" si="39"/>
        <v>0</v>
      </c>
      <c r="BY52" s="139">
        <f t="shared" si="40"/>
        <v>0</v>
      </c>
      <c r="BZ52" s="139">
        <f t="shared" si="41"/>
        <v>0</v>
      </c>
      <c r="CA52" s="139">
        <f t="shared" si="37"/>
        <v>999416</v>
      </c>
      <c r="CB52" s="139">
        <f t="shared" si="37"/>
        <v>799755</v>
      </c>
      <c r="CC52" s="139">
        <f t="shared" si="37"/>
        <v>199661</v>
      </c>
      <c r="CD52" s="139">
        <f t="shared" si="37"/>
        <v>0</v>
      </c>
      <c r="CE52" s="139">
        <f t="shared" si="37"/>
        <v>0</v>
      </c>
      <c r="CF52" s="140">
        <f t="shared" si="37"/>
        <v>803640</v>
      </c>
      <c r="CG52" s="139">
        <f t="shared" si="37"/>
        <v>0</v>
      </c>
      <c r="CH52" s="139">
        <f t="shared" si="37"/>
        <v>0</v>
      </c>
      <c r="CI52" s="139">
        <f t="shared" si="37"/>
        <v>1128424</v>
      </c>
    </row>
    <row r="53" spans="1:87" s="123" customFormat="1" ht="12" customHeight="1">
      <c r="A53" s="124" t="s">
        <v>206</v>
      </c>
      <c r="B53" s="125" t="s">
        <v>298</v>
      </c>
      <c r="C53" s="124" t="s">
        <v>299</v>
      </c>
      <c r="D53" s="139">
        <f t="shared" si="3"/>
        <v>0</v>
      </c>
      <c r="E53" s="139">
        <f t="shared" si="4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3424</v>
      </c>
      <c r="L53" s="139">
        <f t="shared" si="5"/>
        <v>523910</v>
      </c>
      <c r="M53" s="139">
        <f t="shared" si="6"/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f t="shared" si="7"/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f t="shared" si="8"/>
        <v>522085</v>
      </c>
      <c r="X53" s="139">
        <v>424739</v>
      </c>
      <c r="Y53" s="139">
        <v>80706</v>
      </c>
      <c r="Z53" s="139">
        <v>0</v>
      </c>
      <c r="AA53" s="139">
        <v>16640</v>
      </c>
      <c r="AB53" s="140">
        <v>554001</v>
      </c>
      <c r="AC53" s="139">
        <v>1825</v>
      </c>
      <c r="AD53" s="139">
        <v>228248</v>
      </c>
      <c r="AE53" s="139">
        <f t="shared" si="9"/>
        <v>752158</v>
      </c>
      <c r="AF53" s="139">
        <f t="shared" si="10"/>
        <v>0</v>
      </c>
      <c r="AG53" s="139">
        <f t="shared" si="11"/>
        <v>0</v>
      </c>
      <c r="AH53" s="139">
        <v>0</v>
      </c>
      <c r="AI53" s="139">
        <v>0</v>
      </c>
      <c r="AJ53" s="139">
        <v>0</v>
      </c>
      <c r="AK53" s="139">
        <v>0</v>
      </c>
      <c r="AL53" s="139">
        <v>0</v>
      </c>
      <c r="AM53" s="140">
        <v>0</v>
      </c>
      <c r="AN53" s="139">
        <f t="shared" si="12"/>
        <v>46326</v>
      </c>
      <c r="AO53" s="139">
        <f t="shared" si="13"/>
        <v>0</v>
      </c>
      <c r="AP53" s="139">
        <v>0</v>
      </c>
      <c r="AQ53" s="139">
        <v>0</v>
      </c>
      <c r="AR53" s="139">
        <v>0</v>
      </c>
      <c r="AS53" s="139">
        <v>0</v>
      </c>
      <c r="AT53" s="139">
        <f t="shared" si="14"/>
        <v>0</v>
      </c>
      <c r="AU53" s="139">
        <v>0</v>
      </c>
      <c r="AV53" s="139">
        <v>0</v>
      </c>
      <c r="AW53" s="139">
        <v>0</v>
      </c>
      <c r="AX53" s="139">
        <v>0</v>
      </c>
      <c r="AY53" s="139">
        <f t="shared" si="15"/>
        <v>46326</v>
      </c>
      <c r="AZ53" s="139">
        <v>46326</v>
      </c>
      <c r="BA53" s="139">
        <v>0</v>
      </c>
      <c r="BB53" s="139">
        <v>0</v>
      </c>
      <c r="BC53" s="139">
        <v>0</v>
      </c>
      <c r="BD53" s="140">
        <v>64170</v>
      </c>
      <c r="BE53" s="139">
        <v>0</v>
      </c>
      <c r="BF53" s="139">
        <v>3943</v>
      </c>
      <c r="BG53" s="139">
        <f t="shared" si="16"/>
        <v>50269</v>
      </c>
      <c r="BH53" s="139">
        <f t="shared" si="36"/>
        <v>0</v>
      </c>
      <c r="BI53" s="139">
        <f t="shared" si="36"/>
        <v>0</v>
      </c>
      <c r="BJ53" s="139">
        <f t="shared" si="36"/>
        <v>0</v>
      </c>
      <c r="BK53" s="139">
        <f t="shared" si="36"/>
        <v>0</v>
      </c>
      <c r="BL53" s="139">
        <f t="shared" si="36"/>
        <v>0</v>
      </c>
      <c r="BM53" s="139">
        <f t="shared" si="36"/>
        <v>0</v>
      </c>
      <c r="BN53" s="139">
        <f t="shared" si="36"/>
        <v>0</v>
      </c>
      <c r="BO53" s="140">
        <f t="shared" si="36"/>
        <v>3424</v>
      </c>
      <c r="BP53" s="139">
        <f t="shared" si="36"/>
        <v>570236</v>
      </c>
      <c r="BQ53" s="139">
        <f t="shared" si="36"/>
        <v>0</v>
      </c>
      <c r="BR53" s="139">
        <f t="shared" si="36"/>
        <v>0</v>
      </c>
      <c r="BS53" s="139">
        <f t="shared" si="36"/>
        <v>0</v>
      </c>
      <c r="BT53" s="139">
        <f t="shared" si="36"/>
        <v>0</v>
      </c>
      <c r="BU53" s="139">
        <f t="shared" si="36"/>
        <v>0</v>
      </c>
      <c r="BV53" s="139">
        <f t="shared" si="36"/>
        <v>0</v>
      </c>
      <c r="BW53" s="139">
        <f t="shared" si="38"/>
        <v>0</v>
      </c>
      <c r="BX53" s="139">
        <f t="shared" si="39"/>
        <v>0</v>
      </c>
      <c r="BY53" s="139">
        <f t="shared" si="40"/>
        <v>0</v>
      </c>
      <c r="BZ53" s="139">
        <f t="shared" si="41"/>
        <v>0</v>
      </c>
      <c r="CA53" s="139">
        <f t="shared" si="37"/>
        <v>568411</v>
      </c>
      <c r="CB53" s="139">
        <f t="shared" si="37"/>
        <v>471065</v>
      </c>
      <c r="CC53" s="139">
        <f t="shared" si="37"/>
        <v>80706</v>
      </c>
      <c r="CD53" s="139">
        <f t="shared" si="37"/>
        <v>0</v>
      </c>
      <c r="CE53" s="139">
        <f t="shared" si="37"/>
        <v>16640</v>
      </c>
      <c r="CF53" s="140">
        <f t="shared" si="37"/>
        <v>618171</v>
      </c>
      <c r="CG53" s="139">
        <f t="shared" si="37"/>
        <v>1825</v>
      </c>
      <c r="CH53" s="139">
        <f t="shared" si="37"/>
        <v>232191</v>
      </c>
      <c r="CI53" s="139">
        <f t="shared" si="37"/>
        <v>802427</v>
      </c>
    </row>
    <row r="54" spans="1:87" s="123" customFormat="1" ht="12" customHeight="1">
      <c r="A54" s="124" t="s">
        <v>206</v>
      </c>
      <c r="B54" s="125" t="s">
        <v>300</v>
      </c>
      <c r="C54" s="124" t="s">
        <v>301</v>
      </c>
      <c r="D54" s="139">
        <f t="shared" si="3"/>
        <v>0</v>
      </c>
      <c r="E54" s="139">
        <f t="shared" si="4"/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40">
        <v>4715</v>
      </c>
      <c r="L54" s="139">
        <f t="shared" si="5"/>
        <v>530606</v>
      </c>
      <c r="M54" s="139">
        <f t="shared" si="6"/>
        <v>48177</v>
      </c>
      <c r="N54" s="139">
        <v>48177</v>
      </c>
      <c r="O54" s="139">
        <v>0</v>
      </c>
      <c r="P54" s="139">
        <v>0</v>
      </c>
      <c r="Q54" s="139">
        <v>0</v>
      </c>
      <c r="R54" s="139">
        <f t="shared" si="7"/>
        <v>59083</v>
      </c>
      <c r="S54" s="139">
        <v>34129</v>
      </c>
      <c r="T54" s="139">
        <v>24949</v>
      </c>
      <c r="U54" s="139">
        <v>5</v>
      </c>
      <c r="V54" s="139">
        <v>0</v>
      </c>
      <c r="W54" s="139">
        <f t="shared" si="8"/>
        <v>423346</v>
      </c>
      <c r="X54" s="139">
        <v>325507</v>
      </c>
      <c r="Y54" s="139">
        <v>92442</v>
      </c>
      <c r="Z54" s="139">
        <v>5397</v>
      </c>
      <c r="AA54" s="139">
        <v>0</v>
      </c>
      <c r="AB54" s="140">
        <v>287289</v>
      </c>
      <c r="AC54" s="139">
        <v>0</v>
      </c>
      <c r="AD54" s="139">
        <v>681</v>
      </c>
      <c r="AE54" s="139">
        <f t="shared" si="9"/>
        <v>531287</v>
      </c>
      <c r="AF54" s="139">
        <f t="shared" si="10"/>
        <v>0</v>
      </c>
      <c r="AG54" s="139">
        <f t="shared" si="11"/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40">
        <v>0</v>
      </c>
      <c r="AN54" s="139">
        <f t="shared" si="12"/>
        <v>25415</v>
      </c>
      <c r="AO54" s="139">
        <f t="shared" si="13"/>
        <v>2305</v>
      </c>
      <c r="AP54" s="139">
        <v>2305</v>
      </c>
      <c r="AQ54" s="139">
        <v>0</v>
      </c>
      <c r="AR54" s="139">
        <v>0</v>
      </c>
      <c r="AS54" s="139">
        <v>0</v>
      </c>
      <c r="AT54" s="139">
        <f t="shared" si="14"/>
        <v>5572</v>
      </c>
      <c r="AU54" s="139">
        <v>11</v>
      </c>
      <c r="AV54" s="139">
        <v>4935</v>
      </c>
      <c r="AW54" s="139">
        <v>626</v>
      </c>
      <c r="AX54" s="139">
        <v>0</v>
      </c>
      <c r="AY54" s="139">
        <f t="shared" si="15"/>
        <v>17538</v>
      </c>
      <c r="AZ54" s="139">
        <v>9339</v>
      </c>
      <c r="BA54" s="139">
        <v>7458</v>
      </c>
      <c r="BB54" s="139">
        <v>741</v>
      </c>
      <c r="BC54" s="139">
        <v>0</v>
      </c>
      <c r="BD54" s="140">
        <v>0</v>
      </c>
      <c r="BE54" s="139">
        <v>0</v>
      </c>
      <c r="BF54" s="139">
        <v>0</v>
      </c>
      <c r="BG54" s="139">
        <f t="shared" si="16"/>
        <v>25415</v>
      </c>
      <c r="BH54" s="139">
        <f t="shared" si="36"/>
        <v>0</v>
      </c>
      <c r="BI54" s="139">
        <f t="shared" si="36"/>
        <v>0</v>
      </c>
      <c r="BJ54" s="139">
        <f t="shared" si="36"/>
        <v>0</v>
      </c>
      <c r="BK54" s="139">
        <f t="shared" si="36"/>
        <v>0</v>
      </c>
      <c r="BL54" s="139">
        <f t="shared" si="36"/>
        <v>0</v>
      </c>
      <c r="BM54" s="139">
        <f t="shared" si="36"/>
        <v>0</v>
      </c>
      <c r="BN54" s="139">
        <f t="shared" si="36"/>
        <v>0</v>
      </c>
      <c r="BO54" s="140">
        <f t="shared" si="36"/>
        <v>4715</v>
      </c>
      <c r="BP54" s="139">
        <f t="shared" si="36"/>
        <v>556021</v>
      </c>
      <c r="BQ54" s="139">
        <f t="shared" si="36"/>
        <v>50482</v>
      </c>
      <c r="BR54" s="139">
        <f t="shared" si="36"/>
        <v>50482</v>
      </c>
      <c r="BS54" s="139">
        <f t="shared" si="36"/>
        <v>0</v>
      </c>
      <c r="BT54" s="139">
        <f t="shared" si="36"/>
        <v>0</v>
      </c>
      <c r="BU54" s="139">
        <f t="shared" si="36"/>
        <v>0</v>
      </c>
      <c r="BV54" s="139">
        <f t="shared" si="36"/>
        <v>64655</v>
      </c>
      <c r="BW54" s="139">
        <f t="shared" si="38"/>
        <v>34140</v>
      </c>
      <c r="BX54" s="139">
        <f t="shared" si="39"/>
        <v>29884</v>
      </c>
      <c r="BY54" s="139">
        <f t="shared" si="40"/>
        <v>631</v>
      </c>
      <c r="BZ54" s="139">
        <f t="shared" si="41"/>
        <v>0</v>
      </c>
      <c r="CA54" s="139">
        <f t="shared" si="37"/>
        <v>440884</v>
      </c>
      <c r="CB54" s="139">
        <f t="shared" si="37"/>
        <v>334846</v>
      </c>
      <c r="CC54" s="139">
        <f t="shared" si="37"/>
        <v>99900</v>
      </c>
      <c r="CD54" s="139">
        <f t="shared" si="37"/>
        <v>6138</v>
      </c>
      <c r="CE54" s="139">
        <f t="shared" si="37"/>
        <v>0</v>
      </c>
      <c r="CF54" s="140">
        <f t="shared" si="37"/>
        <v>287289</v>
      </c>
      <c r="CG54" s="139">
        <f t="shared" si="37"/>
        <v>0</v>
      </c>
      <c r="CH54" s="139">
        <f t="shared" si="37"/>
        <v>681</v>
      </c>
      <c r="CI54" s="139">
        <f t="shared" si="37"/>
        <v>556702</v>
      </c>
    </row>
    <row r="55" spans="1:87" s="123" customFormat="1" ht="12" customHeight="1">
      <c r="A55" s="124" t="s">
        <v>206</v>
      </c>
      <c r="B55" s="125" t="s">
        <v>302</v>
      </c>
      <c r="C55" s="124" t="s">
        <v>303</v>
      </c>
      <c r="D55" s="139">
        <f t="shared" si="3"/>
        <v>0</v>
      </c>
      <c r="E55" s="139">
        <f t="shared" si="4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40">
        <v>438636</v>
      </c>
      <c r="L55" s="139">
        <f t="shared" si="5"/>
        <v>542351</v>
      </c>
      <c r="M55" s="139">
        <f t="shared" si="6"/>
        <v>25740</v>
      </c>
      <c r="N55" s="139">
        <v>25740</v>
      </c>
      <c r="O55" s="139">
        <v>0</v>
      </c>
      <c r="P55" s="139">
        <v>0</v>
      </c>
      <c r="Q55" s="139">
        <v>0</v>
      </c>
      <c r="R55" s="139">
        <f t="shared" si="7"/>
        <v>416</v>
      </c>
      <c r="S55" s="139">
        <v>416</v>
      </c>
      <c r="T55" s="139">
        <v>0</v>
      </c>
      <c r="U55" s="139">
        <v>0</v>
      </c>
      <c r="V55" s="139">
        <v>0</v>
      </c>
      <c r="W55" s="139">
        <f t="shared" si="8"/>
        <v>516195</v>
      </c>
      <c r="X55" s="139">
        <v>470352</v>
      </c>
      <c r="Y55" s="139">
        <v>0</v>
      </c>
      <c r="Z55" s="139">
        <v>0</v>
      </c>
      <c r="AA55" s="139">
        <v>45843</v>
      </c>
      <c r="AB55" s="140">
        <v>128077</v>
      </c>
      <c r="AC55" s="139">
        <v>0</v>
      </c>
      <c r="AD55" s="139">
        <v>59675</v>
      </c>
      <c r="AE55" s="139">
        <f t="shared" si="9"/>
        <v>602026</v>
      </c>
      <c r="AF55" s="139">
        <f t="shared" si="10"/>
        <v>0</v>
      </c>
      <c r="AG55" s="139">
        <f t="shared" si="11"/>
        <v>0</v>
      </c>
      <c r="AH55" s="139">
        <v>0</v>
      </c>
      <c r="AI55" s="139">
        <v>0</v>
      </c>
      <c r="AJ55" s="139">
        <v>0</v>
      </c>
      <c r="AK55" s="139">
        <v>0</v>
      </c>
      <c r="AL55" s="139">
        <v>0</v>
      </c>
      <c r="AM55" s="140">
        <v>12488</v>
      </c>
      <c r="AN55" s="139">
        <f t="shared" si="12"/>
        <v>68114</v>
      </c>
      <c r="AO55" s="139">
        <f t="shared" si="13"/>
        <v>17160</v>
      </c>
      <c r="AP55" s="139">
        <v>17160</v>
      </c>
      <c r="AQ55" s="139">
        <v>0</v>
      </c>
      <c r="AR55" s="139">
        <v>0</v>
      </c>
      <c r="AS55" s="139">
        <v>0</v>
      </c>
      <c r="AT55" s="139">
        <f t="shared" si="14"/>
        <v>0</v>
      </c>
      <c r="AU55" s="139">
        <v>0</v>
      </c>
      <c r="AV55" s="139">
        <v>0</v>
      </c>
      <c r="AW55" s="139">
        <v>0</v>
      </c>
      <c r="AX55" s="139">
        <v>0</v>
      </c>
      <c r="AY55" s="139">
        <f t="shared" si="15"/>
        <v>50954</v>
      </c>
      <c r="AZ55" s="139">
        <v>50954</v>
      </c>
      <c r="BA55" s="139">
        <v>0</v>
      </c>
      <c r="BB55" s="139">
        <v>0</v>
      </c>
      <c r="BC55" s="139">
        <v>0</v>
      </c>
      <c r="BD55" s="140">
        <v>99718</v>
      </c>
      <c r="BE55" s="139">
        <v>0</v>
      </c>
      <c r="BF55" s="139">
        <v>6697</v>
      </c>
      <c r="BG55" s="139">
        <f t="shared" si="16"/>
        <v>74811</v>
      </c>
      <c r="BH55" s="139">
        <f t="shared" si="36"/>
        <v>0</v>
      </c>
      <c r="BI55" s="139">
        <f t="shared" si="36"/>
        <v>0</v>
      </c>
      <c r="BJ55" s="139">
        <f t="shared" si="36"/>
        <v>0</v>
      </c>
      <c r="BK55" s="139">
        <f t="shared" si="36"/>
        <v>0</v>
      </c>
      <c r="BL55" s="139">
        <f t="shared" si="36"/>
        <v>0</v>
      </c>
      <c r="BM55" s="139">
        <f t="shared" si="36"/>
        <v>0</v>
      </c>
      <c r="BN55" s="139">
        <f t="shared" si="36"/>
        <v>0</v>
      </c>
      <c r="BO55" s="140">
        <f t="shared" si="36"/>
        <v>451124</v>
      </c>
      <c r="BP55" s="139">
        <f t="shared" si="36"/>
        <v>610465</v>
      </c>
      <c r="BQ55" s="139">
        <f t="shared" si="36"/>
        <v>42900</v>
      </c>
      <c r="BR55" s="139">
        <f t="shared" si="36"/>
        <v>42900</v>
      </c>
      <c r="BS55" s="139">
        <f t="shared" si="36"/>
        <v>0</v>
      </c>
      <c r="BT55" s="139">
        <f t="shared" si="36"/>
        <v>0</v>
      </c>
      <c r="BU55" s="139">
        <f t="shared" si="36"/>
        <v>0</v>
      </c>
      <c r="BV55" s="139">
        <f t="shared" si="36"/>
        <v>416</v>
      </c>
      <c r="BW55" s="139">
        <f t="shared" si="36"/>
        <v>416</v>
      </c>
      <c r="BX55" s="139">
        <f t="shared" si="39"/>
        <v>0</v>
      </c>
      <c r="BY55" s="139">
        <f t="shared" si="40"/>
        <v>0</v>
      </c>
      <c r="BZ55" s="139">
        <f t="shared" si="41"/>
        <v>0</v>
      </c>
      <c r="CA55" s="139">
        <f t="shared" si="37"/>
        <v>567149</v>
      </c>
      <c r="CB55" s="139">
        <f t="shared" si="37"/>
        <v>521306</v>
      </c>
      <c r="CC55" s="139">
        <f t="shared" si="37"/>
        <v>0</v>
      </c>
      <c r="CD55" s="139">
        <f t="shared" si="37"/>
        <v>0</v>
      </c>
      <c r="CE55" s="139">
        <f t="shared" si="37"/>
        <v>45843</v>
      </c>
      <c r="CF55" s="140">
        <f t="shared" si="37"/>
        <v>227795</v>
      </c>
      <c r="CG55" s="139">
        <f t="shared" si="37"/>
        <v>0</v>
      </c>
      <c r="CH55" s="139">
        <f t="shared" si="37"/>
        <v>66372</v>
      </c>
      <c r="CI55" s="139">
        <f t="shared" si="37"/>
        <v>676837</v>
      </c>
    </row>
    <row r="56" spans="1:87" s="123" customFormat="1" ht="12" customHeight="1">
      <c r="A56" s="124" t="s">
        <v>206</v>
      </c>
      <c r="B56" s="125" t="s">
        <v>304</v>
      </c>
      <c r="C56" s="124" t="s">
        <v>305</v>
      </c>
      <c r="D56" s="139">
        <f t="shared" si="3"/>
        <v>0</v>
      </c>
      <c r="E56" s="139">
        <f t="shared" si="4"/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40">
        <v>17640</v>
      </c>
      <c r="L56" s="139">
        <f t="shared" si="5"/>
        <v>2427020</v>
      </c>
      <c r="M56" s="139">
        <f t="shared" si="6"/>
        <v>430867</v>
      </c>
      <c r="N56" s="139">
        <v>65891</v>
      </c>
      <c r="O56" s="139">
        <v>364976</v>
      </c>
      <c r="P56" s="139">
        <v>0</v>
      </c>
      <c r="Q56" s="139">
        <v>0</v>
      </c>
      <c r="R56" s="139">
        <f t="shared" si="7"/>
        <v>0</v>
      </c>
      <c r="S56" s="139">
        <v>0</v>
      </c>
      <c r="T56" s="139">
        <v>0</v>
      </c>
      <c r="U56" s="139">
        <v>0</v>
      </c>
      <c r="V56" s="139">
        <v>0</v>
      </c>
      <c r="W56" s="139">
        <f t="shared" si="8"/>
        <v>1996153</v>
      </c>
      <c r="X56" s="139">
        <v>873339</v>
      </c>
      <c r="Y56" s="139">
        <v>86706</v>
      </c>
      <c r="Z56" s="139">
        <v>18588</v>
      </c>
      <c r="AA56" s="139">
        <v>1017520</v>
      </c>
      <c r="AB56" s="140">
        <v>691891</v>
      </c>
      <c r="AC56" s="139">
        <v>0</v>
      </c>
      <c r="AD56" s="139">
        <v>0</v>
      </c>
      <c r="AE56" s="139">
        <f t="shared" si="9"/>
        <v>2427020</v>
      </c>
      <c r="AF56" s="139">
        <f t="shared" si="10"/>
        <v>0</v>
      </c>
      <c r="AG56" s="139">
        <f t="shared" si="11"/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40">
        <v>0</v>
      </c>
      <c r="AN56" s="139">
        <f t="shared" si="12"/>
        <v>1387</v>
      </c>
      <c r="AO56" s="139">
        <f t="shared" si="13"/>
        <v>0</v>
      </c>
      <c r="AP56" s="139">
        <v>0</v>
      </c>
      <c r="AQ56" s="139">
        <v>0</v>
      </c>
      <c r="AR56" s="139">
        <v>0</v>
      </c>
      <c r="AS56" s="139">
        <v>0</v>
      </c>
      <c r="AT56" s="139">
        <f t="shared" si="14"/>
        <v>0</v>
      </c>
      <c r="AU56" s="139">
        <v>0</v>
      </c>
      <c r="AV56" s="139">
        <v>0</v>
      </c>
      <c r="AW56" s="139">
        <v>0</v>
      </c>
      <c r="AX56" s="139">
        <v>0</v>
      </c>
      <c r="AY56" s="139">
        <f t="shared" si="15"/>
        <v>1387</v>
      </c>
      <c r="AZ56" s="139">
        <v>1311</v>
      </c>
      <c r="BA56" s="139">
        <v>0</v>
      </c>
      <c r="BB56" s="139">
        <v>0</v>
      </c>
      <c r="BC56" s="139">
        <v>76</v>
      </c>
      <c r="BD56" s="140">
        <v>37604</v>
      </c>
      <c r="BE56" s="139">
        <v>0</v>
      </c>
      <c r="BF56" s="139">
        <v>0</v>
      </c>
      <c r="BG56" s="139">
        <f t="shared" si="16"/>
        <v>1387</v>
      </c>
      <c r="BH56" s="139">
        <f t="shared" si="36"/>
        <v>0</v>
      </c>
      <c r="BI56" s="139">
        <f t="shared" si="36"/>
        <v>0</v>
      </c>
      <c r="BJ56" s="139">
        <f t="shared" si="36"/>
        <v>0</v>
      </c>
      <c r="BK56" s="139">
        <f t="shared" si="36"/>
        <v>0</v>
      </c>
      <c r="BL56" s="139">
        <f t="shared" si="36"/>
        <v>0</v>
      </c>
      <c r="BM56" s="139">
        <f t="shared" si="36"/>
        <v>0</v>
      </c>
      <c r="BN56" s="139">
        <f t="shared" si="36"/>
        <v>0</v>
      </c>
      <c r="BO56" s="140">
        <f t="shared" si="36"/>
        <v>17640</v>
      </c>
      <c r="BP56" s="139">
        <f t="shared" si="36"/>
        <v>2428407</v>
      </c>
      <c r="BQ56" s="139">
        <f t="shared" si="36"/>
        <v>430867</v>
      </c>
      <c r="BR56" s="139">
        <f t="shared" si="36"/>
        <v>65891</v>
      </c>
      <c r="BS56" s="139">
        <f t="shared" si="36"/>
        <v>364976</v>
      </c>
      <c r="BT56" s="139">
        <f t="shared" si="36"/>
        <v>0</v>
      </c>
      <c r="BU56" s="139">
        <f t="shared" si="36"/>
        <v>0</v>
      </c>
      <c r="BV56" s="139">
        <f t="shared" si="36"/>
        <v>0</v>
      </c>
      <c r="BW56" s="139">
        <f t="shared" si="36"/>
        <v>0</v>
      </c>
      <c r="BX56" s="139">
        <f t="shared" si="39"/>
        <v>0</v>
      </c>
      <c r="BY56" s="139">
        <f t="shared" si="40"/>
        <v>0</v>
      </c>
      <c r="BZ56" s="139">
        <f t="shared" si="41"/>
        <v>0</v>
      </c>
      <c r="CA56" s="139">
        <f t="shared" si="37"/>
        <v>1997540</v>
      </c>
      <c r="CB56" s="139">
        <f t="shared" si="37"/>
        <v>874650</v>
      </c>
      <c r="CC56" s="139">
        <f t="shared" si="37"/>
        <v>86706</v>
      </c>
      <c r="CD56" s="139">
        <f t="shared" si="37"/>
        <v>18588</v>
      </c>
      <c r="CE56" s="139">
        <f t="shared" si="37"/>
        <v>1017596</v>
      </c>
      <c r="CF56" s="140">
        <f t="shared" si="37"/>
        <v>729495</v>
      </c>
      <c r="CG56" s="139">
        <f t="shared" si="37"/>
        <v>0</v>
      </c>
      <c r="CH56" s="139">
        <f t="shared" si="37"/>
        <v>0</v>
      </c>
      <c r="CI56" s="139">
        <f t="shared" si="37"/>
        <v>2428407</v>
      </c>
    </row>
    <row r="57" spans="1:87" s="123" customFormat="1" ht="12" customHeight="1">
      <c r="A57" s="124" t="s">
        <v>206</v>
      </c>
      <c r="B57" s="125" t="s">
        <v>306</v>
      </c>
      <c r="C57" s="124" t="s">
        <v>307</v>
      </c>
      <c r="D57" s="139">
        <f t="shared" si="3"/>
        <v>0</v>
      </c>
      <c r="E57" s="139">
        <f t="shared" si="4"/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40">
        <v>3245</v>
      </c>
      <c r="L57" s="139">
        <f t="shared" si="5"/>
        <v>416180</v>
      </c>
      <c r="M57" s="139">
        <f t="shared" si="6"/>
        <v>36106</v>
      </c>
      <c r="N57" s="139">
        <v>36106</v>
      </c>
      <c r="O57" s="139">
        <v>0</v>
      </c>
      <c r="P57" s="139">
        <v>0</v>
      </c>
      <c r="Q57" s="139">
        <v>0</v>
      </c>
      <c r="R57" s="139">
        <f t="shared" si="7"/>
        <v>33757</v>
      </c>
      <c r="S57" s="139">
        <v>0</v>
      </c>
      <c r="T57" s="139">
        <v>33757</v>
      </c>
      <c r="U57" s="139">
        <v>0</v>
      </c>
      <c r="V57" s="139">
        <v>0</v>
      </c>
      <c r="W57" s="139">
        <f t="shared" si="8"/>
        <v>346317</v>
      </c>
      <c r="X57" s="139">
        <v>188569</v>
      </c>
      <c r="Y57" s="139">
        <v>129775</v>
      </c>
      <c r="Z57" s="139">
        <v>0</v>
      </c>
      <c r="AA57" s="139">
        <v>27973</v>
      </c>
      <c r="AB57" s="140">
        <v>201059</v>
      </c>
      <c r="AC57" s="139">
        <v>0</v>
      </c>
      <c r="AD57" s="139">
        <v>6481</v>
      </c>
      <c r="AE57" s="139">
        <f t="shared" si="9"/>
        <v>422661</v>
      </c>
      <c r="AF57" s="139">
        <f t="shared" si="10"/>
        <v>1062</v>
      </c>
      <c r="AG57" s="139">
        <f t="shared" si="11"/>
        <v>1062</v>
      </c>
      <c r="AH57" s="139">
        <v>0</v>
      </c>
      <c r="AI57" s="139">
        <v>0</v>
      </c>
      <c r="AJ57" s="139">
        <v>0</v>
      </c>
      <c r="AK57" s="139">
        <v>1062</v>
      </c>
      <c r="AL57" s="139">
        <v>0</v>
      </c>
      <c r="AM57" s="140">
        <v>0</v>
      </c>
      <c r="AN57" s="139">
        <f t="shared" si="12"/>
        <v>49088</v>
      </c>
      <c r="AO57" s="139">
        <f t="shared" si="13"/>
        <v>7216</v>
      </c>
      <c r="AP57" s="139">
        <v>7216</v>
      </c>
      <c r="AQ57" s="139">
        <v>0</v>
      </c>
      <c r="AR57" s="139">
        <v>0</v>
      </c>
      <c r="AS57" s="139">
        <v>0</v>
      </c>
      <c r="AT57" s="139">
        <f t="shared" si="14"/>
        <v>0</v>
      </c>
      <c r="AU57" s="139">
        <v>0</v>
      </c>
      <c r="AV57" s="139">
        <v>0</v>
      </c>
      <c r="AW57" s="139">
        <v>0</v>
      </c>
      <c r="AX57" s="139">
        <v>0</v>
      </c>
      <c r="AY57" s="139">
        <f t="shared" si="15"/>
        <v>41872</v>
      </c>
      <c r="AZ57" s="139">
        <v>24100</v>
      </c>
      <c r="BA57" s="139">
        <v>17541</v>
      </c>
      <c r="BB57" s="139">
        <v>0</v>
      </c>
      <c r="BC57" s="139">
        <v>231</v>
      </c>
      <c r="BD57" s="140">
        <v>0</v>
      </c>
      <c r="BE57" s="139">
        <v>0</v>
      </c>
      <c r="BF57" s="139">
        <v>9096</v>
      </c>
      <c r="BG57" s="139">
        <f t="shared" si="16"/>
        <v>59246</v>
      </c>
      <c r="BH57" s="139">
        <f t="shared" si="36"/>
        <v>1062</v>
      </c>
      <c r="BI57" s="139">
        <f t="shared" si="36"/>
        <v>1062</v>
      </c>
      <c r="BJ57" s="139">
        <f t="shared" si="36"/>
        <v>0</v>
      </c>
      <c r="BK57" s="139">
        <f t="shared" si="36"/>
        <v>0</v>
      </c>
      <c r="BL57" s="139">
        <f t="shared" si="36"/>
        <v>0</v>
      </c>
      <c r="BM57" s="139">
        <f t="shared" si="36"/>
        <v>1062</v>
      </c>
      <c r="BN57" s="139">
        <f t="shared" si="36"/>
        <v>0</v>
      </c>
      <c r="BO57" s="140">
        <f t="shared" si="36"/>
        <v>3245</v>
      </c>
      <c r="BP57" s="139">
        <f t="shared" si="36"/>
        <v>465268</v>
      </c>
      <c r="BQ57" s="139">
        <f t="shared" si="36"/>
        <v>43322</v>
      </c>
      <c r="BR57" s="139">
        <f t="shared" si="36"/>
        <v>43322</v>
      </c>
      <c r="BS57" s="139">
        <f t="shared" si="36"/>
        <v>0</v>
      </c>
      <c r="BT57" s="139">
        <f t="shared" si="36"/>
        <v>0</v>
      </c>
      <c r="BU57" s="139">
        <f t="shared" si="36"/>
        <v>0</v>
      </c>
      <c r="BV57" s="139">
        <f t="shared" si="36"/>
        <v>33757</v>
      </c>
      <c r="BW57" s="139">
        <f t="shared" si="36"/>
        <v>0</v>
      </c>
      <c r="BX57" s="139">
        <f t="shared" si="39"/>
        <v>33757</v>
      </c>
      <c r="BY57" s="139">
        <f t="shared" si="40"/>
        <v>0</v>
      </c>
      <c r="BZ57" s="139">
        <f t="shared" si="41"/>
        <v>0</v>
      </c>
      <c r="CA57" s="139">
        <f t="shared" si="37"/>
        <v>388189</v>
      </c>
      <c r="CB57" s="139">
        <f t="shared" si="37"/>
        <v>212669</v>
      </c>
      <c r="CC57" s="139">
        <f t="shared" si="37"/>
        <v>147316</v>
      </c>
      <c r="CD57" s="139">
        <f t="shared" si="37"/>
        <v>0</v>
      </c>
      <c r="CE57" s="139">
        <f t="shared" si="37"/>
        <v>28204</v>
      </c>
      <c r="CF57" s="140">
        <f t="shared" si="37"/>
        <v>201059</v>
      </c>
      <c r="CG57" s="139">
        <f t="shared" si="37"/>
        <v>0</v>
      </c>
      <c r="CH57" s="139">
        <f t="shared" si="37"/>
        <v>15577</v>
      </c>
      <c r="CI57" s="139">
        <f t="shared" si="37"/>
        <v>481907</v>
      </c>
    </row>
    <row r="58" spans="1:87" s="123" customFormat="1" ht="12" customHeight="1">
      <c r="A58" s="124" t="s">
        <v>206</v>
      </c>
      <c r="B58" s="125" t="s">
        <v>308</v>
      </c>
      <c r="C58" s="124" t="s">
        <v>309</v>
      </c>
      <c r="D58" s="139">
        <f t="shared" si="3"/>
        <v>0</v>
      </c>
      <c r="E58" s="139">
        <f t="shared" si="4"/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40">
        <v>97892</v>
      </c>
      <c r="L58" s="139">
        <f t="shared" si="5"/>
        <v>122669</v>
      </c>
      <c r="M58" s="139">
        <f t="shared" si="6"/>
        <v>15194</v>
      </c>
      <c r="N58" s="139">
        <v>15194</v>
      </c>
      <c r="O58" s="139">
        <v>0</v>
      </c>
      <c r="P58" s="139">
        <v>0</v>
      </c>
      <c r="Q58" s="139">
        <v>0</v>
      </c>
      <c r="R58" s="139">
        <f t="shared" si="7"/>
        <v>829</v>
      </c>
      <c r="S58" s="139">
        <v>829</v>
      </c>
      <c r="T58" s="139">
        <v>0</v>
      </c>
      <c r="U58" s="139">
        <v>0</v>
      </c>
      <c r="V58" s="139">
        <v>0</v>
      </c>
      <c r="W58" s="139">
        <f t="shared" si="8"/>
        <v>106646</v>
      </c>
      <c r="X58" s="139">
        <v>106367</v>
      </c>
      <c r="Y58" s="139">
        <v>0</v>
      </c>
      <c r="Z58" s="139">
        <v>0</v>
      </c>
      <c r="AA58" s="139">
        <v>279</v>
      </c>
      <c r="AB58" s="140">
        <v>28583</v>
      </c>
      <c r="AC58" s="139">
        <v>0</v>
      </c>
      <c r="AD58" s="139">
        <v>6169</v>
      </c>
      <c r="AE58" s="139">
        <f t="shared" si="9"/>
        <v>128838</v>
      </c>
      <c r="AF58" s="139">
        <f t="shared" si="10"/>
        <v>0</v>
      </c>
      <c r="AG58" s="139">
        <f t="shared" si="11"/>
        <v>0</v>
      </c>
      <c r="AH58" s="139">
        <v>0</v>
      </c>
      <c r="AI58" s="139">
        <v>0</v>
      </c>
      <c r="AJ58" s="139">
        <v>0</v>
      </c>
      <c r="AK58" s="139">
        <v>0</v>
      </c>
      <c r="AL58" s="139">
        <v>0</v>
      </c>
      <c r="AM58" s="140">
        <v>2232</v>
      </c>
      <c r="AN58" s="139">
        <f t="shared" si="12"/>
        <v>12684</v>
      </c>
      <c r="AO58" s="139">
        <f t="shared" si="13"/>
        <v>8032</v>
      </c>
      <c r="AP58" s="139">
        <v>8032</v>
      </c>
      <c r="AQ58" s="139">
        <v>0</v>
      </c>
      <c r="AR58" s="139">
        <v>0</v>
      </c>
      <c r="AS58" s="139">
        <v>0</v>
      </c>
      <c r="AT58" s="139">
        <f t="shared" si="14"/>
        <v>21</v>
      </c>
      <c r="AU58" s="139">
        <v>21</v>
      </c>
      <c r="AV58" s="139">
        <v>0</v>
      </c>
      <c r="AW58" s="139">
        <v>0</v>
      </c>
      <c r="AX58" s="139">
        <v>0</v>
      </c>
      <c r="AY58" s="139">
        <f t="shared" si="15"/>
        <v>4631</v>
      </c>
      <c r="AZ58" s="139">
        <v>4631</v>
      </c>
      <c r="BA58" s="139">
        <v>0</v>
      </c>
      <c r="BB58" s="139">
        <v>0</v>
      </c>
      <c r="BC58" s="139">
        <v>0</v>
      </c>
      <c r="BD58" s="140">
        <v>17818</v>
      </c>
      <c r="BE58" s="139">
        <v>0</v>
      </c>
      <c r="BF58" s="139">
        <v>20</v>
      </c>
      <c r="BG58" s="139">
        <f t="shared" si="16"/>
        <v>12704</v>
      </c>
      <c r="BH58" s="139">
        <f t="shared" si="36"/>
        <v>0</v>
      </c>
      <c r="BI58" s="139">
        <f t="shared" si="36"/>
        <v>0</v>
      </c>
      <c r="BJ58" s="139">
        <f t="shared" si="36"/>
        <v>0</v>
      </c>
      <c r="BK58" s="139">
        <f t="shared" si="36"/>
        <v>0</v>
      </c>
      <c r="BL58" s="139">
        <f t="shared" si="36"/>
        <v>0</v>
      </c>
      <c r="BM58" s="139">
        <f t="shared" si="36"/>
        <v>0</v>
      </c>
      <c r="BN58" s="139">
        <f t="shared" si="36"/>
        <v>0</v>
      </c>
      <c r="BO58" s="140">
        <f t="shared" si="36"/>
        <v>100124</v>
      </c>
      <c r="BP58" s="139">
        <f t="shared" si="36"/>
        <v>135353</v>
      </c>
      <c r="BQ58" s="139">
        <f t="shared" si="36"/>
        <v>23226</v>
      </c>
      <c r="BR58" s="139">
        <f t="shared" si="36"/>
        <v>23226</v>
      </c>
      <c r="BS58" s="139">
        <f t="shared" si="36"/>
        <v>0</v>
      </c>
      <c r="BT58" s="139">
        <f aca="true" t="shared" si="42" ref="BH58:BT78">SUM(P58,AR58)</f>
        <v>0</v>
      </c>
      <c r="BU58" s="139">
        <f aca="true" t="shared" si="43" ref="BU58:BU81">SUM(Q58,AS58)</f>
        <v>0</v>
      </c>
      <c r="BV58" s="139">
        <f aca="true" t="shared" si="44" ref="BV58:BV81">SUM(R58,AT58)</f>
        <v>850</v>
      </c>
      <c r="BW58" s="139">
        <f aca="true" t="shared" si="45" ref="BW58:BW81">SUM(S58,AU58)</f>
        <v>850</v>
      </c>
      <c r="BX58" s="139">
        <f t="shared" si="39"/>
        <v>0</v>
      </c>
      <c r="BY58" s="139">
        <f t="shared" si="40"/>
        <v>0</v>
      </c>
      <c r="BZ58" s="139">
        <f t="shared" si="41"/>
        <v>0</v>
      </c>
      <c r="CA58" s="139">
        <f t="shared" si="37"/>
        <v>111277</v>
      </c>
      <c r="CB58" s="139">
        <f t="shared" si="37"/>
        <v>110998</v>
      </c>
      <c r="CC58" s="139">
        <f t="shared" si="37"/>
        <v>0</v>
      </c>
      <c r="CD58" s="139">
        <f t="shared" si="37"/>
        <v>0</v>
      </c>
      <c r="CE58" s="139">
        <f t="shared" si="37"/>
        <v>279</v>
      </c>
      <c r="CF58" s="140">
        <f t="shared" si="37"/>
        <v>46401</v>
      </c>
      <c r="CG58" s="139">
        <f t="shared" si="37"/>
        <v>0</v>
      </c>
      <c r="CH58" s="139">
        <f t="shared" si="37"/>
        <v>6189</v>
      </c>
      <c r="CI58" s="139">
        <f t="shared" si="37"/>
        <v>141542</v>
      </c>
    </row>
    <row r="59" spans="1:87" s="123" customFormat="1" ht="12" customHeight="1">
      <c r="A59" s="124" t="s">
        <v>206</v>
      </c>
      <c r="B59" s="125" t="s">
        <v>310</v>
      </c>
      <c r="C59" s="124" t="s">
        <v>311</v>
      </c>
      <c r="D59" s="139">
        <f t="shared" si="3"/>
        <v>0</v>
      </c>
      <c r="E59" s="139">
        <f t="shared" si="4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40">
        <v>29163</v>
      </c>
      <c r="L59" s="139">
        <f t="shared" si="5"/>
        <v>27480</v>
      </c>
      <c r="M59" s="139">
        <f t="shared" si="6"/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f t="shared" si="7"/>
        <v>0</v>
      </c>
      <c r="S59" s="139">
        <v>0</v>
      </c>
      <c r="T59" s="139">
        <v>0</v>
      </c>
      <c r="U59" s="139">
        <v>0</v>
      </c>
      <c r="V59" s="139">
        <v>0</v>
      </c>
      <c r="W59" s="139">
        <f t="shared" si="8"/>
        <v>27480</v>
      </c>
      <c r="X59" s="139">
        <v>27480</v>
      </c>
      <c r="Y59" s="139">
        <v>0</v>
      </c>
      <c r="Z59" s="139">
        <v>0</v>
      </c>
      <c r="AA59" s="139">
        <v>0</v>
      </c>
      <c r="AB59" s="140">
        <v>8516</v>
      </c>
      <c r="AC59" s="139">
        <v>0</v>
      </c>
      <c r="AD59" s="139">
        <v>849</v>
      </c>
      <c r="AE59" s="139">
        <f t="shared" si="9"/>
        <v>28329</v>
      </c>
      <c r="AF59" s="139">
        <f t="shared" si="10"/>
        <v>0</v>
      </c>
      <c r="AG59" s="139">
        <f t="shared" si="11"/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0</v>
      </c>
      <c r="AM59" s="140">
        <v>1781</v>
      </c>
      <c r="AN59" s="139">
        <f t="shared" si="12"/>
        <v>18122</v>
      </c>
      <c r="AO59" s="139">
        <f t="shared" si="13"/>
        <v>0</v>
      </c>
      <c r="AP59" s="139">
        <v>0</v>
      </c>
      <c r="AQ59" s="139">
        <v>0</v>
      </c>
      <c r="AR59" s="139">
        <v>0</v>
      </c>
      <c r="AS59" s="139">
        <v>0</v>
      </c>
      <c r="AT59" s="139">
        <f t="shared" si="14"/>
        <v>0</v>
      </c>
      <c r="AU59" s="139">
        <v>0</v>
      </c>
      <c r="AV59" s="139">
        <v>0</v>
      </c>
      <c r="AW59" s="139">
        <v>0</v>
      </c>
      <c r="AX59" s="139">
        <v>0</v>
      </c>
      <c r="AY59" s="139">
        <f t="shared" si="15"/>
        <v>18122</v>
      </c>
      <c r="AZ59" s="139">
        <v>18122</v>
      </c>
      <c r="BA59" s="139">
        <v>0</v>
      </c>
      <c r="BB59" s="139">
        <v>0</v>
      </c>
      <c r="BC59" s="139">
        <v>0</v>
      </c>
      <c r="BD59" s="140">
        <v>14216</v>
      </c>
      <c r="BE59" s="139">
        <v>0</v>
      </c>
      <c r="BF59" s="139">
        <v>3073</v>
      </c>
      <c r="BG59" s="139">
        <f t="shared" si="16"/>
        <v>21195</v>
      </c>
      <c r="BH59" s="139">
        <f t="shared" si="42"/>
        <v>0</v>
      </c>
      <c r="BI59" s="139">
        <f t="shared" si="42"/>
        <v>0</v>
      </c>
      <c r="BJ59" s="139">
        <f t="shared" si="42"/>
        <v>0</v>
      </c>
      <c r="BK59" s="139">
        <f t="shared" si="42"/>
        <v>0</v>
      </c>
      <c r="BL59" s="139">
        <f t="shared" si="42"/>
        <v>0</v>
      </c>
      <c r="BM59" s="139">
        <f t="shared" si="42"/>
        <v>0</v>
      </c>
      <c r="BN59" s="139">
        <f t="shared" si="42"/>
        <v>0</v>
      </c>
      <c r="BO59" s="140">
        <f t="shared" si="42"/>
        <v>30944</v>
      </c>
      <c r="BP59" s="139">
        <f t="shared" si="42"/>
        <v>45602</v>
      </c>
      <c r="BQ59" s="139">
        <f t="shared" si="42"/>
        <v>0</v>
      </c>
      <c r="BR59" s="139">
        <f t="shared" si="42"/>
        <v>0</v>
      </c>
      <c r="BS59" s="139">
        <f t="shared" si="42"/>
        <v>0</v>
      </c>
      <c r="BT59" s="139">
        <f t="shared" si="42"/>
        <v>0</v>
      </c>
      <c r="BU59" s="139">
        <f t="shared" si="43"/>
        <v>0</v>
      </c>
      <c r="BV59" s="139">
        <f t="shared" si="44"/>
        <v>0</v>
      </c>
      <c r="BW59" s="139">
        <f t="shared" si="45"/>
        <v>0</v>
      </c>
      <c r="BX59" s="139">
        <f t="shared" si="39"/>
        <v>0</v>
      </c>
      <c r="BY59" s="139">
        <f t="shared" si="40"/>
        <v>0</v>
      </c>
      <c r="BZ59" s="139">
        <f t="shared" si="41"/>
        <v>0</v>
      </c>
      <c r="CA59" s="139">
        <f t="shared" si="37"/>
        <v>45602</v>
      </c>
      <c r="CB59" s="139">
        <f t="shared" si="37"/>
        <v>45602</v>
      </c>
      <c r="CC59" s="139">
        <f t="shared" si="37"/>
        <v>0</v>
      </c>
      <c r="CD59" s="139">
        <f t="shared" si="37"/>
        <v>0</v>
      </c>
      <c r="CE59" s="139">
        <f t="shared" si="37"/>
        <v>0</v>
      </c>
      <c r="CF59" s="140">
        <f t="shared" si="37"/>
        <v>22732</v>
      </c>
      <c r="CG59" s="139">
        <f t="shared" si="37"/>
        <v>0</v>
      </c>
      <c r="CH59" s="139">
        <f t="shared" si="37"/>
        <v>3922</v>
      </c>
      <c r="CI59" s="139">
        <f t="shared" si="37"/>
        <v>49524</v>
      </c>
    </row>
    <row r="60" spans="1:87" s="123" customFormat="1" ht="12" customHeight="1">
      <c r="A60" s="124" t="s">
        <v>206</v>
      </c>
      <c r="B60" s="125" t="s">
        <v>312</v>
      </c>
      <c r="C60" s="124" t="s">
        <v>313</v>
      </c>
      <c r="D60" s="139">
        <f t="shared" si="3"/>
        <v>0</v>
      </c>
      <c r="E60" s="139">
        <f t="shared" si="4"/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40">
        <v>24802</v>
      </c>
      <c r="L60" s="139">
        <f t="shared" si="5"/>
        <v>143792</v>
      </c>
      <c r="M60" s="139">
        <f t="shared" si="6"/>
        <v>35689</v>
      </c>
      <c r="N60" s="139">
        <v>11268</v>
      </c>
      <c r="O60" s="139">
        <v>0</v>
      </c>
      <c r="P60" s="139">
        <v>16281</v>
      </c>
      <c r="Q60" s="139">
        <v>8140</v>
      </c>
      <c r="R60" s="139">
        <f t="shared" si="7"/>
        <v>23039</v>
      </c>
      <c r="S60" s="139">
        <v>1378</v>
      </c>
      <c r="T60" s="139">
        <v>19027</v>
      </c>
      <c r="U60" s="139">
        <v>2634</v>
      </c>
      <c r="V60" s="139">
        <v>14115</v>
      </c>
      <c r="W60" s="139">
        <f t="shared" si="8"/>
        <v>70949</v>
      </c>
      <c r="X60" s="139">
        <v>43995</v>
      </c>
      <c r="Y60" s="139">
        <v>18689</v>
      </c>
      <c r="Z60" s="139">
        <v>8265</v>
      </c>
      <c r="AA60" s="139">
        <v>0</v>
      </c>
      <c r="AB60" s="140">
        <v>7242</v>
      </c>
      <c r="AC60" s="139">
        <v>0</v>
      </c>
      <c r="AD60" s="139">
        <v>190928</v>
      </c>
      <c r="AE60" s="139">
        <f t="shared" si="9"/>
        <v>334720</v>
      </c>
      <c r="AF60" s="139">
        <f t="shared" si="10"/>
        <v>0</v>
      </c>
      <c r="AG60" s="139">
        <f t="shared" si="11"/>
        <v>0</v>
      </c>
      <c r="AH60" s="139">
        <v>0</v>
      </c>
      <c r="AI60" s="139">
        <v>0</v>
      </c>
      <c r="AJ60" s="139">
        <v>0</v>
      </c>
      <c r="AK60" s="139">
        <v>0</v>
      </c>
      <c r="AL60" s="139">
        <v>0</v>
      </c>
      <c r="AM60" s="140">
        <v>4634</v>
      </c>
      <c r="AN60" s="139">
        <f t="shared" si="12"/>
        <v>38488</v>
      </c>
      <c r="AO60" s="139">
        <f t="shared" si="13"/>
        <v>5214</v>
      </c>
      <c r="AP60" s="139">
        <v>5214</v>
      </c>
      <c r="AQ60" s="139">
        <v>0</v>
      </c>
      <c r="AR60" s="139">
        <v>0</v>
      </c>
      <c r="AS60" s="139">
        <v>0</v>
      </c>
      <c r="AT60" s="139">
        <f t="shared" si="14"/>
        <v>0</v>
      </c>
      <c r="AU60" s="139">
        <v>0</v>
      </c>
      <c r="AV60" s="139">
        <v>0</v>
      </c>
      <c r="AW60" s="139">
        <v>0</v>
      </c>
      <c r="AX60" s="139">
        <v>0</v>
      </c>
      <c r="AY60" s="139">
        <f t="shared" si="15"/>
        <v>33274</v>
      </c>
      <c r="AZ60" s="139">
        <v>33274</v>
      </c>
      <c r="BA60" s="139">
        <v>0</v>
      </c>
      <c r="BB60" s="139">
        <v>0</v>
      </c>
      <c r="BC60" s="139">
        <v>0</v>
      </c>
      <c r="BD60" s="140">
        <v>36113</v>
      </c>
      <c r="BE60" s="139">
        <v>0</v>
      </c>
      <c r="BF60" s="139">
        <v>0</v>
      </c>
      <c r="BG60" s="139">
        <f t="shared" si="16"/>
        <v>38488</v>
      </c>
      <c r="BH60" s="139">
        <f t="shared" si="42"/>
        <v>0</v>
      </c>
      <c r="BI60" s="139">
        <f t="shared" si="42"/>
        <v>0</v>
      </c>
      <c r="BJ60" s="139">
        <f t="shared" si="42"/>
        <v>0</v>
      </c>
      <c r="BK60" s="139">
        <f t="shared" si="42"/>
        <v>0</v>
      </c>
      <c r="BL60" s="139">
        <f t="shared" si="42"/>
        <v>0</v>
      </c>
      <c r="BM60" s="139">
        <f t="shared" si="42"/>
        <v>0</v>
      </c>
      <c r="BN60" s="139">
        <f t="shared" si="42"/>
        <v>0</v>
      </c>
      <c r="BO60" s="140">
        <f t="shared" si="42"/>
        <v>29436</v>
      </c>
      <c r="BP60" s="139">
        <f t="shared" si="42"/>
        <v>182280</v>
      </c>
      <c r="BQ60" s="139">
        <f t="shared" si="42"/>
        <v>40903</v>
      </c>
      <c r="BR60" s="139">
        <f t="shared" si="42"/>
        <v>16482</v>
      </c>
      <c r="BS60" s="139">
        <f t="shared" si="42"/>
        <v>0</v>
      </c>
      <c r="BT60" s="139">
        <f t="shared" si="42"/>
        <v>16281</v>
      </c>
      <c r="BU60" s="139">
        <f t="shared" si="43"/>
        <v>8140</v>
      </c>
      <c r="BV60" s="139">
        <f t="shared" si="44"/>
        <v>23039</v>
      </c>
      <c r="BW60" s="139">
        <f t="shared" si="45"/>
        <v>1378</v>
      </c>
      <c r="BX60" s="139">
        <f t="shared" si="39"/>
        <v>19027</v>
      </c>
      <c r="BY60" s="139">
        <f t="shared" si="40"/>
        <v>2634</v>
      </c>
      <c r="BZ60" s="139">
        <f t="shared" si="41"/>
        <v>14115</v>
      </c>
      <c r="CA60" s="139">
        <f t="shared" si="37"/>
        <v>104223</v>
      </c>
      <c r="CB60" s="139">
        <f t="shared" si="37"/>
        <v>77269</v>
      </c>
      <c r="CC60" s="139">
        <f t="shared" si="37"/>
        <v>18689</v>
      </c>
      <c r="CD60" s="139">
        <f t="shared" si="37"/>
        <v>8265</v>
      </c>
      <c r="CE60" s="139">
        <f t="shared" si="37"/>
        <v>0</v>
      </c>
      <c r="CF60" s="140">
        <f t="shared" si="37"/>
        <v>43355</v>
      </c>
      <c r="CG60" s="139">
        <f t="shared" si="37"/>
        <v>0</v>
      </c>
      <c r="CH60" s="139">
        <f t="shared" si="37"/>
        <v>190928</v>
      </c>
      <c r="CI60" s="139">
        <f t="shared" si="37"/>
        <v>373208</v>
      </c>
    </row>
    <row r="61" spans="1:87" s="123" customFormat="1" ht="12" customHeight="1">
      <c r="A61" s="124" t="s">
        <v>206</v>
      </c>
      <c r="B61" s="125" t="s">
        <v>314</v>
      </c>
      <c r="C61" s="124" t="s">
        <v>315</v>
      </c>
      <c r="D61" s="139">
        <f t="shared" si="3"/>
        <v>445212</v>
      </c>
      <c r="E61" s="139">
        <f t="shared" si="4"/>
        <v>445212</v>
      </c>
      <c r="F61" s="139">
        <v>0</v>
      </c>
      <c r="G61" s="139">
        <v>445212</v>
      </c>
      <c r="H61" s="139">
        <v>0</v>
      </c>
      <c r="I61" s="139">
        <v>0</v>
      </c>
      <c r="J61" s="139">
        <v>0</v>
      </c>
      <c r="K61" s="140">
        <v>9975</v>
      </c>
      <c r="L61" s="139">
        <f t="shared" si="5"/>
        <v>328775</v>
      </c>
      <c r="M61" s="139">
        <f t="shared" si="6"/>
        <v>22342</v>
      </c>
      <c r="N61" s="139">
        <v>22342</v>
      </c>
      <c r="O61" s="139">
        <v>0</v>
      </c>
      <c r="P61" s="139">
        <v>0</v>
      </c>
      <c r="Q61" s="139">
        <v>0</v>
      </c>
      <c r="R61" s="139">
        <f t="shared" si="7"/>
        <v>29050</v>
      </c>
      <c r="S61" s="139">
        <v>0</v>
      </c>
      <c r="T61" s="139">
        <v>29039</v>
      </c>
      <c r="U61" s="139">
        <v>11</v>
      </c>
      <c r="V61" s="139">
        <v>0</v>
      </c>
      <c r="W61" s="139">
        <f t="shared" si="8"/>
        <v>277383</v>
      </c>
      <c r="X61" s="139">
        <v>95508</v>
      </c>
      <c r="Y61" s="139">
        <v>169880</v>
      </c>
      <c r="Z61" s="139">
        <v>756</v>
      </c>
      <c r="AA61" s="139">
        <v>11239</v>
      </c>
      <c r="AB61" s="140">
        <v>33448</v>
      </c>
      <c r="AC61" s="139">
        <v>0</v>
      </c>
      <c r="AD61" s="139">
        <v>0</v>
      </c>
      <c r="AE61" s="139">
        <f t="shared" si="9"/>
        <v>773987</v>
      </c>
      <c r="AF61" s="139">
        <f t="shared" si="10"/>
        <v>522186</v>
      </c>
      <c r="AG61" s="139">
        <f t="shared" si="11"/>
        <v>522186</v>
      </c>
      <c r="AH61" s="139">
        <v>0</v>
      </c>
      <c r="AI61" s="139">
        <v>522186</v>
      </c>
      <c r="AJ61" s="139">
        <v>0</v>
      </c>
      <c r="AK61" s="139">
        <v>0</v>
      </c>
      <c r="AL61" s="139">
        <v>0</v>
      </c>
      <c r="AM61" s="140">
        <v>0</v>
      </c>
      <c r="AN61" s="139">
        <f t="shared" si="12"/>
        <v>68643</v>
      </c>
      <c r="AO61" s="139">
        <f t="shared" si="13"/>
        <v>11900</v>
      </c>
      <c r="AP61" s="139">
        <v>11900</v>
      </c>
      <c r="AQ61" s="139">
        <v>0</v>
      </c>
      <c r="AR61" s="139">
        <v>0</v>
      </c>
      <c r="AS61" s="139">
        <v>0</v>
      </c>
      <c r="AT61" s="139">
        <f t="shared" si="14"/>
        <v>0</v>
      </c>
      <c r="AU61" s="139">
        <v>0</v>
      </c>
      <c r="AV61" s="139">
        <v>0</v>
      </c>
      <c r="AW61" s="139">
        <v>0</v>
      </c>
      <c r="AX61" s="139">
        <v>0</v>
      </c>
      <c r="AY61" s="139">
        <f t="shared" si="15"/>
        <v>56743</v>
      </c>
      <c r="AZ61" s="139">
        <v>56743</v>
      </c>
      <c r="BA61" s="139">
        <v>0</v>
      </c>
      <c r="BB61" s="139">
        <v>0</v>
      </c>
      <c r="BC61" s="139">
        <v>0</v>
      </c>
      <c r="BD61" s="140">
        <v>0</v>
      </c>
      <c r="BE61" s="139">
        <v>0</v>
      </c>
      <c r="BF61" s="139">
        <v>0</v>
      </c>
      <c r="BG61" s="139">
        <f t="shared" si="16"/>
        <v>590829</v>
      </c>
      <c r="BH61" s="139">
        <f t="shared" si="42"/>
        <v>967398</v>
      </c>
      <c r="BI61" s="139">
        <f t="shared" si="42"/>
        <v>967398</v>
      </c>
      <c r="BJ61" s="139">
        <f t="shared" si="42"/>
        <v>0</v>
      </c>
      <c r="BK61" s="139">
        <f t="shared" si="42"/>
        <v>967398</v>
      </c>
      <c r="BL61" s="139">
        <f t="shared" si="42"/>
        <v>0</v>
      </c>
      <c r="BM61" s="139">
        <f t="shared" si="42"/>
        <v>0</v>
      </c>
      <c r="BN61" s="139">
        <f t="shared" si="42"/>
        <v>0</v>
      </c>
      <c r="BO61" s="140">
        <f t="shared" si="42"/>
        <v>9975</v>
      </c>
      <c r="BP61" s="139">
        <f t="shared" si="42"/>
        <v>397418</v>
      </c>
      <c r="BQ61" s="139">
        <f t="shared" si="42"/>
        <v>34242</v>
      </c>
      <c r="BR61" s="139">
        <f t="shared" si="42"/>
        <v>34242</v>
      </c>
      <c r="BS61" s="139">
        <f t="shared" si="42"/>
        <v>0</v>
      </c>
      <c r="BT61" s="139">
        <f t="shared" si="42"/>
        <v>0</v>
      </c>
      <c r="BU61" s="139">
        <f t="shared" si="43"/>
        <v>0</v>
      </c>
      <c r="BV61" s="139">
        <f t="shared" si="44"/>
        <v>29050</v>
      </c>
      <c r="BW61" s="139">
        <f t="shared" si="45"/>
        <v>0</v>
      </c>
      <c r="BX61" s="139">
        <f t="shared" si="39"/>
        <v>29039</v>
      </c>
      <c r="BY61" s="139">
        <f t="shared" si="40"/>
        <v>11</v>
      </c>
      <c r="BZ61" s="139">
        <f t="shared" si="41"/>
        <v>0</v>
      </c>
      <c r="CA61" s="139">
        <f t="shared" si="37"/>
        <v>334126</v>
      </c>
      <c r="CB61" s="139">
        <f t="shared" si="37"/>
        <v>152251</v>
      </c>
      <c r="CC61" s="139">
        <f t="shared" si="37"/>
        <v>169880</v>
      </c>
      <c r="CD61" s="139">
        <f t="shared" si="37"/>
        <v>756</v>
      </c>
      <c r="CE61" s="139">
        <f t="shared" si="37"/>
        <v>11239</v>
      </c>
      <c r="CF61" s="140">
        <f t="shared" si="37"/>
        <v>33448</v>
      </c>
      <c r="CG61" s="139">
        <f t="shared" si="37"/>
        <v>0</v>
      </c>
      <c r="CH61" s="139">
        <f t="shared" si="37"/>
        <v>0</v>
      </c>
      <c r="CI61" s="139">
        <f t="shared" si="37"/>
        <v>1364816</v>
      </c>
    </row>
    <row r="62" spans="1:87" s="123" customFormat="1" ht="12" customHeight="1">
      <c r="A62" s="124" t="s">
        <v>206</v>
      </c>
      <c r="B62" s="125" t="s">
        <v>316</v>
      </c>
      <c r="C62" s="124" t="s">
        <v>317</v>
      </c>
      <c r="D62" s="139">
        <f t="shared" si="3"/>
        <v>0</v>
      </c>
      <c r="E62" s="139">
        <f t="shared" si="4"/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40">
        <v>1745</v>
      </c>
      <c r="L62" s="139">
        <f t="shared" si="5"/>
        <v>53833</v>
      </c>
      <c r="M62" s="139">
        <f t="shared" si="6"/>
        <v>663</v>
      </c>
      <c r="N62" s="139">
        <v>663</v>
      </c>
      <c r="O62" s="139">
        <v>0</v>
      </c>
      <c r="P62" s="139">
        <v>0</v>
      </c>
      <c r="Q62" s="139">
        <v>0</v>
      </c>
      <c r="R62" s="139">
        <f t="shared" si="7"/>
        <v>36443</v>
      </c>
      <c r="S62" s="139">
        <v>852</v>
      </c>
      <c r="T62" s="139">
        <v>34403</v>
      </c>
      <c r="U62" s="139">
        <v>1188</v>
      </c>
      <c r="V62" s="139">
        <v>0</v>
      </c>
      <c r="W62" s="139">
        <f t="shared" si="8"/>
        <v>9788</v>
      </c>
      <c r="X62" s="139">
        <v>3193</v>
      </c>
      <c r="Y62" s="139">
        <v>6367</v>
      </c>
      <c r="Z62" s="139">
        <v>228</v>
      </c>
      <c r="AA62" s="139">
        <v>0</v>
      </c>
      <c r="AB62" s="140">
        <v>2441</v>
      </c>
      <c r="AC62" s="139">
        <v>6939</v>
      </c>
      <c r="AD62" s="139">
        <v>1078</v>
      </c>
      <c r="AE62" s="139">
        <f t="shared" si="9"/>
        <v>54911</v>
      </c>
      <c r="AF62" s="139">
        <f t="shared" si="10"/>
        <v>0</v>
      </c>
      <c r="AG62" s="139">
        <f t="shared" si="11"/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40">
        <v>0</v>
      </c>
      <c r="AN62" s="139">
        <f t="shared" si="12"/>
        <v>14828</v>
      </c>
      <c r="AO62" s="139">
        <f t="shared" si="13"/>
        <v>5734</v>
      </c>
      <c r="AP62" s="139">
        <v>5734</v>
      </c>
      <c r="AQ62" s="139">
        <v>0</v>
      </c>
      <c r="AR62" s="139">
        <v>0</v>
      </c>
      <c r="AS62" s="139">
        <v>0</v>
      </c>
      <c r="AT62" s="139">
        <f t="shared" si="14"/>
        <v>2759</v>
      </c>
      <c r="AU62" s="139">
        <v>358</v>
      </c>
      <c r="AV62" s="139">
        <v>2401</v>
      </c>
      <c r="AW62" s="139">
        <v>0</v>
      </c>
      <c r="AX62" s="139">
        <v>0</v>
      </c>
      <c r="AY62" s="139">
        <f t="shared" si="15"/>
        <v>6335</v>
      </c>
      <c r="AZ62" s="139">
        <v>3154</v>
      </c>
      <c r="BA62" s="139">
        <v>3181</v>
      </c>
      <c r="BB62" s="139">
        <v>0</v>
      </c>
      <c r="BC62" s="139">
        <v>0</v>
      </c>
      <c r="BD62" s="140">
        <v>0</v>
      </c>
      <c r="BE62" s="139">
        <v>0</v>
      </c>
      <c r="BF62" s="139">
        <v>0</v>
      </c>
      <c r="BG62" s="139">
        <f t="shared" si="16"/>
        <v>14828</v>
      </c>
      <c r="BH62" s="139">
        <f t="shared" si="42"/>
        <v>0</v>
      </c>
      <c r="BI62" s="139">
        <f t="shared" si="42"/>
        <v>0</v>
      </c>
      <c r="BJ62" s="139">
        <f t="shared" si="42"/>
        <v>0</v>
      </c>
      <c r="BK62" s="139">
        <f t="shared" si="42"/>
        <v>0</v>
      </c>
      <c r="BL62" s="139">
        <f t="shared" si="42"/>
        <v>0</v>
      </c>
      <c r="BM62" s="139">
        <f t="shared" si="42"/>
        <v>0</v>
      </c>
      <c r="BN62" s="139">
        <f t="shared" si="42"/>
        <v>0</v>
      </c>
      <c r="BO62" s="140">
        <f t="shared" si="42"/>
        <v>1745</v>
      </c>
      <c r="BP62" s="139">
        <f t="shared" si="42"/>
        <v>68661</v>
      </c>
      <c r="BQ62" s="139">
        <f t="shared" si="42"/>
        <v>6397</v>
      </c>
      <c r="BR62" s="139">
        <f t="shared" si="42"/>
        <v>6397</v>
      </c>
      <c r="BS62" s="139">
        <f t="shared" si="42"/>
        <v>0</v>
      </c>
      <c r="BT62" s="139">
        <f t="shared" si="42"/>
        <v>0</v>
      </c>
      <c r="BU62" s="139">
        <f t="shared" si="43"/>
        <v>0</v>
      </c>
      <c r="BV62" s="139">
        <f t="shared" si="44"/>
        <v>39202</v>
      </c>
      <c r="BW62" s="139">
        <f t="shared" si="45"/>
        <v>1210</v>
      </c>
      <c r="BX62" s="139">
        <f t="shared" si="39"/>
        <v>36804</v>
      </c>
      <c r="BY62" s="139">
        <f t="shared" si="40"/>
        <v>1188</v>
      </c>
      <c r="BZ62" s="139">
        <f t="shared" si="41"/>
        <v>0</v>
      </c>
      <c r="CA62" s="139">
        <f t="shared" si="37"/>
        <v>16123</v>
      </c>
      <c r="CB62" s="139">
        <f t="shared" si="37"/>
        <v>6347</v>
      </c>
      <c r="CC62" s="139">
        <f t="shared" si="37"/>
        <v>9548</v>
      </c>
      <c r="CD62" s="139">
        <f t="shared" si="37"/>
        <v>228</v>
      </c>
      <c r="CE62" s="139">
        <f t="shared" si="37"/>
        <v>0</v>
      </c>
      <c r="CF62" s="140">
        <f t="shared" si="37"/>
        <v>2441</v>
      </c>
      <c r="CG62" s="139">
        <f t="shared" si="37"/>
        <v>6939</v>
      </c>
      <c r="CH62" s="139">
        <f t="shared" si="37"/>
        <v>1078</v>
      </c>
      <c r="CI62" s="139">
        <f t="shared" si="37"/>
        <v>69739</v>
      </c>
    </row>
    <row r="63" spans="1:87" s="123" customFormat="1" ht="12" customHeight="1">
      <c r="A63" s="124" t="s">
        <v>206</v>
      </c>
      <c r="B63" s="125" t="s">
        <v>318</v>
      </c>
      <c r="C63" s="124" t="s">
        <v>319</v>
      </c>
      <c r="D63" s="139">
        <f t="shared" si="3"/>
        <v>39795</v>
      </c>
      <c r="E63" s="139">
        <f t="shared" si="4"/>
        <v>21525</v>
      </c>
      <c r="F63" s="139">
        <v>0</v>
      </c>
      <c r="G63" s="139">
        <v>0</v>
      </c>
      <c r="H63" s="139">
        <v>21525</v>
      </c>
      <c r="I63" s="139">
        <v>0</v>
      </c>
      <c r="J63" s="139">
        <v>18270</v>
      </c>
      <c r="K63" s="140">
        <v>4361</v>
      </c>
      <c r="L63" s="139">
        <f t="shared" si="5"/>
        <v>152855</v>
      </c>
      <c r="M63" s="139">
        <f t="shared" si="6"/>
        <v>0</v>
      </c>
      <c r="N63" s="139">
        <v>0</v>
      </c>
      <c r="O63" s="139"/>
      <c r="P63" s="139">
        <v>0</v>
      </c>
      <c r="Q63" s="139">
        <v>0</v>
      </c>
      <c r="R63" s="139">
        <f t="shared" si="7"/>
        <v>89087</v>
      </c>
      <c r="S63" s="139">
        <v>1753</v>
      </c>
      <c r="T63" s="139">
        <v>412</v>
      </c>
      <c r="U63" s="139">
        <v>86922</v>
      </c>
      <c r="V63" s="139"/>
      <c r="W63" s="139">
        <f t="shared" si="8"/>
        <v>63768</v>
      </c>
      <c r="X63" s="139">
        <v>11420</v>
      </c>
      <c r="Y63" s="139">
        <v>5439</v>
      </c>
      <c r="Z63" s="139">
        <v>46239</v>
      </c>
      <c r="AA63" s="139">
        <v>670</v>
      </c>
      <c r="AB63" s="140">
        <v>13286</v>
      </c>
      <c r="AC63" s="139">
        <v>0</v>
      </c>
      <c r="AD63" s="139">
        <v>0</v>
      </c>
      <c r="AE63" s="139">
        <f t="shared" si="9"/>
        <v>192650</v>
      </c>
      <c r="AF63" s="139">
        <f t="shared" si="10"/>
        <v>0</v>
      </c>
      <c r="AG63" s="139">
        <f t="shared" si="11"/>
        <v>0</v>
      </c>
      <c r="AH63" s="139">
        <v>0</v>
      </c>
      <c r="AI63" s="139">
        <v>0</v>
      </c>
      <c r="AJ63" s="139">
        <v>0</v>
      </c>
      <c r="AK63" s="139">
        <v>0</v>
      </c>
      <c r="AL63" s="139">
        <v>0</v>
      </c>
      <c r="AM63" s="140">
        <v>0</v>
      </c>
      <c r="AN63" s="139">
        <f t="shared" si="12"/>
        <v>6792</v>
      </c>
      <c r="AO63" s="139">
        <f t="shared" si="13"/>
        <v>0</v>
      </c>
      <c r="AP63" s="139">
        <v>0</v>
      </c>
      <c r="AQ63" s="139">
        <v>0</v>
      </c>
      <c r="AR63" s="139">
        <v>0</v>
      </c>
      <c r="AS63" s="139">
        <v>0</v>
      </c>
      <c r="AT63" s="139">
        <f t="shared" si="14"/>
        <v>117</v>
      </c>
      <c r="AU63" s="139">
        <v>117</v>
      </c>
      <c r="AV63" s="139">
        <v>0</v>
      </c>
      <c r="AW63" s="139">
        <v>0</v>
      </c>
      <c r="AX63" s="139">
        <v>0</v>
      </c>
      <c r="AY63" s="139">
        <f t="shared" si="15"/>
        <v>6675</v>
      </c>
      <c r="AZ63" s="139">
        <v>6675</v>
      </c>
      <c r="BA63" s="139">
        <v>0</v>
      </c>
      <c r="BB63" s="139">
        <v>0</v>
      </c>
      <c r="BC63" s="139">
        <v>0</v>
      </c>
      <c r="BD63" s="140">
        <v>0</v>
      </c>
      <c r="BE63" s="139">
        <v>0</v>
      </c>
      <c r="BF63" s="139">
        <v>0</v>
      </c>
      <c r="BG63" s="139">
        <f t="shared" si="16"/>
        <v>6792</v>
      </c>
      <c r="BH63" s="139">
        <f t="shared" si="42"/>
        <v>39795</v>
      </c>
      <c r="BI63" s="139">
        <f t="shared" si="42"/>
        <v>21525</v>
      </c>
      <c r="BJ63" s="139">
        <f t="shared" si="42"/>
        <v>0</v>
      </c>
      <c r="BK63" s="139">
        <f t="shared" si="42"/>
        <v>0</v>
      </c>
      <c r="BL63" s="139">
        <f t="shared" si="42"/>
        <v>21525</v>
      </c>
      <c r="BM63" s="139">
        <f t="shared" si="42"/>
        <v>0</v>
      </c>
      <c r="BN63" s="139">
        <f t="shared" si="42"/>
        <v>18270</v>
      </c>
      <c r="BO63" s="140">
        <f t="shared" si="42"/>
        <v>4361</v>
      </c>
      <c r="BP63" s="139">
        <f t="shared" si="42"/>
        <v>159647</v>
      </c>
      <c r="BQ63" s="139">
        <f t="shared" si="42"/>
        <v>0</v>
      </c>
      <c r="BR63" s="139">
        <f t="shared" si="42"/>
        <v>0</v>
      </c>
      <c r="BS63" s="139">
        <f t="shared" si="42"/>
        <v>0</v>
      </c>
      <c r="BT63" s="139">
        <f t="shared" si="42"/>
        <v>0</v>
      </c>
      <c r="BU63" s="139">
        <f t="shared" si="43"/>
        <v>0</v>
      </c>
      <c r="BV63" s="139">
        <f t="shared" si="44"/>
        <v>89204</v>
      </c>
      <c r="BW63" s="139">
        <f t="shared" si="45"/>
        <v>1870</v>
      </c>
      <c r="BX63" s="139">
        <f t="shared" si="39"/>
        <v>412</v>
      </c>
      <c r="BY63" s="139">
        <f t="shared" si="40"/>
        <v>86922</v>
      </c>
      <c r="BZ63" s="139">
        <f t="shared" si="41"/>
        <v>0</v>
      </c>
      <c r="CA63" s="139">
        <f t="shared" si="37"/>
        <v>70443</v>
      </c>
      <c r="CB63" s="139">
        <f t="shared" si="37"/>
        <v>18095</v>
      </c>
      <c r="CC63" s="139">
        <f t="shared" si="37"/>
        <v>5439</v>
      </c>
      <c r="CD63" s="139">
        <f t="shared" si="37"/>
        <v>46239</v>
      </c>
      <c r="CE63" s="139">
        <f t="shared" si="37"/>
        <v>670</v>
      </c>
      <c r="CF63" s="140">
        <f t="shared" si="37"/>
        <v>13286</v>
      </c>
      <c r="CG63" s="139">
        <f t="shared" si="37"/>
        <v>0</v>
      </c>
      <c r="CH63" s="139">
        <f t="shared" si="37"/>
        <v>0</v>
      </c>
      <c r="CI63" s="139">
        <f t="shared" si="37"/>
        <v>199442</v>
      </c>
    </row>
    <row r="64" spans="1:87" s="123" customFormat="1" ht="12" customHeight="1">
      <c r="A64" s="124" t="s">
        <v>206</v>
      </c>
      <c r="B64" s="125" t="s">
        <v>320</v>
      </c>
      <c r="C64" s="124" t="s">
        <v>321</v>
      </c>
      <c r="D64" s="139">
        <f t="shared" si="3"/>
        <v>59585</v>
      </c>
      <c r="E64" s="139">
        <f t="shared" si="4"/>
        <v>37135</v>
      </c>
      <c r="F64" s="139">
        <v>0</v>
      </c>
      <c r="G64" s="139">
        <v>37135</v>
      </c>
      <c r="H64" s="139">
        <v>0</v>
      </c>
      <c r="I64" s="139">
        <v>0</v>
      </c>
      <c r="J64" s="139">
        <v>22450</v>
      </c>
      <c r="K64" s="140">
        <v>3342</v>
      </c>
      <c r="L64" s="139">
        <f t="shared" si="5"/>
        <v>86998</v>
      </c>
      <c r="M64" s="139">
        <f t="shared" si="6"/>
        <v>4878</v>
      </c>
      <c r="N64" s="139">
        <v>4878</v>
      </c>
      <c r="O64" s="139">
        <v>0</v>
      </c>
      <c r="P64" s="139">
        <v>0</v>
      </c>
      <c r="Q64" s="139">
        <v>0</v>
      </c>
      <c r="R64" s="139">
        <f t="shared" si="7"/>
        <v>30040</v>
      </c>
      <c r="S64" s="139">
        <v>6592</v>
      </c>
      <c r="T64" s="139">
        <v>19692</v>
      </c>
      <c r="U64" s="139">
        <v>3756</v>
      </c>
      <c r="V64" s="139">
        <v>0</v>
      </c>
      <c r="W64" s="139">
        <f t="shared" si="8"/>
        <v>52080</v>
      </c>
      <c r="X64" s="139">
        <v>10463</v>
      </c>
      <c r="Y64" s="139">
        <v>35875</v>
      </c>
      <c r="Z64" s="139">
        <v>5742</v>
      </c>
      <c r="AA64" s="139">
        <v>0</v>
      </c>
      <c r="AB64" s="140">
        <v>10442</v>
      </c>
      <c r="AC64" s="139">
        <v>0</v>
      </c>
      <c r="AD64" s="139">
        <v>0</v>
      </c>
      <c r="AE64" s="139">
        <f t="shared" si="9"/>
        <v>146583</v>
      </c>
      <c r="AF64" s="139">
        <f t="shared" si="10"/>
        <v>30803</v>
      </c>
      <c r="AG64" s="139">
        <f t="shared" si="11"/>
        <v>28692</v>
      </c>
      <c r="AH64" s="139">
        <v>3670</v>
      </c>
      <c r="AI64" s="139">
        <v>25022</v>
      </c>
      <c r="AJ64" s="139">
        <v>0</v>
      </c>
      <c r="AK64" s="139">
        <v>0</v>
      </c>
      <c r="AL64" s="139">
        <v>2111</v>
      </c>
      <c r="AM64" s="140">
        <v>0</v>
      </c>
      <c r="AN64" s="139">
        <f t="shared" si="12"/>
        <v>43079</v>
      </c>
      <c r="AO64" s="139">
        <f t="shared" si="13"/>
        <v>5822</v>
      </c>
      <c r="AP64" s="139">
        <v>5822</v>
      </c>
      <c r="AQ64" s="139">
        <v>0</v>
      </c>
      <c r="AR64" s="139">
        <v>0</v>
      </c>
      <c r="AS64" s="139">
        <v>0</v>
      </c>
      <c r="AT64" s="139">
        <f t="shared" si="14"/>
        <v>17076</v>
      </c>
      <c r="AU64" s="139">
        <v>0</v>
      </c>
      <c r="AV64" s="139">
        <v>17076</v>
      </c>
      <c r="AW64" s="139">
        <v>0</v>
      </c>
      <c r="AX64" s="139">
        <v>0</v>
      </c>
      <c r="AY64" s="139">
        <f t="shared" si="15"/>
        <v>20181</v>
      </c>
      <c r="AZ64" s="139">
        <v>6503</v>
      </c>
      <c r="BA64" s="139">
        <v>13678</v>
      </c>
      <c r="BB64" s="139">
        <v>0</v>
      </c>
      <c r="BC64" s="139">
        <v>0</v>
      </c>
      <c r="BD64" s="140">
        <v>0</v>
      </c>
      <c r="BE64" s="139">
        <v>0</v>
      </c>
      <c r="BF64" s="139">
        <v>0</v>
      </c>
      <c r="BG64" s="139">
        <f t="shared" si="16"/>
        <v>73882</v>
      </c>
      <c r="BH64" s="139">
        <f t="shared" si="42"/>
        <v>90388</v>
      </c>
      <c r="BI64" s="139">
        <f t="shared" si="42"/>
        <v>65827</v>
      </c>
      <c r="BJ64" s="139">
        <f t="shared" si="42"/>
        <v>3670</v>
      </c>
      <c r="BK64" s="139">
        <f t="shared" si="42"/>
        <v>62157</v>
      </c>
      <c r="BL64" s="139">
        <f t="shared" si="42"/>
        <v>0</v>
      </c>
      <c r="BM64" s="139">
        <f t="shared" si="42"/>
        <v>0</v>
      </c>
      <c r="BN64" s="139">
        <f t="shared" si="42"/>
        <v>24561</v>
      </c>
      <c r="BO64" s="140">
        <f t="shared" si="42"/>
        <v>3342</v>
      </c>
      <c r="BP64" s="139">
        <f t="shared" si="42"/>
        <v>130077</v>
      </c>
      <c r="BQ64" s="139">
        <f t="shared" si="42"/>
        <v>10700</v>
      </c>
      <c r="BR64" s="139">
        <f t="shared" si="42"/>
        <v>10700</v>
      </c>
      <c r="BS64" s="139">
        <f t="shared" si="42"/>
        <v>0</v>
      </c>
      <c r="BT64" s="139">
        <f t="shared" si="42"/>
        <v>0</v>
      </c>
      <c r="BU64" s="139">
        <f t="shared" si="43"/>
        <v>0</v>
      </c>
      <c r="BV64" s="139">
        <f t="shared" si="44"/>
        <v>47116</v>
      </c>
      <c r="BW64" s="139">
        <f t="shared" si="45"/>
        <v>6592</v>
      </c>
      <c r="BX64" s="139">
        <f t="shared" si="39"/>
        <v>36768</v>
      </c>
      <c r="BY64" s="139">
        <f t="shared" si="40"/>
        <v>3756</v>
      </c>
      <c r="BZ64" s="139">
        <f t="shared" si="41"/>
        <v>0</v>
      </c>
      <c r="CA64" s="139">
        <f t="shared" si="37"/>
        <v>72261</v>
      </c>
      <c r="CB64" s="139">
        <f t="shared" si="37"/>
        <v>16966</v>
      </c>
      <c r="CC64" s="139">
        <f t="shared" si="37"/>
        <v>49553</v>
      </c>
      <c r="CD64" s="139">
        <f t="shared" si="37"/>
        <v>5742</v>
      </c>
      <c r="CE64" s="139">
        <f t="shared" si="37"/>
        <v>0</v>
      </c>
      <c r="CF64" s="140">
        <f t="shared" si="37"/>
        <v>10442</v>
      </c>
      <c r="CG64" s="139">
        <f t="shared" si="37"/>
        <v>0</v>
      </c>
      <c r="CH64" s="139">
        <f t="shared" si="37"/>
        <v>0</v>
      </c>
      <c r="CI64" s="139">
        <f t="shared" si="37"/>
        <v>220465</v>
      </c>
    </row>
    <row r="65" spans="1:87" s="123" customFormat="1" ht="12" customHeight="1">
      <c r="A65" s="124" t="s">
        <v>206</v>
      </c>
      <c r="B65" s="125" t="s">
        <v>322</v>
      </c>
      <c r="C65" s="124" t="s">
        <v>323</v>
      </c>
      <c r="D65" s="139">
        <f t="shared" si="3"/>
        <v>3513</v>
      </c>
      <c r="E65" s="139">
        <f t="shared" si="4"/>
        <v>3513</v>
      </c>
      <c r="F65" s="139">
        <v>0</v>
      </c>
      <c r="G65" s="139">
        <v>3513</v>
      </c>
      <c r="H65" s="139">
        <v>0</v>
      </c>
      <c r="I65" s="139">
        <v>0</v>
      </c>
      <c r="J65" s="139">
        <v>0</v>
      </c>
      <c r="K65" s="140">
        <v>4168</v>
      </c>
      <c r="L65" s="139">
        <f t="shared" si="5"/>
        <v>175749</v>
      </c>
      <c r="M65" s="139">
        <f t="shared" si="6"/>
        <v>5398</v>
      </c>
      <c r="N65" s="139">
        <v>5398</v>
      </c>
      <c r="O65" s="139">
        <v>0</v>
      </c>
      <c r="P65" s="139">
        <v>0</v>
      </c>
      <c r="Q65" s="139">
        <v>0</v>
      </c>
      <c r="R65" s="139">
        <f t="shared" si="7"/>
        <v>35061</v>
      </c>
      <c r="S65" s="139">
        <v>0</v>
      </c>
      <c r="T65" s="139">
        <v>31874</v>
      </c>
      <c r="U65" s="139">
        <v>3187</v>
      </c>
      <c r="V65" s="139">
        <v>0</v>
      </c>
      <c r="W65" s="139">
        <f t="shared" si="8"/>
        <v>134156</v>
      </c>
      <c r="X65" s="139">
        <v>25942</v>
      </c>
      <c r="Y65" s="139">
        <v>108214</v>
      </c>
      <c r="Z65" s="139">
        <v>0</v>
      </c>
      <c r="AA65" s="139">
        <v>0</v>
      </c>
      <c r="AB65" s="140">
        <v>11393</v>
      </c>
      <c r="AC65" s="139">
        <v>1134</v>
      </c>
      <c r="AD65" s="139">
        <v>0</v>
      </c>
      <c r="AE65" s="139">
        <f t="shared" si="9"/>
        <v>179262</v>
      </c>
      <c r="AF65" s="139">
        <f t="shared" si="10"/>
        <v>497</v>
      </c>
      <c r="AG65" s="139">
        <f t="shared" si="11"/>
        <v>497</v>
      </c>
      <c r="AH65" s="139">
        <v>0</v>
      </c>
      <c r="AI65" s="139">
        <v>0</v>
      </c>
      <c r="AJ65" s="139">
        <v>497</v>
      </c>
      <c r="AK65" s="139">
        <v>0</v>
      </c>
      <c r="AL65" s="139">
        <v>0</v>
      </c>
      <c r="AM65" s="140">
        <v>0</v>
      </c>
      <c r="AN65" s="139">
        <f t="shared" si="12"/>
        <v>47218</v>
      </c>
      <c r="AO65" s="139">
        <f t="shared" si="13"/>
        <v>1349</v>
      </c>
      <c r="AP65" s="139">
        <v>1349</v>
      </c>
      <c r="AQ65" s="139">
        <v>0</v>
      </c>
      <c r="AR65" s="139">
        <v>0</v>
      </c>
      <c r="AS65" s="139">
        <v>0</v>
      </c>
      <c r="AT65" s="139">
        <f t="shared" si="14"/>
        <v>9287</v>
      </c>
      <c r="AU65" s="139">
        <v>0</v>
      </c>
      <c r="AV65" s="139">
        <v>0</v>
      </c>
      <c r="AW65" s="139">
        <v>9287</v>
      </c>
      <c r="AX65" s="139">
        <v>0</v>
      </c>
      <c r="AY65" s="139">
        <f t="shared" si="15"/>
        <v>35455</v>
      </c>
      <c r="AZ65" s="139">
        <v>15376</v>
      </c>
      <c r="BA65" s="139">
        <v>0</v>
      </c>
      <c r="BB65" s="139">
        <v>20079</v>
      </c>
      <c r="BC65" s="139">
        <v>0</v>
      </c>
      <c r="BD65" s="140">
        <v>0</v>
      </c>
      <c r="BE65" s="139">
        <v>1127</v>
      </c>
      <c r="BF65" s="139">
        <v>0</v>
      </c>
      <c r="BG65" s="139">
        <f t="shared" si="16"/>
        <v>47715</v>
      </c>
      <c r="BH65" s="139">
        <f t="shared" si="42"/>
        <v>4010</v>
      </c>
      <c r="BI65" s="139">
        <f t="shared" si="42"/>
        <v>4010</v>
      </c>
      <c r="BJ65" s="139">
        <f t="shared" si="42"/>
        <v>0</v>
      </c>
      <c r="BK65" s="139">
        <f t="shared" si="42"/>
        <v>3513</v>
      </c>
      <c r="BL65" s="139">
        <f t="shared" si="42"/>
        <v>497</v>
      </c>
      <c r="BM65" s="139">
        <f t="shared" si="42"/>
        <v>0</v>
      </c>
      <c r="BN65" s="139">
        <f t="shared" si="42"/>
        <v>0</v>
      </c>
      <c r="BO65" s="140">
        <f t="shared" si="42"/>
        <v>4168</v>
      </c>
      <c r="BP65" s="139">
        <f t="shared" si="42"/>
        <v>222967</v>
      </c>
      <c r="BQ65" s="139">
        <f t="shared" si="42"/>
        <v>6747</v>
      </c>
      <c r="BR65" s="139">
        <f t="shared" si="42"/>
        <v>6747</v>
      </c>
      <c r="BS65" s="139">
        <f t="shared" si="42"/>
        <v>0</v>
      </c>
      <c r="BT65" s="139">
        <f t="shared" si="42"/>
        <v>0</v>
      </c>
      <c r="BU65" s="139">
        <f t="shared" si="43"/>
        <v>0</v>
      </c>
      <c r="BV65" s="139">
        <f t="shared" si="44"/>
        <v>44348</v>
      </c>
      <c r="BW65" s="139">
        <f t="shared" si="45"/>
        <v>0</v>
      </c>
      <c r="BX65" s="139">
        <f t="shared" si="39"/>
        <v>31874</v>
      </c>
      <c r="BY65" s="139">
        <f t="shared" si="40"/>
        <v>12474</v>
      </c>
      <c r="BZ65" s="139">
        <f t="shared" si="41"/>
        <v>0</v>
      </c>
      <c r="CA65" s="139">
        <f t="shared" si="37"/>
        <v>169611</v>
      </c>
      <c r="CB65" s="139">
        <f t="shared" si="37"/>
        <v>41318</v>
      </c>
      <c r="CC65" s="139">
        <f t="shared" si="37"/>
        <v>108214</v>
      </c>
      <c r="CD65" s="139">
        <f t="shared" si="37"/>
        <v>20079</v>
      </c>
      <c r="CE65" s="139">
        <f t="shared" si="37"/>
        <v>0</v>
      </c>
      <c r="CF65" s="140">
        <f t="shared" si="37"/>
        <v>11393</v>
      </c>
      <c r="CG65" s="139">
        <f t="shared" si="37"/>
        <v>2261</v>
      </c>
      <c r="CH65" s="139">
        <f t="shared" si="37"/>
        <v>0</v>
      </c>
      <c r="CI65" s="139">
        <f t="shared" si="37"/>
        <v>226977</v>
      </c>
    </row>
    <row r="66" spans="1:87" s="123" customFormat="1" ht="12" customHeight="1">
      <c r="A66" s="124" t="s">
        <v>206</v>
      </c>
      <c r="B66" s="125" t="s">
        <v>324</v>
      </c>
      <c r="C66" s="124" t="s">
        <v>325</v>
      </c>
      <c r="D66" s="139">
        <f t="shared" si="3"/>
        <v>14280</v>
      </c>
      <c r="E66" s="139">
        <f t="shared" si="4"/>
        <v>14280</v>
      </c>
      <c r="F66" s="139">
        <v>0</v>
      </c>
      <c r="G66" s="139">
        <v>14280</v>
      </c>
      <c r="H66" s="139">
        <v>0</v>
      </c>
      <c r="I66" s="139">
        <v>0</v>
      </c>
      <c r="J66" s="139">
        <v>0</v>
      </c>
      <c r="K66" s="140">
        <v>1748</v>
      </c>
      <c r="L66" s="139">
        <f t="shared" si="5"/>
        <v>21831</v>
      </c>
      <c r="M66" s="139">
        <f t="shared" si="6"/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f t="shared" si="7"/>
        <v>5927</v>
      </c>
      <c r="S66" s="139">
        <v>1606</v>
      </c>
      <c r="T66" s="139">
        <v>4321</v>
      </c>
      <c r="U66" s="139">
        <v>0</v>
      </c>
      <c r="V66" s="139">
        <v>0</v>
      </c>
      <c r="W66" s="139">
        <f t="shared" si="8"/>
        <v>15904</v>
      </c>
      <c r="X66" s="139">
        <v>1510</v>
      </c>
      <c r="Y66" s="139">
        <v>4688</v>
      </c>
      <c r="Z66" s="139">
        <v>506</v>
      </c>
      <c r="AA66" s="139">
        <v>9200</v>
      </c>
      <c r="AB66" s="140">
        <v>3011</v>
      </c>
      <c r="AC66" s="139">
        <v>0</v>
      </c>
      <c r="AD66" s="139">
        <v>5423</v>
      </c>
      <c r="AE66" s="139">
        <f t="shared" si="9"/>
        <v>41534</v>
      </c>
      <c r="AF66" s="139">
        <f t="shared" si="10"/>
        <v>0</v>
      </c>
      <c r="AG66" s="139">
        <f t="shared" si="11"/>
        <v>0</v>
      </c>
      <c r="AH66" s="139">
        <v>0</v>
      </c>
      <c r="AI66" s="139">
        <v>0</v>
      </c>
      <c r="AJ66" s="139">
        <v>0</v>
      </c>
      <c r="AK66" s="139">
        <v>0</v>
      </c>
      <c r="AL66" s="139">
        <v>0</v>
      </c>
      <c r="AM66" s="140">
        <v>0</v>
      </c>
      <c r="AN66" s="139">
        <f t="shared" si="12"/>
        <v>2261</v>
      </c>
      <c r="AO66" s="139">
        <f t="shared" si="13"/>
        <v>0</v>
      </c>
      <c r="AP66" s="139">
        <v>0</v>
      </c>
      <c r="AQ66" s="139">
        <v>0</v>
      </c>
      <c r="AR66" s="139">
        <v>0</v>
      </c>
      <c r="AS66" s="139">
        <v>0</v>
      </c>
      <c r="AT66" s="139">
        <f t="shared" si="14"/>
        <v>0</v>
      </c>
      <c r="AU66" s="139">
        <v>0</v>
      </c>
      <c r="AV66" s="139">
        <v>0</v>
      </c>
      <c r="AW66" s="139">
        <v>0</v>
      </c>
      <c r="AX66" s="139">
        <v>0</v>
      </c>
      <c r="AY66" s="139">
        <f t="shared" si="15"/>
        <v>2261</v>
      </c>
      <c r="AZ66" s="139">
        <v>2261</v>
      </c>
      <c r="BA66" s="139">
        <v>0</v>
      </c>
      <c r="BB66" s="139">
        <v>0</v>
      </c>
      <c r="BC66" s="139">
        <v>0</v>
      </c>
      <c r="BD66" s="140">
        <v>0</v>
      </c>
      <c r="BE66" s="139">
        <v>0</v>
      </c>
      <c r="BF66" s="139">
        <v>5042</v>
      </c>
      <c r="BG66" s="139">
        <f t="shared" si="16"/>
        <v>7303</v>
      </c>
      <c r="BH66" s="139">
        <f t="shared" si="42"/>
        <v>14280</v>
      </c>
      <c r="BI66" s="139">
        <f t="shared" si="42"/>
        <v>14280</v>
      </c>
      <c r="BJ66" s="139">
        <f t="shared" si="42"/>
        <v>0</v>
      </c>
      <c r="BK66" s="139">
        <f t="shared" si="42"/>
        <v>14280</v>
      </c>
      <c r="BL66" s="139">
        <f t="shared" si="42"/>
        <v>0</v>
      </c>
      <c r="BM66" s="139">
        <f t="shared" si="42"/>
        <v>0</v>
      </c>
      <c r="BN66" s="139">
        <f t="shared" si="42"/>
        <v>0</v>
      </c>
      <c r="BO66" s="140">
        <f t="shared" si="42"/>
        <v>1748</v>
      </c>
      <c r="BP66" s="139">
        <f t="shared" si="42"/>
        <v>24092</v>
      </c>
      <c r="BQ66" s="139">
        <f t="shared" si="42"/>
        <v>0</v>
      </c>
      <c r="BR66" s="139">
        <f t="shared" si="42"/>
        <v>0</v>
      </c>
      <c r="BS66" s="139">
        <f t="shared" si="42"/>
        <v>0</v>
      </c>
      <c r="BT66" s="139">
        <f t="shared" si="42"/>
        <v>0</v>
      </c>
      <c r="BU66" s="139">
        <f t="shared" si="43"/>
        <v>0</v>
      </c>
      <c r="BV66" s="139">
        <f t="shared" si="44"/>
        <v>5927</v>
      </c>
      <c r="BW66" s="139">
        <f t="shared" si="45"/>
        <v>1606</v>
      </c>
      <c r="BX66" s="139">
        <f t="shared" si="39"/>
        <v>4321</v>
      </c>
      <c r="BY66" s="139">
        <f t="shared" si="40"/>
        <v>0</v>
      </c>
      <c r="BZ66" s="139">
        <f t="shared" si="41"/>
        <v>0</v>
      </c>
      <c r="CA66" s="139">
        <f t="shared" si="37"/>
        <v>18165</v>
      </c>
      <c r="CB66" s="139">
        <f t="shared" si="37"/>
        <v>3771</v>
      </c>
      <c r="CC66" s="139">
        <f t="shared" si="37"/>
        <v>4688</v>
      </c>
      <c r="CD66" s="139">
        <f t="shared" si="37"/>
        <v>506</v>
      </c>
      <c r="CE66" s="139">
        <f t="shared" si="37"/>
        <v>9200</v>
      </c>
      <c r="CF66" s="140">
        <f t="shared" si="37"/>
        <v>3011</v>
      </c>
      <c r="CG66" s="139">
        <f t="shared" si="37"/>
        <v>0</v>
      </c>
      <c r="CH66" s="139">
        <f t="shared" si="37"/>
        <v>10465</v>
      </c>
      <c r="CI66" s="139">
        <f t="shared" si="37"/>
        <v>48837</v>
      </c>
    </row>
    <row r="67" spans="1:87" s="123" customFormat="1" ht="12" customHeight="1">
      <c r="A67" s="124" t="s">
        <v>206</v>
      </c>
      <c r="B67" s="125" t="s">
        <v>326</v>
      </c>
      <c r="C67" s="124" t="s">
        <v>327</v>
      </c>
      <c r="D67" s="139">
        <f t="shared" si="3"/>
        <v>56729</v>
      </c>
      <c r="E67" s="139">
        <f t="shared" si="4"/>
        <v>41714</v>
      </c>
      <c r="F67" s="139">
        <v>0</v>
      </c>
      <c r="G67" s="139">
        <v>41714</v>
      </c>
      <c r="H67" s="139">
        <v>0</v>
      </c>
      <c r="I67" s="139">
        <v>0</v>
      </c>
      <c r="J67" s="139">
        <v>15015</v>
      </c>
      <c r="K67" s="140">
        <v>9677</v>
      </c>
      <c r="L67" s="139">
        <f t="shared" si="5"/>
        <v>112174</v>
      </c>
      <c r="M67" s="139">
        <f t="shared" si="6"/>
        <v>19002</v>
      </c>
      <c r="N67" s="139">
        <v>14706</v>
      </c>
      <c r="O67" s="139">
        <v>0</v>
      </c>
      <c r="P67" s="139">
        <v>0</v>
      </c>
      <c r="Q67" s="139">
        <v>4296</v>
      </c>
      <c r="R67" s="139">
        <f t="shared" si="7"/>
        <v>30414</v>
      </c>
      <c r="S67" s="139">
        <v>0</v>
      </c>
      <c r="T67" s="139">
        <v>30414</v>
      </c>
      <c r="U67" s="139">
        <v>0</v>
      </c>
      <c r="V67" s="139">
        <v>23004</v>
      </c>
      <c r="W67" s="139">
        <f t="shared" si="8"/>
        <v>39754</v>
      </c>
      <c r="X67" s="139">
        <v>4516</v>
      </c>
      <c r="Y67" s="139">
        <v>35238</v>
      </c>
      <c r="Z67" s="139">
        <v>0</v>
      </c>
      <c r="AA67" s="139">
        <v>0</v>
      </c>
      <c r="AB67" s="140">
        <v>31827</v>
      </c>
      <c r="AC67" s="139">
        <v>0</v>
      </c>
      <c r="AD67" s="139">
        <v>41197</v>
      </c>
      <c r="AE67" s="139">
        <f t="shared" si="9"/>
        <v>210100</v>
      </c>
      <c r="AF67" s="139">
        <f t="shared" si="10"/>
        <v>1835</v>
      </c>
      <c r="AG67" s="139">
        <f t="shared" si="11"/>
        <v>1835</v>
      </c>
      <c r="AH67" s="139">
        <v>0</v>
      </c>
      <c r="AI67" s="139">
        <v>1835</v>
      </c>
      <c r="AJ67" s="139">
        <v>0</v>
      </c>
      <c r="AK67" s="139">
        <v>0</v>
      </c>
      <c r="AL67" s="139">
        <v>0</v>
      </c>
      <c r="AM67" s="140">
        <v>0</v>
      </c>
      <c r="AN67" s="139">
        <f t="shared" si="12"/>
        <v>107097</v>
      </c>
      <c r="AO67" s="139">
        <f t="shared" si="13"/>
        <v>5012</v>
      </c>
      <c r="AP67" s="139">
        <v>5012</v>
      </c>
      <c r="AQ67" s="139">
        <v>0</v>
      </c>
      <c r="AR67" s="139">
        <v>0</v>
      </c>
      <c r="AS67" s="139">
        <v>0</v>
      </c>
      <c r="AT67" s="139">
        <f t="shared" si="14"/>
        <v>12541</v>
      </c>
      <c r="AU67" s="139">
        <v>0</v>
      </c>
      <c r="AV67" s="139">
        <v>12541</v>
      </c>
      <c r="AW67" s="139">
        <v>0</v>
      </c>
      <c r="AX67" s="139">
        <v>0</v>
      </c>
      <c r="AY67" s="139">
        <f t="shared" si="15"/>
        <v>89544</v>
      </c>
      <c r="AZ67" s="139">
        <v>57118</v>
      </c>
      <c r="BA67" s="139">
        <v>32426</v>
      </c>
      <c r="BB67" s="139">
        <v>0</v>
      </c>
      <c r="BC67" s="139">
        <v>0</v>
      </c>
      <c r="BD67" s="140">
        <v>0</v>
      </c>
      <c r="BE67" s="139">
        <v>0</v>
      </c>
      <c r="BF67" s="139">
        <v>1693</v>
      </c>
      <c r="BG67" s="139">
        <f t="shared" si="16"/>
        <v>110625</v>
      </c>
      <c r="BH67" s="139">
        <f t="shared" si="42"/>
        <v>58564</v>
      </c>
      <c r="BI67" s="139">
        <f t="shared" si="42"/>
        <v>43549</v>
      </c>
      <c r="BJ67" s="139">
        <f t="shared" si="42"/>
        <v>0</v>
      </c>
      <c r="BK67" s="139">
        <f t="shared" si="42"/>
        <v>43549</v>
      </c>
      <c r="BL67" s="139">
        <f t="shared" si="42"/>
        <v>0</v>
      </c>
      <c r="BM67" s="139">
        <f t="shared" si="42"/>
        <v>0</v>
      </c>
      <c r="BN67" s="139">
        <f t="shared" si="42"/>
        <v>15015</v>
      </c>
      <c r="BO67" s="140">
        <f t="shared" si="42"/>
        <v>9677</v>
      </c>
      <c r="BP67" s="139">
        <f t="shared" si="42"/>
        <v>219271</v>
      </c>
      <c r="BQ67" s="139">
        <f t="shared" si="42"/>
        <v>24014</v>
      </c>
      <c r="BR67" s="139">
        <f t="shared" si="42"/>
        <v>19718</v>
      </c>
      <c r="BS67" s="139">
        <f t="shared" si="42"/>
        <v>0</v>
      </c>
      <c r="BT67" s="139">
        <f t="shared" si="42"/>
        <v>0</v>
      </c>
      <c r="BU67" s="139">
        <f t="shared" si="43"/>
        <v>4296</v>
      </c>
      <c r="BV67" s="139">
        <f t="shared" si="44"/>
        <v>42955</v>
      </c>
      <c r="BW67" s="139">
        <f t="shared" si="45"/>
        <v>0</v>
      </c>
      <c r="BX67" s="139">
        <f t="shared" si="39"/>
        <v>42955</v>
      </c>
      <c r="BY67" s="139">
        <f t="shared" si="40"/>
        <v>0</v>
      </c>
      <c r="BZ67" s="139">
        <f t="shared" si="41"/>
        <v>23004</v>
      </c>
      <c r="CA67" s="139">
        <f t="shared" si="37"/>
        <v>129298</v>
      </c>
      <c r="CB67" s="139">
        <f t="shared" si="37"/>
        <v>61634</v>
      </c>
      <c r="CC67" s="139">
        <f t="shared" si="37"/>
        <v>67664</v>
      </c>
      <c r="CD67" s="139">
        <f t="shared" si="37"/>
        <v>0</v>
      </c>
      <c r="CE67" s="139">
        <f t="shared" si="37"/>
        <v>0</v>
      </c>
      <c r="CF67" s="140">
        <f t="shared" si="37"/>
        <v>31827</v>
      </c>
      <c r="CG67" s="139">
        <f t="shared" si="37"/>
        <v>0</v>
      </c>
      <c r="CH67" s="139">
        <f t="shared" si="37"/>
        <v>42890</v>
      </c>
      <c r="CI67" s="139">
        <f t="shared" si="37"/>
        <v>320725</v>
      </c>
    </row>
    <row r="68" spans="1:87" s="123" customFormat="1" ht="12" customHeight="1">
      <c r="A68" s="124" t="s">
        <v>206</v>
      </c>
      <c r="B68" s="125" t="s">
        <v>328</v>
      </c>
      <c r="C68" s="124" t="s">
        <v>329</v>
      </c>
      <c r="D68" s="139">
        <f t="shared" si="3"/>
        <v>0</v>
      </c>
      <c r="E68" s="139">
        <f t="shared" si="4"/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40">
        <v>1598</v>
      </c>
      <c r="L68" s="139">
        <f t="shared" si="5"/>
        <v>14825</v>
      </c>
      <c r="M68" s="139">
        <f t="shared" si="6"/>
        <v>3125</v>
      </c>
      <c r="N68" s="139">
        <v>0</v>
      </c>
      <c r="O68" s="139">
        <v>3125</v>
      </c>
      <c r="P68" s="139">
        <v>0</v>
      </c>
      <c r="Q68" s="139">
        <v>0</v>
      </c>
      <c r="R68" s="139">
        <f t="shared" si="7"/>
        <v>5334</v>
      </c>
      <c r="S68" s="139">
        <v>5334</v>
      </c>
      <c r="T68" s="139">
        <v>0</v>
      </c>
      <c r="U68" s="139">
        <v>0</v>
      </c>
      <c r="V68" s="139">
        <v>0</v>
      </c>
      <c r="W68" s="139">
        <f t="shared" si="8"/>
        <v>6366</v>
      </c>
      <c r="X68" s="139">
        <v>0</v>
      </c>
      <c r="Y68" s="139">
        <v>0</v>
      </c>
      <c r="Z68" s="139">
        <v>0</v>
      </c>
      <c r="AA68" s="139">
        <v>6366</v>
      </c>
      <c r="AB68" s="140">
        <v>1980</v>
      </c>
      <c r="AC68" s="139">
        <v>0</v>
      </c>
      <c r="AD68" s="139">
        <v>0</v>
      </c>
      <c r="AE68" s="139">
        <f t="shared" si="9"/>
        <v>14825</v>
      </c>
      <c r="AF68" s="139">
        <f t="shared" si="10"/>
        <v>0</v>
      </c>
      <c r="AG68" s="139">
        <f t="shared" si="11"/>
        <v>0</v>
      </c>
      <c r="AH68" s="139">
        <v>0</v>
      </c>
      <c r="AI68" s="139">
        <v>0</v>
      </c>
      <c r="AJ68" s="139">
        <v>0</v>
      </c>
      <c r="AK68" s="139">
        <v>0</v>
      </c>
      <c r="AL68" s="139">
        <v>0</v>
      </c>
      <c r="AM68" s="140">
        <v>0</v>
      </c>
      <c r="AN68" s="139">
        <f t="shared" si="12"/>
        <v>7376</v>
      </c>
      <c r="AO68" s="139">
        <f t="shared" si="13"/>
        <v>0</v>
      </c>
      <c r="AP68" s="139">
        <v>0</v>
      </c>
      <c r="AQ68" s="139">
        <v>0</v>
      </c>
      <c r="AR68" s="139">
        <v>0</v>
      </c>
      <c r="AS68" s="139">
        <v>0</v>
      </c>
      <c r="AT68" s="139">
        <f t="shared" si="14"/>
        <v>2241</v>
      </c>
      <c r="AU68" s="139">
        <v>0</v>
      </c>
      <c r="AV68" s="139">
        <v>0</v>
      </c>
      <c r="AW68" s="139">
        <v>2241</v>
      </c>
      <c r="AX68" s="139">
        <v>0</v>
      </c>
      <c r="AY68" s="139">
        <f t="shared" si="15"/>
        <v>5135</v>
      </c>
      <c r="AZ68" s="139">
        <v>0</v>
      </c>
      <c r="BA68" s="139">
        <v>0</v>
      </c>
      <c r="BB68" s="139">
        <v>0</v>
      </c>
      <c r="BC68" s="139">
        <v>5135</v>
      </c>
      <c r="BD68" s="140">
        <v>0</v>
      </c>
      <c r="BE68" s="139">
        <v>0</v>
      </c>
      <c r="BF68" s="139">
        <v>6119</v>
      </c>
      <c r="BG68" s="139">
        <f t="shared" si="16"/>
        <v>13495</v>
      </c>
      <c r="BH68" s="139">
        <f t="shared" si="42"/>
        <v>0</v>
      </c>
      <c r="BI68" s="139">
        <f t="shared" si="42"/>
        <v>0</v>
      </c>
      <c r="BJ68" s="139">
        <f t="shared" si="42"/>
        <v>0</v>
      </c>
      <c r="BK68" s="139">
        <f t="shared" si="42"/>
        <v>0</v>
      </c>
      <c r="BL68" s="139">
        <f t="shared" si="42"/>
        <v>0</v>
      </c>
      <c r="BM68" s="139">
        <f t="shared" si="42"/>
        <v>0</v>
      </c>
      <c r="BN68" s="139">
        <f t="shared" si="42"/>
        <v>0</v>
      </c>
      <c r="BO68" s="140">
        <f t="shared" si="42"/>
        <v>1598</v>
      </c>
      <c r="BP68" s="139">
        <f t="shared" si="42"/>
        <v>22201</v>
      </c>
      <c r="BQ68" s="139">
        <f t="shared" si="42"/>
        <v>3125</v>
      </c>
      <c r="BR68" s="139">
        <f t="shared" si="42"/>
        <v>0</v>
      </c>
      <c r="BS68" s="139">
        <f t="shared" si="42"/>
        <v>3125</v>
      </c>
      <c r="BT68" s="139">
        <f t="shared" si="42"/>
        <v>0</v>
      </c>
      <c r="BU68" s="139">
        <f t="shared" si="43"/>
        <v>0</v>
      </c>
      <c r="BV68" s="139">
        <f t="shared" si="44"/>
        <v>7575</v>
      </c>
      <c r="BW68" s="139">
        <f t="shared" si="45"/>
        <v>5334</v>
      </c>
      <c r="BX68" s="139">
        <f t="shared" si="39"/>
        <v>0</v>
      </c>
      <c r="BY68" s="139">
        <f t="shared" si="40"/>
        <v>2241</v>
      </c>
      <c r="BZ68" s="139">
        <f t="shared" si="41"/>
        <v>0</v>
      </c>
      <c r="CA68" s="139">
        <f t="shared" si="37"/>
        <v>11501</v>
      </c>
      <c r="CB68" s="139">
        <f t="shared" si="37"/>
        <v>0</v>
      </c>
      <c r="CC68" s="139">
        <f t="shared" si="37"/>
        <v>0</v>
      </c>
      <c r="CD68" s="139">
        <f t="shared" si="37"/>
        <v>0</v>
      </c>
      <c r="CE68" s="139">
        <f t="shared" si="37"/>
        <v>11501</v>
      </c>
      <c r="CF68" s="140">
        <f t="shared" si="37"/>
        <v>1980</v>
      </c>
      <c r="CG68" s="139">
        <f t="shared" si="37"/>
        <v>0</v>
      </c>
      <c r="CH68" s="139">
        <f t="shared" si="37"/>
        <v>6119</v>
      </c>
      <c r="CI68" s="139">
        <f t="shared" si="37"/>
        <v>28320</v>
      </c>
    </row>
    <row r="69" spans="1:87" s="123" customFormat="1" ht="12" customHeight="1">
      <c r="A69" s="124" t="s">
        <v>206</v>
      </c>
      <c r="B69" s="125" t="s">
        <v>330</v>
      </c>
      <c r="C69" s="124" t="s">
        <v>331</v>
      </c>
      <c r="D69" s="139">
        <f t="shared" si="3"/>
        <v>0</v>
      </c>
      <c r="E69" s="139">
        <f t="shared" si="4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40">
        <v>0</v>
      </c>
      <c r="L69" s="139">
        <f t="shared" si="5"/>
        <v>190856</v>
      </c>
      <c r="M69" s="139">
        <f t="shared" si="6"/>
        <v>16687</v>
      </c>
      <c r="N69" s="139">
        <v>16687</v>
      </c>
      <c r="O69" s="139">
        <v>0</v>
      </c>
      <c r="P69" s="139">
        <v>0</v>
      </c>
      <c r="Q69" s="139">
        <v>0</v>
      </c>
      <c r="R69" s="139">
        <f t="shared" si="7"/>
        <v>69930</v>
      </c>
      <c r="S69" s="139">
        <v>12543</v>
      </c>
      <c r="T69" s="139">
        <v>56278</v>
      </c>
      <c r="U69" s="139">
        <v>1109</v>
      </c>
      <c r="V69" s="139">
        <v>1582</v>
      </c>
      <c r="W69" s="139">
        <f t="shared" si="8"/>
        <v>102657</v>
      </c>
      <c r="X69" s="139">
        <v>48239</v>
      </c>
      <c r="Y69" s="139">
        <v>49242</v>
      </c>
      <c r="Z69" s="139">
        <v>5176</v>
      </c>
      <c r="AA69" s="139">
        <v>0</v>
      </c>
      <c r="AB69" s="140">
        <v>0</v>
      </c>
      <c r="AC69" s="139">
        <v>0</v>
      </c>
      <c r="AD69" s="139">
        <v>0</v>
      </c>
      <c r="AE69" s="139">
        <f t="shared" si="9"/>
        <v>190856</v>
      </c>
      <c r="AF69" s="139">
        <f t="shared" si="10"/>
        <v>52500</v>
      </c>
      <c r="AG69" s="139">
        <f t="shared" si="11"/>
        <v>52500</v>
      </c>
      <c r="AH69" s="139">
        <v>0</v>
      </c>
      <c r="AI69" s="139">
        <v>0</v>
      </c>
      <c r="AJ69" s="139">
        <v>0</v>
      </c>
      <c r="AK69" s="139">
        <v>52500</v>
      </c>
      <c r="AL69" s="139">
        <v>0</v>
      </c>
      <c r="AM69" s="140">
        <v>0</v>
      </c>
      <c r="AN69" s="139">
        <f t="shared" si="12"/>
        <v>39468</v>
      </c>
      <c r="AO69" s="139">
        <f t="shared" si="13"/>
        <v>8850</v>
      </c>
      <c r="AP69" s="139">
        <v>8850</v>
      </c>
      <c r="AQ69" s="139">
        <v>0</v>
      </c>
      <c r="AR69" s="139">
        <v>0</v>
      </c>
      <c r="AS69" s="139">
        <v>0</v>
      </c>
      <c r="AT69" s="139">
        <f t="shared" si="14"/>
        <v>0</v>
      </c>
      <c r="AU69" s="139">
        <v>0</v>
      </c>
      <c r="AV69" s="139">
        <v>0</v>
      </c>
      <c r="AW69" s="139">
        <v>0</v>
      </c>
      <c r="AX69" s="139">
        <v>0</v>
      </c>
      <c r="AY69" s="139">
        <f t="shared" si="15"/>
        <v>30618</v>
      </c>
      <c r="AZ69" s="139">
        <v>0</v>
      </c>
      <c r="BA69" s="139">
        <v>30618</v>
      </c>
      <c r="BB69" s="139">
        <v>0</v>
      </c>
      <c r="BC69" s="139">
        <v>0</v>
      </c>
      <c r="BD69" s="140">
        <v>0</v>
      </c>
      <c r="BE69" s="139">
        <v>0</v>
      </c>
      <c r="BF69" s="139">
        <v>182004</v>
      </c>
      <c r="BG69" s="139">
        <f t="shared" si="16"/>
        <v>273972</v>
      </c>
      <c r="BH69" s="139">
        <f t="shared" si="42"/>
        <v>52500</v>
      </c>
      <c r="BI69" s="139">
        <f t="shared" si="42"/>
        <v>52500</v>
      </c>
      <c r="BJ69" s="139">
        <f t="shared" si="42"/>
        <v>0</v>
      </c>
      <c r="BK69" s="139">
        <f t="shared" si="42"/>
        <v>0</v>
      </c>
      <c r="BL69" s="139">
        <f t="shared" si="42"/>
        <v>0</v>
      </c>
      <c r="BM69" s="139">
        <f t="shared" si="42"/>
        <v>52500</v>
      </c>
      <c r="BN69" s="139">
        <f t="shared" si="42"/>
        <v>0</v>
      </c>
      <c r="BO69" s="140">
        <f t="shared" si="42"/>
        <v>0</v>
      </c>
      <c r="BP69" s="139">
        <f t="shared" si="42"/>
        <v>230324</v>
      </c>
      <c r="BQ69" s="139">
        <f t="shared" si="42"/>
        <v>25537</v>
      </c>
      <c r="BR69" s="139">
        <f t="shared" si="42"/>
        <v>25537</v>
      </c>
      <c r="BS69" s="139">
        <f t="shared" si="42"/>
        <v>0</v>
      </c>
      <c r="BT69" s="139">
        <f t="shared" si="42"/>
        <v>0</v>
      </c>
      <c r="BU69" s="139">
        <f t="shared" si="43"/>
        <v>0</v>
      </c>
      <c r="BV69" s="139">
        <f t="shared" si="44"/>
        <v>69930</v>
      </c>
      <c r="BW69" s="139">
        <f t="shared" si="45"/>
        <v>12543</v>
      </c>
      <c r="BX69" s="139">
        <f t="shared" si="39"/>
        <v>56278</v>
      </c>
      <c r="BY69" s="139">
        <f t="shared" si="40"/>
        <v>1109</v>
      </c>
      <c r="BZ69" s="139">
        <f t="shared" si="41"/>
        <v>1582</v>
      </c>
      <c r="CA69" s="139">
        <f t="shared" si="37"/>
        <v>133275</v>
      </c>
      <c r="CB69" s="139">
        <f t="shared" si="37"/>
        <v>48239</v>
      </c>
      <c r="CC69" s="139">
        <f t="shared" si="37"/>
        <v>79860</v>
      </c>
      <c r="CD69" s="139">
        <f t="shared" si="37"/>
        <v>5176</v>
      </c>
      <c r="CE69" s="139">
        <f t="shared" si="37"/>
        <v>0</v>
      </c>
      <c r="CF69" s="140">
        <f t="shared" si="37"/>
        <v>0</v>
      </c>
      <c r="CG69" s="139">
        <f t="shared" si="37"/>
        <v>0</v>
      </c>
      <c r="CH69" s="139">
        <f t="shared" si="37"/>
        <v>182004</v>
      </c>
      <c r="CI69" s="139">
        <f t="shared" si="37"/>
        <v>464828</v>
      </c>
    </row>
    <row r="70" spans="1:87" s="123" customFormat="1" ht="12" customHeight="1">
      <c r="A70" s="124" t="s">
        <v>206</v>
      </c>
      <c r="B70" s="125" t="s">
        <v>332</v>
      </c>
      <c r="C70" s="124" t="s">
        <v>333</v>
      </c>
      <c r="D70" s="139">
        <f t="shared" si="3"/>
        <v>1275693</v>
      </c>
      <c r="E70" s="139">
        <f t="shared" si="4"/>
        <v>1275693</v>
      </c>
      <c r="F70" s="139">
        <v>0</v>
      </c>
      <c r="G70" s="139">
        <v>0</v>
      </c>
      <c r="H70" s="139">
        <v>1275693</v>
      </c>
      <c r="I70" s="139">
        <v>0</v>
      </c>
      <c r="J70" s="139">
        <v>0</v>
      </c>
      <c r="K70" s="140">
        <v>0</v>
      </c>
      <c r="L70" s="139">
        <f t="shared" si="5"/>
        <v>98831</v>
      </c>
      <c r="M70" s="139">
        <f t="shared" si="6"/>
        <v>37793</v>
      </c>
      <c r="N70" s="139">
        <v>0</v>
      </c>
      <c r="O70" s="139">
        <v>0</v>
      </c>
      <c r="P70" s="139">
        <v>0</v>
      </c>
      <c r="Q70" s="139">
        <v>37793</v>
      </c>
      <c r="R70" s="139">
        <f t="shared" si="7"/>
        <v>31701</v>
      </c>
      <c r="S70" s="139">
        <v>0</v>
      </c>
      <c r="T70" s="139">
        <v>0</v>
      </c>
      <c r="U70" s="139">
        <v>31701</v>
      </c>
      <c r="V70" s="139">
        <v>0</v>
      </c>
      <c r="W70" s="139">
        <f t="shared" si="8"/>
        <v>29337</v>
      </c>
      <c r="X70" s="139">
        <v>0</v>
      </c>
      <c r="Y70" s="139">
        <v>0</v>
      </c>
      <c r="Z70" s="139">
        <v>29337</v>
      </c>
      <c r="AA70" s="139">
        <v>0</v>
      </c>
      <c r="AB70" s="140">
        <v>0</v>
      </c>
      <c r="AC70" s="139">
        <v>0</v>
      </c>
      <c r="AD70" s="139">
        <v>22328</v>
      </c>
      <c r="AE70" s="139">
        <f t="shared" si="9"/>
        <v>1396852</v>
      </c>
      <c r="AF70" s="139">
        <f t="shared" si="10"/>
        <v>0</v>
      </c>
      <c r="AG70" s="139">
        <f t="shared" si="11"/>
        <v>0</v>
      </c>
      <c r="AH70" s="139">
        <v>0</v>
      </c>
      <c r="AI70" s="139">
        <v>0</v>
      </c>
      <c r="AJ70" s="139">
        <v>0</v>
      </c>
      <c r="AK70" s="139">
        <v>0</v>
      </c>
      <c r="AL70" s="139">
        <v>0</v>
      </c>
      <c r="AM70" s="140">
        <v>0</v>
      </c>
      <c r="AN70" s="139">
        <f t="shared" si="12"/>
        <v>0</v>
      </c>
      <c r="AO70" s="139">
        <f t="shared" si="13"/>
        <v>0</v>
      </c>
      <c r="AP70" s="139">
        <v>0</v>
      </c>
      <c r="AQ70" s="139">
        <v>0</v>
      </c>
      <c r="AR70" s="139">
        <v>0</v>
      </c>
      <c r="AS70" s="139">
        <v>0</v>
      </c>
      <c r="AT70" s="139">
        <f t="shared" si="14"/>
        <v>0</v>
      </c>
      <c r="AU70" s="139">
        <v>0</v>
      </c>
      <c r="AV70" s="139">
        <v>0</v>
      </c>
      <c r="AW70" s="139">
        <v>0</v>
      </c>
      <c r="AX70" s="139">
        <v>0</v>
      </c>
      <c r="AY70" s="139">
        <f t="shared" si="15"/>
        <v>0</v>
      </c>
      <c r="AZ70" s="139">
        <v>0</v>
      </c>
      <c r="BA70" s="139">
        <v>0</v>
      </c>
      <c r="BB70" s="139">
        <v>0</v>
      </c>
      <c r="BC70" s="139">
        <v>0</v>
      </c>
      <c r="BD70" s="140">
        <v>0</v>
      </c>
      <c r="BE70" s="139">
        <v>0</v>
      </c>
      <c r="BF70" s="139">
        <v>0</v>
      </c>
      <c r="BG70" s="139">
        <f t="shared" si="16"/>
        <v>0</v>
      </c>
      <c r="BH70" s="139">
        <f t="shared" si="42"/>
        <v>1275693</v>
      </c>
      <c r="BI70" s="139">
        <f t="shared" si="42"/>
        <v>1275693</v>
      </c>
      <c r="BJ70" s="139">
        <f t="shared" si="42"/>
        <v>0</v>
      </c>
      <c r="BK70" s="139">
        <f t="shared" si="42"/>
        <v>0</v>
      </c>
      <c r="BL70" s="139">
        <f t="shared" si="42"/>
        <v>1275693</v>
      </c>
      <c r="BM70" s="139">
        <f t="shared" si="42"/>
        <v>0</v>
      </c>
      <c r="BN70" s="139">
        <f t="shared" si="42"/>
        <v>0</v>
      </c>
      <c r="BO70" s="140">
        <v>0</v>
      </c>
      <c r="BP70" s="139">
        <f t="shared" si="42"/>
        <v>98831</v>
      </c>
      <c r="BQ70" s="139">
        <f t="shared" si="42"/>
        <v>37793</v>
      </c>
      <c r="BR70" s="139">
        <f t="shared" si="42"/>
        <v>0</v>
      </c>
      <c r="BS70" s="139">
        <f t="shared" si="42"/>
        <v>0</v>
      </c>
      <c r="BT70" s="139">
        <f t="shared" si="42"/>
        <v>0</v>
      </c>
      <c r="BU70" s="139">
        <f t="shared" si="43"/>
        <v>37793</v>
      </c>
      <c r="BV70" s="139">
        <f t="shared" si="44"/>
        <v>31701</v>
      </c>
      <c r="BW70" s="139">
        <f t="shared" si="45"/>
        <v>0</v>
      </c>
      <c r="BX70" s="139">
        <f t="shared" si="39"/>
        <v>0</v>
      </c>
      <c r="BY70" s="139">
        <f t="shared" si="40"/>
        <v>31701</v>
      </c>
      <c r="BZ70" s="139">
        <f t="shared" si="41"/>
        <v>0</v>
      </c>
      <c r="CA70" s="139">
        <f t="shared" si="37"/>
        <v>29337</v>
      </c>
      <c r="CB70" s="139">
        <f t="shared" si="37"/>
        <v>0</v>
      </c>
      <c r="CC70" s="139">
        <f t="shared" si="37"/>
        <v>0</v>
      </c>
      <c r="CD70" s="139">
        <f t="shared" si="37"/>
        <v>29337</v>
      </c>
      <c r="CE70" s="139">
        <f t="shared" si="37"/>
        <v>0</v>
      </c>
      <c r="CF70" s="140">
        <v>0</v>
      </c>
      <c r="CG70" s="139">
        <f t="shared" si="37"/>
        <v>0</v>
      </c>
      <c r="CH70" s="139">
        <f t="shared" si="37"/>
        <v>22328</v>
      </c>
      <c r="CI70" s="139">
        <f t="shared" si="37"/>
        <v>1396852</v>
      </c>
    </row>
    <row r="71" spans="1:87" s="123" customFormat="1" ht="12" customHeight="1">
      <c r="A71" s="124" t="s">
        <v>206</v>
      </c>
      <c r="B71" s="125" t="s">
        <v>334</v>
      </c>
      <c r="C71" s="124" t="s">
        <v>335</v>
      </c>
      <c r="D71" s="139">
        <f t="shared" si="3"/>
        <v>4532843</v>
      </c>
      <c r="E71" s="139">
        <f t="shared" si="4"/>
        <v>4532843</v>
      </c>
      <c r="F71" s="139">
        <v>0</v>
      </c>
      <c r="G71" s="139">
        <v>4532843</v>
      </c>
      <c r="H71" s="139">
        <v>0</v>
      </c>
      <c r="I71" s="139">
        <v>0</v>
      </c>
      <c r="J71" s="139">
        <v>0</v>
      </c>
      <c r="K71" s="140">
        <v>0</v>
      </c>
      <c r="L71" s="139">
        <f t="shared" si="5"/>
        <v>732570</v>
      </c>
      <c r="M71" s="139">
        <f t="shared" si="6"/>
        <v>164119</v>
      </c>
      <c r="N71" s="139">
        <v>156484</v>
      </c>
      <c r="O71" s="139">
        <v>0</v>
      </c>
      <c r="P71" s="139">
        <v>7635</v>
      </c>
      <c r="Q71" s="139">
        <v>0</v>
      </c>
      <c r="R71" s="139">
        <f t="shared" si="7"/>
        <v>95892</v>
      </c>
      <c r="S71" s="139">
        <v>0</v>
      </c>
      <c r="T71" s="139">
        <v>95892</v>
      </c>
      <c r="U71" s="139">
        <v>0</v>
      </c>
      <c r="V71" s="139">
        <v>0</v>
      </c>
      <c r="W71" s="139">
        <f t="shared" si="8"/>
        <v>472559</v>
      </c>
      <c r="X71" s="139">
        <v>0</v>
      </c>
      <c r="Y71" s="139">
        <v>472559</v>
      </c>
      <c r="Z71" s="139">
        <v>0</v>
      </c>
      <c r="AA71" s="139">
        <v>0</v>
      </c>
      <c r="AB71" s="140">
        <v>0</v>
      </c>
      <c r="AC71" s="139">
        <v>0</v>
      </c>
      <c r="AD71" s="139">
        <v>69750</v>
      </c>
      <c r="AE71" s="139">
        <f t="shared" si="9"/>
        <v>5335163</v>
      </c>
      <c r="AF71" s="139">
        <f t="shared" si="10"/>
        <v>0</v>
      </c>
      <c r="AG71" s="139">
        <f t="shared" si="11"/>
        <v>0</v>
      </c>
      <c r="AH71" s="139">
        <v>0</v>
      </c>
      <c r="AI71" s="139">
        <v>0</v>
      </c>
      <c r="AJ71" s="139">
        <v>0</v>
      </c>
      <c r="AK71" s="139">
        <v>0</v>
      </c>
      <c r="AL71" s="139">
        <v>0</v>
      </c>
      <c r="AM71" s="140">
        <v>0</v>
      </c>
      <c r="AN71" s="139">
        <f t="shared" si="12"/>
        <v>0</v>
      </c>
      <c r="AO71" s="139">
        <f t="shared" si="13"/>
        <v>0</v>
      </c>
      <c r="AP71" s="139">
        <v>0</v>
      </c>
      <c r="AQ71" s="139">
        <v>0</v>
      </c>
      <c r="AR71" s="139">
        <v>0</v>
      </c>
      <c r="AS71" s="139">
        <v>0</v>
      </c>
      <c r="AT71" s="139">
        <f t="shared" si="14"/>
        <v>0</v>
      </c>
      <c r="AU71" s="139">
        <v>0</v>
      </c>
      <c r="AV71" s="139">
        <v>0</v>
      </c>
      <c r="AW71" s="139">
        <v>0</v>
      </c>
      <c r="AX71" s="139">
        <v>0</v>
      </c>
      <c r="AY71" s="139">
        <f t="shared" si="15"/>
        <v>0</v>
      </c>
      <c r="AZ71" s="139">
        <v>0</v>
      </c>
      <c r="BA71" s="139">
        <v>0</v>
      </c>
      <c r="BB71" s="139">
        <v>0</v>
      </c>
      <c r="BC71" s="139">
        <v>0</v>
      </c>
      <c r="BD71" s="140">
        <v>0</v>
      </c>
      <c r="BE71" s="139">
        <v>0</v>
      </c>
      <c r="BF71" s="139">
        <v>0</v>
      </c>
      <c r="BG71" s="139">
        <f t="shared" si="16"/>
        <v>0</v>
      </c>
      <c r="BH71" s="139">
        <f t="shared" si="42"/>
        <v>4532843</v>
      </c>
      <c r="BI71" s="139">
        <f t="shared" si="42"/>
        <v>4532843</v>
      </c>
      <c r="BJ71" s="139">
        <f t="shared" si="42"/>
        <v>0</v>
      </c>
      <c r="BK71" s="139">
        <f t="shared" si="42"/>
        <v>4532843</v>
      </c>
      <c r="BL71" s="139">
        <f t="shared" si="42"/>
        <v>0</v>
      </c>
      <c r="BM71" s="139">
        <f t="shared" si="42"/>
        <v>0</v>
      </c>
      <c r="BN71" s="139">
        <f t="shared" si="42"/>
        <v>0</v>
      </c>
      <c r="BO71" s="140">
        <v>0</v>
      </c>
      <c r="BP71" s="139">
        <f t="shared" si="42"/>
        <v>732570</v>
      </c>
      <c r="BQ71" s="139">
        <f t="shared" si="42"/>
        <v>164119</v>
      </c>
      <c r="BR71" s="139">
        <f t="shared" si="42"/>
        <v>156484</v>
      </c>
      <c r="BS71" s="139">
        <f t="shared" si="42"/>
        <v>0</v>
      </c>
      <c r="BT71" s="139">
        <f t="shared" si="42"/>
        <v>7635</v>
      </c>
      <c r="BU71" s="139">
        <f t="shared" si="43"/>
        <v>0</v>
      </c>
      <c r="BV71" s="139">
        <f t="shared" si="44"/>
        <v>95892</v>
      </c>
      <c r="BW71" s="139">
        <f t="shared" si="45"/>
        <v>0</v>
      </c>
      <c r="BX71" s="139">
        <f t="shared" si="39"/>
        <v>95892</v>
      </c>
      <c r="BY71" s="139">
        <f t="shared" si="40"/>
        <v>0</v>
      </c>
      <c r="BZ71" s="139">
        <f t="shared" si="41"/>
        <v>0</v>
      </c>
      <c r="CA71" s="139">
        <f t="shared" si="37"/>
        <v>472559</v>
      </c>
      <c r="CB71" s="139">
        <f t="shared" si="37"/>
        <v>0</v>
      </c>
      <c r="CC71" s="139">
        <f t="shared" si="37"/>
        <v>472559</v>
      </c>
      <c r="CD71" s="139">
        <f t="shared" si="37"/>
        <v>0</v>
      </c>
      <c r="CE71" s="139">
        <f t="shared" si="37"/>
        <v>0</v>
      </c>
      <c r="CF71" s="140">
        <v>0</v>
      </c>
      <c r="CG71" s="139">
        <f t="shared" si="37"/>
        <v>0</v>
      </c>
      <c r="CH71" s="139">
        <f t="shared" si="37"/>
        <v>69750</v>
      </c>
      <c r="CI71" s="139">
        <f t="shared" si="37"/>
        <v>5335163</v>
      </c>
    </row>
    <row r="72" spans="1:87" s="123" customFormat="1" ht="12" customHeight="1">
      <c r="A72" s="124" t="s">
        <v>206</v>
      </c>
      <c r="B72" s="125" t="s">
        <v>336</v>
      </c>
      <c r="C72" s="124" t="s">
        <v>337</v>
      </c>
      <c r="D72" s="139">
        <f aca="true" t="shared" si="46" ref="D72:D81">+SUM(E72,J72)</f>
        <v>0</v>
      </c>
      <c r="E72" s="139">
        <f aca="true" t="shared" si="47" ref="E72:E81">+SUM(F72:I72)</f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40">
        <v>0</v>
      </c>
      <c r="L72" s="139">
        <f aca="true" t="shared" si="48" ref="L72:L81">+SUM(M72,R72,V72,W72,AC72)</f>
        <v>1644334</v>
      </c>
      <c r="M72" s="139">
        <f aca="true" t="shared" si="49" ref="M72:M81">+SUM(N72:Q72)</f>
        <v>431741</v>
      </c>
      <c r="N72" s="139">
        <v>431741</v>
      </c>
      <c r="O72" s="139">
        <v>0</v>
      </c>
      <c r="P72" s="139">
        <v>0</v>
      </c>
      <c r="Q72" s="139">
        <v>0</v>
      </c>
      <c r="R72" s="139">
        <f aca="true" t="shared" si="50" ref="R72:R81">+SUM(S72:U72)</f>
        <v>839333</v>
      </c>
      <c r="S72" s="139">
        <v>0</v>
      </c>
      <c r="T72" s="139">
        <v>839333</v>
      </c>
      <c r="U72" s="139">
        <v>0</v>
      </c>
      <c r="V72" s="139">
        <v>0</v>
      </c>
      <c r="W72" s="139">
        <f aca="true" t="shared" si="51" ref="W72:W81">+SUM(X72:AA72)</f>
        <v>373260</v>
      </c>
      <c r="X72" s="139">
        <v>0</v>
      </c>
      <c r="Y72" s="139">
        <v>373260</v>
      </c>
      <c r="Z72" s="139">
        <v>0</v>
      </c>
      <c r="AA72" s="139">
        <v>0</v>
      </c>
      <c r="AB72" s="140">
        <v>0</v>
      </c>
      <c r="AC72" s="139">
        <v>0</v>
      </c>
      <c r="AD72" s="139">
        <v>536011.568</v>
      </c>
      <c r="AE72" s="139">
        <f aca="true" t="shared" si="52" ref="AE72:AE81">+SUM(D72,L72,AD72)</f>
        <v>2180345.568</v>
      </c>
      <c r="AF72" s="139">
        <f aca="true" t="shared" si="53" ref="AF72:AF81">+SUM(AG72,AL72)</f>
        <v>0</v>
      </c>
      <c r="AG72" s="139">
        <f aca="true" t="shared" si="54" ref="AG72:AG81">+SUM(AH72:AK72)</f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  <c r="AM72" s="140">
        <v>0</v>
      </c>
      <c r="AN72" s="139">
        <f aca="true" t="shared" si="55" ref="AN72:AN81">+SUM(AO72,AT72,AX72,AY72,BE72)</f>
        <v>52874</v>
      </c>
      <c r="AO72" s="139">
        <f aca="true" t="shared" si="56" ref="AO72:AO81">+SUM(AP72:AS72)</f>
        <v>7649</v>
      </c>
      <c r="AP72" s="139">
        <v>7649</v>
      </c>
      <c r="AQ72" s="139">
        <v>0</v>
      </c>
      <c r="AR72" s="139">
        <v>0</v>
      </c>
      <c r="AS72" s="139">
        <v>0</v>
      </c>
      <c r="AT72" s="139">
        <f aca="true" t="shared" si="57" ref="AT72:AT81">+SUM(AU72:AW72)</f>
        <v>25559</v>
      </c>
      <c r="AU72" s="139">
        <v>0</v>
      </c>
      <c r="AV72" s="139">
        <v>25559</v>
      </c>
      <c r="AW72" s="139">
        <v>0</v>
      </c>
      <c r="AX72" s="139">
        <v>0</v>
      </c>
      <c r="AY72" s="139">
        <f aca="true" t="shared" si="58" ref="AY72:AY81">+SUM(AZ72:BC72)</f>
        <v>19666</v>
      </c>
      <c r="AZ72" s="139">
        <v>0</v>
      </c>
      <c r="BA72" s="139">
        <v>19666</v>
      </c>
      <c r="BB72" s="139">
        <v>0</v>
      </c>
      <c r="BC72" s="139">
        <v>0</v>
      </c>
      <c r="BD72" s="140">
        <v>0</v>
      </c>
      <c r="BE72" s="139">
        <v>0</v>
      </c>
      <c r="BF72" s="139">
        <v>67419.432</v>
      </c>
      <c r="BG72" s="139">
        <f aca="true" t="shared" si="59" ref="BG72:BG81">+SUM(BF72,AN72,AF72)</f>
        <v>120293.432</v>
      </c>
      <c r="BH72" s="139">
        <f t="shared" si="42"/>
        <v>0</v>
      </c>
      <c r="BI72" s="139">
        <f t="shared" si="42"/>
        <v>0</v>
      </c>
      <c r="BJ72" s="139">
        <f t="shared" si="42"/>
        <v>0</v>
      </c>
      <c r="BK72" s="139">
        <f t="shared" si="42"/>
        <v>0</v>
      </c>
      <c r="BL72" s="139">
        <f t="shared" si="42"/>
        <v>0</v>
      </c>
      <c r="BM72" s="139">
        <f t="shared" si="42"/>
        <v>0</v>
      </c>
      <c r="BN72" s="139">
        <f t="shared" si="42"/>
        <v>0</v>
      </c>
      <c r="BO72" s="140">
        <v>0</v>
      </c>
      <c r="BP72" s="139">
        <f t="shared" si="42"/>
        <v>1697208</v>
      </c>
      <c r="BQ72" s="139">
        <f t="shared" si="42"/>
        <v>439390</v>
      </c>
      <c r="BR72" s="139">
        <f t="shared" si="42"/>
        <v>439390</v>
      </c>
      <c r="BS72" s="139">
        <f t="shared" si="42"/>
        <v>0</v>
      </c>
      <c r="BT72" s="139">
        <f t="shared" si="42"/>
        <v>0</v>
      </c>
      <c r="BU72" s="139">
        <f t="shared" si="43"/>
        <v>0</v>
      </c>
      <c r="BV72" s="139">
        <f t="shared" si="44"/>
        <v>864892</v>
      </c>
      <c r="BW72" s="139">
        <f t="shared" si="45"/>
        <v>0</v>
      </c>
      <c r="BX72" s="139">
        <f t="shared" si="39"/>
        <v>864892</v>
      </c>
      <c r="BY72" s="139">
        <f t="shared" si="40"/>
        <v>0</v>
      </c>
      <c r="BZ72" s="139">
        <f t="shared" si="41"/>
        <v>0</v>
      </c>
      <c r="CA72" s="139">
        <f aca="true" t="shared" si="60" ref="CA72:CA81">SUM(W72,AY72)</f>
        <v>392926</v>
      </c>
      <c r="CB72" s="139">
        <f aca="true" t="shared" si="61" ref="CB72:CB81">SUM(X72,AZ72)</f>
        <v>0</v>
      </c>
      <c r="CC72" s="139">
        <f aca="true" t="shared" si="62" ref="CC72:CC81">SUM(Y72,BA72)</f>
        <v>392926</v>
      </c>
      <c r="CD72" s="139">
        <f aca="true" t="shared" si="63" ref="CD72:CD81">SUM(Z72,BB72)</f>
        <v>0</v>
      </c>
      <c r="CE72" s="139">
        <f aca="true" t="shared" si="64" ref="CE72:CE81">SUM(AA72,BC72)</f>
        <v>0</v>
      </c>
      <c r="CF72" s="140">
        <v>0</v>
      </c>
      <c r="CG72" s="139">
        <f aca="true" t="shared" si="65" ref="CG72:CG81">SUM(AC72,BE72)</f>
        <v>0</v>
      </c>
      <c r="CH72" s="139">
        <f aca="true" t="shared" si="66" ref="CH72:CH81">SUM(AD72,BF72)</f>
        <v>603431</v>
      </c>
      <c r="CI72" s="139">
        <f aca="true" t="shared" si="67" ref="CI72:CI81">SUM(AE72,BG72)</f>
        <v>2300639</v>
      </c>
    </row>
    <row r="73" spans="1:87" s="123" customFormat="1" ht="12" customHeight="1">
      <c r="A73" s="124" t="s">
        <v>206</v>
      </c>
      <c r="B73" s="125" t="s">
        <v>338</v>
      </c>
      <c r="C73" s="124" t="s">
        <v>339</v>
      </c>
      <c r="D73" s="139">
        <f t="shared" si="46"/>
        <v>0</v>
      </c>
      <c r="E73" s="139">
        <f t="shared" si="47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40">
        <v>0</v>
      </c>
      <c r="L73" s="139">
        <f t="shared" si="48"/>
        <v>0</v>
      </c>
      <c r="M73" s="139">
        <f t="shared" si="49"/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f t="shared" si="50"/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f t="shared" si="51"/>
        <v>0</v>
      </c>
      <c r="X73" s="139">
        <v>0</v>
      </c>
      <c r="Y73" s="139">
        <v>0</v>
      </c>
      <c r="Z73" s="139">
        <v>0</v>
      </c>
      <c r="AA73" s="139">
        <v>0</v>
      </c>
      <c r="AB73" s="140">
        <v>0</v>
      </c>
      <c r="AC73" s="139">
        <v>0</v>
      </c>
      <c r="AD73" s="139">
        <v>0</v>
      </c>
      <c r="AE73" s="139">
        <f t="shared" si="52"/>
        <v>0</v>
      </c>
      <c r="AF73" s="139">
        <f t="shared" si="53"/>
        <v>11586</v>
      </c>
      <c r="AG73" s="139">
        <f t="shared" si="54"/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11586</v>
      </c>
      <c r="AM73" s="140">
        <v>0</v>
      </c>
      <c r="AN73" s="139">
        <f t="shared" si="55"/>
        <v>81589</v>
      </c>
      <c r="AO73" s="139">
        <f t="shared" si="56"/>
        <v>32169</v>
      </c>
      <c r="AP73" s="139">
        <v>32169</v>
      </c>
      <c r="AQ73" s="139">
        <v>0</v>
      </c>
      <c r="AR73" s="139">
        <v>0</v>
      </c>
      <c r="AS73" s="139">
        <v>0</v>
      </c>
      <c r="AT73" s="139">
        <f t="shared" si="57"/>
        <v>26147</v>
      </c>
      <c r="AU73" s="139">
        <v>0</v>
      </c>
      <c r="AV73" s="139">
        <v>26147</v>
      </c>
      <c r="AW73" s="139">
        <v>0</v>
      </c>
      <c r="AX73" s="139">
        <v>0</v>
      </c>
      <c r="AY73" s="139">
        <f t="shared" si="58"/>
        <v>23273</v>
      </c>
      <c r="AZ73" s="139">
        <v>0</v>
      </c>
      <c r="BA73" s="139">
        <v>23273</v>
      </c>
      <c r="BB73" s="139">
        <v>0</v>
      </c>
      <c r="BC73" s="139">
        <v>0</v>
      </c>
      <c r="BD73" s="140">
        <v>0</v>
      </c>
      <c r="BE73" s="139">
        <v>0</v>
      </c>
      <c r="BF73" s="139">
        <v>132044</v>
      </c>
      <c r="BG73" s="139">
        <f t="shared" si="59"/>
        <v>225219</v>
      </c>
      <c r="BH73" s="139">
        <f t="shared" si="42"/>
        <v>11586</v>
      </c>
      <c r="BI73" s="139">
        <f t="shared" si="42"/>
        <v>0</v>
      </c>
      <c r="BJ73" s="139">
        <f t="shared" si="42"/>
        <v>0</v>
      </c>
      <c r="BK73" s="139">
        <f t="shared" si="42"/>
        <v>0</v>
      </c>
      <c r="BL73" s="139">
        <f t="shared" si="42"/>
        <v>0</v>
      </c>
      <c r="BM73" s="139">
        <f t="shared" si="42"/>
        <v>0</v>
      </c>
      <c r="BN73" s="139">
        <f t="shared" si="42"/>
        <v>11586</v>
      </c>
      <c r="BO73" s="140">
        <v>0</v>
      </c>
      <c r="BP73" s="139">
        <f t="shared" si="42"/>
        <v>81589</v>
      </c>
      <c r="BQ73" s="139">
        <f t="shared" si="42"/>
        <v>32169</v>
      </c>
      <c r="BR73" s="139">
        <f t="shared" si="42"/>
        <v>32169</v>
      </c>
      <c r="BS73" s="139">
        <f t="shared" si="42"/>
        <v>0</v>
      </c>
      <c r="BT73" s="139">
        <f t="shared" si="42"/>
        <v>0</v>
      </c>
      <c r="BU73" s="139">
        <f t="shared" si="43"/>
        <v>0</v>
      </c>
      <c r="BV73" s="139">
        <f t="shared" si="44"/>
        <v>26147</v>
      </c>
      <c r="BW73" s="139">
        <f t="shared" si="45"/>
        <v>0</v>
      </c>
      <c r="BX73" s="139">
        <f t="shared" si="39"/>
        <v>26147</v>
      </c>
      <c r="BY73" s="139">
        <f t="shared" si="40"/>
        <v>0</v>
      </c>
      <c r="BZ73" s="139">
        <f t="shared" si="41"/>
        <v>0</v>
      </c>
      <c r="CA73" s="139">
        <f t="shared" si="60"/>
        <v>23273</v>
      </c>
      <c r="CB73" s="139">
        <f t="shared" si="61"/>
        <v>0</v>
      </c>
      <c r="CC73" s="139">
        <f t="shared" si="62"/>
        <v>23273</v>
      </c>
      <c r="CD73" s="139">
        <f t="shared" si="63"/>
        <v>0</v>
      </c>
      <c r="CE73" s="139">
        <f t="shared" si="64"/>
        <v>0</v>
      </c>
      <c r="CF73" s="140">
        <v>0</v>
      </c>
      <c r="CG73" s="139">
        <f t="shared" si="65"/>
        <v>0</v>
      </c>
      <c r="CH73" s="139">
        <f t="shared" si="66"/>
        <v>132044</v>
      </c>
      <c r="CI73" s="139">
        <f t="shared" si="67"/>
        <v>225219</v>
      </c>
    </row>
    <row r="74" spans="1:87" s="123" customFormat="1" ht="12" customHeight="1">
      <c r="A74" s="124" t="s">
        <v>206</v>
      </c>
      <c r="B74" s="125" t="s">
        <v>340</v>
      </c>
      <c r="C74" s="124" t="s">
        <v>341</v>
      </c>
      <c r="D74" s="139">
        <f t="shared" si="46"/>
        <v>0</v>
      </c>
      <c r="E74" s="139">
        <f t="shared" si="47"/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40">
        <v>0</v>
      </c>
      <c r="L74" s="139">
        <f t="shared" si="48"/>
        <v>2146040</v>
      </c>
      <c r="M74" s="139">
        <f t="shared" si="49"/>
        <v>261990</v>
      </c>
      <c r="N74" s="139">
        <v>248411</v>
      </c>
      <c r="O74" s="139">
        <v>0</v>
      </c>
      <c r="P74" s="139">
        <v>13579</v>
      </c>
      <c r="Q74" s="139">
        <v>0</v>
      </c>
      <c r="R74" s="139">
        <f t="shared" si="50"/>
        <v>1742583</v>
      </c>
      <c r="S74" s="139">
        <v>0</v>
      </c>
      <c r="T74" s="139">
        <v>1742583</v>
      </c>
      <c r="U74" s="139">
        <v>0</v>
      </c>
      <c r="V74" s="139">
        <v>0</v>
      </c>
      <c r="W74" s="139">
        <f t="shared" si="51"/>
        <v>141467</v>
      </c>
      <c r="X74" s="139">
        <v>0</v>
      </c>
      <c r="Y74" s="139">
        <v>126000</v>
      </c>
      <c r="Z74" s="139">
        <v>0</v>
      </c>
      <c r="AA74" s="139">
        <v>15467</v>
      </c>
      <c r="AB74" s="140">
        <v>0</v>
      </c>
      <c r="AC74" s="139">
        <v>0</v>
      </c>
      <c r="AD74" s="139">
        <v>0</v>
      </c>
      <c r="AE74" s="139">
        <f t="shared" si="52"/>
        <v>2146040</v>
      </c>
      <c r="AF74" s="139">
        <f t="shared" si="53"/>
        <v>0</v>
      </c>
      <c r="AG74" s="139">
        <f t="shared" si="54"/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40">
        <v>0</v>
      </c>
      <c r="AN74" s="139">
        <f t="shared" si="55"/>
        <v>0</v>
      </c>
      <c r="AO74" s="139">
        <f t="shared" si="56"/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f t="shared" si="57"/>
        <v>0</v>
      </c>
      <c r="AU74" s="139">
        <v>0</v>
      </c>
      <c r="AV74" s="139">
        <v>0</v>
      </c>
      <c r="AW74" s="139">
        <v>0</v>
      </c>
      <c r="AX74" s="139">
        <v>0</v>
      </c>
      <c r="AY74" s="139">
        <f t="shared" si="58"/>
        <v>0</v>
      </c>
      <c r="AZ74" s="139">
        <v>0</v>
      </c>
      <c r="BA74" s="139">
        <v>0</v>
      </c>
      <c r="BB74" s="139">
        <v>0</v>
      </c>
      <c r="BC74" s="139">
        <v>0</v>
      </c>
      <c r="BD74" s="140">
        <v>0</v>
      </c>
      <c r="BE74" s="139">
        <v>0</v>
      </c>
      <c r="BF74" s="139">
        <v>0</v>
      </c>
      <c r="BG74" s="139">
        <f t="shared" si="59"/>
        <v>0</v>
      </c>
      <c r="BH74" s="139">
        <f t="shared" si="42"/>
        <v>0</v>
      </c>
      <c r="BI74" s="139">
        <f t="shared" si="42"/>
        <v>0</v>
      </c>
      <c r="BJ74" s="139">
        <f t="shared" si="42"/>
        <v>0</v>
      </c>
      <c r="BK74" s="139">
        <f t="shared" si="42"/>
        <v>0</v>
      </c>
      <c r="BL74" s="139">
        <f t="shared" si="42"/>
        <v>0</v>
      </c>
      <c r="BM74" s="139">
        <f t="shared" si="42"/>
        <v>0</v>
      </c>
      <c r="BN74" s="139">
        <f t="shared" si="42"/>
        <v>0</v>
      </c>
      <c r="BO74" s="140">
        <v>0</v>
      </c>
      <c r="BP74" s="139">
        <f t="shared" si="42"/>
        <v>2146040</v>
      </c>
      <c r="BQ74" s="139">
        <f t="shared" si="42"/>
        <v>261990</v>
      </c>
      <c r="BR74" s="139">
        <f t="shared" si="42"/>
        <v>248411</v>
      </c>
      <c r="BS74" s="139">
        <f t="shared" si="42"/>
        <v>0</v>
      </c>
      <c r="BT74" s="139">
        <f t="shared" si="42"/>
        <v>13579</v>
      </c>
      <c r="BU74" s="139">
        <f t="shared" si="43"/>
        <v>0</v>
      </c>
      <c r="BV74" s="139">
        <f t="shared" si="44"/>
        <v>1742583</v>
      </c>
      <c r="BW74" s="139">
        <f t="shared" si="45"/>
        <v>0</v>
      </c>
      <c r="BX74" s="139">
        <f t="shared" si="39"/>
        <v>1742583</v>
      </c>
      <c r="BY74" s="139">
        <f t="shared" si="40"/>
        <v>0</v>
      </c>
      <c r="BZ74" s="139">
        <f t="shared" si="41"/>
        <v>0</v>
      </c>
      <c r="CA74" s="139">
        <f t="shared" si="60"/>
        <v>141467</v>
      </c>
      <c r="CB74" s="139">
        <f t="shared" si="61"/>
        <v>0</v>
      </c>
      <c r="CC74" s="139">
        <f t="shared" si="62"/>
        <v>126000</v>
      </c>
      <c r="CD74" s="139">
        <f t="shared" si="63"/>
        <v>0</v>
      </c>
      <c r="CE74" s="139">
        <f t="shared" si="64"/>
        <v>15467</v>
      </c>
      <c r="CF74" s="140">
        <v>0</v>
      </c>
      <c r="CG74" s="139">
        <f t="shared" si="65"/>
        <v>0</v>
      </c>
      <c r="CH74" s="139">
        <f t="shared" si="66"/>
        <v>0</v>
      </c>
      <c r="CI74" s="139">
        <f t="shared" si="67"/>
        <v>2146040</v>
      </c>
    </row>
    <row r="75" spans="1:87" s="123" customFormat="1" ht="12" customHeight="1">
      <c r="A75" s="124" t="s">
        <v>206</v>
      </c>
      <c r="B75" s="125" t="s">
        <v>342</v>
      </c>
      <c r="C75" s="124" t="s">
        <v>343</v>
      </c>
      <c r="D75" s="139">
        <f t="shared" si="46"/>
        <v>245070</v>
      </c>
      <c r="E75" s="139">
        <f t="shared" si="47"/>
        <v>240240</v>
      </c>
      <c r="F75" s="139">
        <v>0</v>
      </c>
      <c r="G75" s="139">
        <v>240240</v>
      </c>
      <c r="H75" s="139">
        <v>0</v>
      </c>
      <c r="I75" s="139">
        <v>0</v>
      </c>
      <c r="J75" s="139">
        <v>4830</v>
      </c>
      <c r="K75" s="140">
        <v>0</v>
      </c>
      <c r="L75" s="139">
        <f t="shared" si="48"/>
        <v>1850888</v>
      </c>
      <c r="M75" s="139">
        <f t="shared" si="49"/>
        <v>196925</v>
      </c>
      <c r="N75" s="139">
        <v>196925</v>
      </c>
      <c r="O75" s="139">
        <v>0</v>
      </c>
      <c r="P75" s="139">
        <v>0</v>
      </c>
      <c r="Q75" s="139">
        <v>0</v>
      </c>
      <c r="R75" s="139">
        <f t="shared" si="50"/>
        <v>1057464</v>
      </c>
      <c r="S75" s="139">
        <v>0</v>
      </c>
      <c r="T75" s="139">
        <v>1057464</v>
      </c>
      <c r="U75" s="139">
        <v>0</v>
      </c>
      <c r="V75" s="139">
        <v>0</v>
      </c>
      <c r="W75" s="139">
        <f t="shared" si="51"/>
        <v>580511</v>
      </c>
      <c r="X75" s="139">
        <v>0</v>
      </c>
      <c r="Y75" s="139">
        <v>580511</v>
      </c>
      <c r="Z75" s="139">
        <v>0</v>
      </c>
      <c r="AA75" s="139">
        <v>0</v>
      </c>
      <c r="AB75" s="140">
        <v>0</v>
      </c>
      <c r="AC75" s="139">
        <v>15988</v>
      </c>
      <c r="AD75" s="139">
        <v>4172973</v>
      </c>
      <c r="AE75" s="139">
        <f t="shared" si="52"/>
        <v>6268931</v>
      </c>
      <c r="AF75" s="139">
        <f t="shared" si="53"/>
        <v>0</v>
      </c>
      <c r="AG75" s="139">
        <f t="shared" si="54"/>
        <v>0</v>
      </c>
      <c r="AH75" s="139">
        <v>0</v>
      </c>
      <c r="AI75" s="139">
        <v>0</v>
      </c>
      <c r="AJ75" s="139">
        <v>0</v>
      </c>
      <c r="AK75" s="139">
        <v>0</v>
      </c>
      <c r="AL75" s="139">
        <v>0</v>
      </c>
      <c r="AM75" s="140">
        <v>0</v>
      </c>
      <c r="AN75" s="139">
        <f t="shared" si="55"/>
        <v>63417</v>
      </c>
      <c r="AO75" s="139">
        <f t="shared" si="56"/>
        <v>16939</v>
      </c>
      <c r="AP75" s="139">
        <v>16939</v>
      </c>
      <c r="AQ75" s="139">
        <v>0</v>
      </c>
      <c r="AR75" s="139">
        <v>0</v>
      </c>
      <c r="AS75" s="139">
        <v>0</v>
      </c>
      <c r="AT75" s="139">
        <f t="shared" si="57"/>
        <v>20522</v>
      </c>
      <c r="AU75" s="139">
        <v>0</v>
      </c>
      <c r="AV75" s="139">
        <v>20522</v>
      </c>
      <c r="AW75" s="139">
        <v>0</v>
      </c>
      <c r="AX75" s="139">
        <v>0</v>
      </c>
      <c r="AY75" s="139">
        <f t="shared" si="58"/>
        <v>24579</v>
      </c>
      <c r="AZ75" s="139">
        <v>0</v>
      </c>
      <c r="BA75" s="139">
        <v>24579</v>
      </c>
      <c r="BB75" s="139">
        <v>0</v>
      </c>
      <c r="BC75" s="139">
        <v>0</v>
      </c>
      <c r="BD75" s="140">
        <v>0</v>
      </c>
      <c r="BE75" s="139">
        <v>1377</v>
      </c>
      <c r="BF75" s="139">
        <v>30132</v>
      </c>
      <c r="BG75" s="139">
        <f t="shared" si="59"/>
        <v>93549</v>
      </c>
      <c r="BH75" s="139">
        <f t="shared" si="42"/>
        <v>245070</v>
      </c>
      <c r="BI75" s="139">
        <f t="shared" si="42"/>
        <v>240240</v>
      </c>
      <c r="BJ75" s="139">
        <f t="shared" si="42"/>
        <v>0</v>
      </c>
      <c r="BK75" s="139">
        <f t="shared" si="42"/>
        <v>240240</v>
      </c>
      <c r="BL75" s="139">
        <f t="shared" si="42"/>
        <v>0</v>
      </c>
      <c r="BM75" s="139">
        <f t="shared" si="42"/>
        <v>0</v>
      </c>
      <c r="BN75" s="139">
        <f t="shared" si="42"/>
        <v>4830</v>
      </c>
      <c r="BO75" s="140">
        <v>0</v>
      </c>
      <c r="BP75" s="139">
        <f t="shared" si="42"/>
        <v>1914305</v>
      </c>
      <c r="BQ75" s="139">
        <f t="shared" si="42"/>
        <v>213864</v>
      </c>
      <c r="BR75" s="139">
        <f t="shared" si="42"/>
        <v>213864</v>
      </c>
      <c r="BS75" s="139">
        <f t="shared" si="42"/>
        <v>0</v>
      </c>
      <c r="BT75" s="139">
        <f t="shared" si="42"/>
        <v>0</v>
      </c>
      <c r="BU75" s="139">
        <f t="shared" si="43"/>
        <v>0</v>
      </c>
      <c r="BV75" s="139">
        <f t="shared" si="44"/>
        <v>1077986</v>
      </c>
      <c r="BW75" s="139">
        <f t="shared" si="45"/>
        <v>0</v>
      </c>
      <c r="BX75" s="139">
        <f t="shared" si="39"/>
        <v>1077986</v>
      </c>
      <c r="BY75" s="139">
        <f t="shared" si="40"/>
        <v>0</v>
      </c>
      <c r="BZ75" s="139">
        <f t="shared" si="41"/>
        <v>0</v>
      </c>
      <c r="CA75" s="139">
        <f t="shared" si="60"/>
        <v>605090</v>
      </c>
      <c r="CB75" s="139">
        <f t="shared" si="61"/>
        <v>0</v>
      </c>
      <c r="CC75" s="139">
        <f t="shared" si="62"/>
        <v>605090</v>
      </c>
      <c r="CD75" s="139">
        <f t="shared" si="63"/>
        <v>0</v>
      </c>
      <c r="CE75" s="139">
        <f t="shared" si="64"/>
        <v>0</v>
      </c>
      <c r="CF75" s="140">
        <v>0</v>
      </c>
      <c r="CG75" s="139">
        <f t="shared" si="65"/>
        <v>17365</v>
      </c>
      <c r="CH75" s="139">
        <f t="shared" si="66"/>
        <v>4203105</v>
      </c>
      <c r="CI75" s="139">
        <f t="shared" si="67"/>
        <v>6362480</v>
      </c>
    </row>
    <row r="76" spans="1:87" s="123" customFormat="1" ht="12" customHeight="1">
      <c r="A76" s="124" t="s">
        <v>206</v>
      </c>
      <c r="B76" s="125" t="s">
        <v>344</v>
      </c>
      <c r="C76" s="124" t="s">
        <v>345</v>
      </c>
      <c r="D76" s="139">
        <f t="shared" si="46"/>
        <v>0</v>
      </c>
      <c r="E76" s="139">
        <f t="shared" si="47"/>
        <v>0</v>
      </c>
      <c r="F76" s="139">
        <v>0</v>
      </c>
      <c r="G76" s="139">
        <v>0</v>
      </c>
      <c r="H76" s="139">
        <v>0</v>
      </c>
      <c r="I76" s="139">
        <v>0</v>
      </c>
      <c r="J76" s="139">
        <v>0</v>
      </c>
      <c r="K76" s="140">
        <v>0</v>
      </c>
      <c r="L76" s="139">
        <f t="shared" si="48"/>
        <v>1324998</v>
      </c>
      <c r="M76" s="139">
        <f t="shared" si="49"/>
        <v>184075</v>
      </c>
      <c r="N76" s="139">
        <v>184075</v>
      </c>
      <c r="O76" s="139">
        <v>0</v>
      </c>
      <c r="P76" s="139">
        <v>0</v>
      </c>
      <c r="Q76" s="139">
        <v>0</v>
      </c>
      <c r="R76" s="139">
        <f t="shared" si="50"/>
        <v>585992</v>
      </c>
      <c r="S76" s="139">
        <v>0</v>
      </c>
      <c r="T76" s="139">
        <v>585992</v>
      </c>
      <c r="U76" s="139">
        <v>0</v>
      </c>
      <c r="V76" s="139">
        <v>0</v>
      </c>
      <c r="W76" s="139">
        <f t="shared" si="51"/>
        <v>554931</v>
      </c>
      <c r="X76" s="139">
        <v>0</v>
      </c>
      <c r="Y76" s="139">
        <v>366485</v>
      </c>
      <c r="Z76" s="139">
        <v>0</v>
      </c>
      <c r="AA76" s="139">
        <v>188446</v>
      </c>
      <c r="AB76" s="140">
        <v>0</v>
      </c>
      <c r="AC76" s="139">
        <v>0</v>
      </c>
      <c r="AD76" s="139">
        <v>0</v>
      </c>
      <c r="AE76" s="139">
        <f t="shared" si="52"/>
        <v>1324998</v>
      </c>
      <c r="AF76" s="139">
        <f t="shared" si="53"/>
        <v>0</v>
      </c>
      <c r="AG76" s="139">
        <f t="shared" si="54"/>
        <v>0</v>
      </c>
      <c r="AH76" s="139">
        <v>0</v>
      </c>
      <c r="AI76" s="139">
        <v>0</v>
      </c>
      <c r="AJ76" s="139">
        <v>0</v>
      </c>
      <c r="AK76" s="139">
        <v>0</v>
      </c>
      <c r="AL76" s="139">
        <v>0</v>
      </c>
      <c r="AM76" s="140">
        <v>0</v>
      </c>
      <c r="AN76" s="139">
        <f t="shared" si="55"/>
        <v>0</v>
      </c>
      <c r="AO76" s="139">
        <f t="shared" si="56"/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f t="shared" si="57"/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f t="shared" si="58"/>
        <v>0</v>
      </c>
      <c r="AZ76" s="139">
        <v>0</v>
      </c>
      <c r="BA76" s="139">
        <v>0</v>
      </c>
      <c r="BB76" s="139">
        <v>0</v>
      </c>
      <c r="BC76" s="139">
        <v>0</v>
      </c>
      <c r="BD76" s="140">
        <v>0</v>
      </c>
      <c r="BE76" s="139">
        <v>0</v>
      </c>
      <c r="BF76" s="139">
        <v>0</v>
      </c>
      <c r="BG76" s="139">
        <f t="shared" si="59"/>
        <v>0</v>
      </c>
      <c r="BH76" s="139">
        <f t="shared" si="42"/>
        <v>0</v>
      </c>
      <c r="BI76" s="139">
        <f t="shared" si="42"/>
        <v>0</v>
      </c>
      <c r="BJ76" s="139">
        <f t="shared" si="42"/>
        <v>0</v>
      </c>
      <c r="BK76" s="139">
        <f t="shared" si="42"/>
        <v>0</v>
      </c>
      <c r="BL76" s="139">
        <f t="shared" si="42"/>
        <v>0</v>
      </c>
      <c r="BM76" s="139">
        <f t="shared" si="42"/>
        <v>0</v>
      </c>
      <c r="BN76" s="139">
        <f t="shared" si="42"/>
        <v>0</v>
      </c>
      <c r="BO76" s="140">
        <v>0</v>
      </c>
      <c r="BP76" s="139">
        <f t="shared" si="42"/>
        <v>1324998</v>
      </c>
      <c r="BQ76" s="139">
        <f t="shared" si="42"/>
        <v>184075</v>
      </c>
      <c r="BR76" s="139">
        <f t="shared" si="42"/>
        <v>184075</v>
      </c>
      <c r="BS76" s="139">
        <f t="shared" si="42"/>
        <v>0</v>
      </c>
      <c r="BT76" s="139">
        <f t="shared" si="42"/>
        <v>0</v>
      </c>
      <c r="BU76" s="139">
        <f t="shared" si="43"/>
        <v>0</v>
      </c>
      <c r="BV76" s="139">
        <f t="shared" si="44"/>
        <v>585992</v>
      </c>
      <c r="BW76" s="139">
        <f t="shared" si="45"/>
        <v>0</v>
      </c>
      <c r="BX76" s="139">
        <f t="shared" si="39"/>
        <v>585992</v>
      </c>
      <c r="BY76" s="139">
        <f t="shared" si="40"/>
        <v>0</v>
      </c>
      <c r="BZ76" s="139">
        <f t="shared" si="41"/>
        <v>0</v>
      </c>
      <c r="CA76" s="139">
        <f t="shared" si="60"/>
        <v>554931</v>
      </c>
      <c r="CB76" s="139">
        <f t="shared" si="61"/>
        <v>0</v>
      </c>
      <c r="CC76" s="139">
        <f t="shared" si="62"/>
        <v>366485</v>
      </c>
      <c r="CD76" s="139">
        <f t="shared" si="63"/>
        <v>0</v>
      </c>
      <c r="CE76" s="139">
        <f t="shared" si="64"/>
        <v>188446</v>
      </c>
      <c r="CF76" s="140">
        <v>0</v>
      </c>
      <c r="CG76" s="139">
        <f t="shared" si="65"/>
        <v>0</v>
      </c>
      <c r="CH76" s="139">
        <f t="shared" si="66"/>
        <v>0</v>
      </c>
      <c r="CI76" s="139">
        <f t="shared" si="67"/>
        <v>1324998</v>
      </c>
    </row>
    <row r="77" spans="1:87" s="123" customFormat="1" ht="12" customHeight="1">
      <c r="A77" s="124" t="s">
        <v>206</v>
      </c>
      <c r="B77" s="125" t="s">
        <v>346</v>
      </c>
      <c r="C77" s="124" t="s">
        <v>347</v>
      </c>
      <c r="D77" s="139">
        <f t="shared" si="46"/>
        <v>0</v>
      </c>
      <c r="E77" s="139">
        <f t="shared" si="47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40">
        <v>0</v>
      </c>
      <c r="L77" s="139">
        <f t="shared" si="48"/>
        <v>0</v>
      </c>
      <c r="M77" s="139">
        <f t="shared" si="49"/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f t="shared" si="50"/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f t="shared" si="51"/>
        <v>0</v>
      </c>
      <c r="X77" s="139">
        <v>0</v>
      </c>
      <c r="Y77" s="139">
        <v>0</v>
      </c>
      <c r="Z77" s="139">
        <v>0</v>
      </c>
      <c r="AA77" s="139">
        <v>0</v>
      </c>
      <c r="AB77" s="140">
        <v>0</v>
      </c>
      <c r="AC77" s="139">
        <v>0</v>
      </c>
      <c r="AD77" s="139">
        <v>0</v>
      </c>
      <c r="AE77" s="139">
        <f t="shared" si="52"/>
        <v>0</v>
      </c>
      <c r="AF77" s="139">
        <f t="shared" si="53"/>
        <v>21494</v>
      </c>
      <c r="AG77" s="139">
        <f t="shared" si="54"/>
        <v>21494</v>
      </c>
      <c r="AH77" s="139">
        <v>0</v>
      </c>
      <c r="AI77" s="139">
        <v>21494</v>
      </c>
      <c r="AJ77" s="139">
        <v>0</v>
      </c>
      <c r="AK77" s="139">
        <v>0</v>
      </c>
      <c r="AL77" s="139">
        <v>0</v>
      </c>
      <c r="AM77" s="140">
        <v>0</v>
      </c>
      <c r="AN77" s="139">
        <f t="shared" si="55"/>
        <v>171564</v>
      </c>
      <c r="AO77" s="139">
        <f t="shared" si="56"/>
        <v>24751</v>
      </c>
      <c r="AP77" s="139">
        <v>15940</v>
      </c>
      <c r="AQ77" s="139">
        <v>0</v>
      </c>
      <c r="AR77" s="139">
        <v>8811</v>
      </c>
      <c r="AS77" s="139">
        <v>0</v>
      </c>
      <c r="AT77" s="139">
        <f t="shared" si="57"/>
        <v>78361</v>
      </c>
      <c r="AU77" s="139">
        <v>0</v>
      </c>
      <c r="AV77" s="139">
        <v>78361</v>
      </c>
      <c r="AW77" s="139">
        <v>0</v>
      </c>
      <c r="AX77" s="139">
        <v>0</v>
      </c>
      <c r="AY77" s="139">
        <f t="shared" si="58"/>
        <v>68452</v>
      </c>
      <c r="AZ77" s="139">
        <v>0</v>
      </c>
      <c r="BA77" s="139">
        <v>68452</v>
      </c>
      <c r="BB77" s="139">
        <v>0</v>
      </c>
      <c r="BC77" s="139">
        <v>0</v>
      </c>
      <c r="BD77" s="140">
        <v>0</v>
      </c>
      <c r="BE77" s="139">
        <v>0</v>
      </c>
      <c r="BF77" s="139">
        <v>15127</v>
      </c>
      <c r="BG77" s="139">
        <f t="shared" si="59"/>
        <v>208185</v>
      </c>
      <c r="BH77" s="139">
        <f t="shared" si="42"/>
        <v>21494</v>
      </c>
      <c r="BI77" s="139">
        <f t="shared" si="42"/>
        <v>21494</v>
      </c>
      <c r="BJ77" s="139">
        <f t="shared" si="42"/>
        <v>0</v>
      </c>
      <c r="BK77" s="139">
        <f t="shared" si="42"/>
        <v>21494</v>
      </c>
      <c r="BL77" s="139">
        <f t="shared" si="42"/>
        <v>0</v>
      </c>
      <c r="BM77" s="139">
        <f t="shared" si="42"/>
        <v>0</v>
      </c>
      <c r="BN77" s="139">
        <f t="shared" si="42"/>
        <v>0</v>
      </c>
      <c r="BO77" s="140">
        <v>0</v>
      </c>
      <c r="BP77" s="139">
        <f t="shared" si="42"/>
        <v>171564</v>
      </c>
      <c r="BQ77" s="139">
        <f t="shared" si="42"/>
        <v>24751</v>
      </c>
      <c r="BR77" s="139">
        <f t="shared" si="42"/>
        <v>15940</v>
      </c>
      <c r="BS77" s="139">
        <f t="shared" si="42"/>
        <v>0</v>
      </c>
      <c r="BT77" s="139">
        <f t="shared" si="42"/>
        <v>8811</v>
      </c>
      <c r="BU77" s="139">
        <f t="shared" si="43"/>
        <v>0</v>
      </c>
      <c r="BV77" s="139">
        <f t="shared" si="44"/>
        <v>78361</v>
      </c>
      <c r="BW77" s="139">
        <f t="shared" si="45"/>
        <v>0</v>
      </c>
      <c r="BX77" s="139">
        <f t="shared" si="39"/>
        <v>78361</v>
      </c>
      <c r="BY77" s="139">
        <f t="shared" si="40"/>
        <v>0</v>
      </c>
      <c r="BZ77" s="139">
        <f t="shared" si="41"/>
        <v>0</v>
      </c>
      <c r="CA77" s="139">
        <f t="shared" si="60"/>
        <v>68452</v>
      </c>
      <c r="CB77" s="139">
        <f t="shared" si="61"/>
        <v>0</v>
      </c>
      <c r="CC77" s="139">
        <f t="shared" si="62"/>
        <v>68452</v>
      </c>
      <c r="CD77" s="139">
        <f t="shared" si="63"/>
        <v>0</v>
      </c>
      <c r="CE77" s="139">
        <f t="shared" si="64"/>
        <v>0</v>
      </c>
      <c r="CF77" s="140">
        <v>0</v>
      </c>
      <c r="CG77" s="139">
        <f t="shared" si="65"/>
        <v>0</v>
      </c>
      <c r="CH77" s="139">
        <f t="shared" si="66"/>
        <v>15127</v>
      </c>
      <c r="CI77" s="139">
        <f t="shared" si="67"/>
        <v>208185</v>
      </c>
    </row>
    <row r="78" spans="1:87" s="123" customFormat="1" ht="12" customHeight="1">
      <c r="A78" s="124" t="s">
        <v>206</v>
      </c>
      <c r="B78" s="125" t="s">
        <v>348</v>
      </c>
      <c r="C78" s="124" t="s">
        <v>349</v>
      </c>
      <c r="D78" s="139">
        <f t="shared" si="46"/>
        <v>2319404</v>
      </c>
      <c r="E78" s="139">
        <f t="shared" si="47"/>
        <v>2319404</v>
      </c>
      <c r="F78" s="139">
        <v>0</v>
      </c>
      <c r="G78" s="139">
        <v>2312185</v>
      </c>
      <c r="H78" s="139">
        <v>7219</v>
      </c>
      <c r="I78" s="139">
        <v>0</v>
      </c>
      <c r="J78" s="139">
        <v>0</v>
      </c>
      <c r="K78" s="140">
        <v>0</v>
      </c>
      <c r="L78" s="139">
        <f t="shared" si="48"/>
        <v>676981</v>
      </c>
      <c r="M78" s="139">
        <f t="shared" si="49"/>
        <v>170953</v>
      </c>
      <c r="N78" s="139">
        <v>102572</v>
      </c>
      <c r="O78" s="139">
        <v>0</v>
      </c>
      <c r="P78" s="139">
        <v>68381</v>
      </c>
      <c r="Q78" s="139">
        <v>0</v>
      </c>
      <c r="R78" s="139">
        <f t="shared" si="50"/>
        <v>212948</v>
      </c>
      <c r="S78" s="139">
        <v>0</v>
      </c>
      <c r="T78" s="139">
        <v>203307</v>
      </c>
      <c r="U78" s="139">
        <v>9641</v>
      </c>
      <c r="V78" s="139">
        <v>0</v>
      </c>
      <c r="W78" s="139">
        <f t="shared" si="51"/>
        <v>293080</v>
      </c>
      <c r="X78" s="139">
        <v>0</v>
      </c>
      <c r="Y78" s="139">
        <v>265499</v>
      </c>
      <c r="Z78" s="139">
        <v>27581</v>
      </c>
      <c r="AA78" s="139"/>
      <c r="AB78" s="140">
        <v>0</v>
      </c>
      <c r="AC78" s="139">
        <v>0</v>
      </c>
      <c r="AD78" s="139">
        <v>259886</v>
      </c>
      <c r="AE78" s="139">
        <f t="shared" si="52"/>
        <v>3256271</v>
      </c>
      <c r="AF78" s="139">
        <f t="shared" si="53"/>
        <v>0</v>
      </c>
      <c r="AG78" s="139">
        <f t="shared" si="54"/>
        <v>0</v>
      </c>
      <c r="AH78" s="139">
        <v>0</v>
      </c>
      <c r="AI78" s="139">
        <v>0</v>
      </c>
      <c r="AJ78" s="139">
        <v>0</v>
      </c>
      <c r="AK78" s="139">
        <v>0</v>
      </c>
      <c r="AL78" s="139">
        <v>0</v>
      </c>
      <c r="AM78" s="140">
        <v>0</v>
      </c>
      <c r="AN78" s="139">
        <f t="shared" si="55"/>
        <v>0</v>
      </c>
      <c r="AO78" s="139">
        <f t="shared" si="56"/>
        <v>0</v>
      </c>
      <c r="AP78" s="139">
        <v>0</v>
      </c>
      <c r="AQ78" s="139">
        <v>0</v>
      </c>
      <c r="AR78" s="139">
        <v>0</v>
      </c>
      <c r="AS78" s="139">
        <v>0</v>
      </c>
      <c r="AT78" s="139">
        <f t="shared" si="57"/>
        <v>0</v>
      </c>
      <c r="AU78" s="139">
        <v>0</v>
      </c>
      <c r="AV78" s="139">
        <v>0</v>
      </c>
      <c r="AW78" s="139">
        <v>0</v>
      </c>
      <c r="AX78" s="139">
        <v>0</v>
      </c>
      <c r="AY78" s="139">
        <f t="shared" si="58"/>
        <v>0</v>
      </c>
      <c r="AZ78" s="139">
        <v>0</v>
      </c>
      <c r="BA78" s="139">
        <v>0</v>
      </c>
      <c r="BB78" s="139">
        <v>0</v>
      </c>
      <c r="BC78" s="139">
        <v>0</v>
      </c>
      <c r="BD78" s="140">
        <v>0</v>
      </c>
      <c r="BE78" s="139">
        <v>0</v>
      </c>
      <c r="BF78" s="139">
        <v>0</v>
      </c>
      <c r="BG78" s="139">
        <f t="shared" si="59"/>
        <v>0</v>
      </c>
      <c r="BH78" s="139">
        <f t="shared" si="42"/>
        <v>2319404</v>
      </c>
      <c r="BI78" s="139">
        <f t="shared" si="42"/>
        <v>2319404</v>
      </c>
      <c r="BJ78" s="139">
        <f t="shared" si="42"/>
        <v>0</v>
      </c>
      <c r="BK78" s="139">
        <f t="shared" si="42"/>
        <v>2312185</v>
      </c>
      <c r="BL78" s="139">
        <f t="shared" si="42"/>
        <v>7219</v>
      </c>
      <c r="BM78" s="139">
        <f t="shared" si="42"/>
        <v>0</v>
      </c>
      <c r="BN78" s="139">
        <f t="shared" si="42"/>
        <v>0</v>
      </c>
      <c r="BO78" s="140">
        <v>0</v>
      </c>
      <c r="BP78" s="139">
        <f t="shared" si="42"/>
        <v>676981</v>
      </c>
      <c r="BQ78" s="139">
        <f t="shared" si="42"/>
        <v>170953</v>
      </c>
      <c r="BR78" s="139">
        <f t="shared" si="42"/>
        <v>102572</v>
      </c>
      <c r="BS78" s="139">
        <f t="shared" si="42"/>
        <v>0</v>
      </c>
      <c r="BT78" s="139">
        <f t="shared" si="42"/>
        <v>68381</v>
      </c>
      <c r="BU78" s="139">
        <f t="shared" si="43"/>
        <v>0</v>
      </c>
      <c r="BV78" s="139">
        <f t="shared" si="44"/>
        <v>212948</v>
      </c>
      <c r="BW78" s="139">
        <f t="shared" si="45"/>
        <v>0</v>
      </c>
      <c r="BX78" s="139">
        <f t="shared" si="39"/>
        <v>203307</v>
      </c>
      <c r="BY78" s="139">
        <f t="shared" si="40"/>
        <v>9641</v>
      </c>
      <c r="BZ78" s="139">
        <f t="shared" si="41"/>
        <v>0</v>
      </c>
      <c r="CA78" s="139">
        <f t="shared" si="60"/>
        <v>293080</v>
      </c>
      <c r="CB78" s="139">
        <f t="shared" si="61"/>
        <v>0</v>
      </c>
      <c r="CC78" s="139">
        <f t="shared" si="62"/>
        <v>265499</v>
      </c>
      <c r="CD78" s="139">
        <f t="shared" si="63"/>
        <v>27581</v>
      </c>
      <c r="CE78" s="139">
        <f t="shared" si="64"/>
        <v>0</v>
      </c>
      <c r="CF78" s="140">
        <v>0</v>
      </c>
      <c r="CG78" s="139">
        <f t="shared" si="65"/>
        <v>0</v>
      </c>
      <c r="CH78" s="139">
        <f t="shared" si="66"/>
        <v>259886</v>
      </c>
      <c r="CI78" s="139">
        <f t="shared" si="67"/>
        <v>3256271</v>
      </c>
    </row>
    <row r="79" spans="1:87" s="123" customFormat="1" ht="12" customHeight="1">
      <c r="A79" s="124" t="s">
        <v>206</v>
      </c>
      <c r="B79" s="125" t="s">
        <v>350</v>
      </c>
      <c r="C79" s="124" t="s">
        <v>351</v>
      </c>
      <c r="D79" s="139">
        <f t="shared" si="46"/>
        <v>290227</v>
      </c>
      <c r="E79" s="139">
        <f t="shared" si="47"/>
        <v>281334</v>
      </c>
      <c r="F79" s="139">
        <v>0</v>
      </c>
      <c r="G79" s="139">
        <v>0</v>
      </c>
      <c r="H79" s="139">
        <v>281334</v>
      </c>
      <c r="I79" s="139">
        <v>0</v>
      </c>
      <c r="J79" s="139">
        <v>8893</v>
      </c>
      <c r="K79" s="140">
        <v>0</v>
      </c>
      <c r="L79" s="139">
        <f t="shared" si="48"/>
        <v>7370359</v>
      </c>
      <c r="M79" s="139">
        <f t="shared" si="49"/>
        <v>251664</v>
      </c>
      <c r="N79" s="139">
        <v>251664</v>
      </c>
      <c r="O79" s="139">
        <v>0</v>
      </c>
      <c r="P79" s="139">
        <v>0</v>
      </c>
      <c r="Q79" s="139">
        <v>0</v>
      </c>
      <c r="R79" s="139">
        <f t="shared" si="50"/>
        <v>6625479</v>
      </c>
      <c r="S79" s="139">
        <v>0</v>
      </c>
      <c r="T79" s="139">
        <v>0</v>
      </c>
      <c r="U79" s="139">
        <v>6625479</v>
      </c>
      <c r="V79" s="139">
        <v>0</v>
      </c>
      <c r="W79" s="139">
        <f t="shared" si="51"/>
        <v>493216</v>
      </c>
      <c r="X79" s="139">
        <v>0</v>
      </c>
      <c r="Y79" s="139">
        <v>0</v>
      </c>
      <c r="Z79" s="139">
        <v>311428</v>
      </c>
      <c r="AA79" s="139">
        <v>181788</v>
      </c>
      <c r="AB79" s="140">
        <v>0</v>
      </c>
      <c r="AC79" s="139">
        <v>0</v>
      </c>
      <c r="AD79" s="139">
        <v>0</v>
      </c>
      <c r="AE79" s="139">
        <f t="shared" si="52"/>
        <v>7660586</v>
      </c>
      <c r="AF79" s="139">
        <f t="shared" si="53"/>
        <v>0</v>
      </c>
      <c r="AG79" s="139">
        <f t="shared" si="54"/>
        <v>0</v>
      </c>
      <c r="AH79" s="139">
        <v>0</v>
      </c>
      <c r="AI79" s="139">
        <v>0</v>
      </c>
      <c r="AJ79" s="139">
        <v>0</v>
      </c>
      <c r="AK79" s="139">
        <v>0</v>
      </c>
      <c r="AL79" s="139">
        <v>0</v>
      </c>
      <c r="AM79" s="140">
        <v>0</v>
      </c>
      <c r="AN79" s="139">
        <f t="shared" si="55"/>
        <v>0</v>
      </c>
      <c r="AO79" s="139">
        <f t="shared" si="56"/>
        <v>0</v>
      </c>
      <c r="AP79" s="139">
        <v>0</v>
      </c>
      <c r="AQ79" s="139">
        <v>0</v>
      </c>
      <c r="AR79" s="139">
        <v>0</v>
      </c>
      <c r="AS79" s="139">
        <v>0</v>
      </c>
      <c r="AT79" s="139">
        <f t="shared" si="57"/>
        <v>0</v>
      </c>
      <c r="AU79" s="139">
        <v>0</v>
      </c>
      <c r="AV79" s="139">
        <v>0</v>
      </c>
      <c r="AW79" s="139">
        <v>0</v>
      </c>
      <c r="AX79" s="139">
        <v>0</v>
      </c>
      <c r="AY79" s="139">
        <f t="shared" si="58"/>
        <v>0</v>
      </c>
      <c r="AZ79" s="139">
        <v>0</v>
      </c>
      <c r="BA79" s="139">
        <v>0</v>
      </c>
      <c r="BB79" s="139">
        <v>0</v>
      </c>
      <c r="BC79" s="139">
        <v>0</v>
      </c>
      <c r="BD79" s="140">
        <v>0</v>
      </c>
      <c r="BE79" s="139">
        <v>0</v>
      </c>
      <c r="BF79" s="139">
        <v>0</v>
      </c>
      <c r="BG79" s="139">
        <f t="shared" si="59"/>
        <v>0</v>
      </c>
      <c r="BH79" s="139">
        <f aca="true" t="shared" si="68" ref="BH79:BN81">SUM(D79,AF79)</f>
        <v>290227</v>
      </c>
      <c r="BI79" s="139">
        <f t="shared" si="68"/>
        <v>281334</v>
      </c>
      <c r="BJ79" s="139">
        <f t="shared" si="68"/>
        <v>0</v>
      </c>
      <c r="BK79" s="139">
        <f t="shared" si="68"/>
        <v>0</v>
      </c>
      <c r="BL79" s="139">
        <f t="shared" si="68"/>
        <v>281334</v>
      </c>
      <c r="BM79" s="139">
        <f t="shared" si="68"/>
        <v>0</v>
      </c>
      <c r="BN79" s="139">
        <f t="shared" si="68"/>
        <v>8893</v>
      </c>
      <c r="BO79" s="140">
        <v>0</v>
      </c>
      <c r="BP79" s="139">
        <f aca="true" t="shared" si="69" ref="BP79:BT81">SUM(L79,AN79)</f>
        <v>7370359</v>
      </c>
      <c r="BQ79" s="139">
        <f t="shared" si="69"/>
        <v>251664</v>
      </c>
      <c r="BR79" s="139">
        <f t="shared" si="69"/>
        <v>251664</v>
      </c>
      <c r="BS79" s="139">
        <f t="shared" si="69"/>
        <v>0</v>
      </c>
      <c r="BT79" s="139">
        <f t="shared" si="69"/>
        <v>0</v>
      </c>
      <c r="BU79" s="139">
        <f t="shared" si="43"/>
        <v>0</v>
      </c>
      <c r="BV79" s="139">
        <f t="shared" si="44"/>
        <v>6625479</v>
      </c>
      <c r="BW79" s="139">
        <f t="shared" si="45"/>
        <v>0</v>
      </c>
      <c r="BX79" s="139">
        <f t="shared" si="39"/>
        <v>0</v>
      </c>
      <c r="BY79" s="139">
        <f t="shared" si="40"/>
        <v>6625479</v>
      </c>
      <c r="BZ79" s="139">
        <f t="shared" si="41"/>
        <v>0</v>
      </c>
      <c r="CA79" s="139">
        <f t="shared" si="60"/>
        <v>493216</v>
      </c>
      <c r="CB79" s="139">
        <f t="shared" si="61"/>
        <v>0</v>
      </c>
      <c r="CC79" s="139">
        <f t="shared" si="62"/>
        <v>0</v>
      </c>
      <c r="CD79" s="139">
        <f t="shared" si="63"/>
        <v>311428</v>
      </c>
      <c r="CE79" s="139">
        <f t="shared" si="64"/>
        <v>181788</v>
      </c>
      <c r="CF79" s="140">
        <v>0</v>
      </c>
      <c r="CG79" s="139">
        <f t="shared" si="65"/>
        <v>0</v>
      </c>
      <c r="CH79" s="139">
        <f t="shared" si="66"/>
        <v>0</v>
      </c>
      <c r="CI79" s="139">
        <f t="shared" si="67"/>
        <v>7660586</v>
      </c>
    </row>
    <row r="80" spans="1:87" s="123" customFormat="1" ht="12" customHeight="1">
      <c r="A80" s="124" t="s">
        <v>206</v>
      </c>
      <c r="B80" s="125" t="s">
        <v>352</v>
      </c>
      <c r="C80" s="124" t="s">
        <v>353</v>
      </c>
      <c r="D80" s="139">
        <f t="shared" si="46"/>
        <v>0</v>
      </c>
      <c r="E80" s="139">
        <f t="shared" si="47"/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40">
        <v>0</v>
      </c>
      <c r="L80" s="139">
        <f t="shared" si="48"/>
        <v>1651665</v>
      </c>
      <c r="M80" s="139">
        <f t="shared" si="49"/>
        <v>179388</v>
      </c>
      <c r="N80" s="139">
        <v>179388</v>
      </c>
      <c r="O80" s="139">
        <v>0</v>
      </c>
      <c r="P80" s="139">
        <v>0</v>
      </c>
      <c r="Q80" s="139">
        <v>0</v>
      </c>
      <c r="R80" s="139">
        <f t="shared" si="50"/>
        <v>1472277</v>
      </c>
      <c r="S80" s="139">
        <v>0</v>
      </c>
      <c r="T80" s="139">
        <v>1472277</v>
      </c>
      <c r="U80" s="139">
        <v>0</v>
      </c>
      <c r="V80" s="139">
        <v>0</v>
      </c>
      <c r="W80" s="139">
        <f t="shared" si="51"/>
        <v>0</v>
      </c>
      <c r="X80" s="139">
        <v>0</v>
      </c>
      <c r="Y80" s="139">
        <v>0</v>
      </c>
      <c r="Z80" s="139">
        <v>0</v>
      </c>
      <c r="AA80" s="139">
        <v>0</v>
      </c>
      <c r="AB80" s="140">
        <v>0</v>
      </c>
      <c r="AC80" s="139">
        <v>0</v>
      </c>
      <c r="AD80" s="139">
        <v>644513</v>
      </c>
      <c r="AE80" s="139">
        <f t="shared" si="52"/>
        <v>2296178</v>
      </c>
      <c r="AF80" s="139">
        <f t="shared" si="53"/>
        <v>0</v>
      </c>
      <c r="AG80" s="139">
        <f t="shared" si="54"/>
        <v>0</v>
      </c>
      <c r="AH80" s="139">
        <v>0</v>
      </c>
      <c r="AI80" s="139">
        <v>0</v>
      </c>
      <c r="AJ80" s="139">
        <v>0</v>
      </c>
      <c r="AK80" s="139">
        <v>0</v>
      </c>
      <c r="AL80" s="139">
        <v>0</v>
      </c>
      <c r="AM80" s="140">
        <v>0</v>
      </c>
      <c r="AN80" s="139">
        <f t="shared" si="55"/>
        <v>0</v>
      </c>
      <c r="AO80" s="139">
        <f t="shared" si="56"/>
        <v>0</v>
      </c>
      <c r="AP80" s="139">
        <v>0</v>
      </c>
      <c r="AQ80" s="139">
        <v>0</v>
      </c>
      <c r="AR80" s="139">
        <v>0</v>
      </c>
      <c r="AS80" s="139">
        <v>0</v>
      </c>
      <c r="AT80" s="139">
        <f t="shared" si="57"/>
        <v>0</v>
      </c>
      <c r="AU80" s="139">
        <v>0</v>
      </c>
      <c r="AV80" s="139">
        <v>0</v>
      </c>
      <c r="AW80" s="139">
        <v>0</v>
      </c>
      <c r="AX80" s="139">
        <v>0</v>
      </c>
      <c r="AY80" s="139">
        <f t="shared" si="58"/>
        <v>0</v>
      </c>
      <c r="AZ80" s="139">
        <v>0</v>
      </c>
      <c r="BA80" s="139">
        <v>0</v>
      </c>
      <c r="BB80" s="139">
        <v>0</v>
      </c>
      <c r="BC80" s="139">
        <v>0</v>
      </c>
      <c r="BD80" s="140">
        <v>0</v>
      </c>
      <c r="BE80" s="139">
        <v>0</v>
      </c>
      <c r="BF80" s="139">
        <v>0</v>
      </c>
      <c r="BG80" s="139">
        <f t="shared" si="59"/>
        <v>0</v>
      </c>
      <c r="BH80" s="139">
        <f t="shared" si="68"/>
        <v>0</v>
      </c>
      <c r="BI80" s="139">
        <f t="shared" si="68"/>
        <v>0</v>
      </c>
      <c r="BJ80" s="139">
        <f t="shared" si="68"/>
        <v>0</v>
      </c>
      <c r="BK80" s="139">
        <f t="shared" si="68"/>
        <v>0</v>
      </c>
      <c r="BL80" s="139">
        <f t="shared" si="68"/>
        <v>0</v>
      </c>
      <c r="BM80" s="139">
        <f t="shared" si="68"/>
        <v>0</v>
      </c>
      <c r="BN80" s="139">
        <f t="shared" si="68"/>
        <v>0</v>
      </c>
      <c r="BO80" s="140">
        <v>0</v>
      </c>
      <c r="BP80" s="139">
        <f t="shared" si="69"/>
        <v>1651665</v>
      </c>
      <c r="BQ80" s="139">
        <f t="shared" si="69"/>
        <v>179388</v>
      </c>
      <c r="BR80" s="139">
        <f t="shared" si="69"/>
        <v>179388</v>
      </c>
      <c r="BS80" s="139">
        <f t="shared" si="69"/>
        <v>0</v>
      </c>
      <c r="BT80" s="139">
        <f t="shared" si="69"/>
        <v>0</v>
      </c>
      <c r="BU80" s="139">
        <f t="shared" si="43"/>
        <v>0</v>
      </c>
      <c r="BV80" s="139">
        <f t="shared" si="44"/>
        <v>1472277</v>
      </c>
      <c r="BW80" s="139">
        <f t="shared" si="45"/>
        <v>0</v>
      </c>
      <c r="BX80" s="139">
        <f t="shared" si="39"/>
        <v>1472277</v>
      </c>
      <c r="BY80" s="139">
        <f t="shared" si="40"/>
        <v>0</v>
      </c>
      <c r="BZ80" s="139">
        <f t="shared" si="41"/>
        <v>0</v>
      </c>
      <c r="CA80" s="139">
        <f t="shared" si="60"/>
        <v>0</v>
      </c>
      <c r="CB80" s="139">
        <f t="shared" si="61"/>
        <v>0</v>
      </c>
      <c r="CC80" s="139">
        <f t="shared" si="62"/>
        <v>0</v>
      </c>
      <c r="CD80" s="139">
        <f t="shared" si="63"/>
        <v>0</v>
      </c>
      <c r="CE80" s="139">
        <f t="shared" si="64"/>
        <v>0</v>
      </c>
      <c r="CF80" s="140">
        <v>0</v>
      </c>
      <c r="CG80" s="139">
        <f t="shared" si="65"/>
        <v>0</v>
      </c>
      <c r="CH80" s="139">
        <f t="shared" si="66"/>
        <v>644513</v>
      </c>
      <c r="CI80" s="139">
        <f t="shared" si="67"/>
        <v>2296178</v>
      </c>
    </row>
    <row r="81" spans="1:87" s="123" customFormat="1" ht="12" customHeight="1">
      <c r="A81" s="124" t="s">
        <v>206</v>
      </c>
      <c r="B81" s="125" t="s">
        <v>354</v>
      </c>
      <c r="C81" s="124" t="s">
        <v>355</v>
      </c>
      <c r="D81" s="139">
        <f t="shared" si="46"/>
        <v>9584017</v>
      </c>
      <c r="E81" s="139">
        <f t="shared" si="47"/>
        <v>9531394</v>
      </c>
      <c r="F81" s="139">
        <v>0</v>
      </c>
      <c r="G81" s="139">
        <v>9531394</v>
      </c>
      <c r="H81" s="139">
        <v>0</v>
      </c>
      <c r="I81" s="139">
        <v>0</v>
      </c>
      <c r="J81" s="139">
        <v>52623</v>
      </c>
      <c r="K81" s="140">
        <v>0</v>
      </c>
      <c r="L81" s="139">
        <f t="shared" si="48"/>
        <v>43630131</v>
      </c>
      <c r="M81" s="139">
        <f t="shared" si="49"/>
        <v>11401571</v>
      </c>
      <c r="N81" s="139">
        <v>7295909</v>
      </c>
      <c r="O81" s="139">
        <v>0</v>
      </c>
      <c r="P81" s="139">
        <v>4105662</v>
      </c>
      <c r="Q81" s="139">
        <v>0</v>
      </c>
      <c r="R81" s="139">
        <f t="shared" si="50"/>
        <v>21865164</v>
      </c>
      <c r="S81" s="139">
        <v>0</v>
      </c>
      <c r="T81" s="139">
        <v>21865164</v>
      </c>
      <c r="U81" s="139">
        <v>0</v>
      </c>
      <c r="V81" s="139">
        <v>0</v>
      </c>
      <c r="W81" s="139">
        <f t="shared" si="51"/>
        <v>10342807</v>
      </c>
      <c r="X81" s="139">
        <v>0</v>
      </c>
      <c r="Y81" s="139">
        <v>10342807</v>
      </c>
      <c r="Z81" s="139">
        <v>0</v>
      </c>
      <c r="AA81" s="139">
        <v>0</v>
      </c>
      <c r="AB81" s="140">
        <v>0</v>
      </c>
      <c r="AC81" s="139">
        <v>20589</v>
      </c>
      <c r="AD81" s="139">
        <v>18622210</v>
      </c>
      <c r="AE81" s="139">
        <f t="shared" si="52"/>
        <v>71836358</v>
      </c>
      <c r="AF81" s="139">
        <f t="shared" si="53"/>
        <v>0</v>
      </c>
      <c r="AG81" s="139">
        <f t="shared" si="54"/>
        <v>0</v>
      </c>
      <c r="AH81" s="139">
        <v>0</v>
      </c>
      <c r="AI81" s="139">
        <v>0</v>
      </c>
      <c r="AJ81" s="139">
        <v>0</v>
      </c>
      <c r="AK81" s="139">
        <v>0</v>
      </c>
      <c r="AL81" s="139">
        <v>0</v>
      </c>
      <c r="AM81" s="140">
        <v>0</v>
      </c>
      <c r="AN81" s="139">
        <f t="shared" si="55"/>
        <v>185799</v>
      </c>
      <c r="AO81" s="139">
        <f t="shared" si="56"/>
        <v>8665</v>
      </c>
      <c r="AP81" s="139">
        <v>8665</v>
      </c>
      <c r="AQ81" s="139">
        <v>0</v>
      </c>
      <c r="AR81" s="139">
        <v>0</v>
      </c>
      <c r="AS81" s="139">
        <v>0</v>
      </c>
      <c r="AT81" s="139">
        <f t="shared" si="57"/>
        <v>33897</v>
      </c>
      <c r="AU81" s="139">
        <v>0</v>
      </c>
      <c r="AV81" s="139">
        <v>33897</v>
      </c>
      <c r="AW81" s="139">
        <v>0</v>
      </c>
      <c r="AX81" s="139">
        <v>0</v>
      </c>
      <c r="AY81" s="139">
        <f t="shared" si="58"/>
        <v>143237</v>
      </c>
      <c r="AZ81" s="139">
        <v>0</v>
      </c>
      <c r="BA81" s="139">
        <v>143237</v>
      </c>
      <c r="BB81" s="139">
        <v>0</v>
      </c>
      <c r="BC81" s="139">
        <v>0</v>
      </c>
      <c r="BD81" s="140">
        <v>0</v>
      </c>
      <c r="BE81" s="139">
        <v>0</v>
      </c>
      <c r="BF81" s="139">
        <v>65020</v>
      </c>
      <c r="BG81" s="139">
        <f t="shared" si="59"/>
        <v>250819</v>
      </c>
      <c r="BH81" s="139">
        <f t="shared" si="68"/>
        <v>9584017</v>
      </c>
      <c r="BI81" s="139">
        <f t="shared" si="68"/>
        <v>9531394</v>
      </c>
      <c r="BJ81" s="139">
        <f t="shared" si="68"/>
        <v>0</v>
      </c>
      <c r="BK81" s="139">
        <f t="shared" si="68"/>
        <v>9531394</v>
      </c>
      <c r="BL81" s="139">
        <f t="shared" si="68"/>
        <v>0</v>
      </c>
      <c r="BM81" s="139">
        <f t="shared" si="68"/>
        <v>0</v>
      </c>
      <c r="BN81" s="139">
        <f t="shared" si="68"/>
        <v>52623</v>
      </c>
      <c r="BO81" s="140">
        <v>0</v>
      </c>
      <c r="BP81" s="139">
        <f t="shared" si="69"/>
        <v>43815930</v>
      </c>
      <c r="BQ81" s="139">
        <f t="shared" si="69"/>
        <v>11410236</v>
      </c>
      <c r="BR81" s="139">
        <f t="shared" si="69"/>
        <v>7304574</v>
      </c>
      <c r="BS81" s="139">
        <f t="shared" si="69"/>
        <v>0</v>
      </c>
      <c r="BT81" s="139">
        <f t="shared" si="69"/>
        <v>4105662</v>
      </c>
      <c r="BU81" s="139">
        <f t="shared" si="43"/>
        <v>0</v>
      </c>
      <c r="BV81" s="139">
        <f t="shared" si="44"/>
        <v>21899061</v>
      </c>
      <c r="BW81" s="139">
        <f t="shared" si="45"/>
        <v>0</v>
      </c>
      <c r="BX81" s="139">
        <f t="shared" si="39"/>
        <v>21899061</v>
      </c>
      <c r="BY81" s="139">
        <f t="shared" si="40"/>
        <v>0</v>
      </c>
      <c r="BZ81" s="139">
        <f t="shared" si="41"/>
        <v>0</v>
      </c>
      <c r="CA81" s="139">
        <f t="shared" si="60"/>
        <v>10486044</v>
      </c>
      <c r="CB81" s="139">
        <f t="shared" si="61"/>
        <v>0</v>
      </c>
      <c r="CC81" s="139">
        <f t="shared" si="62"/>
        <v>10486044</v>
      </c>
      <c r="CD81" s="139">
        <f t="shared" si="63"/>
        <v>0</v>
      </c>
      <c r="CE81" s="139">
        <f t="shared" si="64"/>
        <v>0</v>
      </c>
      <c r="CF81" s="140">
        <v>0</v>
      </c>
      <c r="CG81" s="139">
        <f t="shared" si="65"/>
        <v>20589</v>
      </c>
      <c r="CH81" s="139">
        <f t="shared" si="66"/>
        <v>18687230</v>
      </c>
      <c r="CI81" s="139">
        <f t="shared" si="67"/>
        <v>72087177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204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6" t="s">
        <v>149</v>
      </c>
      <c r="B2" s="159" t="s">
        <v>150</v>
      </c>
      <c r="C2" s="153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7"/>
      <c r="B3" s="160"/>
      <c r="C3" s="162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7"/>
      <c r="B4" s="160"/>
      <c r="C4" s="154"/>
      <c r="D4" s="99" t="s">
        <v>0</v>
      </c>
      <c r="E4" s="50"/>
      <c r="F4" s="98"/>
      <c r="G4" s="99" t="s">
        <v>153</v>
      </c>
      <c r="H4" s="50"/>
      <c r="I4" s="98"/>
      <c r="J4" s="156" t="s">
        <v>33</v>
      </c>
      <c r="K4" s="153" t="s">
        <v>154</v>
      </c>
      <c r="L4" s="99" t="s">
        <v>0</v>
      </c>
      <c r="M4" s="50"/>
      <c r="N4" s="98"/>
      <c r="O4" s="99" t="s">
        <v>153</v>
      </c>
      <c r="P4" s="50"/>
      <c r="Q4" s="98"/>
      <c r="R4" s="156" t="s">
        <v>33</v>
      </c>
      <c r="S4" s="153" t="s">
        <v>154</v>
      </c>
      <c r="T4" s="99" t="s">
        <v>0</v>
      </c>
      <c r="U4" s="50"/>
      <c r="V4" s="98"/>
      <c r="W4" s="99" t="s">
        <v>153</v>
      </c>
      <c r="X4" s="50"/>
      <c r="Y4" s="98"/>
      <c r="Z4" s="156" t="s">
        <v>33</v>
      </c>
      <c r="AA4" s="153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6" t="s">
        <v>33</v>
      </c>
      <c r="AI4" s="153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6" t="s">
        <v>33</v>
      </c>
      <c r="AQ4" s="153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6" t="s">
        <v>33</v>
      </c>
      <c r="AY4" s="153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7"/>
      <c r="B5" s="160"/>
      <c r="C5" s="154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7"/>
      <c r="K5" s="154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7"/>
      <c r="S5" s="154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7"/>
      <c r="AA5" s="154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7"/>
      <c r="AI5" s="154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7"/>
      <c r="AQ5" s="154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7"/>
      <c r="AY5" s="154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8"/>
      <c r="B6" s="161"/>
      <c r="C6" s="155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8"/>
      <c r="K6" s="155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8"/>
      <c r="S6" s="155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8"/>
      <c r="AA6" s="155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8"/>
      <c r="AI6" s="155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8"/>
      <c r="AQ6" s="155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8"/>
      <c r="AY6" s="155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356</v>
      </c>
      <c r="B7" s="121">
        <v>13000</v>
      </c>
      <c r="C7" s="120" t="s">
        <v>157</v>
      </c>
      <c r="D7" s="122">
        <f aca="true" t="shared" si="0" ref="D7:I7">SUM(D8:D69)</f>
        <v>5160692</v>
      </c>
      <c r="E7" s="122">
        <f t="shared" si="0"/>
        <v>39432601</v>
      </c>
      <c r="F7" s="122">
        <f t="shared" si="0"/>
        <v>44593293</v>
      </c>
      <c r="G7" s="122">
        <f t="shared" si="0"/>
        <v>21135</v>
      </c>
      <c r="H7" s="122">
        <f t="shared" si="0"/>
        <v>678708</v>
      </c>
      <c r="I7" s="122">
        <f t="shared" si="0"/>
        <v>699843</v>
      </c>
      <c r="J7" s="132">
        <f>COUNTIF(J8:J69,"&lt;&gt;")</f>
        <v>61</v>
      </c>
      <c r="K7" s="132">
        <f>COUNTIF(K8:K69,"&lt;&gt;")</f>
        <v>61</v>
      </c>
      <c r="L7" s="122">
        <f aca="true" t="shared" si="1" ref="L7:Q7">SUM(L8:L69)</f>
        <v>4300158</v>
      </c>
      <c r="M7" s="122">
        <f t="shared" si="1"/>
        <v>34299229</v>
      </c>
      <c r="N7" s="122">
        <f t="shared" si="1"/>
        <v>38599387</v>
      </c>
      <c r="O7" s="122">
        <f t="shared" si="1"/>
        <v>21135</v>
      </c>
      <c r="P7" s="122">
        <f t="shared" si="1"/>
        <v>574347</v>
      </c>
      <c r="Q7" s="122">
        <f t="shared" si="1"/>
        <v>595482</v>
      </c>
      <c r="R7" s="132">
        <f>COUNTIF(R8:R69,"&lt;&gt;")</f>
        <v>24</v>
      </c>
      <c r="S7" s="132">
        <f>COUNTIF(S8:S69,"&lt;&gt;")</f>
        <v>25</v>
      </c>
      <c r="T7" s="122">
        <f aca="true" t="shared" si="2" ref="T7:Y7">SUM(T8:T69)</f>
        <v>860534</v>
      </c>
      <c r="U7" s="122">
        <f t="shared" si="2"/>
        <v>5133372</v>
      </c>
      <c r="V7" s="122">
        <f t="shared" si="2"/>
        <v>5993906</v>
      </c>
      <c r="W7" s="122">
        <f t="shared" si="2"/>
        <v>0</v>
      </c>
      <c r="X7" s="122">
        <f t="shared" si="2"/>
        <v>10717</v>
      </c>
      <c r="Y7" s="122">
        <f t="shared" si="2"/>
        <v>10717</v>
      </c>
      <c r="Z7" s="132">
        <f>COUNTIF(Z8:Z69,"&lt;&gt;")</f>
        <v>3</v>
      </c>
      <c r="AA7" s="132">
        <f>COUNTIF(AA8:AA69,"&lt;&gt;")</f>
        <v>3</v>
      </c>
      <c r="AB7" s="122">
        <f aca="true" t="shared" si="3" ref="AB7:AG7">SUM(AB8:AB69)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93644</v>
      </c>
      <c r="AG7" s="122">
        <f t="shared" si="3"/>
        <v>93644</v>
      </c>
      <c r="AH7" s="132">
        <f>COUNTIF(AH8:AH69,"&lt;&gt;")</f>
        <v>0</v>
      </c>
      <c r="AI7" s="132">
        <f>COUNTIF(AI8:AI69,"&lt;&gt;")</f>
        <v>0</v>
      </c>
      <c r="AJ7" s="122">
        <f aca="true" t="shared" si="4" ref="AJ7:AO7">SUM(AJ8:AJ69)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COUNTIF(AP8:AP69,"&lt;&gt;")</f>
        <v>0</v>
      </c>
      <c r="AQ7" s="132">
        <f>COUNTIF(AQ8:AQ69,"&lt;&gt;")</f>
        <v>0</v>
      </c>
      <c r="AR7" s="122">
        <f aca="true" t="shared" si="5" ref="AR7:AW7">SUM(AR8:AR69)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COUNTIF(AX8:AX69,"&lt;&gt;")</f>
        <v>0</v>
      </c>
      <c r="AY7" s="132">
        <f>COUNTIF(AY8:AY69,"&lt;&gt;")</f>
        <v>0</v>
      </c>
      <c r="AZ7" s="122">
        <f aca="true" t="shared" si="6" ref="AZ7:BE7">SUM(AZ8:AZ69)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356</v>
      </c>
      <c r="B8" s="125" t="s">
        <v>357</v>
      </c>
      <c r="C8" s="124" t="s">
        <v>358</v>
      </c>
      <c r="D8" s="126">
        <f aca="true" t="shared" si="7" ref="D8:D69">SUM(L8,T8,AB8,AJ8,AR8,AZ8)</f>
        <v>63543</v>
      </c>
      <c r="E8" s="126">
        <f aca="true" t="shared" si="8" ref="E8:E69">SUM(M8,U8,AC8,AK8,AS8,BA8)</f>
        <v>414447</v>
      </c>
      <c r="F8" s="126">
        <f aca="true" t="shared" si="9" ref="F8:F69">SUM(D8:E8)</f>
        <v>477990</v>
      </c>
      <c r="G8" s="126">
        <f aca="true" t="shared" si="10" ref="G8:G69">SUM(O8,W8,AE8,AM8,AU8,BC8)</f>
        <v>0</v>
      </c>
      <c r="H8" s="126">
        <f aca="true" t="shared" si="11" ref="H8:H69">SUM(P8,X8,AF8,AN8,AV8,BD8)</f>
        <v>3975</v>
      </c>
      <c r="I8" s="126">
        <f aca="true" t="shared" si="12" ref="I8:I69">SUM(G8:H8)</f>
        <v>3975</v>
      </c>
      <c r="J8" s="129" t="s">
        <v>359</v>
      </c>
      <c r="K8" s="130" t="s">
        <v>360</v>
      </c>
      <c r="L8" s="126">
        <v>63543</v>
      </c>
      <c r="M8" s="126">
        <v>414447</v>
      </c>
      <c r="N8" s="126">
        <f aca="true" t="shared" si="13" ref="N8:N69">SUM(L8,+M8)</f>
        <v>477990</v>
      </c>
      <c r="O8" s="126">
        <v>0</v>
      </c>
      <c r="P8" s="126">
        <v>3975</v>
      </c>
      <c r="Q8" s="126">
        <f aca="true" t="shared" si="14" ref="Q8:Q69">SUM(O8,+P8)</f>
        <v>3975</v>
      </c>
      <c r="R8" s="129"/>
      <c r="S8" s="130"/>
      <c r="T8" s="126">
        <v>0</v>
      </c>
      <c r="U8" s="126">
        <v>0</v>
      </c>
      <c r="V8" s="126">
        <f aca="true" t="shared" si="15" ref="V8:V69">+SUM(T8,U8)</f>
        <v>0</v>
      </c>
      <c r="W8" s="126">
        <v>0</v>
      </c>
      <c r="X8" s="126">
        <v>0</v>
      </c>
      <c r="Y8" s="126">
        <f aca="true" t="shared" si="16" ref="Y8:Y69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69">+SUM(AB8,AC8)</f>
        <v>0</v>
      </c>
      <c r="AE8" s="126">
        <v>0</v>
      </c>
      <c r="AF8" s="126">
        <v>0</v>
      </c>
      <c r="AG8" s="126">
        <f aca="true" t="shared" si="18" ref="AG8:AG69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69">SUM(AJ8,+AK8)</f>
        <v>0</v>
      </c>
      <c r="AM8" s="126">
        <v>0</v>
      </c>
      <c r="AN8" s="126">
        <v>0</v>
      </c>
      <c r="AO8" s="126">
        <f aca="true" t="shared" si="20" ref="AO8:AO69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69">SUM(AR8,+AS8)</f>
        <v>0</v>
      </c>
      <c r="AU8" s="126">
        <v>0</v>
      </c>
      <c r="AV8" s="126">
        <v>0</v>
      </c>
      <c r="AW8" s="126">
        <f aca="true" t="shared" si="22" ref="AW8:AW69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69">SUM(AZ8,BA8)</f>
        <v>0</v>
      </c>
      <c r="BC8" s="126">
        <v>0</v>
      </c>
      <c r="BD8" s="126">
        <v>0</v>
      </c>
      <c r="BE8" s="126">
        <f aca="true" t="shared" si="24" ref="BE8:BE69">SUM(BC8,+BD8)</f>
        <v>0</v>
      </c>
    </row>
    <row r="9" spans="1:57" s="123" customFormat="1" ht="12" customHeight="1">
      <c r="A9" s="124" t="s">
        <v>356</v>
      </c>
      <c r="B9" s="125" t="s">
        <v>361</v>
      </c>
      <c r="C9" s="124" t="s">
        <v>362</v>
      </c>
      <c r="D9" s="126">
        <f t="shared" si="7"/>
        <v>93872</v>
      </c>
      <c r="E9" s="126">
        <f t="shared" si="8"/>
        <v>612265</v>
      </c>
      <c r="F9" s="126">
        <f t="shared" si="9"/>
        <v>706137</v>
      </c>
      <c r="G9" s="126">
        <f t="shared" si="10"/>
        <v>0</v>
      </c>
      <c r="H9" s="126">
        <f t="shared" si="11"/>
        <v>5872</v>
      </c>
      <c r="I9" s="126">
        <f t="shared" si="12"/>
        <v>5872</v>
      </c>
      <c r="J9" s="129" t="s">
        <v>359</v>
      </c>
      <c r="K9" s="130" t="s">
        <v>360</v>
      </c>
      <c r="L9" s="126">
        <v>93872</v>
      </c>
      <c r="M9" s="126">
        <v>612265</v>
      </c>
      <c r="N9" s="126">
        <f t="shared" si="13"/>
        <v>706137</v>
      </c>
      <c r="O9" s="126">
        <v>0</v>
      </c>
      <c r="P9" s="126">
        <v>5872</v>
      </c>
      <c r="Q9" s="126">
        <f t="shared" si="14"/>
        <v>5872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356</v>
      </c>
      <c r="B10" s="125" t="s">
        <v>363</v>
      </c>
      <c r="C10" s="124" t="s">
        <v>364</v>
      </c>
      <c r="D10" s="126">
        <f t="shared" si="7"/>
        <v>137546</v>
      </c>
      <c r="E10" s="126">
        <f t="shared" si="8"/>
        <v>897117</v>
      </c>
      <c r="F10" s="126">
        <f t="shared" si="9"/>
        <v>1034663</v>
      </c>
      <c r="G10" s="126">
        <f t="shared" si="10"/>
        <v>0</v>
      </c>
      <c r="H10" s="126">
        <f t="shared" si="11"/>
        <v>8604</v>
      </c>
      <c r="I10" s="126">
        <f t="shared" si="12"/>
        <v>8604</v>
      </c>
      <c r="J10" s="129" t="s">
        <v>359</v>
      </c>
      <c r="K10" s="130" t="s">
        <v>360</v>
      </c>
      <c r="L10" s="126">
        <v>137546</v>
      </c>
      <c r="M10" s="126">
        <v>897117</v>
      </c>
      <c r="N10" s="126">
        <f t="shared" si="13"/>
        <v>1034663</v>
      </c>
      <c r="O10" s="126">
        <v>0</v>
      </c>
      <c r="P10" s="126">
        <v>8604</v>
      </c>
      <c r="Q10" s="126">
        <f t="shared" si="14"/>
        <v>8604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/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356</v>
      </c>
      <c r="B11" s="125" t="s">
        <v>365</v>
      </c>
      <c r="C11" s="124" t="s">
        <v>366</v>
      </c>
      <c r="D11" s="126">
        <f t="shared" si="7"/>
        <v>179101</v>
      </c>
      <c r="E11" s="126">
        <f t="shared" si="8"/>
        <v>1168152</v>
      </c>
      <c r="F11" s="126">
        <f t="shared" si="9"/>
        <v>1347253</v>
      </c>
      <c r="G11" s="126">
        <f t="shared" si="10"/>
        <v>0</v>
      </c>
      <c r="H11" s="126">
        <f t="shared" si="11"/>
        <v>11204</v>
      </c>
      <c r="I11" s="126">
        <f t="shared" si="12"/>
        <v>11204</v>
      </c>
      <c r="J11" s="129" t="s">
        <v>359</v>
      </c>
      <c r="K11" s="130" t="s">
        <v>360</v>
      </c>
      <c r="L11" s="126">
        <v>179101</v>
      </c>
      <c r="M11" s="126">
        <v>1168152</v>
      </c>
      <c r="N11" s="126">
        <f t="shared" si="13"/>
        <v>1347253</v>
      </c>
      <c r="O11" s="126">
        <v>0</v>
      </c>
      <c r="P11" s="126">
        <v>11204</v>
      </c>
      <c r="Q11" s="126">
        <f t="shared" si="14"/>
        <v>11204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356</v>
      </c>
      <c r="B12" s="125" t="s">
        <v>367</v>
      </c>
      <c r="C12" s="124" t="s">
        <v>368</v>
      </c>
      <c r="D12" s="139">
        <f t="shared" si="7"/>
        <v>100298</v>
      </c>
      <c r="E12" s="139">
        <f t="shared" si="8"/>
        <v>654174</v>
      </c>
      <c r="F12" s="139">
        <f t="shared" si="9"/>
        <v>754472</v>
      </c>
      <c r="G12" s="139">
        <f t="shared" si="10"/>
        <v>0</v>
      </c>
      <c r="H12" s="139">
        <f t="shared" si="11"/>
        <v>6274</v>
      </c>
      <c r="I12" s="139">
        <f t="shared" si="12"/>
        <v>6274</v>
      </c>
      <c r="J12" s="125" t="s">
        <v>359</v>
      </c>
      <c r="K12" s="124" t="s">
        <v>360</v>
      </c>
      <c r="L12" s="139">
        <v>100298</v>
      </c>
      <c r="M12" s="139">
        <v>654174</v>
      </c>
      <c r="N12" s="139">
        <f t="shared" si="13"/>
        <v>754472</v>
      </c>
      <c r="O12" s="139">
        <v>0</v>
      </c>
      <c r="P12" s="139">
        <v>6274</v>
      </c>
      <c r="Q12" s="139">
        <f t="shared" si="14"/>
        <v>6274</v>
      </c>
      <c r="R12" s="125"/>
      <c r="S12" s="124"/>
      <c r="T12" s="139">
        <v>0</v>
      </c>
      <c r="U12" s="139">
        <v>0</v>
      </c>
      <c r="V12" s="139">
        <f t="shared" si="15"/>
        <v>0</v>
      </c>
      <c r="W12" s="139">
        <v>0</v>
      </c>
      <c r="X12" s="139">
        <v>0</v>
      </c>
      <c r="Y12" s="139">
        <f t="shared" si="16"/>
        <v>0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356</v>
      </c>
      <c r="B13" s="125" t="s">
        <v>369</v>
      </c>
      <c r="C13" s="124" t="s">
        <v>370</v>
      </c>
      <c r="D13" s="139">
        <f t="shared" si="7"/>
        <v>100485</v>
      </c>
      <c r="E13" s="139">
        <f t="shared" si="8"/>
        <v>655393</v>
      </c>
      <c r="F13" s="139">
        <f t="shared" si="9"/>
        <v>755878</v>
      </c>
      <c r="G13" s="139">
        <f t="shared" si="10"/>
        <v>0</v>
      </c>
      <c r="H13" s="139">
        <f t="shared" si="11"/>
        <v>6286</v>
      </c>
      <c r="I13" s="139">
        <f t="shared" si="12"/>
        <v>6286</v>
      </c>
      <c r="J13" s="125" t="s">
        <v>359</v>
      </c>
      <c r="K13" s="124" t="s">
        <v>360</v>
      </c>
      <c r="L13" s="139">
        <v>100485</v>
      </c>
      <c r="M13" s="139">
        <v>655393</v>
      </c>
      <c r="N13" s="139">
        <f t="shared" si="13"/>
        <v>755878</v>
      </c>
      <c r="O13" s="139">
        <v>0</v>
      </c>
      <c r="P13" s="139">
        <v>6286</v>
      </c>
      <c r="Q13" s="139">
        <f t="shared" si="14"/>
        <v>6286</v>
      </c>
      <c r="R13" s="125"/>
      <c r="S13" s="124"/>
      <c r="T13" s="139">
        <v>0</v>
      </c>
      <c r="U13" s="139">
        <v>0</v>
      </c>
      <c r="V13" s="139">
        <f t="shared" si="15"/>
        <v>0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356</v>
      </c>
      <c r="B14" s="125" t="s">
        <v>371</v>
      </c>
      <c r="C14" s="124" t="s">
        <v>372</v>
      </c>
      <c r="D14" s="139">
        <f t="shared" si="7"/>
        <v>114755</v>
      </c>
      <c r="E14" s="139">
        <f t="shared" si="8"/>
        <v>748466</v>
      </c>
      <c r="F14" s="139">
        <f t="shared" si="9"/>
        <v>863221</v>
      </c>
      <c r="G14" s="139">
        <f t="shared" si="10"/>
        <v>0</v>
      </c>
      <c r="H14" s="139">
        <f t="shared" si="11"/>
        <v>7179</v>
      </c>
      <c r="I14" s="139">
        <f t="shared" si="12"/>
        <v>7179</v>
      </c>
      <c r="J14" s="125" t="s">
        <v>359</v>
      </c>
      <c r="K14" s="124" t="s">
        <v>360</v>
      </c>
      <c r="L14" s="139">
        <v>114755</v>
      </c>
      <c r="M14" s="139">
        <v>748466</v>
      </c>
      <c r="N14" s="139">
        <f t="shared" si="13"/>
        <v>863221</v>
      </c>
      <c r="O14" s="139">
        <v>0</v>
      </c>
      <c r="P14" s="139">
        <v>7179</v>
      </c>
      <c r="Q14" s="139">
        <f t="shared" si="14"/>
        <v>7179</v>
      </c>
      <c r="R14" s="125"/>
      <c r="S14" s="124"/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356</v>
      </c>
      <c r="B15" s="125" t="s">
        <v>373</v>
      </c>
      <c r="C15" s="124" t="s">
        <v>374</v>
      </c>
      <c r="D15" s="139">
        <f t="shared" si="7"/>
        <v>184518</v>
      </c>
      <c r="E15" s="139">
        <f t="shared" si="8"/>
        <v>1203488</v>
      </c>
      <c r="F15" s="139">
        <f t="shared" si="9"/>
        <v>1388006</v>
      </c>
      <c r="G15" s="139">
        <f t="shared" si="10"/>
        <v>0</v>
      </c>
      <c r="H15" s="139">
        <f t="shared" si="11"/>
        <v>11543</v>
      </c>
      <c r="I15" s="139">
        <f t="shared" si="12"/>
        <v>11543</v>
      </c>
      <c r="J15" s="125" t="s">
        <v>359</v>
      </c>
      <c r="K15" s="124" t="s">
        <v>360</v>
      </c>
      <c r="L15" s="139">
        <v>184518</v>
      </c>
      <c r="M15" s="139">
        <v>1203488</v>
      </c>
      <c r="N15" s="139">
        <f t="shared" si="13"/>
        <v>1388006</v>
      </c>
      <c r="O15" s="139">
        <v>0</v>
      </c>
      <c r="P15" s="139">
        <v>11543</v>
      </c>
      <c r="Q15" s="139">
        <f t="shared" si="14"/>
        <v>11543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356</v>
      </c>
      <c r="B16" s="125" t="s">
        <v>375</v>
      </c>
      <c r="C16" s="124" t="s">
        <v>376</v>
      </c>
      <c r="D16" s="139">
        <f t="shared" si="7"/>
        <v>157615</v>
      </c>
      <c r="E16" s="139">
        <f t="shared" si="8"/>
        <v>1028012</v>
      </c>
      <c r="F16" s="139">
        <f t="shared" si="9"/>
        <v>1185627</v>
      </c>
      <c r="G16" s="139">
        <f t="shared" si="10"/>
        <v>0</v>
      </c>
      <c r="H16" s="139">
        <f t="shared" si="11"/>
        <v>9860</v>
      </c>
      <c r="I16" s="139">
        <f t="shared" si="12"/>
        <v>9860</v>
      </c>
      <c r="J16" s="125" t="s">
        <v>359</v>
      </c>
      <c r="K16" s="124" t="s">
        <v>360</v>
      </c>
      <c r="L16" s="139">
        <v>157615</v>
      </c>
      <c r="M16" s="139">
        <v>1028012</v>
      </c>
      <c r="N16" s="139">
        <f t="shared" si="13"/>
        <v>1185627</v>
      </c>
      <c r="O16" s="139">
        <v>0</v>
      </c>
      <c r="P16" s="139">
        <v>9860</v>
      </c>
      <c r="Q16" s="139">
        <f t="shared" si="14"/>
        <v>9860</v>
      </c>
      <c r="R16" s="125"/>
      <c r="S16" s="124"/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356</v>
      </c>
      <c r="B17" s="125" t="s">
        <v>377</v>
      </c>
      <c r="C17" s="124" t="s">
        <v>378</v>
      </c>
      <c r="D17" s="139">
        <f t="shared" si="7"/>
        <v>106810</v>
      </c>
      <c r="E17" s="139">
        <f t="shared" si="8"/>
        <v>696647</v>
      </c>
      <c r="F17" s="139">
        <f t="shared" si="9"/>
        <v>803457</v>
      </c>
      <c r="G17" s="139">
        <f t="shared" si="10"/>
        <v>0</v>
      </c>
      <c r="H17" s="139">
        <f t="shared" si="11"/>
        <v>6682</v>
      </c>
      <c r="I17" s="139">
        <f t="shared" si="12"/>
        <v>6682</v>
      </c>
      <c r="J17" s="125" t="s">
        <v>359</v>
      </c>
      <c r="K17" s="124" t="s">
        <v>360</v>
      </c>
      <c r="L17" s="139">
        <v>106810</v>
      </c>
      <c r="M17" s="139">
        <v>696647</v>
      </c>
      <c r="N17" s="139">
        <f t="shared" si="13"/>
        <v>803457</v>
      </c>
      <c r="O17" s="139">
        <v>0</v>
      </c>
      <c r="P17" s="139">
        <v>6682</v>
      </c>
      <c r="Q17" s="139">
        <f t="shared" si="14"/>
        <v>6682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356</v>
      </c>
      <c r="B18" s="125" t="s">
        <v>379</v>
      </c>
      <c r="C18" s="124" t="s">
        <v>380</v>
      </c>
      <c r="D18" s="139">
        <f t="shared" si="7"/>
        <v>290451</v>
      </c>
      <c r="E18" s="139">
        <f t="shared" si="8"/>
        <v>1894416</v>
      </c>
      <c r="F18" s="139">
        <f t="shared" si="9"/>
        <v>2184867</v>
      </c>
      <c r="G18" s="139">
        <f t="shared" si="10"/>
        <v>0</v>
      </c>
      <c r="H18" s="139">
        <f t="shared" si="11"/>
        <v>18170</v>
      </c>
      <c r="I18" s="139">
        <f t="shared" si="12"/>
        <v>18170</v>
      </c>
      <c r="J18" s="125" t="s">
        <v>359</v>
      </c>
      <c r="K18" s="124" t="s">
        <v>360</v>
      </c>
      <c r="L18" s="139">
        <v>290451</v>
      </c>
      <c r="M18" s="139">
        <v>1894416</v>
      </c>
      <c r="N18" s="139">
        <f t="shared" si="13"/>
        <v>2184867</v>
      </c>
      <c r="O18" s="139">
        <v>0</v>
      </c>
      <c r="P18" s="139">
        <v>18170</v>
      </c>
      <c r="Q18" s="139">
        <f t="shared" si="14"/>
        <v>18170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356</v>
      </c>
      <c r="B19" s="125" t="s">
        <v>381</v>
      </c>
      <c r="C19" s="124" t="s">
        <v>382</v>
      </c>
      <c r="D19" s="139">
        <f t="shared" si="7"/>
        <v>367191</v>
      </c>
      <c r="E19" s="139">
        <f t="shared" si="8"/>
        <v>2394939</v>
      </c>
      <c r="F19" s="139">
        <f t="shared" si="9"/>
        <v>2762130</v>
      </c>
      <c r="G19" s="139">
        <f t="shared" si="10"/>
        <v>0</v>
      </c>
      <c r="H19" s="139">
        <f t="shared" si="11"/>
        <v>22971</v>
      </c>
      <c r="I19" s="139">
        <f t="shared" si="12"/>
        <v>22971</v>
      </c>
      <c r="J19" s="125" t="s">
        <v>359</v>
      </c>
      <c r="K19" s="124" t="s">
        <v>360</v>
      </c>
      <c r="L19" s="139">
        <v>367191</v>
      </c>
      <c r="M19" s="139">
        <v>2394939</v>
      </c>
      <c r="N19" s="139">
        <f t="shared" si="13"/>
        <v>2762130</v>
      </c>
      <c r="O19" s="139">
        <v>0</v>
      </c>
      <c r="P19" s="139">
        <v>22971</v>
      </c>
      <c r="Q19" s="139">
        <f t="shared" si="14"/>
        <v>22971</v>
      </c>
      <c r="R19" s="125"/>
      <c r="S19" s="124"/>
      <c r="T19" s="139">
        <v>0</v>
      </c>
      <c r="U19" s="139">
        <v>0</v>
      </c>
      <c r="V19" s="139">
        <f t="shared" si="15"/>
        <v>0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356</v>
      </c>
      <c r="B20" s="125" t="s">
        <v>383</v>
      </c>
      <c r="C20" s="124" t="s">
        <v>384</v>
      </c>
      <c r="D20" s="139">
        <f t="shared" si="7"/>
        <v>129247</v>
      </c>
      <c r="E20" s="139">
        <f t="shared" si="8"/>
        <v>842989</v>
      </c>
      <c r="F20" s="139">
        <f t="shared" si="9"/>
        <v>972236</v>
      </c>
      <c r="G20" s="139">
        <f t="shared" si="10"/>
        <v>0</v>
      </c>
      <c r="H20" s="139">
        <f t="shared" si="11"/>
        <v>8085</v>
      </c>
      <c r="I20" s="139">
        <f t="shared" si="12"/>
        <v>8085</v>
      </c>
      <c r="J20" s="125" t="s">
        <v>359</v>
      </c>
      <c r="K20" s="124" t="s">
        <v>360</v>
      </c>
      <c r="L20" s="139">
        <v>129247</v>
      </c>
      <c r="M20" s="139">
        <v>842989</v>
      </c>
      <c r="N20" s="139">
        <f t="shared" si="13"/>
        <v>972236</v>
      </c>
      <c r="O20" s="139">
        <v>0</v>
      </c>
      <c r="P20" s="139">
        <v>8085</v>
      </c>
      <c r="Q20" s="139">
        <f t="shared" si="14"/>
        <v>8085</v>
      </c>
      <c r="R20" s="125"/>
      <c r="S20" s="124"/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356</v>
      </c>
      <c r="B21" s="125" t="s">
        <v>385</v>
      </c>
      <c r="C21" s="124" t="s">
        <v>386</v>
      </c>
      <c r="D21" s="139">
        <f t="shared" si="7"/>
        <v>127134</v>
      </c>
      <c r="E21" s="139">
        <f t="shared" si="8"/>
        <v>829206</v>
      </c>
      <c r="F21" s="139">
        <f t="shared" si="9"/>
        <v>956340</v>
      </c>
      <c r="G21" s="139">
        <f t="shared" si="10"/>
        <v>0</v>
      </c>
      <c r="H21" s="139">
        <f t="shared" si="11"/>
        <v>7953</v>
      </c>
      <c r="I21" s="139">
        <f t="shared" si="12"/>
        <v>7953</v>
      </c>
      <c r="J21" s="125" t="s">
        <v>359</v>
      </c>
      <c r="K21" s="124" t="s">
        <v>360</v>
      </c>
      <c r="L21" s="139">
        <v>127134</v>
      </c>
      <c r="M21" s="139">
        <v>829206</v>
      </c>
      <c r="N21" s="139">
        <f t="shared" si="13"/>
        <v>956340</v>
      </c>
      <c r="O21" s="139">
        <v>0</v>
      </c>
      <c r="P21" s="139">
        <v>7953</v>
      </c>
      <c r="Q21" s="139">
        <f t="shared" si="14"/>
        <v>7953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356</v>
      </c>
      <c r="B22" s="125" t="s">
        <v>387</v>
      </c>
      <c r="C22" s="124" t="s">
        <v>388</v>
      </c>
      <c r="D22" s="139">
        <f t="shared" si="7"/>
        <v>216538</v>
      </c>
      <c r="E22" s="139">
        <f t="shared" si="8"/>
        <v>1412331</v>
      </c>
      <c r="F22" s="139">
        <f t="shared" si="9"/>
        <v>1628869</v>
      </c>
      <c r="G22" s="139">
        <f t="shared" si="10"/>
        <v>0</v>
      </c>
      <c r="H22" s="139">
        <f t="shared" si="11"/>
        <v>13546</v>
      </c>
      <c r="I22" s="139">
        <f t="shared" si="12"/>
        <v>13546</v>
      </c>
      <c r="J22" s="125" t="s">
        <v>359</v>
      </c>
      <c r="K22" s="124" t="s">
        <v>360</v>
      </c>
      <c r="L22" s="139">
        <v>216538</v>
      </c>
      <c r="M22" s="139">
        <v>1412331</v>
      </c>
      <c r="N22" s="139">
        <f t="shared" si="13"/>
        <v>1628869</v>
      </c>
      <c r="O22" s="139">
        <v>0</v>
      </c>
      <c r="P22" s="139">
        <v>13546</v>
      </c>
      <c r="Q22" s="139">
        <f t="shared" si="14"/>
        <v>13546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356</v>
      </c>
      <c r="B23" s="125" t="s">
        <v>389</v>
      </c>
      <c r="C23" s="124" t="s">
        <v>390</v>
      </c>
      <c r="D23" s="139">
        <f t="shared" si="7"/>
        <v>128500</v>
      </c>
      <c r="E23" s="139">
        <f t="shared" si="8"/>
        <v>838121</v>
      </c>
      <c r="F23" s="139">
        <f t="shared" si="9"/>
        <v>966621</v>
      </c>
      <c r="G23" s="139">
        <f t="shared" si="10"/>
        <v>0</v>
      </c>
      <c r="H23" s="139">
        <f t="shared" si="11"/>
        <v>8039</v>
      </c>
      <c r="I23" s="139">
        <f t="shared" si="12"/>
        <v>8039</v>
      </c>
      <c r="J23" s="125" t="s">
        <v>359</v>
      </c>
      <c r="K23" s="124" t="s">
        <v>360</v>
      </c>
      <c r="L23" s="139">
        <v>128500</v>
      </c>
      <c r="M23" s="139">
        <v>838121</v>
      </c>
      <c r="N23" s="139">
        <f t="shared" si="13"/>
        <v>966621</v>
      </c>
      <c r="O23" s="139">
        <v>0</v>
      </c>
      <c r="P23" s="139">
        <v>8039</v>
      </c>
      <c r="Q23" s="139">
        <f t="shared" si="14"/>
        <v>8039</v>
      </c>
      <c r="R23" s="125"/>
      <c r="S23" s="124"/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356</v>
      </c>
      <c r="B24" s="125" t="s">
        <v>391</v>
      </c>
      <c r="C24" s="124" t="s">
        <v>392</v>
      </c>
      <c r="D24" s="139">
        <f t="shared" si="7"/>
        <v>145073</v>
      </c>
      <c r="E24" s="139">
        <f t="shared" si="8"/>
        <v>946209</v>
      </c>
      <c r="F24" s="139">
        <f t="shared" si="9"/>
        <v>1091282</v>
      </c>
      <c r="G24" s="139">
        <f t="shared" si="10"/>
        <v>0</v>
      </c>
      <c r="H24" s="139">
        <f t="shared" si="11"/>
        <v>9075</v>
      </c>
      <c r="I24" s="139">
        <f t="shared" si="12"/>
        <v>9075</v>
      </c>
      <c r="J24" s="125" t="s">
        <v>359</v>
      </c>
      <c r="K24" s="124" t="s">
        <v>360</v>
      </c>
      <c r="L24" s="139">
        <v>145073</v>
      </c>
      <c r="M24" s="139">
        <v>946209</v>
      </c>
      <c r="N24" s="139">
        <f t="shared" si="13"/>
        <v>1091282</v>
      </c>
      <c r="O24" s="139">
        <v>0</v>
      </c>
      <c r="P24" s="139">
        <v>9075</v>
      </c>
      <c r="Q24" s="139">
        <f t="shared" si="14"/>
        <v>9075</v>
      </c>
      <c r="R24" s="125"/>
      <c r="S24" s="124"/>
      <c r="T24" s="139">
        <v>0</v>
      </c>
      <c r="U24" s="139">
        <v>0</v>
      </c>
      <c r="V24" s="139">
        <f t="shared" si="15"/>
        <v>0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356</v>
      </c>
      <c r="B25" s="125" t="s">
        <v>393</v>
      </c>
      <c r="C25" s="124" t="s">
        <v>394</v>
      </c>
      <c r="D25" s="139">
        <f t="shared" si="7"/>
        <v>95952</v>
      </c>
      <c r="E25" s="139">
        <f t="shared" si="8"/>
        <v>625833</v>
      </c>
      <c r="F25" s="139">
        <f t="shared" si="9"/>
        <v>721785</v>
      </c>
      <c r="G25" s="139">
        <f t="shared" si="10"/>
        <v>0</v>
      </c>
      <c r="H25" s="139">
        <f t="shared" si="11"/>
        <v>6003</v>
      </c>
      <c r="I25" s="139">
        <f t="shared" si="12"/>
        <v>6003</v>
      </c>
      <c r="J25" s="125" t="s">
        <v>359</v>
      </c>
      <c r="K25" s="124" t="s">
        <v>360</v>
      </c>
      <c r="L25" s="139">
        <v>95952</v>
      </c>
      <c r="M25" s="139">
        <v>625833</v>
      </c>
      <c r="N25" s="139">
        <f t="shared" si="13"/>
        <v>721785</v>
      </c>
      <c r="O25" s="139">
        <v>0</v>
      </c>
      <c r="P25" s="139">
        <v>6003</v>
      </c>
      <c r="Q25" s="139">
        <f t="shared" si="14"/>
        <v>6003</v>
      </c>
      <c r="R25" s="125"/>
      <c r="S25" s="124"/>
      <c r="T25" s="139">
        <v>0</v>
      </c>
      <c r="U25" s="139">
        <v>0</v>
      </c>
      <c r="V25" s="139">
        <f t="shared" si="15"/>
        <v>0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356</v>
      </c>
      <c r="B26" s="125" t="s">
        <v>395</v>
      </c>
      <c r="C26" s="124" t="s">
        <v>396</v>
      </c>
      <c r="D26" s="139">
        <f t="shared" si="7"/>
        <v>231496</v>
      </c>
      <c r="E26" s="139">
        <f t="shared" si="8"/>
        <v>1509889</v>
      </c>
      <c r="F26" s="139">
        <f t="shared" si="9"/>
        <v>1741385</v>
      </c>
      <c r="G26" s="139">
        <f t="shared" si="10"/>
        <v>0</v>
      </c>
      <c r="H26" s="139">
        <f t="shared" si="11"/>
        <v>14482</v>
      </c>
      <c r="I26" s="139">
        <f t="shared" si="12"/>
        <v>14482</v>
      </c>
      <c r="J26" s="125" t="s">
        <v>359</v>
      </c>
      <c r="K26" s="124" t="s">
        <v>360</v>
      </c>
      <c r="L26" s="139">
        <v>231496</v>
      </c>
      <c r="M26" s="139">
        <v>1509889</v>
      </c>
      <c r="N26" s="139">
        <f t="shared" si="13"/>
        <v>1741385</v>
      </c>
      <c r="O26" s="139">
        <v>0</v>
      </c>
      <c r="P26" s="139">
        <v>14482</v>
      </c>
      <c r="Q26" s="139">
        <f t="shared" si="14"/>
        <v>14482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356</v>
      </c>
      <c r="B27" s="125" t="s">
        <v>397</v>
      </c>
      <c r="C27" s="124" t="s">
        <v>398</v>
      </c>
      <c r="D27" s="139">
        <f t="shared" si="7"/>
        <v>272897</v>
      </c>
      <c r="E27" s="139">
        <f t="shared" si="8"/>
        <v>1779921</v>
      </c>
      <c r="F27" s="139">
        <f t="shared" si="9"/>
        <v>2052818</v>
      </c>
      <c r="G27" s="139">
        <f t="shared" si="10"/>
        <v>0</v>
      </c>
      <c r="H27" s="139">
        <f t="shared" si="11"/>
        <v>17072</v>
      </c>
      <c r="I27" s="139">
        <f t="shared" si="12"/>
        <v>17072</v>
      </c>
      <c r="J27" s="125" t="s">
        <v>359</v>
      </c>
      <c r="K27" s="124" t="s">
        <v>360</v>
      </c>
      <c r="L27" s="139">
        <v>272897</v>
      </c>
      <c r="M27" s="139">
        <v>1779921</v>
      </c>
      <c r="N27" s="139">
        <f t="shared" si="13"/>
        <v>2052818</v>
      </c>
      <c r="O27" s="139">
        <v>0</v>
      </c>
      <c r="P27" s="139">
        <v>17072</v>
      </c>
      <c r="Q27" s="139">
        <f t="shared" si="14"/>
        <v>17072</v>
      </c>
      <c r="R27" s="125"/>
      <c r="S27" s="124"/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356</v>
      </c>
      <c r="B28" s="125" t="s">
        <v>399</v>
      </c>
      <c r="C28" s="124" t="s">
        <v>400</v>
      </c>
      <c r="D28" s="139">
        <f t="shared" si="7"/>
        <v>297980</v>
      </c>
      <c r="E28" s="139">
        <f t="shared" si="8"/>
        <v>1943517</v>
      </c>
      <c r="F28" s="139">
        <f t="shared" si="9"/>
        <v>2241497</v>
      </c>
      <c r="G28" s="139">
        <f t="shared" si="10"/>
        <v>0</v>
      </c>
      <c r="H28" s="139">
        <f t="shared" si="11"/>
        <v>18641</v>
      </c>
      <c r="I28" s="139">
        <f t="shared" si="12"/>
        <v>18641</v>
      </c>
      <c r="J28" s="125" t="s">
        <v>359</v>
      </c>
      <c r="K28" s="124" t="s">
        <v>360</v>
      </c>
      <c r="L28" s="139">
        <v>297980</v>
      </c>
      <c r="M28" s="139">
        <v>1943517</v>
      </c>
      <c r="N28" s="139">
        <f t="shared" si="13"/>
        <v>2241497</v>
      </c>
      <c r="O28" s="139">
        <v>0</v>
      </c>
      <c r="P28" s="139">
        <v>18641</v>
      </c>
      <c r="Q28" s="139">
        <f t="shared" si="14"/>
        <v>18641</v>
      </c>
      <c r="R28" s="125"/>
      <c r="S28" s="124"/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0</v>
      </c>
      <c r="Y28" s="139">
        <f t="shared" si="16"/>
        <v>0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356</v>
      </c>
      <c r="B29" s="125" t="s">
        <v>401</v>
      </c>
      <c r="C29" s="124" t="s">
        <v>402</v>
      </c>
      <c r="D29" s="139">
        <f t="shared" si="7"/>
        <v>182330</v>
      </c>
      <c r="E29" s="139">
        <f t="shared" si="8"/>
        <v>1189217</v>
      </c>
      <c r="F29" s="139">
        <f t="shared" si="9"/>
        <v>1371547</v>
      </c>
      <c r="G29" s="139">
        <f t="shared" si="10"/>
        <v>0</v>
      </c>
      <c r="H29" s="139">
        <f t="shared" si="11"/>
        <v>11406</v>
      </c>
      <c r="I29" s="139">
        <f t="shared" si="12"/>
        <v>11406</v>
      </c>
      <c r="J29" s="125" t="s">
        <v>359</v>
      </c>
      <c r="K29" s="124" t="s">
        <v>360</v>
      </c>
      <c r="L29" s="139">
        <v>182330</v>
      </c>
      <c r="M29" s="139">
        <v>1189217</v>
      </c>
      <c r="N29" s="139">
        <f t="shared" si="13"/>
        <v>1371547</v>
      </c>
      <c r="O29" s="139">
        <v>0</v>
      </c>
      <c r="P29" s="139">
        <v>11406</v>
      </c>
      <c r="Q29" s="139">
        <f t="shared" si="14"/>
        <v>11406</v>
      </c>
      <c r="R29" s="125"/>
      <c r="S29" s="124"/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0</v>
      </c>
      <c r="Y29" s="139">
        <f t="shared" si="16"/>
        <v>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356</v>
      </c>
      <c r="B30" s="125" t="s">
        <v>403</v>
      </c>
      <c r="C30" s="124" t="s">
        <v>404</v>
      </c>
      <c r="D30" s="139">
        <f t="shared" si="7"/>
        <v>286081</v>
      </c>
      <c r="E30" s="139">
        <f t="shared" si="8"/>
        <v>1865911</v>
      </c>
      <c r="F30" s="139">
        <f t="shared" si="9"/>
        <v>2151992</v>
      </c>
      <c r="G30" s="139">
        <f t="shared" si="10"/>
        <v>0</v>
      </c>
      <c r="H30" s="139">
        <f t="shared" si="11"/>
        <v>17897</v>
      </c>
      <c r="I30" s="139">
        <f t="shared" si="12"/>
        <v>17897</v>
      </c>
      <c r="J30" s="125" t="s">
        <v>359</v>
      </c>
      <c r="K30" s="124" t="s">
        <v>360</v>
      </c>
      <c r="L30" s="139">
        <v>286081</v>
      </c>
      <c r="M30" s="139">
        <v>1865911</v>
      </c>
      <c r="N30" s="139">
        <f t="shared" si="13"/>
        <v>2151992</v>
      </c>
      <c r="O30" s="139">
        <v>0</v>
      </c>
      <c r="P30" s="139">
        <v>17897</v>
      </c>
      <c r="Q30" s="139">
        <f t="shared" si="14"/>
        <v>17897</v>
      </c>
      <c r="R30" s="125"/>
      <c r="S30" s="124"/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0</v>
      </c>
      <c r="Y30" s="139">
        <f t="shared" si="16"/>
        <v>0</v>
      </c>
      <c r="Z30" s="125"/>
      <c r="AA30" s="124"/>
      <c r="AB30" s="139">
        <v>0</v>
      </c>
      <c r="AC30" s="139">
        <v>0</v>
      </c>
      <c r="AD30" s="139">
        <f t="shared" si="17"/>
        <v>0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356</v>
      </c>
      <c r="B31" s="125" t="s">
        <v>405</v>
      </c>
      <c r="C31" s="124" t="s">
        <v>406</v>
      </c>
      <c r="D31" s="139">
        <f t="shared" si="7"/>
        <v>37194</v>
      </c>
      <c r="E31" s="139">
        <f t="shared" si="8"/>
        <v>1211221</v>
      </c>
      <c r="F31" s="139">
        <f t="shared" si="9"/>
        <v>1248415</v>
      </c>
      <c r="G31" s="139">
        <f t="shared" si="10"/>
        <v>0</v>
      </c>
      <c r="H31" s="139">
        <f t="shared" si="11"/>
        <v>0</v>
      </c>
      <c r="I31" s="139">
        <f t="shared" si="12"/>
        <v>0</v>
      </c>
      <c r="J31" s="125" t="s">
        <v>407</v>
      </c>
      <c r="K31" s="124" t="s">
        <v>408</v>
      </c>
      <c r="L31" s="139">
        <v>37194</v>
      </c>
      <c r="M31" s="139">
        <v>740185</v>
      </c>
      <c r="N31" s="139">
        <f t="shared" si="13"/>
        <v>777379</v>
      </c>
      <c r="O31" s="139">
        <v>0</v>
      </c>
      <c r="P31" s="139">
        <v>0</v>
      </c>
      <c r="Q31" s="139">
        <f t="shared" si="14"/>
        <v>0</v>
      </c>
      <c r="R31" s="125" t="s">
        <v>409</v>
      </c>
      <c r="S31" s="124" t="s">
        <v>410</v>
      </c>
      <c r="T31" s="139">
        <v>0</v>
      </c>
      <c r="U31" s="139">
        <v>471036</v>
      </c>
      <c r="V31" s="139">
        <f t="shared" si="15"/>
        <v>471036</v>
      </c>
      <c r="W31" s="139">
        <v>0</v>
      </c>
      <c r="X31" s="139">
        <v>0</v>
      </c>
      <c r="Y31" s="139">
        <f t="shared" si="16"/>
        <v>0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356</v>
      </c>
      <c r="B32" s="125" t="s">
        <v>411</v>
      </c>
      <c r="C32" s="124" t="s">
        <v>412</v>
      </c>
      <c r="D32" s="139">
        <f t="shared" si="7"/>
        <v>16743</v>
      </c>
      <c r="E32" s="139">
        <f t="shared" si="8"/>
        <v>329544</v>
      </c>
      <c r="F32" s="139">
        <f t="shared" si="9"/>
        <v>346287</v>
      </c>
      <c r="G32" s="139">
        <f t="shared" si="10"/>
        <v>0</v>
      </c>
      <c r="H32" s="139">
        <f t="shared" si="11"/>
        <v>0</v>
      </c>
      <c r="I32" s="139">
        <f t="shared" si="12"/>
        <v>0</v>
      </c>
      <c r="J32" s="125" t="s">
        <v>407</v>
      </c>
      <c r="K32" s="124" t="s">
        <v>408</v>
      </c>
      <c r="L32" s="139">
        <v>16743</v>
      </c>
      <c r="M32" s="139">
        <v>329544</v>
      </c>
      <c r="N32" s="139">
        <f t="shared" si="13"/>
        <v>346287</v>
      </c>
      <c r="O32" s="139">
        <v>0</v>
      </c>
      <c r="P32" s="139">
        <v>0</v>
      </c>
      <c r="Q32" s="139">
        <f t="shared" si="14"/>
        <v>0</v>
      </c>
      <c r="R32" s="125"/>
      <c r="S32" s="124"/>
      <c r="T32" s="139">
        <v>0</v>
      </c>
      <c r="U32" s="139">
        <v>0</v>
      </c>
      <c r="V32" s="139">
        <f t="shared" si="15"/>
        <v>0</v>
      </c>
      <c r="W32" s="139">
        <v>0</v>
      </c>
      <c r="X32" s="139">
        <v>0</v>
      </c>
      <c r="Y32" s="139">
        <f t="shared" si="16"/>
        <v>0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356</v>
      </c>
      <c r="B33" s="125" t="s">
        <v>413</v>
      </c>
      <c r="C33" s="124" t="s">
        <v>414</v>
      </c>
      <c r="D33" s="139">
        <f t="shared" si="7"/>
        <v>12677</v>
      </c>
      <c r="E33" s="139">
        <f t="shared" si="8"/>
        <v>250738</v>
      </c>
      <c r="F33" s="139">
        <f t="shared" si="9"/>
        <v>263415</v>
      </c>
      <c r="G33" s="139">
        <f t="shared" si="10"/>
        <v>0</v>
      </c>
      <c r="H33" s="139">
        <f t="shared" si="11"/>
        <v>10717</v>
      </c>
      <c r="I33" s="139">
        <f t="shared" si="12"/>
        <v>10717</v>
      </c>
      <c r="J33" s="125" t="s">
        <v>407</v>
      </c>
      <c r="K33" s="124" t="s">
        <v>408</v>
      </c>
      <c r="L33" s="139">
        <v>12677</v>
      </c>
      <c r="M33" s="139">
        <v>250738</v>
      </c>
      <c r="N33" s="139">
        <f t="shared" si="13"/>
        <v>263415</v>
      </c>
      <c r="O33" s="139">
        <v>0</v>
      </c>
      <c r="P33" s="139">
        <v>0</v>
      </c>
      <c r="Q33" s="139">
        <f t="shared" si="14"/>
        <v>0</v>
      </c>
      <c r="R33" s="125" t="s">
        <v>415</v>
      </c>
      <c r="S33" s="124" t="s">
        <v>416</v>
      </c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10717</v>
      </c>
      <c r="Y33" s="139">
        <f t="shared" si="16"/>
        <v>10717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356</v>
      </c>
      <c r="B34" s="125" t="s">
        <v>417</v>
      </c>
      <c r="C34" s="124" t="s">
        <v>418</v>
      </c>
      <c r="D34" s="139">
        <f t="shared" si="7"/>
        <v>33877</v>
      </c>
      <c r="E34" s="139">
        <f t="shared" si="8"/>
        <v>468962</v>
      </c>
      <c r="F34" s="139">
        <f t="shared" si="9"/>
        <v>502839</v>
      </c>
      <c r="G34" s="139">
        <f t="shared" si="10"/>
        <v>0</v>
      </c>
      <c r="H34" s="139">
        <f t="shared" si="11"/>
        <v>0</v>
      </c>
      <c r="I34" s="139">
        <f t="shared" si="12"/>
        <v>0</v>
      </c>
      <c r="J34" s="125" t="s">
        <v>419</v>
      </c>
      <c r="K34" s="124" t="s">
        <v>420</v>
      </c>
      <c r="L34" s="139">
        <v>24456</v>
      </c>
      <c r="M34" s="139">
        <v>275617</v>
      </c>
      <c r="N34" s="139">
        <f t="shared" si="13"/>
        <v>300073</v>
      </c>
      <c r="O34" s="139">
        <v>0</v>
      </c>
      <c r="P34" s="139">
        <v>0</v>
      </c>
      <c r="Q34" s="139">
        <f t="shared" si="14"/>
        <v>0</v>
      </c>
      <c r="R34" s="125" t="s">
        <v>407</v>
      </c>
      <c r="S34" s="124" t="s">
        <v>408</v>
      </c>
      <c r="T34" s="139">
        <v>9421</v>
      </c>
      <c r="U34" s="139">
        <v>193345</v>
      </c>
      <c r="V34" s="139">
        <f t="shared" si="15"/>
        <v>202766</v>
      </c>
      <c r="W34" s="139">
        <v>0</v>
      </c>
      <c r="X34" s="139">
        <v>0</v>
      </c>
      <c r="Y34" s="139">
        <f t="shared" si="16"/>
        <v>0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  <row r="35" spans="1:57" s="123" customFormat="1" ht="12" customHeight="1">
      <c r="A35" s="124" t="s">
        <v>356</v>
      </c>
      <c r="B35" s="125" t="s">
        <v>421</v>
      </c>
      <c r="C35" s="124" t="s">
        <v>422</v>
      </c>
      <c r="D35" s="139">
        <f t="shared" si="7"/>
        <v>10941</v>
      </c>
      <c r="E35" s="139">
        <f t="shared" si="8"/>
        <v>690183</v>
      </c>
      <c r="F35" s="139">
        <f t="shared" si="9"/>
        <v>701124</v>
      </c>
      <c r="G35" s="139">
        <f t="shared" si="10"/>
        <v>0</v>
      </c>
      <c r="H35" s="139">
        <f t="shared" si="11"/>
        <v>0</v>
      </c>
      <c r="I35" s="139">
        <f t="shared" si="12"/>
        <v>0</v>
      </c>
      <c r="J35" s="125" t="s">
        <v>423</v>
      </c>
      <c r="K35" s="124" t="s">
        <v>424</v>
      </c>
      <c r="L35" s="139">
        <v>0</v>
      </c>
      <c r="M35" s="139">
        <v>471644</v>
      </c>
      <c r="N35" s="139">
        <f t="shared" si="13"/>
        <v>471644</v>
      </c>
      <c r="O35" s="139">
        <v>0</v>
      </c>
      <c r="P35" s="139">
        <v>0</v>
      </c>
      <c r="Q35" s="139">
        <f t="shared" si="14"/>
        <v>0</v>
      </c>
      <c r="R35" s="125" t="s">
        <v>407</v>
      </c>
      <c r="S35" s="124" t="s">
        <v>408</v>
      </c>
      <c r="T35" s="139">
        <v>10941</v>
      </c>
      <c r="U35" s="139">
        <v>218539</v>
      </c>
      <c r="V35" s="139">
        <f t="shared" si="15"/>
        <v>229480</v>
      </c>
      <c r="W35" s="139">
        <v>0</v>
      </c>
      <c r="X35" s="139">
        <v>0</v>
      </c>
      <c r="Y35" s="139">
        <f t="shared" si="16"/>
        <v>0</v>
      </c>
      <c r="Z35" s="125"/>
      <c r="AA35" s="124"/>
      <c r="AB35" s="139">
        <v>0</v>
      </c>
      <c r="AC35" s="139">
        <v>0</v>
      </c>
      <c r="AD35" s="139">
        <f t="shared" si="17"/>
        <v>0</v>
      </c>
      <c r="AE35" s="139">
        <v>0</v>
      </c>
      <c r="AF35" s="139">
        <v>0</v>
      </c>
      <c r="AG35" s="139">
        <f t="shared" si="18"/>
        <v>0</v>
      </c>
      <c r="AH35" s="125"/>
      <c r="AI35" s="124"/>
      <c r="AJ35" s="139">
        <v>0</v>
      </c>
      <c r="AK35" s="139">
        <v>0</v>
      </c>
      <c r="AL35" s="139">
        <f t="shared" si="19"/>
        <v>0</v>
      </c>
      <c r="AM35" s="139">
        <v>0</v>
      </c>
      <c r="AN35" s="139">
        <v>0</v>
      </c>
      <c r="AO35" s="139">
        <f t="shared" si="20"/>
        <v>0</v>
      </c>
      <c r="AP35" s="125"/>
      <c r="AQ35" s="124"/>
      <c r="AR35" s="139">
        <v>0</v>
      </c>
      <c r="AS35" s="139">
        <v>0</v>
      </c>
      <c r="AT35" s="139">
        <f t="shared" si="21"/>
        <v>0</v>
      </c>
      <c r="AU35" s="139">
        <v>0</v>
      </c>
      <c r="AV35" s="139">
        <v>0</v>
      </c>
      <c r="AW35" s="139">
        <f t="shared" si="22"/>
        <v>0</v>
      </c>
      <c r="AX35" s="125"/>
      <c r="AY35" s="124"/>
      <c r="AZ35" s="139">
        <v>0</v>
      </c>
      <c r="BA35" s="139">
        <v>0</v>
      </c>
      <c r="BB35" s="139">
        <f t="shared" si="23"/>
        <v>0</v>
      </c>
      <c r="BC35" s="139">
        <v>0</v>
      </c>
      <c r="BD35" s="139">
        <v>0</v>
      </c>
      <c r="BE35" s="139">
        <f t="shared" si="24"/>
        <v>0</v>
      </c>
    </row>
    <row r="36" spans="1:57" s="123" customFormat="1" ht="12" customHeight="1">
      <c r="A36" s="124" t="s">
        <v>356</v>
      </c>
      <c r="B36" s="125" t="s">
        <v>425</v>
      </c>
      <c r="C36" s="124" t="s">
        <v>426</v>
      </c>
      <c r="D36" s="139">
        <f t="shared" si="7"/>
        <v>158606</v>
      </c>
      <c r="E36" s="139">
        <f t="shared" si="8"/>
        <v>1344619</v>
      </c>
      <c r="F36" s="139">
        <f t="shared" si="9"/>
        <v>1503225</v>
      </c>
      <c r="G36" s="139">
        <f t="shared" si="10"/>
        <v>0</v>
      </c>
      <c r="H36" s="139">
        <f t="shared" si="11"/>
        <v>0</v>
      </c>
      <c r="I36" s="139">
        <f t="shared" si="12"/>
        <v>0</v>
      </c>
      <c r="J36" s="125" t="s">
        <v>407</v>
      </c>
      <c r="K36" s="124" t="s">
        <v>408</v>
      </c>
      <c r="L36" s="139">
        <v>10809</v>
      </c>
      <c r="M36" s="139">
        <v>224775</v>
      </c>
      <c r="N36" s="139">
        <f t="shared" si="13"/>
        <v>235584</v>
      </c>
      <c r="O36" s="139">
        <v>0</v>
      </c>
      <c r="P36" s="139">
        <v>0</v>
      </c>
      <c r="Q36" s="139">
        <f t="shared" si="14"/>
        <v>0</v>
      </c>
      <c r="R36" s="125" t="s">
        <v>427</v>
      </c>
      <c r="S36" s="124" t="s">
        <v>428</v>
      </c>
      <c r="T36" s="139">
        <v>147797</v>
      </c>
      <c r="U36" s="139">
        <v>1119844</v>
      </c>
      <c r="V36" s="139">
        <f t="shared" si="15"/>
        <v>1267641</v>
      </c>
      <c r="W36" s="139">
        <v>0</v>
      </c>
      <c r="X36" s="139">
        <v>0</v>
      </c>
      <c r="Y36" s="139">
        <f t="shared" si="16"/>
        <v>0</v>
      </c>
      <c r="Z36" s="125"/>
      <c r="AA36" s="124"/>
      <c r="AB36" s="139">
        <v>0</v>
      </c>
      <c r="AC36" s="139">
        <v>0</v>
      </c>
      <c r="AD36" s="139">
        <f t="shared" si="17"/>
        <v>0</v>
      </c>
      <c r="AE36" s="139">
        <v>0</v>
      </c>
      <c r="AF36" s="139">
        <v>0</v>
      </c>
      <c r="AG36" s="139">
        <f t="shared" si="18"/>
        <v>0</v>
      </c>
      <c r="AH36" s="125"/>
      <c r="AI36" s="124"/>
      <c r="AJ36" s="139">
        <v>0</v>
      </c>
      <c r="AK36" s="139">
        <v>0</v>
      </c>
      <c r="AL36" s="139">
        <f t="shared" si="19"/>
        <v>0</v>
      </c>
      <c r="AM36" s="139">
        <v>0</v>
      </c>
      <c r="AN36" s="139">
        <v>0</v>
      </c>
      <c r="AO36" s="139">
        <f t="shared" si="20"/>
        <v>0</v>
      </c>
      <c r="AP36" s="125"/>
      <c r="AQ36" s="124"/>
      <c r="AR36" s="139">
        <v>0</v>
      </c>
      <c r="AS36" s="139">
        <v>0</v>
      </c>
      <c r="AT36" s="139">
        <f t="shared" si="21"/>
        <v>0</v>
      </c>
      <c r="AU36" s="139">
        <v>0</v>
      </c>
      <c r="AV36" s="139">
        <v>0</v>
      </c>
      <c r="AW36" s="139">
        <f t="shared" si="22"/>
        <v>0</v>
      </c>
      <c r="AX36" s="125"/>
      <c r="AY36" s="124"/>
      <c r="AZ36" s="139">
        <v>0</v>
      </c>
      <c r="BA36" s="139">
        <v>0</v>
      </c>
      <c r="BB36" s="139">
        <f t="shared" si="23"/>
        <v>0</v>
      </c>
      <c r="BC36" s="139">
        <v>0</v>
      </c>
      <c r="BD36" s="139">
        <v>0</v>
      </c>
      <c r="BE36" s="139">
        <f t="shared" si="24"/>
        <v>0</v>
      </c>
    </row>
    <row r="37" spans="1:57" s="123" customFormat="1" ht="12" customHeight="1">
      <c r="A37" s="124" t="s">
        <v>356</v>
      </c>
      <c r="B37" s="125" t="s">
        <v>429</v>
      </c>
      <c r="C37" s="124" t="s">
        <v>430</v>
      </c>
      <c r="D37" s="139">
        <f t="shared" si="7"/>
        <v>8801</v>
      </c>
      <c r="E37" s="139">
        <f t="shared" si="8"/>
        <v>176670</v>
      </c>
      <c r="F37" s="139">
        <f t="shared" si="9"/>
        <v>185471</v>
      </c>
      <c r="G37" s="139">
        <f t="shared" si="10"/>
        <v>0</v>
      </c>
      <c r="H37" s="139">
        <f t="shared" si="11"/>
        <v>0</v>
      </c>
      <c r="I37" s="139">
        <f t="shared" si="12"/>
        <v>0</v>
      </c>
      <c r="J37" s="125" t="s">
        <v>407</v>
      </c>
      <c r="K37" s="124" t="s">
        <v>408</v>
      </c>
      <c r="L37" s="139">
        <v>8801</v>
      </c>
      <c r="M37" s="139">
        <v>176670</v>
      </c>
      <c r="N37" s="139">
        <f t="shared" si="13"/>
        <v>185471</v>
      </c>
      <c r="O37" s="139">
        <v>0</v>
      </c>
      <c r="P37" s="139">
        <v>0</v>
      </c>
      <c r="Q37" s="139">
        <f t="shared" si="14"/>
        <v>0</v>
      </c>
      <c r="R37" s="125"/>
      <c r="S37" s="124"/>
      <c r="T37" s="139">
        <v>0</v>
      </c>
      <c r="U37" s="139">
        <v>0</v>
      </c>
      <c r="V37" s="139">
        <f t="shared" si="15"/>
        <v>0</v>
      </c>
      <c r="W37" s="139">
        <v>0</v>
      </c>
      <c r="X37" s="139">
        <v>0</v>
      </c>
      <c r="Y37" s="139">
        <f t="shared" si="16"/>
        <v>0</v>
      </c>
      <c r="Z37" s="125"/>
      <c r="AA37" s="124"/>
      <c r="AB37" s="139">
        <v>0</v>
      </c>
      <c r="AC37" s="139">
        <v>0</v>
      </c>
      <c r="AD37" s="139">
        <f t="shared" si="17"/>
        <v>0</v>
      </c>
      <c r="AE37" s="139">
        <v>0</v>
      </c>
      <c r="AF37" s="139">
        <v>0</v>
      </c>
      <c r="AG37" s="139">
        <f t="shared" si="18"/>
        <v>0</v>
      </c>
      <c r="AH37" s="125"/>
      <c r="AI37" s="124"/>
      <c r="AJ37" s="139">
        <v>0</v>
      </c>
      <c r="AK37" s="139">
        <v>0</v>
      </c>
      <c r="AL37" s="139">
        <f t="shared" si="19"/>
        <v>0</v>
      </c>
      <c r="AM37" s="139">
        <v>0</v>
      </c>
      <c r="AN37" s="139">
        <v>0</v>
      </c>
      <c r="AO37" s="139">
        <f t="shared" si="20"/>
        <v>0</v>
      </c>
      <c r="AP37" s="125"/>
      <c r="AQ37" s="124"/>
      <c r="AR37" s="139">
        <v>0</v>
      </c>
      <c r="AS37" s="139">
        <v>0</v>
      </c>
      <c r="AT37" s="139">
        <f t="shared" si="21"/>
        <v>0</v>
      </c>
      <c r="AU37" s="139">
        <v>0</v>
      </c>
      <c r="AV37" s="139">
        <v>0</v>
      </c>
      <c r="AW37" s="139">
        <f t="shared" si="22"/>
        <v>0</v>
      </c>
      <c r="AX37" s="125"/>
      <c r="AY37" s="124"/>
      <c r="AZ37" s="139">
        <v>0</v>
      </c>
      <c r="BA37" s="139">
        <v>0</v>
      </c>
      <c r="BB37" s="139">
        <f t="shared" si="23"/>
        <v>0</v>
      </c>
      <c r="BC37" s="139">
        <v>0</v>
      </c>
      <c r="BD37" s="139">
        <v>0</v>
      </c>
      <c r="BE37" s="139">
        <f t="shared" si="24"/>
        <v>0</v>
      </c>
    </row>
    <row r="38" spans="1:57" s="123" customFormat="1" ht="12" customHeight="1">
      <c r="A38" s="124" t="s">
        <v>356</v>
      </c>
      <c r="B38" s="125" t="s">
        <v>431</v>
      </c>
      <c r="C38" s="124" t="s">
        <v>432</v>
      </c>
      <c r="D38" s="139">
        <f t="shared" si="7"/>
        <v>36239</v>
      </c>
      <c r="E38" s="139">
        <f t="shared" si="8"/>
        <v>524644</v>
      </c>
      <c r="F38" s="139">
        <f t="shared" si="9"/>
        <v>560883</v>
      </c>
      <c r="G38" s="139">
        <f t="shared" si="10"/>
        <v>0</v>
      </c>
      <c r="H38" s="139">
        <f t="shared" si="11"/>
        <v>0</v>
      </c>
      <c r="I38" s="139">
        <f t="shared" si="12"/>
        <v>0</v>
      </c>
      <c r="J38" s="125" t="s">
        <v>419</v>
      </c>
      <c r="K38" s="124" t="s">
        <v>420</v>
      </c>
      <c r="L38" s="139">
        <v>23310</v>
      </c>
      <c r="M38" s="139">
        <v>262698</v>
      </c>
      <c r="N38" s="139">
        <f t="shared" si="13"/>
        <v>286008</v>
      </c>
      <c r="O38" s="139">
        <v>0</v>
      </c>
      <c r="P38" s="139">
        <v>0</v>
      </c>
      <c r="Q38" s="139">
        <f t="shared" si="14"/>
        <v>0</v>
      </c>
      <c r="R38" s="125" t="s">
        <v>407</v>
      </c>
      <c r="S38" s="124" t="s">
        <v>408</v>
      </c>
      <c r="T38" s="139">
        <v>12929</v>
      </c>
      <c r="U38" s="139">
        <v>261946</v>
      </c>
      <c r="V38" s="139">
        <f t="shared" si="15"/>
        <v>274875</v>
      </c>
      <c r="W38" s="139">
        <v>0</v>
      </c>
      <c r="X38" s="139">
        <v>0</v>
      </c>
      <c r="Y38" s="139">
        <f t="shared" si="16"/>
        <v>0</v>
      </c>
      <c r="Z38" s="125"/>
      <c r="AA38" s="124"/>
      <c r="AB38" s="139">
        <v>0</v>
      </c>
      <c r="AC38" s="139">
        <v>0</v>
      </c>
      <c r="AD38" s="139">
        <f t="shared" si="17"/>
        <v>0</v>
      </c>
      <c r="AE38" s="139">
        <v>0</v>
      </c>
      <c r="AF38" s="139">
        <v>0</v>
      </c>
      <c r="AG38" s="139">
        <f t="shared" si="18"/>
        <v>0</v>
      </c>
      <c r="AH38" s="125"/>
      <c r="AI38" s="124"/>
      <c r="AJ38" s="139">
        <v>0</v>
      </c>
      <c r="AK38" s="139">
        <v>0</v>
      </c>
      <c r="AL38" s="139">
        <f t="shared" si="19"/>
        <v>0</v>
      </c>
      <c r="AM38" s="139">
        <v>0</v>
      </c>
      <c r="AN38" s="139">
        <v>0</v>
      </c>
      <c r="AO38" s="139">
        <f t="shared" si="20"/>
        <v>0</v>
      </c>
      <c r="AP38" s="125"/>
      <c r="AQ38" s="124"/>
      <c r="AR38" s="139">
        <v>0</v>
      </c>
      <c r="AS38" s="139">
        <v>0</v>
      </c>
      <c r="AT38" s="139">
        <f t="shared" si="21"/>
        <v>0</v>
      </c>
      <c r="AU38" s="139">
        <v>0</v>
      </c>
      <c r="AV38" s="139">
        <v>0</v>
      </c>
      <c r="AW38" s="139">
        <f t="shared" si="22"/>
        <v>0</v>
      </c>
      <c r="AX38" s="125"/>
      <c r="AY38" s="124"/>
      <c r="AZ38" s="139">
        <v>0</v>
      </c>
      <c r="BA38" s="139">
        <v>0</v>
      </c>
      <c r="BB38" s="139">
        <f t="shared" si="23"/>
        <v>0</v>
      </c>
      <c r="BC38" s="139">
        <v>0</v>
      </c>
      <c r="BD38" s="139">
        <v>0</v>
      </c>
      <c r="BE38" s="139">
        <f t="shared" si="24"/>
        <v>0</v>
      </c>
    </row>
    <row r="39" spans="1:57" s="123" customFormat="1" ht="12" customHeight="1">
      <c r="A39" s="124" t="s">
        <v>356</v>
      </c>
      <c r="B39" s="125" t="s">
        <v>433</v>
      </c>
      <c r="C39" s="124" t="s">
        <v>434</v>
      </c>
      <c r="D39" s="139">
        <f t="shared" si="7"/>
        <v>27968</v>
      </c>
      <c r="E39" s="139">
        <f t="shared" si="8"/>
        <v>598461</v>
      </c>
      <c r="F39" s="139">
        <f t="shared" si="9"/>
        <v>626429</v>
      </c>
      <c r="G39" s="139">
        <f t="shared" si="10"/>
        <v>0</v>
      </c>
      <c r="H39" s="139">
        <f t="shared" si="11"/>
        <v>0</v>
      </c>
      <c r="I39" s="139">
        <f t="shared" si="12"/>
        <v>0</v>
      </c>
      <c r="J39" s="125" t="s">
        <v>407</v>
      </c>
      <c r="K39" s="124" t="s">
        <v>408</v>
      </c>
      <c r="L39" s="139">
        <v>27968</v>
      </c>
      <c r="M39" s="139">
        <v>557633</v>
      </c>
      <c r="N39" s="139">
        <f t="shared" si="13"/>
        <v>585601</v>
      </c>
      <c r="O39" s="139">
        <v>0</v>
      </c>
      <c r="P39" s="139">
        <v>0</v>
      </c>
      <c r="Q39" s="139">
        <f t="shared" si="14"/>
        <v>0</v>
      </c>
      <c r="R39" s="125" t="s">
        <v>409</v>
      </c>
      <c r="S39" s="124" t="s">
        <v>410</v>
      </c>
      <c r="T39" s="139">
        <v>0</v>
      </c>
      <c r="U39" s="139">
        <v>40828</v>
      </c>
      <c r="V39" s="139">
        <f t="shared" si="15"/>
        <v>40828</v>
      </c>
      <c r="W39" s="139">
        <v>0</v>
      </c>
      <c r="X39" s="139">
        <v>0</v>
      </c>
      <c r="Y39" s="139">
        <f t="shared" si="16"/>
        <v>0</v>
      </c>
      <c r="Z39" s="125"/>
      <c r="AA39" s="124"/>
      <c r="AB39" s="139">
        <v>0</v>
      </c>
      <c r="AC39" s="139">
        <v>0</v>
      </c>
      <c r="AD39" s="139">
        <f t="shared" si="17"/>
        <v>0</v>
      </c>
      <c r="AE39" s="139">
        <v>0</v>
      </c>
      <c r="AF39" s="139">
        <v>0</v>
      </c>
      <c r="AG39" s="139">
        <f t="shared" si="18"/>
        <v>0</v>
      </c>
      <c r="AH39" s="125"/>
      <c r="AI39" s="124"/>
      <c r="AJ39" s="139">
        <v>0</v>
      </c>
      <c r="AK39" s="139">
        <v>0</v>
      </c>
      <c r="AL39" s="139">
        <f t="shared" si="19"/>
        <v>0</v>
      </c>
      <c r="AM39" s="139">
        <v>0</v>
      </c>
      <c r="AN39" s="139">
        <v>0</v>
      </c>
      <c r="AO39" s="139">
        <f t="shared" si="20"/>
        <v>0</v>
      </c>
      <c r="AP39" s="125"/>
      <c r="AQ39" s="124"/>
      <c r="AR39" s="139">
        <v>0</v>
      </c>
      <c r="AS39" s="139">
        <v>0</v>
      </c>
      <c r="AT39" s="139">
        <f t="shared" si="21"/>
        <v>0</v>
      </c>
      <c r="AU39" s="139">
        <v>0</v>
      </c>
      <c r="AV39" s="139">
        <v>0</v>
      </c>
      <c r="AW39" s="139">
        <f t="shared" si="22"/>
        <v>0</v>
      </c>
      <c r="AX39" s="125"/>
      <c r="AY39" s="124"/>
      <c r="AZ39" s="139">
        <v>0</v>
      </c>
      <c r="BA39" s="139">
        <v>0</v>
      </c>
      <c r="BB39" s="139">
        <f t="shared" si="23"/>
        <v>0</v>
      </c>
      <c r="BC39" s="139">
        <v>0</v>
      </c>
      <c r="BD39" s="139">
        <v>0</v>
      </c>
      <c r="BE39" s="139">
        <f t="shared" si="24"/>
        <v>0</v>
      </c>
    </row>
    <row r="40" spans="1:57" s="123" customFormat="1" ht="12" customHeight="1">
      <c r="A40" s="124" t="s">
        <v>356</v>
      </c>
      <c r="B40" s="125" t="s">
        <v>435</v>
      </c>
      <c r="C40" s="124" t="s">
        <v>436</v>
      </c>
      <c r="D40" s="139">
        <f t="shared" si="7"/>
        <v>7431</v>
      </c>
      <c r="E40" s="139">
        <f t="shared" si="8"/>
        <v>151358</v>
      </c>
      <c r="F40" s="139">
        <f t="shared" si="9"/>
        <v>158789</v>
      </c>
      <c r="G40" s="139">
        <f t="shared" si="10"/>
        <v>0</v>
      </c>
      <c r="H40" s="139">
        <f t="shared" si="11"/>
        <v>7808</v>
      </c>
      <c r="I40" s="139">
        <f t="shared" si="12"/>
        <v>7808</v>
      </c>
      <c r="J40" s="125" t="s">
        <v>415</v>
      </c>
      <c r="K40" s="124" t="s">
        <v>416</v>
      </c>
      <c r="L40" s="139">
        <v>0</v>
      </c>
      <c r="M40" s="139">
        <v>0</v>
      </c>
      <c r="N40" s="139">
        <f t="shared" si="13"/>
        <v>0</v>
      </c>
      <c r="O40" s="139">
        <v>0</v>
      </c>
      <c r="P40" s="139">
        <v>7808</v>
      </c>
      <c r="Q40" s="139">
        <f t="shared" si="14"/>
        <v>7808</v>
      </c>
      <c r="R40" s="125" t="s">
        <v>407</v>
      </c>
      <c r="S40" s="124" t="s">
        <v>408</v>
      </c>
      <c r="T40" s="139">
        <v>7431</v>
      </c>
      <c r="U40" s="139">
        <v>151358</v>
      </c>
      <c r="V40" s="139">
        <f t="shared" si="15"/>
        <v>158789</v>
      </c>
      <c r="W40" s="139">
        <v>0</v>
      </c>
      <c r="X40" s="139">
        <v>0</v>
      </c>
      <c r="Y40" s="139">
        <f t="shared" si="16"/>
        <v>0</v>
      </c>
      <c r="Z40" s="125"/>
      <c r="AA40" s="124"/>
      <c r="AB40" s="139">
        <v>0</v>
      </c>
      <c r="AC40" s="139">
        <v>0</v>
      </c>
      <c r="AD40" s="139">
        <f t="shared" si="17"/>
        <v>0</v>
      </c>
      <c r="AE40" s="139">
        <v>0</v>
      </c>
      <c r="AF40" s="139">
        <v>0</v>
      </c>
      <c r="AG40" s="139">
        <f t="shared" si="18"/>
        <v>0</v>
      </c>
      <c r="AH40" s="125"/>
      <c r="AI40" s="124"/>
      <c r="AJ40" s="139">
        <v>0</v>
      </c>
      <c r="AK40" s="139">
        <v>0</v>
      </c>
      <c r="AL40" s="139">
        <f t="shared" si="19"/>
        <v>0</v>
      </c>
      <c r="AM40" s="139">
        <v>0</v>
      </c>
      <c r="AN40" s="139">
        <v>0</v>
      </c>
      <c r="AO40" s="139">
        <f t="shared" si="20"/>
        <v>0</v>
      </c>
      <c r="AP40" s="125"/>
      <c r="AQ40" s="124"/>
      <c r="AR40" s="139">
        <v>0</v>
      </c>
      <c r="AS40" s="139">
        <v>0</v>
      </c>
      <c r="AT40" s="139">
        <f t="shared" si="21"/>
        <v>0</v>
      </c>
      <c r="AU40" s="139">
        <v>0</v>
      </c>
      <c r="AV40" s="139">
        <v>0</v>
      </c>
      <c r="AW40" s="139">
        <f t="shared" si="22"/>
        <v>0</v>
      </c>
      <c r="AX40" s="125"/>
      <c r="AY40" s="124"/>
      <c r="AZ40" s="139">
        <v>0</v>
      </c>
      <c r="BA40" s="139">
        <v>0</v>
      </c>
      <c r="BB40" s="139">
        <f t="shared" si="23"/>
        <v>0</v>
      </c>
      <c r="BC40" s="139">
        <v>0</v>
      </c>
      <c r="BD40" s="139">
        <v>0</v>
      </c>
      <c r="BE40" s="139">
        <f t="shared" si="24"/>
        <v>0</v>
      </c>
    </row>
    <row r="41" spans="1:57" s="123" customFormat="1" ht="12" customHeight="1">
      <c r="A41" s="124" t="s">
        <v>356</v>
      </c>
      <c r="B41" s="125" t="s">
        <v>437</v>
      </c>
      <c r="C41" s="124" t="s">
        <v>438</v>
      </c>
      <c r="D41" s="139">
        <f t="shared" si="7"/>
        <v>14961</v>
      </c>
      <c r="E41" s="139">
        <f t="shared" si="8"/>
        <v>987531</v>
      </c>
      <c r="F41" s="139">
        <f t="shared" si="9"/>
        <v>1002492</v>
      </c>
      <c r="G41" s="139">
        <f t="shared" si="10"/>
        <v>0</v>
      </c>
      <c r="H41" s="139">
        <f t="shared" si="11"/>
        <v>36393</v>
      </c>
      <c r="I41" s="139">
        <f t="shared" si="12"/>
        <v>36393</v>
      </c>
      <c r="J41" s="125" t="s">
        <v>439</v>
      </c>
      <c r="K41" s="124" t="s">
        <v>440</v>
      </c>
      <c r="L41" s="139">
        <v>0</v>
      </c>
      <c r="M41" s="139">
        <v>690739</v>
      </c>
      <c r="N41" s="139">
        <f t="shared" si="13"/>
        <v>690739</v>
      </c>
      <c r="O41" s="139">
        <v>0</v>
      </c>
      <c r="P41" s="139">
        <v>0</v>
      </c>
      <c r="Q41" s="139">
        <f t="shared" si="14"/>
        <v>0</v>
      </c>
      <c r="R41" s="125" t="s">
        <v>407</v>
      </c>
      <c r="S41" s="124" t="s">
        <v>408</v>
      </c>
      <c r="T41" s="139">
        <v>14961</v>
      </c>
      <c r="U41" s="139">
        <v>296792</v>
      </c>
      <c r="V41" s="139">
        <f t="shared" si="15"/>
        <v>311753</v>
      </c>
      <c r="W41" s="139">
        <v>0</v>
      </c>
      <c r="X41" s="139">
        <v>0</v>
      </c>
      <c r="Y41" s="139">
        <f t="shared" si="16"/>
        <v>0</v>
      </c>
      <c r="Z41" s="125" t="s">
        <v>415</v>
      </c>
      <c r="AA41" s="124" t="s">
        <v>416</v>
      </c>
      <c r="AB41" s="139">
        <v>0</v>
      </c>
      <c r="AC41" s="139">
        <v>0</v>
      </c>
      <c r="AD41" s="139">
        <f t="shared" si="17"/>
        <v>0</v>
      </c>
      <c r="AE41" s="139">
        <v>0</v>
      </c>
      <c r="AF41" s="139">
        <v>36393</v>
      </c>
      <c r="AG41" s="139">
        <f t="shared" si="18"/>
        <v>36393</v>
      </c>
      <c r="AH41" s="125"/>
      <c r="AI41" s="124"/>
      <c r="AJ41" s="139">
        <v>0</v>
      </c>
      <c r="AK41" s="139">
        <v>0</v>
      </c>
      <c r="AL41" s="139">
        <f t="shared" si="19"/>
        <v>0</v>
      </c>
      <c r="AM41" s="139">
        <v>0</v>
      </c>
      <c r="AN41" s="139">
        <v>0</v>
      </c>
      <c r="AO41" s="139">
        <f t="shared" si="20"/>
        <v>0</v>
      </c>
      <c r="AP41" s="125"/>
      <c r="AQ41" s="124"/>
      <c r="AR41" s="139">
        <v>0</v>
      </c>
      <c r="AS41" s="139">
        <v>0</v>
      </c>
      <c r="AT41" s="139">
        <f t="shared" si="21"/>
        <v>0</v>
      </c>
      <c r="AU41" s="139">
        <v>0</v>
      </c>
      <c r="AV41" s="139">
        <v>0</v>
      </c>
      <c r="AW41" s="139">
        <f t="shared" si="22"/>
        <v>0</v>
      </c>
      <c r="AX41" s="125"/>
      <c r="AY41" s="124"/>
      <c r="AZ41" s="139">
        <v>0</v>
      </c>
      <c r="BA41" s="139">
        <v>0</v>
      </c>
      <c r="BB41" s="139">
        <f t="shared" si="23"/>
        <v>0</v>
      </c>
      <c r="BC41" s="139">
        <v>0</v>
      </c>
      <c r="BD41" s="139">
        <v>0</v>
      </c>
      <c r="BE41" s="139">
        <f t="shared" si="24"/>
        <v>0</v>
      </c>
    </row>
    <row r="42" spans="1:57" s="123" customFormat="1" ht="12" customHeight="1">
      <c r="A42" s="124" t="s">
        <v>356</v>
      </c>
      <c r="B42" s="125" t="s">
        <v>441</v>
      </c>
      <c r="C42" s="124" t="s">
        <v>442</v>
      </c>
      <c r="D42" s="139">
        <f t="shared" si="7"/>
        <v>13855</v>
      </c>
      <c r="E42" s="139">
        <f t="shared" si="8"/>
        <v>275769</v>
      </c>
      <c r="F42" s="139">
        <f t="shared" si="9"/>
        <v>289624</v>
      </c>
      <c r="G42" s="139">
        <f t="shared" si="10"/>
        <v>0</v>
      </c>
      <c r="H42" s="139">
        <f t="shared" si="11"/>
        <v>0</v>
      </c>
      <c r="I42" s="139">
        <f t="shared" si="12"/>
        <v>0</v>
      </c>
      <c r="J42" s="125" t="s">
        <v>407</v>
      </c>
      <c r="K42" s="124" t="s">
        <v>408</v>
      </c>
      <c r="L42" s="139">
        <v>13855</v>
      </c>
      <c r="M42" s="139">
        <v>275769</v>
      </c>
      <c r="N42" s="139">
        <f t="shared" si="13"/>
        <v>289624</v>
      </c>
      <c r="O42" s="139">
        <v>0</v>
      </c>
      <c r="P42" s="139">
        <v>0</v>
      </c>
      <c r="Q42" s="139">
        <f t="shared" si="14"/>
        <v>0</v>
      </c>
      <c r="R42" s="125"/>
      <c r="S42" s="124"/>
      <c r="T42" s="139">
        <v>0</v>
      </c>
      <c r="U42" s="139">
        <v>0</v>
      </c>
      <c r="V42" s="139">
        <f t="shared" si="15"/>
        <v>0</v>
      </c>
      <c r="W42" s="139">
        <v>0</v>
      </c>
      <c r="X42" s="139">
        <v>0</v>
      </c>
      <c r="Y42" s="139">
        <f t="shared" si="16"/>
        <v>0</v>
      </c>
      <c r="Z42" s="125"/>
      <c r="AA42" s="124"/>
      <c r="AB42" s="139">
        <v>0</v>
      </c>
      <c r="AC42" s="139">
        <v>0</v>
      </c>
      <c r="AD42" s="139">
        <f t="shared" si="17"/>
        <v>0</v>
      </c>
      <c r="AE42" s="139">
        <v>0</v>
      </c>
      <c r="AF42" s="139">
        <v>0</v>
      </c>
      <c r="AG42" s="139">
        <f t="shared" si="18"/>
        <v>0</v>
      </c>
      <c r="AH42" s="125"/>
      <c r="AI42" s="124"/>
      <c r="AJ42" s="139">
        <v>0</v>
      </c>
      <c r="AK42" s="139">
        <v>0</v>
      </c>
      <c r="AL42" s="139">
        <f t="shared" si="19"/>
        <v>0</v>
      </c>
      <c r="AM42" s="139">
        <v>0</v>
      </c>
      <c r="AN42" s="139">
        <v>0</v>
      </c>
      <c r="AO42" s="139">
        <f t="shared" si="20"/>
        <v>0</v>
      </c>
      <c r="AP42" s="125"/>
      <c r="AQ42" s="124"/>
      <c r="AR42" s="139">
        <v>0</v>
      </c>
      <c r="AS42" s="139">
        <v>0</v>
      </c>
      <c r="AT42" s="139">
        <f t="shared" si="21"/>
        <v>0</v>
      </c>
      <c r="AU42" s="139">
        <v>0</v>
      </c>
      <c r="AV42" s="139">
        <v>0</v>
      </c>
      <c r="AW42" s="139">
        <f t="shared" si="22"/>
        <v>0</v>
      </c>
      <c r="AX42" s="125"/>
      <c r="AY42" s="124"/>
      <c r="AZ42" s="139">
        <v>0</v>
      </c>
      <c r="BA42" s="139">
        <v>0</v>
      </c>
      <c r="BB42" s="139">
        <f t="shared" si="23"/>
        <v>0</v>
      </c>
      <c r="BC42" s="139">
        <v>0</v>
      </c>
      <c r="BD42" s="139">
        <v>0</v>
      </c>
      <c r="BE42" s="139">
        <f t="shared" si="24"/>
        <v>0</v>
      </c>
    </row>
    <row r="43" spans="1:57" s="123" customFormat="1" ht="12" customHeight="1">
      <c r="A43" s="124" t="s">
        <v>356</v>
      </c>
      <c r="B43" s="125" t="s">
        <v>443</v>
      </c>
      <c r="C43" s="124" t="s">
        <v>444</v>
      </c>
      <c r="D43" s="139">
        <f t="shared" si="7"/>
        <v>12601</v>
      </c>
      <c r="E43" s="139">
        <f t="shared" si="8"/>
        <v>250491</v>
      </c>
      <c r="F43" s="139">
        <f t="shared" si="9"/>
        <v>263092</v>
      </c>
      <c r="G43" s="139">
        <f t="shared" si="10"/>
        <v>0</v>
      </c>
      <c r="H43" s="139">
        <f t="shared" si="11"/>
        <v>0</v>
      </c>
      <c r="I43" s="139">
        <f t="shared" si="12"/>
        <v>0</v>
      </c>
      <c r="J43" s="125" t="s">
        <v>407</v>
      </c>
      <c r="K43" s="124" t="s">
        <v>408</v>
      </c>
      <c r="L43" s="139">
        <v>12601</v>
      </c>
      <c r="M43" s="139">
        <v>250491</v>
      </c>
      <c r="N43" s="139">
        <f t="shared" si="13"/>
        <v>263092</v>
      </c>
      <c r="O43" s="139">
        <v>0</v>
      </c>
      <c r="P43" s="139">
        <v>0</v>
      </c>
      <c r="Q43" s="139">
        <f t="shared" si="14"/>
        <v>0</v>
      </c>
      <c r="R43" s="125"/>
      <c r="S43" s="124"/>
      <c r="T43" s="139">
        <v>0</v>
      </c>
      <c r="U43" s="139">
        <v>0</v>
      </c>
      <c r="V43" s="139">
        <f t="shared" si="15"/>
        <v>0</v>
      </c>
      <c r="W43" s="139">
        <v>0</v>
      </c>
      <c r="X43" s="139">
        <v>0</v>
      </c>
      <c r="Y43" s="139">
        <f t="shared" si="16"/>
        <v>0</v>
      </c>
      <c r="Z43" s="125"/>
      <c r="AA43" s="124"/>
      <c r="AB43" s="139">
        <v>0</v>
      </c>
      <c r="AC43" s="139">
        <v>0</v>
      </c>
      <c r="AD43" s="139">
        <f t="shared" si="17"/>
        <v>0</v>
      </c>
      <c r="AE43" s="139">
        <v>0</v>
      </c>
      <c r="AF43" s="139">
        <v>0</v>
      </c>
      <c r="AG43" s="139">
        <f t="shared" si="18"/>
        <v>0</v>
      </c>
      <c r="AH43" s="125"/>
      <c r="AI43" s="124"/>
      <c r="AJ43" s="139">
        <v>0</v>
      </c>
      <c r="AK43" s="139">
        <v>0</v>
      </c>
      <c r="AL43" s="139">
        <f t="shared" si="19"/>
        <v>0</v>
      </c>
      <c r="AM43" s="139">
        <v>0</v>
      </c>
      <c r="AN43" s="139">
        <v>0</v>
      </c>
      <c r="AO43" s="139">
        <f t="shared" si="20"/>
        <v>0</v>
      </c>
      <c r="AP43" s="125"/>
      <c r="AQ43" s="124"/>
      <c r="AR43" s="139">
        <v>0</v>
      </c>
      <c r="AS43" s="139">
        <v>0</v>
      </c>
      <c r="AT43" s="139">
        <f t="shared" si="21"/>
        <v>0</v>
      </c>
      <c r="AU43" s="139">
        <v>0</v>
      </c>
      <c r="AV43" s="139">
        <v>0</v>
      </c>
      <c r="AW43" s="139">
        <f t="shared" si="22"/>
        <v>0</v>
      </c>
      <c r="AX43" s="125"/>
      <c r="AY43" s="124"/>
      <c r="AZ43" s="139">
        <v>0</v>
      </c>
      <c r="BA43" s="139">
        <v>0</v>
      </c>
      <c r="BB43" s="139">
        <f t="shared" si="23"/>
        <v>0</v>
      </c>
      <c r="BC43" s="139">
        <v>0</v>
      </c>
      <c r="BD43" s="139">
        <v>0</v>
      </c>
      <c r="BE43" s="139">
        <f t="shared" si="24"/>
        <v>0</v>
      </c>
    </row>
    <row r="44" spans="1:57" s="123" customFormat="1" ht="12" customHeight="1">
      <c r="A44" s="124" t="s">
        <v>356</v>
      </c>
      <c r="B44" s="125" t="s">
        <v>445</v>
      </c>
      <c r="C44" s="124" t="s">
        <v>446</v>
      </c>
      <c r="D44" s="139">
        <f t="shared" si="7"/>
        <v>9026</v>
      </c>
      <c r="E44" s="139">
        <f t="shared" si="8"/>
        <v>181125</v>
      </c>
      <c r="F44" s="139">
        <f t="shared" si="9"/>
        <v>190151</v>
      </c>
      <c r="G44" s="139">
        <f t="shared" si="10"/>
        <v>0</v>
      </c>
      <c r="H44" s="139">
        <f t="shared" si="11"/>
        <v>0</v>
      </c>
      <c r="I44" s="139">
        <f t="shared" si="12"/>
        <v>0</v>
      </c>
      <c r="J44" s="125" t="s">
        <v>407</v>
      </c>
      <c r="K44" s="124" t="s">
        <v>408</v>
      </c>
      <c r="L44" s="139">
        <v>9026</v>
      </c>
      <c r="M44" s="139">
        <v>181125</v>
      </c>
      <c r="N44" s="139">
        <f t="shared" si="13"/>
        <v>190151</v>
      </c>
      <c r="O44" s="139">
        <v>0</v>
      </c>
      <c r="P44" s="139">
        <v>0</v>
      </c>
      <c r="Q44" s="139">
        <f t="shared" si="14"/>
        <v>0</v>
      </c>
      <c r="R44" s="125"/>
      <c r="S44" s="124"/>
      <c r="T44" s="139">
        <v>0</v>
      </c>
      <c r="U44" s="139">
        <v>0</v>
      </c>
      <c r="V44" s="139">
        <f t="shared" si="15"/>
        <v>0</v>
      </c>
      <c r="W44" s="139">
        <v>0</v>
      </c>
      <c r="X44" s="139">
        <v>0</v>
      </c>
      <c r="Y44" s="139">
        <f t="shared" si="16"/>
        <v>0</v>
      </c>
      <c r="Z44" s="125"/>
      <c r="AA44" s="124"/>
      <c r="AB44" s="139">
        <v>0</v>
      </c>
      <c r="AC44" s="139">
        <v>0</v>
      </c>
      <c r="AD44" s="139">
        <f t="shared" si="17"/>
        <v>0</v>
      </c>
      <c r="AE44" s="139">
        <v>0</v>
      </c>
      <c r="AF44" s="139">
        <v>0</v>
      </c>
      <c r="AG44" s="139">
        <f t="shared" si="18"/>
        <v>0</v>
      </c>
      <c r="AH44" s="125"/>
      <c r="AI44" s="124"/>
      <c r="AJ44" s="139">
        <v>0</v>
      </c>
      <c r="AK44" s="139">
        <v>0</v>
      </c>
      <c r="AL44" s="139">
        <f t="shared" si="19"/>
        <v>0</v>
      </c>
      <c r="AM44" s="139">
        <v>0</v>
      </c>
      <c r="AN44" s="139">
        <v>0</v>
      </c>
      <c r="AO44" s="139">
        <f t="shared" si="20"/>
        <v>0</v>
      </c>
      <c r="AP44" s="125"/>
      <c r="AQ44" s="124"/>
      <c r="AR44" s="139">
        <v>0</v>
      </c>
      <c r="AS44" s="139">
        <v>0</v>
      </c>
      <c r="AT44" s="139">
        <f t="shared" si="21"/>
        <v>0</v>
      </c>
      <c r="AU44" s="139">
        <v>0</v>
      </c>
      <c r="AV44" s="139">
        <v>0</v>
      </c>
      <c r="AW44" s="139">
        <f t="shared" si="22"/>
        <v>0</v>
      </c>
      <c r="AX44" s="125"/>
      <c r="AY44" s="124"/>
      <c r="AZ44" s="139">
        <v>0</v>
      </c>
      <c r="BA44" s="139">
        <v>0</v>
      </c>
      <c r="BB44" s="139">
        <f t="shared" si="23"/>
        <v>0</v>
      </c>
      <c r="BC44" s="139">
        <v>0</v>
      </c>
      <c r="BD44" s="139">
        <v>0</v>
      </c>
      <c r="BE44" s="139">
        <f t="shared" si="24"/>
        <v>0</v>
      </c>
    </row>
    <row r="45" spans="1:57" s="123" customFormat="1" ht="12" customHeight="1">
      <c r="A45" s="124" t="s">
        <v>356</v>
      </c>
      <c r="B45" s="125" t="s">
        <v>447</v>
      </c>
      <c r="C45" s="124" t="s">
        <v>448</v>
      </c>
      <c r="D45" s="139">
        <f t="shared" si="7"/>
        <v>4230</v>
      </c>
      <c r="E45" s="139">
        <f t="shared" si="8"/>
        <v>479360</v>
      </c>
      <c r="F45" s="139">
        <f t="shared" si="9"/>
        <v>483590</v>
      </c>
      <c r="G45" s="139">
        <f t="shared" si="10"/>
        <v>0</v>
      </c>
      <c r="H45" s="139">
        <f t="shared" si="11"/>
        <v>0</v>
      </c>
      <c r="I45" s="139">
        <f t="shared" si="12"/>
        <v>0</v>
      </c>
      <c r="J45" s="125" t="s">
        <v>427</v>
      </c>
      <c r="K45" s="124" t="s">
        <v>428</v>
      </c>
      <c r="L45" s="139"/>
      <c r="M45" s="139">
        <v>390802</v>
      </c>
      <c r="N45" s="139">
        <f t="shared" si="13"/>
        <v>390802</v>
      </c>
      <c r="O45" s="139">
        <v>0</v>
      </c>
      <c r="P45" s="139">
        <v>0</v>
      </c>
      <c r="Q45" s="139">
        <f t="shared" si="14"/>
        <v>0</v>
      </c>
      <c r="R45" s="125" t="s">
        <v>407</v>
      </c>
      <c r="S45" s="124" t="s">
        <v>408</v>
      </c>
      <c r="T45" s="139">
        <v>4230</v>
      </c>
      <c r="U45" s="139">
        <v>88558</v>
      </c>
      <c r="V45" s="139">
        <f t="shared" si="15"/>
        <v>92788</v>
      </c>
      <c r="W45" s="139">
        <v>0</v>
      </c>
      <c r="X45" s="139">
        <v>0</v>
      </c>
      <c r="Y45" s="139">
        <f t="shared" si="16"/>
        <v>0</v>
      </c>
      <c r="Z45" s="125"/>
      <c r="AA45" s="124"/>
      <c r="AB45" s="139">
        <v>0</v>
      </c>
      <c r="AC45" s="139">
        <v>0</v>
      </c>
      <c r="AD45" s="139">
        <f t="shared" si="17"/>
        <v>0</v>
      </c>
      <c r="AE45" s="139">
        <v>0</v>
      </c>
      <c r="AF45" s="139">
        <v>0</v>
      </c>
      <c r="AG45" s="139">
        <f t="shared" si="18"/>
        <v>0</v>
      </c>
      <c r="AH45" s="125"/>
      <c r="AI45" s="124"/>
      <c r="AJ45" s="139">
        <v>0</v>
      </c>
      <c r="AK45" s="139">
        <v>0</v>
      </c>
      <c r="AL45" s="139">
        <f t="shared" si="19"/>
        <v>0</v>
      </c>
      <c r="AM45" s="139">
        <v>0</v>
      </c>
      <c r="AN45" s="139">
        <v>0</v>
      </c>
      <c r="AO45" s="139">
        <f t="shared" si="20"/>
        <v>0</v>
      </c>
      <c r="AP45" s="125"/>
      <c r="AQ45" s="124"/>
      <c r="AR45" s="139">
        <v>0</v>
      </c>
      <c r="AS45" s="139">
        <v>0</v>
      </c>
      <c r="AT45" s="139">
        <f t="shared" si="21"/>
        <v>0</v>
      </c>
      <c r="AU45" s="139">
        <v>0</v>
      </c>
      <c r="AV45" s="139">
        <v>0</v>
      </c>
      <c r="AW45" s="139">
        <f t="shared" si="22"/>
        <v>0</v>
      </c>
      <c r="AX45" s="125"/>
      <c r="AY45" s="124"/>
      <c r="AZ45" s="139">
        <v>0</v>
      </c>
      <c r="BA45" s="139">
        <v>0</v>
      </c>
      <c r="BB45" s="139">
        <f t="shared" si="23"/>
        <v>0</v>
      </c>
      <c r="BC45" s="139">
        <v>0</v>
      </c>
      <c r="BD45" s="139">
        <v>0</v>
      </c>
      <c r="BE45" s="139">
        <f t="shared" si="24"/>
        <v>0</v>
      </c>
    </row>
    <row r="46" spans="1:57" s="123" customFormat="1" ht="12" customHeight="1">
      <c r="A46" s="124" t="s">
        <v>356</v>
      </c>
      <c r="B46" s="125" t="s">
        <v>449</v>
      </c>
      <c r="C46" s="124" t="s">
        <v>450</v>
      </c>
      <c r="D46" s="139">
        <f t="shared" si="7"/>
        <v>4529</v>
      </c>
      <c r="E46" s="139">
        <f t="shared" si="8"/>
        <v>295338</v>
      </c>
      <c r="F46" s="139">
        <f t="shared" si="9"/>
        <v>299867</v>
      </c>
      <c r="G46" s="139">
        <f t="shared" si="10"/>
        <v>0</v>
      </c>
      <c r="H46" s="139">
        <f t="shared" si="11"/>
        <v>0</v>
      </c>
      <c r="I46" s="139">
        <f t="shared" si="12"/>
        <v>0</v>
      </c>
      <c r="J46" s="125" t="s">
        <v>423</v>
      </c>
      <c r="K46" s="124" t="s">
        <v>451</v>
      </c>
      <c r="L46" s="139">
        <v>0</v>
      </c>
      <c r="M46" s="139">
        <v>202368</v>
      </c>
      <c r="N46" s="139">
        <f t="shared" si="13"/>
        <v>202368</v>
      </c>
      <c r="O46" s="139">
        <v>0</v>
      </c>
      <c r="P46" s="139">
        <v>0</v>
      </c>
      <c r="Q46" s="139">
        <f t="shared" si="14"/>
        <v>0</v>
      </c>
      <c r="R46" s="125" t="s">
        <v>407</v>
      </c>
      <c r="S46" s="124" t="s">
        <v>408</v>
      </c>
      <c r="T46" s="139">
        <v>4529</v>
      </c>
      <c r="U46" s="139">
        <v>92970</v>
      </c>
      <c r="V46" s="139">
        <f t="shared" si="15"/>
        <v>97499</v>
      </c>
      <c r="W46" s="139">
        <v>0</v>
      </c>
      <c r="X46" s="139">
        <v>0</v>
      </c>
      <c r="Y46" s="139">
        <f t="shared" si="16"/>
        <v>0</v>
      </c>
      <c r="Z46" s="125"/>
      <c r="AA46" s="124"/>
      <c r="AB46" s="139">
        <v>0</v>
      </c>
      <c r="AC46" s="139">
        <v>0</v>
      </c>
      <c r="AD46" s="139">
        <f t="shared" si="17"/>
        <v>0</v>
      </c>
      <c r="AE46" s="139">
        <v>0</v>
      </c>
      <c r="AF46" s="139">
        <v>0</v>
      </c>
      <c r="AG46" s="139">
        <f t="shared" si="18"/>
        <v>0</v>
      </c>
      <c r="AH46" s="125"/>
      <c r="AI46" s="124"/>
      <c r="AJ46" s="139">
        <v>0</v>
      </c>
      <c r="AK46" s="139">
        <v>0</v>
      </c>
      <c r="AL46" s="139">
        <f t="shared" si="19"/>
        <v>0</v>
      </c>
      <c r="AM46" s="139">
        <v>0</v>
      </c>
      <c r="AN46" s="139">
        <v>0</v>
      </c>
      <c r="AO46" s="139">
        <f t="shared" si="20"/>
        <v>0</v>
      </c>
      <c r="AP46" s="125"/>
      <c r="AQ46" s="124"/>
      <c r="AR46" s="139">
        <v>0</v>
      </c>
      <c r="AS46" s="139">
        <v>0</v>
      </c>
      <c r="AT46" s="139">
        <f t="shared" si="21"/>
        <v>0</v>
      </c>
      <c r="AU46" s="139">
        <v>0</v>
      </c>
      <c r="AV46" s="139">
        <v>0</v>
      </c>
      <c r="AW46" s="139">
        <f t="shared" si="22"/>
        <v>0</v>
      </c>
      <c r="AX46" s="125"/>
      <c r="AY46" s="124"/>
      <c r="AZ46" s="139">
        <v>0</v>
      </c>
      <c r="BA46" s="139">
        <v>0</v>
      </c>
      <c r="BB46" s="139">
        <f t="shared" si="23"/>
        <v>0</v>
      </c>
      <c r="BC46" s="139">
        <v>0</v>
      </c>
      <c r="BD46" s="139">
        <v>0</v>
      </c>
      <c r="BE46" s="139">
        <f t="shared" si="24"/>
        <v>0</v>
      </c>
    </row>
    <row r="47" spans="1:57" s="123" customFormat="1" ht="12" customHeight="1">
      <c r="A47" s="124" t="s">
        <v>356</v>
      </c>
      <c r="B47" s="125" t="s">
        <v>452</v>
      </c>
      <c r="C47" s="124" t="s">
        <v>453</v>
      </c>
      <c r="D47" s="139">
        <f t="shared" si="7"/>
        <v>3273</v>
      </c>
      <c r="E47" s="139">
        <f t="shared" si="8"/>
        <v>483301</v>
      </c>
      <c r="F47" s="139">
        <f t="shared" si="9"/>
        <v>486574</v>
      </c>
      <c r="G47" s="139">
        <f t="shared" si="10"/>
        <v>0</v>
      </c>
      <c r="H47" s="139">
        <f t="shared" si="11"/>
        <v>1814</v>
      </c>
      <c r="I47" s="139">
        <f t="shared" si="12"/>
        <v>1814</v>
      </c>
      <c r="J47" s="125" t="s">
        <v>427</v>
      </c>
      <c r="K47" s="124" t="s">
        <v>428</v>
      </c>
      <c r="L47" s="139">
        <v>0</v>
      </c>
      <c r="M47" s="139">
        <v>412386</v>
      </c>
      <c r="N47" s="139">
        <f t="shared" si="13"/>
        <v>412386</v>
      </c>
      <c r="O47" s="139">
        <v>0</v>
      </c>
      <c r="P47" s="139">
        <v>1814</v>
      </c>
      <c r="Q47" s="139">
        <f t="shared" si="14"/>
        <v>1814</v>
      </c>
      <c r="R47" s="125" t="s">
        <v>407</v>
      </c>
      <c r="S47" s="141" t="s">
        <v>454</v>
      </c>
      <c r="T47" s="139">
        <v>3273</v>
      </c>
      <c r="U47" s="139">
        <v>70915</v>
      </c>
      <c r="V47" s="139">
        <f t="shared" si="15"/>
        <v>74188</v>
      </c>
      <c r="W47" s="139">
        <v>0</v>
      </c>
      <c r="X47" s="139">
        <v>0</v>
      </c>
      <c r="Y47" s="139">
        <f t="shared" si="16"/>
        <v>0</v>
      </c>
      <c r="Z47" s="125"/>
      <c r="AA47" s="124"/>
      <c r="AB47" s="139">
        <v>0</v>
      </c>
      <c r="AC47" s="139">
        <v>0</v>
      </c>
      <c r="AD47" s="139">
        <f t="shared" si="17"/>
        <v>0</v>
      </c>
      <c r="AE47" s="139">
        <v>0</v>
      </c>
      <c r="AF47" s="139">
        <v>0</v>
      </c>
      <c r="AG47" s="139">
        <f t="shared" si="18"/>
        <v>0</v>
      </c>
      <c r="AH47" s="125"/>
      <c r="AI47" s="124"/>
      <c r="AJ47" s="139">
        <v>0</v>
      </c>
      <c r="AK47" s="139">
        <v>0</v>
      </c>
      <c r="AL47" s="139">
        <f t="shared" si="19"/>
        <v>0</v>
      </c>
      <c r="AM47" s="139">
        <v>0</v>
      </c>
      <c r="AN47" s="139">
        <v>0</v>
      </c>
      <c r="AO47" s="139">
        <f t="shared" si="20"/>
        <v>0</v>
      </c>
      <c r="AP47" s="125"/>
      <c r="AQ47" s="124"/>
      <c r="AR47" s="139">
        <v>0</v>
      </c>
      <c r="AS47" s="139">
        <v>0</v>
      </c>
      <c r="AT47" s="139">
        <f t="shared" si="21"/>
        <v>0</v>
      </c>
      <c r="AU47" s="139">
        <v>0</v>
      </c>
      <c r="AV47" s="139">
        <v>0</v>
      </c>
      <c r="AW47" s="139">
        <f t="shared" si="22"/>
        <v>0</v>
      </c>
      <c r="AX47" s="125"/>
      <c r="AY47" s="124"/>
      <c r="AZ47" s="139">
        <v>0</v>
      </c>
      <c r="BA47" s="139">
        <v>0</v>
      </c>
      <c r="BB47" s="139">
        <f t="shared" si="23"/>
        <v>0</v>
      </c>
      <c r="BC47" s="139">
        <v>0</v>
      </c>
      <c r="BD47" s="139">
        <v>0</v>
      </c>
      <c r="BE47" s="139">
        <f t="shared" si="24"/>
        <v>0</v>
      </c>
    </row>
    <row r="48" spans="1:57" s="123" customFormat="1" ht="12" customHeight="1">
      <c r="A48" s="124" t="s">
        <v>356</v>
      </c>
      <c r="B48" s="125" t="s">
        <v>455</v>
      </c>
      <c r="C48" s="124" t="s">
        <v>456</v>
      </c>
      <c r="D48" s="139">
        <f t="shared" si="7"/>
        <v>45449</v>
      </c>
      <c r="E48" s="139">
        <f t="shared" si="8"/>
        <v>436141</v>
      </c>
      <c r="F48" s="139">
        <f t="shared" si="9"/>
        <v>481590</v>
      </c>
      <c r="G48" s="139">
        <f t="shared" si="10"/>
        <v>0</v>
      </c>
      <c r="H48" s="139">
        <f t="shared" si="11"/>
        <v>38430</v>
      </c>
      <c r="I48" s="139">
        <f t="shared" si="12"/>
        <v>38430</v>
      </c>
      <c r="J48" s="125" t="s">
        <v>439</v>
      </c>
      <c r="K48" s="124" t="s">
        <v>457</v>
      </c>
      <c r="L48" s="139">
        <v>38382</v>
      </c>
      <c r="M48" s="139">
        <v>294012</v>
      </c>
      <c r="N48" s="139">
        <f t="shared" si="13"/>
        <v>332394</v>
      </c>
      <c r="O48" s="139">
        <v>0</v>
      </c>
      <c r="P48" s="139">
        <v>0</v>
      </c>
      <c r="Q48" s="139">
        <f t="shared" si="14"/>
        <v>0</v>
      </c>
      <c r="R48" s="125" t="s">
        <v>407</v>
      </c>
      <c r="S48" s="124" t="s">
        <v>408</v>
      </c>
      <c r="T48" s="139">
        <v>7067</v>
      </c>
      <c r="U48" s="139">
        <v>142129</v>
      </c>
      <c r="V48" s="139">
        <f t="shared" si="15"/>
        <v>149196</v>
      </c>
      <c r="W48" s="139">
        <v>0</v>
      </c>
      <c r="X48" s="139">
        <v>0</v>
      </c>
      <c r="Y48" s="139">
        <f t="shared" si="16"/>
        <v>0</v>
      </c>
      <c r="Z48" s="125" t="s">
        <v>415</v>
      </c>
      <c r="AA48" s="124" t="s">
        <v>416</v>
      </c>
      <c r="AB48" s="139">
        <v>0</v>
      </c>
      <c r="AC48" s="139">
        <v>0</v>
      </c>
      <c r="AD48" s="139">
        <f t="shared" si="17"/>
        <v>0</v>
      </c>
      <c r="AE48" s="139">
        <v>0</v>
      </c>
      <c r="AF48" s="139">
        <v>38430</v>
      </c>
      <c r="AG48" s="139">
        <f t="shared" si="18"/>
        <v>38430</v>
      </c>
      <c r="AH48" s="125"/>
      <c r="AI48" s="124"/>
      <c r="AJ48" s="139">
        <v>0</v>
      </c>
      <c r="AK48" s="139">
        <v>0</v>
      </c>
      <c r="AL48" s="139">
        <f t="shared" si="19"/>
        <v>0</v>
      </c>
      <c r="AM48" s="139">
        <v>0</v>
      </c>
      <c r="AN48" s="139">
        <v>0</v>
      </c>
      <c r="AO48" s="139">
        <f t="shared" si="20"/>
        <v>0</v>
      </c>
      <c r="AP48" s="125"/>
      <c r="AQ48" s="124"/>
      <c r="AR48" s="139">
        <v>0</v>
      </c>
      <c r="AS48" s="139">
        <v>0</v>
      </c>
      <c r="AT48" s="139">
        <f t="shared" si="21"/>
        <v>0</v>
      </c>
      <c r="AU48" s="139">
        <v>0</v>
      </c>
      <c r="AV48" s="139">
        <v>0</v>
      </c>
      <c r="AW48" s="139">
        <f t="shared" si="22"/>
        <v>0</v>
      </c>
      <c r="AX48" s="125"/>
      <c r="AY48" s="124"/>
      <c r="AZ48" s="139">
        <v>0</v>
      </c>
      <c r="BA48" s="139">
        <v>0</v>
      </c>
      <c r="BB48" s="139">
        <f t="shared" si="23"/>
        <v>0</v>
      </c>
      <c r="BC48" s="139">
        <v>0</v>
      </c>
      <c r="BD48" s="139">
        <v>0</v>
      </c>
      <c r="BE48" s="139">
        <f t="shared" si="24"/>
        <v>0</v>
      </c>
    </row>
    <row r="49" spans="1:57" s="123" customFormat="1" ht="12" customHeight="1">
      <c r="A49" s="124" t="s">
        <v>356</v>
      </c>
      <c r="B49" s="125" t="s">
        <v>458</v>
      </c>
      <c r="C49" s="124" t="s">
        <v>459</v>
      </c>
      <c r="D49" s="139">
        <f t="shared" si="7"/>
        <v>6894</v>
      </c>
      <c r="E49" s="139">
        <f t="shared" si="8"/>
        <v>288326</v>
      </c>
      <c r="F49" s="139">
        <f t="shared" si="9"/>
        <v>295220</v>
      </c>
      <c r="G49" s="139">
        <f t="shared" si="10"/>
        <v>0</v>
      </c>
      <c r="H49" s="139">
        <f t="shared" si="11"/>
        <v>17795</v>
      </c>
      <c r="I49" s="139">
        <f t="shared" si="12"/>
        <v>17795</v>
      </c>
      <c r="J49" s="125" t="s">
        <v>460</v>
      </c>
      <c r="K49" s="124" t="s">
        <v>461</v>
      </c>
      <c r="L49" s="139">
        <v>0</v>
      </c>
      <c r="M49" s="139">
        <v>150213</v>
      </c>
      <c r="N49" s="139">
        <f t="shared" si="13"/>
        <v>150213</v>
      </c>
      <c r="O49" s="139">
        <v>0</v>
      </c>
      <c r="P49" s="139">
        <v>17795</v>
      </c>
      <c r="Q49" s="139">
        <f t="shared" si="14"/>
        <v>17795</v>
      </c>
      <c r="R49" s="125" t="s">
        <v>407</v>
      </c>
      <c r="S49" s="124" t="s">
        <v>408</v>
      </c>
      <c r="T49" s="139">
        <v>6894</v>
      </c>
      <c r="U49" s="139">
        <v>138113</v>
      </c>
      <c r="V49" s="139">
        <f t="shared" si="15"/>
        <v>145007</v>
      </c>
      <c r="W49" s="139"/>
      <c r="X49" s="139">
        <v>0</v>
      </c>
      <c r="Y49" s="139">
        <f t="shared" si="16"/>
        <v>0</v>
      </c>
      <c r="Z49" s="125"/>
      <c r="AA49" s="124"/>
      <c r="AB49" s="139">
        <v>0</v>
      </c>
      <c r="AC49" s="139">
        <v>0</v>
      </c>
      <c r="AD49" s="139">
        <f t="shared" si="17"/>
        <v>0</v>
      </c>
      <c r="AE49" s="139">
        <v>0</v>
      </c>
      <c r="AF49" s="139">
        <v>0</v>
      </c>
      <c r="AG49" s="139">
        <f t="shared" si="18"/>
        <v>0</v>
      </c>
      <c r="AH49" s="125"/>
      <c r="AI49" s="124"/>
      <c r="AJ49" s="139">
        <v>0</v>
      </c>
      <c r="AK49" s="139">
        <v>0</v>
      </c>
      <c r="AL49" s="139">
        <f t="shared" si="19"/>
        <v>0</v>
      </c>
      <c r="AM49" s="139">
        <v>0</v>
      </c>
      <c r="AN49" s="139">
        <v>0</v>
      </c>
      <c r="AO49" s="139">
        <f t="shared" si="20"/>
        <v>0</v>
      </c>
      <c r="AP49" s="125"/>
      <c r="AQ49" s="124"/>
      <c r="AR49" s="139">
        <v>0</v>
      </c>
      <c r="AS49" s="139">
        <v>0</v>
      </c>
      <c r="AT49" s="139">
        <f t="shared" si="21"/>
        <v>0</v>
      </c>
      <c r="AU49" s="139">
        <v>0</v>
      </c>
      <c r="AV49" s="139">
        <v>0</v>
      </c>
      <c r="AW49" s="139">
        <f t="shared" si="22"/>
        <v>0</v>
      </c>
      <c r="AX49" s="125"/>
      <c r="AY49" s="124"/>
      <c r="AZ49" s="139">
        <v>0</v>
      </c>
      <c r="BA49" s="139">
        <v>0</v>
      </c>
      <c r="BB49" s="139">
        <f t="shared" si="23"/>
        <v>0</v>
      </c>
      <c r="BC49" s="139">
        <v>0</v>
      </c>
      <c r="BD49" s="139">
        <v>0</v>
      </c>
      <c r="BE49" s="139">
        <f t="shared" si="24"/>
        <v>0</v>
      </c>
    </row>
    <row r="50" spans="1:57" s="123" customFormat="1" ht="12" customHeight="1">
      <c r="A50" s="124" t="s">
        <v>356</v>
      </c>
      <c r="B50" s="125" t="s">
        <v>462</v>
      </c>
      <c r="C50" s="124" t="s">
        <v>463</v>
      </c>
      <c r="D50" s="139">
        <f t="shared" si="7"/>
        <v>11544</v>
      </c>
      <c r="E50" s="139">
        <f t="shared" si="8"/>
        <v>616649</v>
      </c>
      <c r="F50" s="139">
        <f t="shared" si="9"/>
        <v>628193</v>
      </c>
      <c r="G50" s="139">
        <f t="shared" si="10"/>
        <v>0</v>
      </c>
      <c r="H50" s="139">
        <f t="shared" si="11"/>
        <v>26472</v>
      </c>
      <c r="I50" s="139">
        <f t="shared" si="12"/>
        <v>26472</v>
      </c>
      <c r="J50" s="125" t="s">
        <v>460</v>
      </c>
      <c r="K50" s="124" t="s">
        <v>461</v>
      </c>
      <c r="L50" s="139">
        <v>0</v>
      </c>
      <c r="M50" s="139">
        <v>388727</v>
      </c>
      <c r="N50" s="139">
        <f t="shared" si="13"/>
        <v>388727</v>
      </c>
      <c r="O50" s="139">
        <v>0</v>
      </c>
      <c r="P50" s="139">
        <v>26472</v>
      </c>
      <c r="Q50" s="139">
        <f t="shared" si="14"/>
        <v>26472</v>
      </c>
      <c r="R50" s="125" t="s">
        <v>462</v>
      </c>
      <c r="S50" s="124" t="s">
        <v>408</v>
      </c>
      <c r="T50" s="139">
        <v>11544</v>
      </c>
      <c r="U50" s="139">
        <v>227922</v>
      </c>
      <c r="V50" s="139">
        <f t="shared" si="15"/>
        <v>239466</v>
      </c>
      <c r="W50" s="139">
        <v>0</v>
      </c>
      <c r="X50" s="139">
        <v>0</v>
      </c>
      <c r="Y50" s="139">
        <f t="shared" si="16"/>
        <v>0</v>
      </c>
      <c r="Z50" s="125"/>
      <c r="AA50" s="124"/>
      <c r="AB50" s="139">
        <v>0</v>
      </c>
      <c r="AC50" s="139">
        <v>0</v>
      </c>
      <c r="AD50" s="139">
        <f t="shared" si="17"/>
        <v>0</v>
      </c>
      <c r="AE50" s="139">
        <v>0</v>
      </c>
      <c r="AF50" s="139">
        <v>0</v>
      </c>
      <c r="AG50" s="139">
        <f t="shared" si="18"/>
        <v>0</v>
      </c>
      <c r="AH50" s="125"/>
      <c r="AI50" s="124"/>
      <c r="AJ50" s="139">
        <v>0</v>
      </c>
      <c r="AK50" s="139">
        <v>0</v>
      </c>
      <c r="AL50" s="139">
        <f t="shared" si="19"/>
        <v>0</v>
      </c>
      <c r="AM50" s="139">
        <v>0</v>
      </c>
      <c r="AN50" s="139">
        <v>0</v>
      </c>
      <c r="AO50" s="139">
        <f t="shared" si="20"/>
        <v>0</v>
      </c>
      <c r="AP50" s="125"/>
      <c r="AQ50" s="124"/>
      <c r="AR50" s="139">
        <v>0</v>
      </c>
      <c r="AS50" s="139">
        <v>0</v>
      </c>
      <c r="AT50" s="139">
        <f t="shared" si="21"/>
        <v>0</v>
      </c>
      <c r="AU50" s="139">
        <v>0</v>
      </c>
      <c r="AV50" s="139">
        <v>0</v>
      </c>
      <c r="AW50" s="139">
        <f t="shared" si="22"/>
        <v>0</v>
      </c>
      <c r="AX50" s="125"/>
      <c r="AY50" s="124"/>
      <c r="AZ50" s="139">
        <v>0</v>
      </c>
      <c r="BA50" s="139">
        <v>0</v>
      </c>
      <c r="BB50" s="139">
        <f t="shared" si="23"/>
        <v>0</v>
      </c>
      <c r="BC50" s="139">
        <v>0</v>
      </c>
      <c r="BD50" s="139">
        <v>0</v>
      </c>
      <c r="BE50" s="139">
        <f t="shared" si="24"/>
        <v>0</v>
      </c>
    </row>
    <row r="51" spans="1:57" s="123" customFormat="1" ht="12" customHeight="1">
      <c r="A51" s="124" t="s">
        <v>356</v>
      </c>
      <c r="B51" s="125" t="s">
        <v>464</v>
      </c>
      <c r="C51" s="124" t="s">
        <v>465</v>
      </c>
      <c r="D51" s="139">
        <f t="shared" si="7"/>
        <v>6013</v>
      </c>
      <c r="E51" s="139">
        <f t="shared" si="8"/>
        <v>423384</v>
      </c>
      <c r="F51" s="139">
        <f t="shared" si="9"/>
        <v>429397</v>
      </c>
      <c r="G51" s="139">
        <f t="shared" si="10"/>
        <v>0</v>
      </c>
      <c r="H51" s="139">
        <f t="shared" si="11"/>
        <v>18821</v>
      </c>
      <c r="I51" s="139">
        <f t="shared" si="12"/>
        <v>18821</v>
      </c>
      <c r="J51" s="125" t="s">
        <v>407</v>
      </c>
      <c r="K51" s="124" t="s">
        <v>408</v>
      </c>
      <c r="L51" s="139">
        <v>6013</v>
      </c>
      <c r="M51" s="139">
        <v>121519</v>
      </c>
      <c r="N51" s="139">
        <f t="shared" si="13"/>
        <v>127532</v>
      </c>
      <c r="O51" s="139">
        <v>0</v>
      </c>
      <c r="P51" s="139">
        <v>0</v>
      </c>
      <c r="Q51" s="139">
        <f t="shared" si="14"/>
        <v>0</v>
      </c>
      <c r="R51" s="125" t="s">
        <v>439</v>
      </c>
      <c r="S51" s="124" t="s">
        <v>440</v>
      </c>
      <c r="T51" s="139">
        <v>0</v>
      </c>
      <c r="U51" s="139">
        <v>301865</v>
      </c>
      <c r="V51" s="139">
        <f t="shared" si="15"/>
        <v>301865</v>
      </c>
      <c r="W51" s="139">
        <v>0</v>
      </c>
      <c r="X51" s="139">
        <v>0</v>
      </c>
      <c r="Y51" s="139">
        <f t="shared" si="16"/>
        <v>0</v>
      </c>
      <c r="Z51" s="125" t="s">
        <v>415</v>
      </c>
      <c r="AA51" s="124" t="s">
        <v>416</v>
      </c>
      <c r="AB51" s="139">
        <v>0</v>
      </c>
      <c r="AC51" s="139">
        <v>0</v>
      </c>
      <c r="AD51" s="139">
        <f t="shared" si="17"/>
        <v>0</v>
      </c>
      <c r="AE51" s="139">
        <v>0</v>
      </c>
      <c r="AF51" s="139">
        <v>18821</v>
      </c>
      <c r="AG51" s="139">
        <f t="shared" si="18"/>
        <v>18821</v>
      </c>
      <c r="AH51" s="125"/>
      <c r="AI51" s="124"/>
      <c r="AJ51" s="139">
        <v>0</v>
      </c>
      <c r="AK51" s="139">
        <v>0</v>
      </c>
      <c r="AL51" s="139">
        <f t="shared" si="19"/>
        <v>0</v>
      </c>
      <c r="AM51" s="139">
        <v>0</v>
      </c>
      <c r="AN51" s="139">
        <v>0</v>
      </c>
      <c r="AO51" s="139">
        <f t="shared" si="20"/>
        <v>0</v>
      </c>
      <c r="AP51" s="125"/>
      <c r="AQ51" s="124"/>
      <c r="AR51" s="139">
        <v>0</v>
      </c>
      <c r="AS51" s="139">
        <v>0</v>
      </c>
      <c r="AT51" s="139">
        <f t="shared" si="21"/>
        <v>0</v>
      </c>
      <c r="AU51" s="139">
        <v>0</v>
      </c>
      <c r="AV51" s="139">
        <v>0</v>
      </c>
      <c r="AW51" s="139">
        <f t="shared" si="22"/>
        <v>0</v>
      </c>
      <c r="AX51" s="125"/>
      <c r="AY51" s="124"/>
      <c r="AZ51" s="139">
        <v>0</v>
      </c>
      <c r="BA51" s="139">
        <v>0</v>
      </c>
      <c r="BB51" s="139">
        <f t="shared" si="23"/>
        <v>0</v>
      </c>
      <c r="BC51" s="139">
        <v>0</v>
      </c>
      <c r="BD51" s="139">
        <v>0</v>
      </c>
      <c r="BE51" s="139">
        <f t="shared" si="24"/>
        <v>0</v>
      </c>
    </row>
    <row r="52" spans="1:57" s="123" customFormat="1" ht="12" customHeight="1">
      <c r="A52" s="124" t="s">
        <v>356</v>
      </c>
      <c r="B52" s="125" t="s">
        <v>466</v>
      </c>
      <c r="C52" s="124" t="s">
        <v>467</v>
      </c>
      <c r="D52" s="139">
        <f t="shared" si="7"/>
        <v>12296</v>
      </c>
      <c r="E52" s="139">
        <f t="shared" si="8"/>
        <v>803640</v>
      </c>
      <c r="F52" s="139">
        <f t="shared" si="9"/>
        <v>815936</v>
      </c>
      <c r="G52" s="139">
        <f t="shared" si="10"/>
        <v>0</v>
      </c>
      <c r="H52" s="139">
        <f t="shared" si="11"/>
        <v>0</v>
      </c>
      <c r="I52" s="139">
        <f t="shared" si="12"/>
        <v>0</v>
      </c>
      <c r="J52" s="125" t="s">
        <v>407</v>
      </c>
      <c r="K52" s="124" t="s">
        <v>468</v>
      </c>
      <c r="L52" s="139">
        <v>12296</v>
      </c>
      <c r="M52" s="139">
        <v>244292</v>
      </c>
      <c r="N52" s="139">
        <f t="shared" si="13"/>
        <v>256588</v>
      </c>
      <c r="O52" s="139">
        <v>0</v>
      </c>
      <c r="P52" s="139">
        <v>0</v>
      </c>
      <c r="Q52" s="139">
        <f t="shared" si="14"/>
        <v>0</v>
      </c>
      <c r="R52" s="125" t="s">
        <v>409</v>
      </c>
      <c r="S52" s="124" t="s">
        <v>410</v>
      </c>
      <c r="T52" s="139">
        <v>0</v>
      </c>
      <c r="U52" s="139">
        <v>559348</v>
      </c>
      <c r="V52" s="139">
        <f t="shared" si="15"/>
        <v>559348</v>
      </c>
      <c r="W52" s="139">
        <v>0</v>
      </c>
      <c r="X52" s="139">
        <v>0</v>
      </c>
      <c r="Y52" s="139">
        <f t="shared" si="16"/>
        <v>0</v>
      </c>
      <c r="Z52" s="125"/>
      <c r="AA52" s="124"/>
      <c r="AB52" s="139">
        <v>0</v>
      </c>
      <c r="AC52" s="139">
        <v>0</v>
      </c>
      <c r="AD52" s="139">
        <f t="shared" si="17"/>
        <v>0</v>
      </c>
      <c r="AE52" s="139">
        <v>0</v>
      </c>
      <c r="AF52" s="139">
        <v>0</v>
      </c>
      <c r="AG52" s="139">
        <f t="shared" si="18"/>
        <v>0</v>
      </c>
      <c r="AH52" s="125"/>
      <c r="AI52" s="124"/>
      <c r="AJ52" s="139">
        <v>0</v>
      </c>
      <c r="AK52" s="139">
        <v>0</v>
      </c>
      <c r="AL52" s="139">
        <f t="shared" si="19"/>
        <v>0</v>
      </c>
      <c r="AM52" s="139">
        <v>0</v>
      </c>
      <c r="AN52" s="139">
        <v>0</v>
      </c>
      <c r="AO52" s="139">
        <f t="shared" si="20"/>
        <v>0</v>
      </c>
      <c r="AP52" s="125"/>
      <c r="AQ52" s="124"/>
      <c r="AR52" s="139">
        <v>0</v>
      </c>
      <c r="AS52" s="139">
        <v>0</v>
      </c>
      <c r="AT52" s="139">
        <f t="shared" si="21"/>
        <v>0</v>
      </c>
      <c r="AU52" s="139">
        <v>0</v>
      </c>
      <c r="AV52" s="139">
        <v>0</v>
      </c>
      <c r="AW52" s="139">
        <f t="shared" si="22"/>
        <v>0</v>
      </c>
      <c r="AX52" s="125"/>
      <c r="AY52" s="124"/>
      <c r="AZ52" s="139">
        <v>0</v>
      </c>
      <c r="BA52" s="139">
        <v>0</v>
      </c>
      <c r="BB52" s="139">
        <f t="shared" si="23"/>
        <v>0</v>
      </c>
      <c r="BC52" s="139">
        <v>0</v>
      </c>
      <c r="BD52" s="139">
        <v>0</v>
      </c>
      <c r="BE52" s="139">
        <f t="shared" si="24"/>
        <v>0</v>
      </c>
    </row>
    <row r="53" spans="1:57" s="123" customFormat="1" ht="12" customHeight="1">
      <c r="A53" s="124" t="s">
        <v>356</v>
      </c>
      <c r="B53" s="125" t="s">
        <v>469</v>
      </c>
      <c r="C53" s="124" t="s">
        <v>470</v>
      </c>
      <c r="D53" s="139">
        <f t="shared" si="7"/>
        <v>3424</v>
      </c>
      <c r="E53" s="139">
        <f t="shared" si="8"/>
        <v>554001</v>
      </c>
      <c r="F53" s="139">
        <f t="shared" si="9"/>
        <v>557425</v>
      </c>
      <c r="G53" s="139">
        <f t="shared" si="10"/>
        <v>0</v>
      </c>
      <c r="H53" s="139">
        <f t="shared" si="11"/>
        <v>64170</v>
      </c>
      <c r="I53" s="139">
        <f t="shared" si="12"/>
        <v>64170</v>
      </c>
      <c r="J53" s="125" t="s">
        <v>427</v>
      </c>
      <c r="K53" s="124" t="s">
        <v>428</v>
      </c>
      <c r="L53" s="139">
        <v>0</v>
      </c>
      <c r="M53" s="139">
        <v>479633</v>
      </c>
      <c r="N53" s="139">
        <f t="shared" si="13"/>
        <v>479633</v>
      </c>
      <c r="O53" s="139">
        <v>0</v>
      </c>
      <c r="P53" s="139">
        <v>64170</v>
      </c>
      <c r="Q53" s="139">
        <f t="shared" si="14"/>
        <v>64170</v>
      </c>
      <c r="R53" s="125" t="s">
        <v>407</v>
      </c>
      <c r="S53" s="124" t="s">
        <v>408</v>
      </c>
      <c r="T53" s="139">
        <v>3424</v>
      </c>
      <c r="U53" s="139">
        <v>74368</v>
      </c>
      <c r="V53" s="139">
        <f t="shared" si="15"/>
        <v>77792</v>
      </c>
      <c r="W53" s="139">
        <v>0</v>
      </c>
      <c r="X53" s="139">
        <v>0</v>
      </c>
      <c r="Y53" s="139">
        <f t="shared" si="16"/>
        <v>0</v>
      </c>
      <c r="Z53" s="125"/>
      <c r="AA53" s="124"/>
      <c r="AB53" s="139">
        <v>0</v>
      </c>
      <c r="AC53" s="139">
        <v>0</v>
      </c>
      <c r="AD53" s="139">
        <f t="shared" si="17"/>
        <v>0</v>
      </c>
      <c r="AE53" s="139">
        <v>0</v>
      </c>
      <c r="AF53" s="139">
        <v>0</v>
      </c>
      <c r="AG53" s="139">
        <f t="shared" si="18"/>
        <v>0</v>
      </c>
      <c r="AH53" s="125"/>
      <c r="AI53" s="124"/>
      <c r="AJ53" s="139">
        <v>0</v>
      </c>
      <c r="AK53" s="139">
        <v>0</v>
      </c>
      <c r="AL53" s="139">
        <f t="shared" si="19"/>
        <v>0</v>
      </c>
      <c r="AM53" s="139">
        <v>0</v>
      </c>
      <c r="AN53" s="139">
        <v>0</v>
      </c>
      <c r="AO53" s="139">
        <f t="shared" si="20"/>
        <v>0</v>
      </c>
      <c r="AP53" s="125"/>
      <c r="AQ53" s="124"/>
      <c r="AR53" s="139">
        <v>0</v>
      </c>
      <c r="AS53" s="139">
        <v>0</v>
      </c>
      <c r="AT53" s="139">
        <f t="shared" si="21"/>
        <v>0</v>
      </c>
      <c r="AU53" s="139">
        <v>0</v>
      </c>
      <c r="AV53" s="139">
        <v>0</v>
      </c>
      <c r="AW53" s="139">
        <f t="shared" si="22"/>
        <v>0</v>
      </c>
      <c r="AX53" s="125"/>
      <c r="AY53" s="124"/>
      <c r="AZ53" s="139">
        <v>0</v>
      </c>
      <c r="BA53" s="139">
        <v>0</v>
      </c>
      <c r="BB53" s="139">
        <f t="shared" si="23"/>
        <v>0</v>
      </c>
      <c r="BC53" s="139">
        <v>0</v>
      </c>
      <c r="BD53" s="139">
        <v>0</v>
      </c>
      <c r="BE53" s="139">
        <f t="shared" si="24"/>
        <v>0</v>
      </c>
    </row>
    <row r="54" spans="1:57" s="123" customFormat="1" ht="12" customHeight="1">
      <c r="A54" s="124" t="s">
        <v>356</v>
      </c>
      <c r="B54" s="125" t="s">
        <v>471</v>
      </c>
      <c r="C54" s="124" t="s">
        <v>472</v>
      </c>
      <c r="D54" s="139">
        <f t="shared" si="7"/>
        <v>4715</v>
      </c>
      <c r="E54" s="139">
        <f t="shared" si="8"/>
        <v>287289</v>
      </c>
      <c r="F54" s="139">
        <f t="shared" si="9"/>
        <v>292004</v>
      </c>
      <c r="G54" s="139">
        <f t="shared" si="10"/>
        <v>0</v>
      </c>
      <c r="H54" s="139">
        <f t="shared" si="11"/>
        <v>0</v>
      </c>
      <c r="I54" s="139">
        <f t="shared" si="12"/>
        <v>0</v>
      </c>
      <c r="J54" s="125" t="s">
        <v>423</v>
      </c>
      <c r="K54" s="124" t="s">
        <v>424</v>
      </c>
      <c r="L54" s="139">
        <v>0</v>
      </c>
      <c r="M54" s="139">
        <v>191020</v>
      </c>
      <c r="N54" s="139">
        <f t="shared" si="13"/>
        <v>191020</v>
      </c>
      <c r="O54" s="139">
        <v>0</v>
      </c>
      <c r="P54" s="139">
        <v>0</v>
      </c>
      <c r="Q54" s="139">
        <f t="shared" si="14"/>
        <v>0</v>
      </c>
      <c r="R54" s="125" t="s">
        <v>407</v>
      </c>
      <c r="S54" s="124" t="s">
        <v>408</v>
      </c>
      <c r="T54" s="139">
        <v>4715</v>
      </c>
      <c r="U54" s="139">
        <v>96269</v>
      </c>
      <c r="V54" s="139">
        <f t="shared" si="15"/>
        <v>100984</v>
      </c>
      <c r="W54" s="139">
        <v>0</v>
      </c>
      <c r="X54" s="139">
        <v>0</v>
      </c>
      <c r="Y54" s="139">
        <f t="shared" si="16"/>
        <v>0</v>
      </c>
      <c r="Z54" s="125"/>
      <c r="AA54" s="124"/>
      <c r="AB54" s="139">
        <v>0</v>
      </c>
      <c r="AC54" s="139">
        <v>0</v>
      </c>
      <c r="AD54" s="139">
        <f t="shared" si="17"/>
        <v>0</v>
      </c>
      <c r="AE54" s="139">
        <v>0</v>
      </c>
      <c r="AF54" s="139">
        <v>0</v>
      </c>
      <c r="AG54" s="139">
        <f t="shared" si="18"/>
        <v>0</v>
      </c>
      <c r="AH54" s="125"/>
      <c r="AI54" s="124"/>
      <c r="AJ54" s="139">
        <v>0</v>
      </c>
      <c r="AK54" s="139">
        <v>0</v>
      </c>
      <c r="AL54" s="139">
        <f t="shared" si="19"/>
        <v>0</v>
      </c>
      <c r="AM54" s="139">
        <v>0</v>
      </c>
      <c r="AN54" s="139">
        <v>0</v>
      </c>
      <c r="AO54" s="139">
        <f t="shared" si="20"/>
        <v>0</v>
      </c>
      <c r="AP54" s="125"/>
      <c r="AQ54" s="124"/>
      <c r="AR54" s="139">
        <v>0</v>
      </c>
      <c r="AS54" s="139">
        <v>0</v>
      </c>
      <c r="AT54" s="139">
        <f t="shared" si="21"/>
        <v>0</v>
      </c>
      <c r="AU54" s="139">
        <v>0</v>
      </c>
      <c r="AV54" s="139">
        <v>0</v>
      </c>
      <c r="AW54" s="139">
        <f t="shared" si="22"/>
        <v>0</v>
      </c>
      <c r="AX54" s="125"/>
      <c r="AY54" s="124"/>
      <c r="AZ54" s="139">
        <v>0</v>
      </c>
      <c r="BA54" s="139">
        <v>0</v>
      </c>
      <c r="BB54" s="139">
        <f t="shared" si="23"/>
        <v>0</v>
      </c>
      <c r="BC54" s="139">
        <v>0</v>
      </c>
      <c r="BD54" s="139">
        <v>0</v>
      </c>
      <c r="BE54" s="139">
        <f t="shared" si="24"/>
        <v>0</v>
      </c>
    </row>
    <row r="55" spans="1:57" s="123" customFormat="1" ht="12" customHeight="1">
      <c r="A55" s="124" t="s">
        <v>356</v>
      </c>
      <c r="B55" s="125" t="s">
        <v>473</v>
      </c>
      <c r="C55" s="124" t="s">
        <v>474</v>
      </c>
      <c r="D55" s="139">
        <f t="shared" si="7"/>
        <v>438636</v>
      </c>
      <c r="E55" s="139">
        <f t="shared" si="8"/>
        <v>128077</v>
      </c>
      <c r="F55" s="139">
        <f t="shared" si="9"/>
        <v>566713</v>
      </c>
      <c r="G55" s="139">
        <f t="shared" si="10"/>
        <v>12488</v>
      </c>
      <c r="H55" s="139">
        <f t="shared" si="11"/>
        <v>99718</v>
      </c>
      <c r="I55" s="139">
        <f t="shared" si="12"/>
        <v>112206</v>
      </c>
      <c r="J55" s="125" t="s">
        <v>475</v>
      </c>
      <c r="K55" s="124" t="s">
        <v>476</v>
      </c>
      <c r="L55" s="139">
        <v>0</v>
      </c>
      <c r="M55" s="139">
        <v>0</v>
      </c>
      <c r="N55" s="139">
        <f t="shared" si="13"/>
        <v>0</v>
      </c>
      <c r="O55" s="139">
        <v>12488</v>
      </c>
      <c r="P55" s="139">
        <v>99718</v>
      </c>
      <c r="Q55" s="139">
        <f t="shared" si="14"/>
        <v>112206</v>
      </c>
      <c r="R55" s="125" t="s">
        <v>477</v>
      </c>
      <c r="S55" s="124" t="s">
        <v>478</v>
      </c>
      <c r="T55" s="139">
        <v>438636</v>
      </c>
      <c r="U55" s="139">
        <v>128077</v>
      </c>
      <c r="V55" s="139">
        <f t="shared" si="15"/>
        <v>566713</v>
      </c>
      <c r="W55" s="139">
        <v>0</v>
      </c>
      <c r="X55" s="139">
        <v>0</v>
      </c>
      <c r="Y55" s="139">
        <f t="shared" si="16"/>
        <v>0</v>
      </c>
      <c r="Z55" s="125"/>
      <c r="AA55" s="124"/>
      <c r="AB55" s="139">
        <v>0</v>
      </c>
      <c r="AC55" s="139">
        <v>0</v>
      </c>
      <c r="AD55" s="139">
        <f t="shared" si="17"/>
        <v>0</v>
      </c>
      <c r="AE55" s="139">
        <v>0</v>
      </c>
      <c r="AF55" s="139">
        <v>0</v>
      </c>
      <c r="AG55" s="139">
        <f t="shared" si="18"/>
        <v>0</v>
      </c>
      <c r="AH55" s="125"/>
      <c r="AI55" s="124"/>
      <c r="AJ55" s="139">
        <v>0</v>
      </c>
      <c r="AK55" s="139">
        <v>0</v>
      </c>
      <c r="AL55" s="139">
        <f t="shared" si="19"/>
        <v>0</v>
      </c>
      <c r="AM55" s="139">
        <v>0</v>
      </c>
      <c r="AN55" s="139">
        <v>0</v>
      </c>
      <c r="AO55" s="139">
        <f t="shared" si="20"/>
        <v>0</v>
      </c>
      <c r="AP55" s="125"/>
      <c r="AQ55" s="124"/>
      <c r="AR55" s="139">
        <v>0</v>
      </c>
      <c r="AS55" s="139">
        <v>0</v>
      </c>
      <c r="AT55" s="139">
        <f t="shared" si="21"/>
        <v>0</v>
      </c>
      <c r="AU55" s="139">
        <v>0</v>
      </c>
      <c r="AV55" s="139">
        <v>0</v>
      </c>
      <c r="AW55" s="139">
        <f t="shared" si="22"/>
        <v>0</v>
      </c>
      <c r="AX55" s="125"/>
      <c r="AY55" s="124"/>
      <c r="AZ55" s="139">
        <v>0</v>
      </c>
      <c r="BA55" s="139">
        <v>0</v>
      </c>
      <c r="BB55" s="139">
        <f t="shared" si="23"/>
        <v>0</v>
      </c>
      <c r="BC55" s="139">
        <v>0</v>
      </c>
      <c r="BD55" s="139">
        <v>0</v>
      </c>
      <c r="BE55" s="139">
        <f t="shared" si="24"/>
        <v>0</v>
      </c>
    </row>
    <row r="56" spans="1:57" s="123" customFormat="1" ht="12" customHeight="1">
      <c r="A56" s="124" t="s">
        <v>356</v>
      </c>
      <c r="B56" s="125" t="s">
        <v>479</v>
      </c>
      <c r="C56" s="124" t="s">
        <v>480</v>
      </c>
      <c r="D56" s="139">
        <f t="shared" si="7"/>
        <v>17640</v>
      </c>
      <c r="E56" s="139">
        <f t="shared" si="8"/>
        <v>691891</v>
      </c>
      <c r="F56" s="139">
        <f t="shared" si="9"/>
        <v>709531</v>
      </c>
      <c r="G56" s="139">
        <f t="shared" si="10"/>
        <v>0</v>
      </c>
      <c r="H56" s="139">
        <f t="shared" si="11"/>
        <v>37604</v>
      </c>
      <c r="I56" s="139">
        <f t="shared" si="12"/>
        <v>37604</v>
      </c>
      <c r="J56" s="125" t="s">
        <v>460</v>
      </c>
      <c r="K56" s="124" t="s">
        <v>461</v>
      </c>
      <c r="L56" s="139">
        <v>0</v>
      </c>
      <c r="M56" s="139">
        <v>344153</v>
      </c>
      <c r="N56" s="139">
        <f t="shared" si="13"/>
        <v>344153</v>
      </c>
      <c r="O56" s="139">
        <v>0</v>
      </c>
      <c r="P56" s="139">
        <v>37604</v>
      </c>
      <c r="Q56" s="139">
        <f t="shared" si="14"/>
        <v>37604</v>
      </c>
      <c r="R56" s="125" t="s">
        <v>407</v>
      </c>
      <c r="S56" s="124" t="s">
        <v>408</v>
      </c>
      <c r="T56" s="139">
        <v>17640</v>
      </c>
      <c r="U56" s="139">
        <v>347738</v>
      </c>
      <c r="V56" s="139">
        <f t="shared" si="15"/>
        <v>365378</v>
      </c>
      <c r="W56" s="139">
        <v>0</v>
      </c>
      <c r="X56" s="139">
        <v>0</v>
      </c>
      <c r="Y56" s="139">
        <f t="shared" si="16"/>
        <v>0</v>
      </c>
      <c r="Z56" s="125"/>
      <c r="AA56" s="124"/>
      <c r="AB56" s="139">
        <v>0</v>
      </c>
      <c r="AC56" s="139">
        <v>0</v>
      </c>
      <c r="AD56" s="139">
        <f t="shared" si="17"/>
        <v>0</v>
      </c>
      <c r="AE56" s="139">
        <v>0</v>
      </c>
      <c r="AF56" s="139">
        <v>0</v>
      </c>
      <c r="AG56" s="139">
        <f t="shared" si="18"/>
        <v>0</v>
      </c>
      <c r="AH56" s="125"/>
      <c r="AI56" s="124"/>
      <c r="AJ56" s="139">
        <v>0</v>
      </c>
      <c r="AK56" s="139">
        <v>0</v>
      </c>
      <c r="AL56" s="139">
        <f t="shared" si="19"/>
        <v>0</v>
      </c>
      <c r="AM56" s="139">
        <v>0</v>
      </c>
      <c r="AN56" s="139">
        <v>0</v>
      </c>
      <c r="AO56" s="139">
        <f t="shared" si="20"/>
        <v>0</v>
      </c>
      <c r="AP56" s="125"/>
      <c r="AQ56" s="124"/>
      <c r="AR56" s="139">
        <v>0</v>
      </c>
      <c r="AS56" s="139">
        <v>0</v>
      </c>
      <c r="AT56" s="139">
        <f t="shared" si="21"/>
        <v>0</v>
      </c>
      <c r="AU56" s="139">
        <v>0</v>
      </c>
      <c r="AV56" s="139">
        <v>0</v>
      </c>
      <c r="AW56" s="139">
        <f t="shared" si="22"/>
        <v>0</v>
      </c>
      <c r="AX56" s="125"/>
      <c r="AY56" s="124"/>
      <c r="AZ56" s="139">
        <v>0</v>
      </c>
      <c r="BA56" s="139">
        <v>0</v>
      </c>
      <c r="BB56" s="139">
        <f t="shared" si="23"/>
        <v>0</v>
      </c>
      <c r="BC56" s="139">
        <v>0</v>
      </c>
      <c r="BD56" s="139">
        <v>0</v>
      </c>
      <c r="BE56" s="139">
        <f t="shared" si="24"/>
        <v>0</v>
      </c>
    </row>
    <row r="57" spans="1:57" s="123" customFormat="1" ht="12" customHeight="1">
      <c r="A57" s="124" t="s">
        <v>356</v>
      </c>
      <c r="B57" s="125" t="s">
        <v>481</v>
      </c>
      <c r="C57" s="124" t="s">
        <v>482</v>
      </c>
      <c r="D57" s="139">
        <f t="shared" si="7"/>
        <v>3245</v>
      </c>
      <c r="E57" s="139">
        <f t="shared" si="8"/>
        <v>201059</v>
      </c>
      <c r="F57" s="139">
        <f t="shared" si="9"/>
        <v>204304</v>
      </c>
      <c r="G57" s="139">
        <f t="shared" si="10"/>
        <v>0</v>
      </c>
      <c r="H57" s="139">
        <f t="shared" si="11"/>
        <v>0</v>
      </c>
      <c r="I57" s="139">
        <f t="shared" si="12"/>
        <v>0</v>
      </c>
      <c r="J57" s="125" t="s">
        <v>423</v>
      </c>
      <c r="K57" s="124" t="s">
        <v>424</v>
      </c>
      <c r="L57" s="139">
        <v>0</v>
      </c>
      <c r="M57" s="139">
        <v>133988</v>
      </c>
      <c r="N57" s="139">
        <f t="shared" si="13"/>
        <v>133988</v>
      </c>
      <c r="O57" s="139">
        <v>0</v>
      </c>
      <c r="P57" s="139">
        <v>0</v>
      </c>
      <c r="Q57" s="139">
        <f t="shared" si="14"/>
        <v>0</v>
      </c>
      <c r="R57" s="125" t="s">
        <v>407</v>
      </c>
      <c r="S57" s="124" t="s">
        <v>408</v>
      </c>
      <c r="T57" s="139">
        <v>3245</v>
      </c>
      <c r="U57" s="139">
        <v>67071</v>
      </c>
      <c r="V57" s="139">
        <f t="shared" si="15"/>
        <v>70316</v>
      </c>
      <c r="W57" s="139">
        <v>0</v>
      </c>
      <c r="X57" s="139">
        <v>0</v>
      </c>
      <c r="Y57" s="139">
        <f t="shared" si="16"/>
        <v>0</v>
      </c>
      <c r="Z57" s="125"/>
      <c r="AA57" s="124"/>
      <c r="AB57" s="139">
        <v>0</v>
      </c>
      <c r="AC57" s="139">
        <v>0</v>
      </c>
      <c r="AD57" s="139">
        <f t="shared" si="17"/>
        <v>0</v>
      </c>
      <c r="AE57" s="139">
        <v>0</v>
      </c>
      <c r="AF57" s="139">
        <v>0</v>
      </c>
      <c r="AG57" s="139">
        <f t="shared" si="18"/>
        <v>0</v>
      </c>
      <c r="AH57" s="125"/>
      <c r="AI57" s="124"/>
      <c r="AJ57" s="139">
        <v>0</v>
      </c>
      <c r="AK57" s="139">
        <v>0</v>
      </c>
      <c r="AL57" s="139">
        <f t="shared" si="19"/>
        <v>0</v>
      </c>
      <c r="AM57" s="139">
        <v>0</v>
      </c>
      <c r="AN57" s="139">
        <v>0</v>
      </c>
      <c r="AO57" s="139">
        <f t="shared" si="20"/>
        <v>0</v>
      </c>
      <c r="AP57" s="125"/>
      <c r="AQ57" s="124"/>
      <c r="AR57" s="139">
        <v>0</v>
      </c>
      <c r="AS57" s="139">
        <v>0</v>
      </c>
      <c r="AT57" s="139">
        <f t="shared" si="21"/>
        <v>0</v>
      </c>
      <c r="AU57" s="139">
        <v>0</v>
      </c>
      <c r="AV57" s="139">
        <v>0</v>
      </c>
      <c r="AW57" s="139">
        <f t="shared" si="22"/>
        <v>0</v>
      </c>
      <c r="AX57" s="125"/>
      <c r="AY57" s="124"/>
      <c r="AZ57" s="139">
        <v>0</v>
      </c>
      <c r="BA57" s="139">
        <v>0</v>
      </c>
      <c r="BB57" s="139">
        <f t="shared" si="23"/>
        <v>0</v>
      </c>
      <c r="BC57" s="139">
        <v>0</v>
      </c>
      <c r="BD57" s="139">
        <v>0</v>
      </c>
      <c r="BE57" s="139">
        <f t="shared" si="24"/>
        <v>0</v>
      </c>
    </row>
    <row r="58" spans="1:57" s="123" customFormat="1" ht="12" customHeight="1">
      <c r="A58" s="124" t="s">
        <v>356</v>
      </c>
      <c r="B58" s="125" t="s">
        <v>483</v>
      </c>
      <c r="C58" s="124" t="s">
        <v>484</v>
      </c>
      <c r="D58" s="139">
        <f t="shared" si="7"/>
        <v>97892</v>
      </c>
      <c r="E58" s="139">
        <f t="shared" si="8"/>
        <v>28583</v>
      </c>
      <c r="F58" s="139">
        <f t="shared" si="9"/>
        <v>126475</v>
      </c>
      <c r="G58" s="139">
        <f t="shared" si="10"/>
        <v>2232</v>
      </c>
      <c r="H58" s="139">
        <f t="shared" si="11"/>
        <v>17818</v>
      </c>
      <c r="I58" s="139">
        <f t="shared" si="12"/>
        <v>20050</v>
      </c>
      <c r="J58" s="125" t="s">
        <v>475</v>
      </c>
      <c r="K58" s="124" t="s">
        <v>476</v>
      </c>
      <c r="L58" s="139">
        <v>0</v>
      </c>
      <c r="M58" s="139">
        <v>0</v>
      </c>
      <c r="N58" s="139">
        <f t="shared" si="13"/>
        <v>0</v>
      </c>
      <c r="O58" s="139">
        <v>2232</v>
      </c>
      <c r="P58" s="139">
        <v>17818</v>
      </c>
      <c r="Q58" s="139">
        <f t="shared" si="14"/>
        <v>20050</v>
      </c>
      <c r="R58" s="125" t="s">
        <v>477</v>
      </c>
      <c r="S58" s="124" t="s">
        <v>478</v>
      </c>
      <c r="T58" s="139">
        <v>97892</v>
      </c>
      <c r="U58" s="139">
        <v>28583</v>
      </c>
      <c r="V58" s="139">
        <f t="shared" si="15"/>
        <v>126475</v>
      </c>
      <c r="W58" s="139">
        <v>0</v>
      </c>
      <c r="X58" s="139">
        <v>0</v>
      </c>
      <c r="Y58" s="139">
        <f t="shared" si="16"/>
        <v>0</v>
      </c>
      <c r="Z58" s="125"/>
      <c r="AA58" s="124"/>
      <c r="AB58" s="139">
        <v>0</v>
      </c>
      <c r="AC58" s="139">
        <v>0</v>
      </c>
      <c r="AD58" s="139">
        <f t="shared" si="17"/>
        <v>0</v>
      </c>
      <c r="AE58" s="139">
        <v>0</v>
      </c>
      <c r="AF58" s="139">
        <v>0</v>
      </c>
      <c r="AG58" s="139">
        <f t="shared" si="18"/>
        <v>0</v>
      </c>
      <c r="AH58" s="125"/>
      <c r="AI58" s="124"/>
      <c r="AJ58" s="139">
        <v>0</v>
      </c>
      <c r="AK58" s="139">
        <v>0</v>
      </c>
      <c r="AL58" s="139">
        <f t="shared" si="19"/>
        <v>0</v>
      </c>
      <c r="AM58" s="139">
        <v>0</v>
      </c>
      <c r="AN58" s="139">
        <v>0</v>
      </c>
      <c r="AO58" s="139">
        <f t="shared" si="20"/>
        <v>0</v>
      </c>
      <c r="AP58" s="125"/>
      <c r="AQ58" s="124"/>
      <c r="AR58" s="139">
        <v>0</v>
      </c>
      <c r="AS58" s="139">
        <v>0</v>
      </c>
      <c r="AT58" s="139">
        <f t="shared" si="21"/>
        <v>0</v>
      </c>
      <c r="AU58" s="139">
        <v>0</v>
      </c>
      <c r="AV58" s="139">
        <v>0</v>
      </c>
      <c r="AW58" s="139">
        <f t="shared" si="22"/>
        <v>0</v>
      </c>
      <c r="AX58" s="125"/>
      <c r="AY58" s="124"/>
      <c r="AZ58" s="139">
        <v>0</v>
      </c>
      <c r="BA58" s="139">
        <v>0</v>
      </c>
      <c r="BB58" s="139">
        <f t="shared" si="23"/>
        <v>0</v>
      </c>
      <c r="BC58" s="139">
        <v>0</v>
      </c>
      <c r="BD58" s="139">
        <v>0</v>
      </c>
      <c r="BE58" s="139">
        <f t="shared" si="24"/>
        <v>0</v>
      </c>
    </row>
    <row r="59" spans="1:57" s="123" customFormat="1" ht="12" customHeight="1">
      <c r="A59" s="124" t="s">
        <v>356</v>
      </c>
      <c r="B59" s="125" t="s">
        <v>485</v>
      </c>
      <c r="C59" s="124" t="s">
        <v>486</v>
      </c>
      <c r="D59" s="139">
        <f t="shared" si="7"/>
        <v>29163</v>
      </c>
      <c r="E59" s="139">
        <f t="shared" si="8"/>
        <v>8516</v>
      </c>
      <c r="F59" s="139">
        <f t="shared" si="9"/>
        <v>37679</v>
      </c>
      <c r="G59" s="139">
        <f t="shared" si="10"/>
        <v>1781</v>
      </c>
      <c r="H59" s="139">
        <f t="shared" si="11"/>
        <v>14216</v>
      </c>
      <c r="I59" s="139">
        <f t="shared" si="12"/>
        <v>15997</v>
      </c>
      <c r="J59" s="125" t="s">
        <v>475</v>
      </c>
      <c r="K59" s="124" t="s">
        <v>476</v>
      </c>
      <c r="L59" s="139">
        <v>0</v>
      </c>
      <c r="M59" s="139">
        <v>0</v>
      </c>
      <c r="N59" s="139">
        <f t="shared" si="13"/>
        <v>0</v>
      </c>
      <c r="O59" s="139">
        <v>1781</v>
      </c>
      <c r="P59" s="139">
        <v>14216</v>
      </c>
      <c r="Q59" s="139">
        <f t="shared" si="14"/>
        <v>15997</v>
      </c>
      <c r="R59" s="125" t="s">
        <v>477</v>
      </c>
      <c r="S59" s="124" t="s">
        <v>478</v>
      </c>
      <c r="T59" s="139">
        <v>29163</v>
      </c>
      <c r="U59" s="139">
        <v>8516</v>
      </c>
      <c r="V59" s="139">
        <f t="shared" si="15"/>
        <v>37679</v>
      </c>
      <c r="W59" s="139">
        <v>0</v>
      </c>
      <c r="X59" s="139">
        <v>0</v>
      </c>
      <c r="Y59" s="139">
        <f t="shared" si="16"/>
        <v>0</v>
      </c>
      <c r="Z59" s="125"/>
      <c r="AA59" s="124"/>
      <c r="AB59" s="139">
        <v>0</v>
      </c>
      <c r="AC59" s="139">
        <v>0</v>
      </c>
      <c r="AD59" s="139">
        <f t="shared" si="17"/>
        <v>0</v>
      </c>
      <c r="AE59" s="139">
        <v>0</v>
      </c>
      <c r="AF59" s="139">
        <v>0</v>
      </c>
      <c r="AG59" s="139">
        <f t="shared" si="18"/>
        <v>0</v>
      </c>
      <c r="AH59" s="125"/>
      <c r="AI59" s="124"/>
      <c r="AJ59" s="139">
        <v>0</v>
      </c>
      <c r="AK59" s="139">
        <v>0</v>
      </c>
      <c r="AL59" s="139">
        <f t="shared" si="19"/>
        <v>0</v>
      </c>
      <c r="AM59" s="139">
        <v>0</v>
      </c>
      <c r="AN59" s="139">
        <v>0</v>
      </c>
      <c r="AO59" s="139">
        <f t="shared" si="20"/>
        <v>0</v>
      </c>
      <c r="AP59" s="125"/>
      <c r="AQ59" s="124"/>
      <c r="AR59" s="139">
        <v>0</v>
      </c>
      <c r="AS59" s="139">
        <v>0</v>
      </c>
      <c r="AT59" s="139">
        <f t="shared" si="21"/>
        <v>0</v>
      </c>
      <c r="AU59" s="139">
        <v>0</v>
      </c>
      <c r="AV59" s="139">
        <v>0</v>
      </c>
      <c r="AW59" s="139">
        <f t="shared" si="22"/>
        <v>0</v>
      </c>
      <c r="AX59" s="125"/>
      <c r="AY59" s="124"/>
      <c r="AZ59" s="139">
        <v>0</v>
      </c>
      <c r="BA59" s="139">
        <v>0</v>
      </c>
      <c r="BB59" s="139">
        <f t="shared" si="23"/>
        <v>0</v>
      </c>
      <c r="BC59" s="139">
        <v>0</v>
      </c>
      <c r="BD59" s="139">
        <v>0</v>
      </c>
      <c r="BE59" s="139">
        <f t="shared" si="24"/>
        <v>0</v>
      </c>
    </row>
    <row r="60" spans="1:57" s="123" customFormat="1" ht="12" customHeight="1">
      <c r="A60" s="124" t="s">
        <v>356</v>
      </c>
      <c r="B60" s="125" t="s">
        <v>487</v>
      </c>
      <c r="C60" s="124" t="s">
        <v>488</v>
      </c>
      <c r="D60" s="139">
        <f t="shared" si="7"/>
        <v>24802</v>
      </c>
      <c r="E60" s="139">
        <f t="shared" si="8"/>
        <v>7242</v>
      </c>
      <c r="F60" s="139">
        <f t="shared" si="9"/>
        <v>32044</v>
      </c>
      <c r="G60" s="139">
        <f t="shared" si="10"/>
        <v>4634</v>
      </c>
      <c r="H60" s="139">
        <f t="shared" si="11"/>
        <v>36113</v>
      </c>
      <c r="I60" s="139">
        <f t="shared" si="12"/>
        <v>40747</v>
      </c>
      <c r="J60" s="125" t="s">
        <v>475</v>
      </c>
      <c r="K60" s="124" t="s">
        <v>476</v>
      </c>
      <c r="L60" s="139">
        <v>0</v>
      </c>
      <c r="M60" s="139">
        <v>0</v>
      </c>
      <c r="N60" s="139">
        <f t="shared" si="13"/>
        <v>0</v>
      </c>
      <c r="O60" s="139">
        <v>4634</v>
      </c>
      <c r="P60" s="139">
        <v>36113</v>
      </c>
      <c r="Q60" s="139">
        <f t="shared" si="14"/>
        <v>40747</v>
      </c>
      <c r="R60" s="125"/>
      <c r="S60" s="124" t="s">
        <v>478</v>
      </c>
      <c r="T60" s="139">
        <v>24802</v>
      </c>
      <c r="U60" s="139">
        <v>7242</v>
      </c>
      <c r="V60" s="139">
        <f t="shared" si="15"/>
        <v>32044</v>
      </c>
      <c r="W60" s="139">
        <v>0</v>
      </c>
      <c r="X60" s="139">
        <v>0</v>
      </c>
      <c r="Y60" s="139">
        <f t="shared" si="16"/>
        <v>0</v>
      </c>
      <c r="Z60" s="125"/>
      <c r="AA60" s="124"/>
      <c r="AB60" s="139">
        <v>0</v>
      </c>
      <c r="AC60" s="139">
        <v>0</v>
      </c>
      <c r="AD60" s="139">
        <f t="shared" si="17"/>
        <v>0</v>
      </c>
      <c r="AE60" s="139">
        <v>0</v>
      </c>
      <c r="AF60" s="139">
        <v>0</v>
      </c>
      <c r="AG60" s="139">
        <f t="shared" si="18"/>
        <v>0</v>
      </c>
      <c r="AH60" s="125"/>
      <c r="AI60" s="124"/>
      <c r="AJ60" s="139">
        <v>0</v>
      </c>
      <c r="AK60" s="139">
        <v>0</v>
      </c>
      <c r="AL60" s="139">
        <f t="shared" si="19"/>
        <v>0</v>
      </c>
      <c r="AM60" s="139">
        <v>0</v>
      </c>
      <c r="AN60" s="139">
        <v>0</v>
      </c>
      <c r="AO60" s="139">
        <f t="shared" si="20"/>
        <v>0</v>
      </c>
      <c r="AP60" s="125"/>
      <c r="AQ60" s="124"/>
      <c r="AR60" s="139">
        <v>0</v>
      </c>
      <c r="AS60" s="139">
        <v>0</v>
      </c>
      <c r="AT60" s="139">
        <f t="shared" si="21"/>
        <v>0</v>
      </c>
      <c r="AU60" s="139">
        <v>0</v>
      </c>
      <c r="AV60" s="139">
        <v>0</v>
      </c>
      <c r="AW60" s="139">
        <f t="shared" si="22"/>
        <v>0</v>
      </c>
      <c r="AX60" s="125"/>
      <c r="AY60" s="124"/>
      <c r="AZ60" s="139">
        <v>0</v>
      </c>
      <c r="BA60" s="139">
        <v>0</v>
      </c>
      <c r="BB60" s="139">
        <f t="shared" si="23"/>
        <v>0</v>
      </c>
      <c r="BC60" s="139">
        <v>0</v>
      </c>
      <c r="BD60" s="139">
        <v>0</v>
      </c>
      <c r="BE60" s="139">
        <f t="shared" si="24"/>
        <v>0</v>
      </c>
    </row>
    <row r="61" spans="1:57" s="123" customFormat="1" ht="12" customHeight="1">
      <c r="A61" s="124" t="s">
        <v>356</v>
      </c>
      <c r="B61" s="125" t="s">
        <v>489</v>
      </c>
      <c r="C61" s="124" t="s">
        <v>490</v>
      </c>
      <c r="D61" s="139">
        <f t="shared" si="7"/>
        <v>9975</v>
      </c>
      <c r="E61" s="139">
        <f t="shared" si="8"/>
        <v>33448</v>
      </c>
      <c r="F61" s="139">
        <f t="shared" si="9"/>
        <v>43423</v>
      </c>
      <c r="G61" s="139">
        <f t="shared" si="10"/>
        <v>0</v>
      </c>
      <c r="H61" s="139">
        <f t="shared" si="11"/>
        <v>0</v>
      </c>
      <c r="I61" s="139">
        <f t="shared" si="12"/>
        <v>0</v>
      </c>
      <c r="J61" s="125" t="s">
        <v>491</v>
      </c>
      <c r="K61" s="124" t="s">
        <v>492</v>
      </c>
      <c r="L61" s="139">
        <v>9975</v>
      </c>
      <c r="M61" s="139">
        <v>33448</v>
      </c>
      <c r="N61" s="139">
        <f t="shared" si="13"/>
        <v>43423</v>
      </c>
      <c r="O61" s="139">
        <v>0</v>
      </c>
      <c r="P61" s="139">
        <v>0</v>
      </c>
      <c r="Q61" s="139">
        <f t="shared" si="14"/>
        <v>0</v>
      </c>
      <c r="R61" s="125"/>
      <c r="S61" s="124"/>
      <c r="T61" s="139">
        <v>0</v>
      </c>
      <c r="U61" s="139">
        <v>0</v>
      </c>
      <c r="V61" s="139">
        <f t="shared" si="15"/>
        <v>0</v>
      </c>
      <c r="W61" s="139">
        <v>0</v>
      </c>
      <c r="X61" s="139">
        <v>0</v>
      </c>
      <c r="Y61" s="139">
        <f t="shared" si="16"/>
        <v>0</v>
      </c>
      <c r="Z61" s="125"/>
      <c r="AA61" s="124"/>
      <c r="AB61" s="139">
        <v>0</v>
      </c>
      <c r="AC61" s="139">
        <v>0</v>
      </c>
      <c r="AD61" s="139">
        <f t="shared" si="17"/>
        <v>0</v>
      </c>
      <c r="AE61" s="139">
        <v>0</v>
      </c>
      <c r="AF61" s="139">
        <v>0</v>
      </c>
      <c r="AG61" s="139">
        <f t="shared" si="18"/>
        <v>0</v>
      </c>
      <c r="AH61" s="125"/>
      <c r="AI61" s="124"/>
      <c r="AJ61" s="139">
        <v>0</v>
      </c>
      <c r="AK61" s="139">
        <v>0</v>
      </c>
      <c r="AL61" s="139">
        <f t="shared" si="19"/>
        <v>0</v>
      </c>
      <c r="AM61" s="139">
        <v>0</v>
      </c>
      <c r="AN61" s="139">
        <v>0</v>
      </c>
      <c r="AO61" s="139">
        <f t="shared" si="20"/>
        <v>0</v>
      </c>
      <c r="AP61" s="125"/>
      <c r="AQ61" s="124"/>
      <c r="AR61" s="139">
        <v>0</v>
      </c>
      <c r="AS61" s="139">
        <v>0</v>
      </c>
      <c r="AT61" s="139">
        <f t="shared" si="21"/>
        <v>0</v>
      </c>
      <c r="AU61" s="139">
        <v>0</v>
      </c>
      <c r="AV61" s="139">
        <v>0</v>
      </c>
      <c r="AW61" s="139">
        <f t="shared" si="22"/>
        <v>0</v>
      </c>
      <c r="AX61" s="125"/>
      <c r="AY61" s="124"/>
      <c r="AZ61" s="139">
        <v>0</v>
      </c>
      <c r="BA61" s="139">
        <v>0</v>
      </c>
      <c r="BB61" s="139">
        <f t="shared" si="23"/>
        <v>0</v>
      </c>
      <c r="BC61" s="139">
        <v>0</v>
      </c>
      <c r="BD61" s="139">
        <v>0</v>
      </c>
      <c r="BE61" s="139">
        <f t="shared" si="24"/>
        <v>0</v>
      </c>
    </row>
    <row r="62" spans="1:57" s="123" customFormat="1" ht="12" customHeight="1">
      <c r="A62" s="124" t="s">
        <v>356</v>
      </c>
      <c r="B62" s="125" t="s">
        <v>493</v>
      </c>
      <c r="C62" s="124" t="s">
        <v>494</v>
      </c>
      <c r="D62" s="139">
        <f t="shared" si="7"/>
        <v>1745</v>
      </c>
      <c r="E62" s="139">
        <f t="shared" si="8"/>
        <v>2441</v>
      </c>
      <c r="F62" s="139">
        <f t="shared" si="9"/>
        <v>4186</v>
      </c>
      <c r="G62" s="139">
        <f t="shared" si="10"/>
        <v>0</v>
      </c>
      <c r="H62" s="139">
        <f t="shared" si="11"/>
        <v>0</v>
      </c>
      <c r="I62" s="139">
        <f t="shared" si="12"/>
        <v>0</v>
      </c>
      <c r="J62" s="125" t="s">
        <v>491</v>
      </c>
      <c r="K62" s="124" t="s">
        <v>495</v>
      </c>
      <c r="L62" s="139">
        <v>1745</v>
      </c>
      <c r="M62" s="139">
        <v>2441</v>
      </c>
      <c r="N62" s="139">
        <f t="shared" si="13"/>
        <v>4186</v>
      </c>
      <c r="O62" s="139">
        <v>0</v>
      </c>
      <c r="P62" s="139">
        <v>0</v>
      </c>
      <c r="Q62" s="139">
        <f t="shared" si="14"/>
        <v>0</v>
      </c>
      <c r="R62" s="125"/>
      <c r="S62" s="124"/>
      <c r="T62" s="139">
        <v>0</v>
      </c>
      <c r="U62" s="139">
        <v>0</v>
      </c>
      <c r="V62" s="139">
        <f t="shared" si="15"/>
        <v>0</v>
      </c>
      <c r="W62" s="139">
        <v>0</v>
      </c>
      <c r="X62" s="139">
        <v>0</v>
      </c>
      <c r="Y62" s="139">
        <f t="shared" si="16"/>
        <v>0</v>
      </c>
      <c r="Z62" s="125"/>
      <c r="AA62" s="124"/>
      <c r="AB62" s="139">
        <v>0</v>
      </c>
      <c r="AC62" s="139">
        <v>0</v>
      </c>
      <c r="AD62" s="139">
        <f t="shared" si="17"/>
        <v>0</v>
      </c>
      <c r="AE62" s="139">
        <v>0</v>
      </c>
      <c r="AF62" s="139">
        <v>0</v>
      </c>
      <c r="AG62" s="139">
        <f t="shared" si="18"/>
        <v>0</v>
      </c>
      <c r="AH62" s="125"/>
      <c r="AI62" s="124"/>
      <c r="AJ62" s="139">
        <v>0</v>
      </c>
      <c r="AK62" s="139">
        <v>0</v>
      </c>
      <c r="AL62" s="139">
        <f t="shared" si="19"/>
        <v>0</v>
      </c>
      <c r="AM62" s="139">
        <v>0</v>
      </c>
      <c r="AN62" s="139">
        <v>0</v>
      </c>
      <c r="AO62" s="139">
        <f t="shared" si="20"/>
        <v>0</v>
      </c>
      <c r="AP62" s="125"/>
      <c r="AQ62" s="124"/>
      <c r="AR62" s="139">
        <v>0</v>
      </c>
      <c r="AS62" s="139">
        <v>0</v>
      </c>
      <c r="AT62" s="139">
        <f t="shared" si="21"/>
        <v>0</v>
      </c>
      <c r="AU62" s="139">
        <v>0</v>
      </c>
      <c r="AV62" s="139">
        <v>0</v>
      </c>
      <c r="AW62" s="139">
        <f t="shared" si="22"/>
        <v>0</v>
      </c>
      <c r="AX62" s="125"/>
      <c r="AY62" s="124"/>
      <c r="AZ62" s="139">
        <v>0</v>
      </c>
      <c r="BA62" s="139">
        <v>0</v>
      </c>
      <c r="BB62" s="139">
        <f t="shared" si="23"/>
        <v>0</v>
      </c>
      <c r="BC62" s="139">
        <v>0</v>
      </c>
      <c r="BD62" s="139">
        <v>0</v>
      </c>
      <c r="BE62" s="139">
        <f t="shared" si="24"/>
        <v>0</v>
      </c>
    </row>
    <row r="63" spans="1:57" s="123" customFormat="1" ht="12" customHeight="1">
      <c r="A63" s="124" t="s">
        <v>356</v>
      </c>
      <c r="B63" s="125" t="s">
        <v>496</v>
      </c>
      <c r="C63" s="124" t="s">
        <v>497</v>
      </c>
      <c r="D63" s="139">
        <f t="shared" si="7"/>
        <v>4361</v>
      </c>
      <c r="E63" s="139">
        <f t="shared" si="8"/>
        <v>13286</v>
      </c>
      <c r="F63" s="139">
        <f t="shared" si="9"/>
        <v>17647</v>
      </c>
      <c r="G63" s="139">
        <f t="shared" si="10"/>
        <v>0</v>
      </c>
      <c r="H63" s="139">
        <f t="shared" si="11"/>
        <v>0</v>
      </c>
      <c r="I63" s="139">
        <f t="shared" si="12"/>
        <v>0</v>
      </c>
      <c r="J63" s="125" t="s">
        <v>491</v>
      </c>
      <c r="K63" s="124" t="s">
        <v>495</v>
      </c>
      <c r="L63" s="139">
        <v>4361</v>
      </c>
      <c r="M63" s="139">
        <v>13286</v>
      </c>
      <c r="N63" s="139">
        <f t="shared" si="13"/>
        <v>17647</v>
      </c>
      <c r="O63" s="139">
        <v>0</v>
      </c>
      <c r="P63" s="139">
        <v>0</v>
      </c>
      <c r="Q63" s="139">
        <f t="shared" si="14"/>
        <v>0</v>
      </c>
      <c r="R63" s="125"/>
      <c r="S63" s="124"/>
      <c r="T63" s="139">
        <v>0</v>
      </c>
      <c r="U63" s="139">
        <v>0</v>
      </c>
      <c r="V63" s="139">
        <f t="shared" si="15"/>
        <v>0</v>
      </c>
      <c r="W63" s="139">
        <v>0</v>
      </c>
      <c r="X63" s="139">
        <v>0</v>
      </c>
      <c r="Y63" s="139">
        <f t="shared" si="16"/>
        <v>0</v>
      </c>
      <c r="Z63" s="125"/>
      <c r="AA63" s="124"/>
      <c r="AB63" s="139">
        <v>0</v>
      </c>
      <c r="AC63" s="139">
        <v>0</v>
      </c>
      <c r="AD63" s="139">
        <f t="shared" si="17"/>
        <v>0</v>
      </c>
      <c r="AE63" s="139">
        <v>0</v>
      </c>
      <c r="AF63" s="139">
        <v>0</v>
      </c>
      <c r="AG63" s="139">
        <f t="shared" si="18"/>
        <v>0</v>
      </c>
      <c r="AH63" s="125"/>
      <c r="AI63" s="124"/>
      <c r="AJ63" s="139">
        <v>0</v>
      </c>
      <c r="AK63" s="139">
        <v>0</v>
      </c>
      <c r="AL63" s="139">
        <f t="shared" si="19"/>
        <v>0</v>
      </c>
      <c r="AM63" s="139">
        <v>0</v>
      </c>
      <c r="AN63" s="139">
        <v>0</v>
      </c>
      <c r="AO63" s="139">
        <f t="shared" si="20"/>
        <v>0</v>
      </c>
      <c r="AP63" s="125"/>
      <c r="AQ63" s="124"/>
      <c r="AR63" s="139">
        <v>0</v>
      </c>
      <c r="AS63" s="139">
        <v>0</v>
      </c>
      <c r="AT63" s="139">
        <f t="shared" si="21"/>
        <v>0</v>
      </c>
      <c r="AU63" s="139">
        <v>0</v>
      </c>
      <c r="AV63" s="139">
        <v>0</v>
      </c>
      <c r="AW63" s="139">
        <f t="shared" si="22"/>
        <v>0</v>
      </c>
      <c r="AX63" s="125"/>
      <c r="AY63" s="124"/>
      <c r="AZ63" s="139">
        <v>0</v>
      </c>
      <c r="BA63" s="139">
        <v>0</v>
      </c>
      <c r="BB63" s="139">
        <f t="shared" si="23"/>
        <v>0</v>
      </c>
      <c r="BC63" s="139">
        <v>0</v>
      </c>
      <c r="BD63" s="139">
        <v>0</v>
      </c>
      <c r="BE63" s="139">
        <f t="shared" si="24"/>
        <v>0</v>
      </c>
    </row>
    <row r="64" spans="1:57" s="123" customFormat="1" ht="12" customHeight="1">
      <c r="A64" s="124" t="s">
        <v>356</v>
      </c>
      <c r="B64" s="125" t="s">
        <v>498</v>
      </c>
      <c r="C64" s="124" t="s">
        <v>499</v>
      </c>
      <c r="D64" s="139">
        <f t="shared" si="7"/>
        <v>3342</v>
      </c>
      <c r="E64" s="139">
        <f t="shared" si="8"/>
        <v>10442</v>
      </c>
      <c r="F64" s="139">
        <f t="shared" si="9"/>
        <v>13784</v>
      </c>
      <c r="G64" s="139">
        <f t="shared" si="10"/>
        <v>0</v>
      </c>
      <c r="H64" s="139">
        <f t="shared" si="11"/>
        <v>0</v>
      </c>
      <c r="I64" s="139">
        <f t="shared" si="12"/>
        <v>0</v>
      </c>
      <c r="J64" s="125" t="s">
        <v>491</v>
      </c>
      <c r="K64" s="124" t="s">
        <v>495</v>
      </c>
      <c r="L64" s="139">
        <v>3342</v>
      </c>
      <c r="M64" s="139">
        <v>10442</v>
      </c>
      <c r="N64" s="139">
        <f t="shared" si="13"/>
        <v>13784</v>
      </c>
      <c r="O64" s="139">
        <v>0</v>
      </c>
      <c r="P64" s="139">
        <v>0</v>
      </c>
      <c r="Q64" s="139">
        <f t="shared" si="14"/>
        <v>0</v>
      </c>
      <c r="R64" s="125"/>
      <c r="S64" s="124"/>
      <c r="T64" s="139">
        <v>0</v>
      </c>
      <c r="U64" s="139">
        <v>0</v>
      </c>
      <c r="V64" s="139">
        <f t="shared" si="15"/>
        <v>0</v>
      </c>
      <c r="W64" s="139">
        <v>0</v>
      </c>
      <c r="X64" s="139">
        <v>0</v>
      </c>
      <c r="Y64" s="139">
        <f t="shared" si="16"/>
        <v>0</v>
      </c>
      <c r="Z64" s="125"/>
      <c r="AA64" s="124"/>
      <c r="AB64" s="139">
        <v>0</v>
      </c>
      <c r="AC64" s="139">
        <v>0</v>
      </c>
      <c r="AD64" s="139">
        <f t="shared" si="17"/>
        <v>0</v>
      </c>
      <c r="AE64" s="139">
        <v>0</v>
      </c>
      <c r="AF64" s="139">
        <v>0</v>
      </c>
      <c r="AG64" s="139">
        <f t="shared" si="18"/>
        <v>0</v>
      </c>
      <c r="AH64" s="125"/>
      <c r="AI64" s="124"/>
      <c r="AJ64" s="139">
        <v>0</v>
      </c>
      <c r="AK64" s="139">
        <v>0</v>
      </c>
      <c r="AL64" s="139">
        <f t="shared" si="19"/>
        <v>0</v>
      </c>
      <c r="AM64" s="139">
        <v>0</v>
      </c>
      <c r="AN64" s="139">
        <v>0</v>
      </c>
      <c r="AO64" s="139">
        <f t="shared" si="20"/>
        <v>0</v>
      </c>
      <c r="AP64" s="125"/>
      <c r="AQ64" s="124"/>
      <c r="AR64" s="139">
        <v>0</v>
      </c>
      <c r="AS64" s="139">
        <v>0</v>
      </c>
      <c r="AT64" s="139">
        <f t="shared" si="21"/>
        <v>0</v>
      </c>
      <c r="AU64" s="139">
        <v>0</v>
      </c>
      <c r="AV64" s="139">
        <v>0</v>
      </c>
      <c r="AW64" s="139">
        <f t="shared" si="22"/>
        <v>0</v>
      </c>
      <c r="AX64" s="125"/>
      <c r="AY64" s="124"/>
      <c r="AZ64" s="139">
        <v>0</v>
      </c>
      <c r="BA64" s="139">
        <v>0</v>
      </c>
      <c r="BB64" s="139">
        <f t="shared" si="23"/>
        <v>0</v>
      </c>
      <c r="BC64" s="139">
        <v>0</v>
      </c>
      <c r="BD64" s="139">
        <v>0</v>
      </c>
      <c r="BE64" s="139">
        <f t="shared" si="24"/>
        <v>0</v>
      </c>
    </row>
    <row r="65" spans="1:57" s="123" customFormat="1" ht="12" customHeight="1">
      <c r="A65" s="124" t="s">
        <v>356</v>
      </c>
      <c r="B65" s="125" t="s">
        <v>500</v>
      </c>
      <c r="C65" s="124" t="s">
        <v>501</v>
      </c>
      <c r="D65" s="139">
        <f t="shared" si="7"/>
        <v>4168</v>
      </c>
      <c r="E65" s="139">
        <f t="shared" si="8"/>
        <v>11393</v>
      </c>
      <c r="F65" s="139">
        <f t="shared" si="9"/>
        <v>15561</v>
      </c>
      <c r="G65" s="139">
        <f t="shared" si="10"/>
        <v>0</v>
      </c>
      <c r="H65" s="139">
        <f t="shared" si="11"/>
        <v>0</v>
      </c>
      <c r="I65" s="139">
        <f t="shared" si="12"/>
        <v>0</v>
      </c>
      <c r="J65" s="125" t="s">
        <v>491</v>
      </c>
      <c r="K65" s="124" t="s">
        <v>495</v>
      </c>
      <c r="L65" s="139">
        <v>4168</v>
      </c>
      <c r="M65" s="139">
        <v>11393</v>
      </c>
      <c r="N65" s="139">
        <f t="shared" si="13"/>
        <v>15561</v>
      </c>
      <c r="O65" s="139">
        <v>0</v>
      </c>
      <c r="P65" s="139">
        <v>0</v>
      </c>
      <c r="Q65" s="139">
        <f t="shared" si="14"/>
        <v>0</v>
      </c>
      <c r="R65" s="125"/>
      <c r="S65" s="124"/>
      <c r="T65" s="139">
        <v>0</v>
      </c>
      <c r="U65" s="139">
        <v>0</v>
      </c>
      <c r="V65" s="139">
        <f t="shared" si="15"/>
        <v>0</v>
      </c>
      <c r="W65" s="139">
        <v>0</v>
      </c>
      <c r="X65" s="139">
        <v>0</v>
      </c>
      <c r="Y65" s="139">
        <f t="shared" si="16"/>
        <v>0</v>
      </c>
      <c r="Z65" s="125"/>
      <c r="AA65" s="124"/>
      <c r="AB65" s="139">
        <v>0</v>
      </c>
      <c r="AC65" s="139">
        <v>0</v>
      </c>
      <c r="AD65" s="139">
        <f t="shared" si="17"/>
        <v>0</v>
      </c>
      <c r="AE65" s="139">
        <v>0</v>
      </c>
      <c r="AF65" s="139">
        <v>0</v>
      </c>
      <c r="AG65" s="139">
        <f t="shared" si="18"/>
        <v>0</v>
      </c>
      <c r="AH65" s="125"/>
      <c r="AI65" s="124"/>
      <c r="AJ65" s="139">
        <v>0</v>
      </c>
      <c r="AK65" s="139">
        <v>0</v>
      </c>
      <c r="AL65" s="139">
        <f t="shared" si="19"/>
        <v>0</v>
      </c>
      <c r="AM65" s="139">
        <v>0</v>
      </c>
      <c r="AN65" s="139">
        <v>0</v>
      </c>
      <c r="AO65" s="139">
        <f t="shared" si="20"/>
        <v>0</v>
      </c>
      <c r="AP65" s="125"/>
      <c r="AQ65" s="124"/>
      <c r="AR65" s="139">
        <v>0</v>
      </c>
      <c r="AS65" s="139">
        <v>0</v>
      </c>
      <c r="AT65" s="139">
        <f t="shared" si="21"/>
        <v>0</v>
      </c>
      <c r="AU65" s="139">
        <v>0</v>
      </c>
      <c r="AV65" s="139">
        <v>0</v>
      </c>
      <c r="AW65" s="139">
        <f t="shared" si="22"/>
        <v>0</v>
      </c>
      <c r="AX65" s="125"/>
      <c r="AY65" s="124"/>
      <c r="AZ65" s="139">
        <v>0</v>
      </c>
      <c r="BA65" s="139">
        <v>0</v>
      </c>
      <c r="BB65" s="139">
        <f t="shared" si="23"/>
        <v>0</v>
      </c>
      <c r="BC65" s="139">
        <v>0</v>
      </c>
      <c r="BD65" s="139">
        <v>0</v>
      </c>
      <c r="BE65" s="139">
        <f t="shared" si="24"/>
        <v>0</v>
      </c>
    </row>
    <row r="66" spans="1:57" s="123" customFormat="1" ht="12" customHeight="1">
      <c r="A66" s="124" t="s">
        <v>356</v>
      </c>
      <c r="B66" s="125" t="s">
        <v>502</v>
      </c>
      <c r="C66" s="124" t="s">
        <v>503</v>
      </c>
      <c r="D66" s="139">
        <f t="shared" si="7"/>
        <v>1748</v>
      </c>
      <c r="E66" s="139">
        <f t="shared" si="8"/>
        <v>3011</v>
      </c>
      <c r="F66" s="139">
        <f t="shared" si="9"/>
        <v>4759</v>
      </c>
      <c r="G66" s="139">
        <f t="shared" si="10"/>
        <v>0</v>
      </c>
      <c r="H66" s="139">
        <f t="shared" si="11"/>
        <v>0</v>
      </c>
      <c r="I66" s="139">
        <f t="shared" si="12"/>
        <v>0</v>
      </c>
      <c r="J66" s="125" t="s">
        <v>491</v>
      </c>
      <c r="K66" s="124" t="s">
        <v>495</v>
      </c>
      <c r="L66" s="139">
        <v>1748</v>
      </c>
      <c r="M66" s="139">
        <v>3011</v>
      </c>
      <c r="N66" s="139">
        <f t="shared" si="13"/>
        <v>4759</v>
      </c>
      <c r="O66" s="139">
        <v>0</v>
      </c>
      <c r="P66" s="139">
        <v>0</v>
      </c>
      <c r="Q66" s="139">
        <f t="shared" si="14"/>
        <v>0</v>
      </c>
      <c r="R66" s="125"/>
      <c r="S66" s="124"/>
      <c r="T66" s="139">
        <v>0</v>
      </c>
      <c r="U66" s="139">
        <v>0</v>
      </c>
      <c r="V66" s="139">
        <f t="shared" si="15"/>
        <v>0</v>
      </c>
      <c r="W66" s="139">
        <v>0</v>
      </c>
      <c r="X66" s="139">
        <v>0</v>
      </c>
      <c r="Y66" s="139">
        <f t="shared" si="16"/>
        <v>0</v>
      </c>
      <c r="Z66" s="125"/>
      <c r="AA66" s="124"/>
      <c r="AB66" s="139">
        <v>0</v>
      </c>
      <c r="AC66" s="139">
        <v>0</v>
      </c>
      <c r="AD66" s="139">
        <f t="shared" si="17"/>
        <v>0</v>
      </c>
      <c r="AE66" s="139">
        <v>0</v>
      </c>
      <c r="AF66" s="139">
        <v>0</v>
      </c>
      <c r="AG66" s="139">
        <f t="shared" si="18"/>
        <v>0</v>
      </c>
      <c r="AH66" s="125"/>
      <c r="AI66" s="124"/>
      <c r="AJ66" s="139">
        <v>0</v>
      </c>
      <c r="AK66" s="139">
        <v>0</v>
      </c>
      <c r="AL66" s="139">
        <f t="shared" si="19"/>
        <v>0</v>
      </c>
      <c r="AM66" s="139">
        <v>0</v>
      </c>
      <c r="AN66" s="139">
        <v>0</v>
      </c>
      <c r="AO66" s="139">
        <f t="shared" si="20"/>
        <v>0</v>
      </c>
      <c r="AP66" s="125"/>
      <c r="AQ66" s="124"/>
      <c r="AR66" s="139">
        <v>0</v>
      </c>
      <c r="AS66" s="139">
        <v>0</v>
      </c>
      <c r="AT66" s="139">
        <f t="shared" si="21"/>
        <v>0</v>
      </c>
      <c r="AU66" s="139">
        <v>0</v>
      </c>
      <c r="AV66" s="139">
        <v>0</v>
      </c>
      <c r="AW66" s="139">
        <f t="shared" si="22"/>
        <v>0</v>
      </c>
      <c r="AX66" s="125"/>
      <c r="AY66" s="124"/>
      <c r="AZ66" s="139">
        <v>0</v>
      </c>
      <c r="BA66" s="139">
        <v>0</v>
      </c>
      <c r="BB66" s="139">
        <f t="shared" si="23"/>
        <v>0</v>
      </c>
      <c r="BC66" s="139">
        <v>0</v>
      </c>
      <c r="BD66" s="139">
        <v>0</v>
      </c>
      <c r="BE66" s="139">
        <f t="shared" si="24"/>
        <v>0</v>
      </c>
    </row>
    <row r="67" spans="1:57" s="123" customFormat="1" ht="12" customHeight="1">
      <c r="A67" s="124" t="s">
        <v>356</v>
      </c>
      <c r="B67" s="125" t="s">
        <v>504</v>
      </c>
      <c r="C67" s="124" t="s">
        <v>505</v>
      </c>
      <c r="D67" s="139">
        <f t="shared" si="7"/>
        <v>9677</v>
      </c>
      <c r="E67" s="139">
        <f t="shared" si="8"/>
        <v>31827</v>
      </c>
      <c r="F67" s="139">
        <f t="shared" si="9"/>
        <v>41504</v>
      </c>
      <c r="G67" s="139">
        <f t="shared" si="10"/>
        <v>0</v>
      </c>
      <c r="H67" s="139">
        <f t="shared" si="11"/>
        <v>0</v>
      </c>
      <c r="I67" s="139">
        <f t="shared" si="12"/>
        <v>0</v>
      </c>
      <c r="J67" s="125" t="s">
        <v>491</v>
      </c>
      <c r="K67" s="124" t="s">
        <v>495</v>
      </c>
      <c r="L67" s="139">
        <v>9677</v>
      </c>
      <c r="M67" s="139">
        <v>31827</v>
      </c>
      <c r="N67" s="139">
        <f t="shared" si="13"/>
        <v>41504</v>
      </c>
      <c r="O67" s="139">
        <v>0</v>
      </c>
      <c r="P67" s="139">
        <v>0</v>
      </c>
      <c r="Q67" s="139">
        <f t="shared" si="14"/>
        <v>0</v>
      </c>
      <c r="R67" s="125"/>
      <c r="S67" s="124"/>
      <c r="T67" s="139">
        <v>0</v>
      </c>
      <c r="U67" s="139">
        <v>0</v>
      </c>
      <c r="V67" s="139">
        <f t="shared" si="15"/>
        <v>0</v>
      </c>
      <c r="W67" s="139">
        <v>0</v>
      </c>
      <c r="X67" s="139">
        <v>0</v>
      </c>
      <c r="Y67" s="139">
        <f t="shared" si="16"/>
        <v>0</v>
      </c>
      <c r="Z67" s="125"/>
      <c r="AA67" s="124"/>
      <c r="AB67" s="139">
        <v>0</v>
      </c>
      <c r="AC67" s="139">
        <v>0</v>
      </c>
      <c r="AD67" s="139">
        <f t="shared" si="17"/>
        <v>0</v>
      </c>
      <c r="AE67" s="139">
        <v>0</v>
      </c>
      <c r="AF67" s="139">
        <v>0</v>
      </c>
      <c r="AG67" s="139">
        <f t="shared" si="18"/>
        <v>0</v>
      </c>
      <c r="AH67" s="125"/>
      <c r="AI67" s="124"/>
      <c r="AJ67" s="139">
        <v>0</v>
      </c>
      <c r="AK67" s="139">
        <v>0</v>
      </c>
      <c r="AL67" s="139">
        <f t="shared" si="19"/>
        <v>0</v>
      </c>
      <c r="AM67" s="139">
        <v>0</v>
      </c>
      <c r="AN67" s="139">
        <v>0</v>
      </c>
      <c r="AO67" s="139">
        <f t="shared" si="20"/>
        <v>0</v>
      </c>
      <c r="AP67" s="125"/>
      <c r="AQ67" s="124"/>
      <c r="AR67" s="139">
        <v>0</v>
      </c>
      <c r="AS67" s="139">
        <v>0</v>
      </c>
      <c r="AT67" s="139">
        <f t="shared" si="21"/>
        <v>0</v>
      </c>
      <c r="AU67" s="139">
        <v>0</v>
      </c>
      <c r="AV67" s="139">
        <v>0</v>
      </c>
      <c r="AW67" s="139">
        <f t="shared" si="22"/>
        <v>0</v>
      </c>
      <c r="AX67" s="125"/>
      <c r="AY67" s="124"/>
      <c r="AZ67" s="139">
        <v>0</v>
      </c>
      <c r="BA67" s="139">
        <v>0</v>
      </c>
      <c r="BB67" s="139">
        <f t="shared" si="23"/>
        <v>0</v>
      </c>
      <c r="BC67" s="139">
        <v>0</v>
      </c>
      <c r="BD67" s="139">
        <v>0</v>
      </c>
      <c r="BE67" s="139">
        <f t="shared" si="24"/>
        <v>0</v>
      </c>
    </row>
    <row r="68" spans="1:57" s="123" customFormat="1" ht="12" customHeight="1">
      <c r="A68" s="124" t="s">
        <v>356</v>
      </c>
      <c r="B68" s="125" t="s">
        <v>506</v>
      </c>
      <c r="C68" s="124" t="s">
        <v>507</v>
      </c>
      <c r="D68" s="139">
        <f t="shared" si="7"/>
        <v>1598</v>
      </c>
      <c r="E68" s="139">
        <f t="shared" si="8"/>
        <v>1980</v>
      </c>
      <c r="F68" s="139">
        <f t="shared" si="9"/>
        <v>3578</v>
      </c>
      <c r="G68" s="139">
        <f t="shared" si="10"/>
        <v>0</v>
      </c>
      <c r="H68" s="139">
        <f t="shared" si="11"/>
        <v>0</v>
      </c>
      <c r="I68" s="139">
        <f t="shared" si="12"/>
        <v>0</v>
      </c>
      <c r="J68" s="125" t="s">
        <v>491</v>
      </c>
      <c r="K68" s="124" t="s">
        <v>495</v>
      </c>
      <c r="L68" s="139">
        <v>1598</v>
      </c>
      <c r="M68" s="139">
        <v>1980</v>
      </c>
      <c r="N68" s="139">
        <f t="shared" si="13"/>
        <v>3578</v>
      </c>
      <c r="O68" s="139">
        <v>0</v>
      </c>
      <c r="P68" s="139">
        <v>0</v>
      </c>
      <c r="Q68" s="139">
        <f t="shared" si="14"/>
        <v>0</v>
      </c>
      <c r="R68" s="125"/>
      <c r="S68" s="124"/>
      <c r="T68" s="139">
        <v>0</v>
      </c>
      <c r="U68" s="139">
        <v>0</v>
      </c>
      <c r="V68" s="139">
        <f t="shared" si="15"/>
        <v>0</v>
      </c>
      <c r="W68" s="139">
        <v>0</v>
      </c>
      <c r="X68" s="139">
        <v>0</v>
      </c>
      <c r="Y68" s="139">
        <f t="shared" si="16"/>
        <v>0</v>
      </c>
      <c r="Z68" s="125"/>
      <c r="AA68" s="124"/>
      <c r="AB68" s="139">
        <v>0</v>
      </c>
      <c r="AC68" s="139">
        <v>0</v>
      </c>
      <c r="AD68" s="139">
        <f t="shared" si="17"/>
        <v>0</v>
      </c>
      <c r="AE68" s="139">
        <v>0</v>
      </c>
      <c r="AF68" s="139">
        <v>0</v>
      </c>
      <c r="AG68" s="139">
        <f t="shared" si="18"/>
        <v>0</v>
      </c>
      <c r="AH68" s="125"/>
      <c r="AI68" s="124"/>
      <c r="AJ68" s="139">
        <v>0</v>
      </c>
      <c r="AK68" s="139">
        <v>0</v>
      </c>
      <c r="AL68" s="139">
        <f t="shared" si="19"/>
        <v>0</v>
      </c>
      <c r="AM68" s="139">
        <v>0</v>
      </c>
      <c r="AN68" s="139">
        <v>0</v>
      </c>
      <c r="AO68" s="139">
        <f t="shared" si="20"/>
        <v>0</v>
      </c>
      <c r="AP68" s="125"/>
      <c r="AQ68" s="124"/>
      <c r="AR68" s="139">
        <v>0</v>
      </c>
      <c r="AS68" s="139">
        <v>0</v>
      </c>
      <c r="AT68" s="139">
        <f t="shared" si="21"/>
        <v>0</v>
      </c>
      <c r="AU68" s="139">
        <v>0</v>
      </c>
      <c r="AV68" s="139">
        <v>0</v>
      </c>
      <c r="AW68" s="139">
        <f t="shared" si="22"/>
        <v>0</v>
      </c>
      <c r="AX68" s="125"/>
      <c r="AY68" s="124"/>
      <c r="AZ68" s="139">
        <v>0</v>
      </c>
      <c r="BA68" s="139">
        <v>0</v>
      </c>
      <c r="BB68" s="139">
        <f t="shared" si="23"/>
        <v>0</v>
      </c>
      <c r="BC68" s="139">
        <v>0</v>
      </c>
      <c r="BD68" s="139">
        <v>0</v>
      </c>
      <c r="BE68" s="139">
        <f t="shared" si="24"/>
        <v>0</v>
      </c>
    </row>
    <row r="69" spans="1:57" s="123" customFormat="1" ht="12" customHeight="1">
      <c r="A69" s="124" t="s">
        <v>356</v>
      </c>
      <c r="B69" s="125" t="s">
        <v>510</v>
      </c>
      <c r="C69" s="124" t="s">
        <v>508</v>
      </c>
      <c r="D69" s="139">
        <f t="shared" si="7"/>
        <v>0</v>
      </c>
      <c r="E69" s="139">
        <f t="shared" si="8"/>
        <v>0</v>
      </c>
      <c r="F69" s="139">
        <f t="shared" si="9"/>
        <v>0</v>
      </c>
      <c r="G69" s="139">
        <f t="shared" si="10"/>
        <v>0</v>
      </c>
      <c r="H69" s="139">
        <f t="shared" si="11"/>
        <v>0</v>
      </c>
      <c r="I69" s="139">
        <f t="shared" si="12"/>
        <v>0</v>
      </c>
      <c r="J69" s="125"/>
      <c r="K69" s="124"/>
      <c r="L69" s="139">
        <v>0</v>
      </c>
      <c r="M69" s="139">
        <v>0</v>
      </c>
      <c r="N69" s="139">
        <f t="shared" si="13"/>
        <v>0</v>
      </c>
      <c r="O69" s="139">
        <v>0</v>
      </c>
      <c r="P69" s="139">
        <v>0</v>
      </c>
      <c r="Q69" s="139">
        <f t="shared" si="14"/>
        <v>0</v>
      </c>
      <c r="R69" s="125"/>
      <c r="S69" s="124"/>
      <c r="T69" s="139">
        <v>0</v>
      </c>
      <c r="U69" s="139">
        <v>0</v>
      </c>
      <c r="V69" s="139">
        <f t="shared" si="15"/>
        <v>0</v>
      </c>
      <c r="W69" s="139">
        <v>0</v>
      </c>
      <c r="X69" s="139">
        <v>0</v>
      </c>
      <c r="Y69" s="139">
        <f t="shared" si="16"/>
        <v>0</v>
      </c>
      <c r="Z69" s="125"/>
      <c r="AA69" s="124"/>
      <c r="AB69" s="139">
        <v>0</v>
      </c>
      <c r="AC69" s="139">
        <v>0</v>
      </c>
      <c r="AD69" s="139">
        <f t="shared" si="17"/>
        <v>0</v>
      </c>
      <c r="AE69" s="139">
        <v>0</v>
      </c>
      <c r="AF69" s="139">
        <v>0</v>
      </c>
      <c r="AG69" s="139">
        <f t="shared" si="18"/>
        <v>0</v>
      </c>
      <c r="AH69" s="125"/>
      <c r="AI69" s="124"/>
      <c r="AJ69" s="139">
        <v>0</v>
      </c>
      <c r="AK69" s="139">
        <v>0</v>
      </c>
      <c r="AL69" s="139">
        <f t="shared" si="19"/>
        <v>0</v>
      </c>
      <c r="AM69" s="139">
        <v>0</v>
      </c>
      <c r="AN69" s="139">
        <v>0</v>
      </c>
      <c r="AO69" s="139">
        <f t="shared" si="20"/>
        <v>0</v>
      </c>
      <c r="AP69" s="125"/>
      <c r="AQ69" s="124"/>
      <c r="AR69" s="139">
        <v>0</v>
      </c>
      <c r="AS69" s="139">
        <v>0</v>
      </c>
      <c r="AT69" s="139">
        <f t="shared" si="21"/>
        <v>0</v>
      </c>
      <c r="AU69" s="139">
        <v>0</v>
      </c>
      <c r="AV69" s="139">
        <v>0</v>
      </c>
      <c r="AW69" s="139">
        <f t="shared" si="22"/>
        <v>0</v>
      </c>
      <c r="AX69" s="125"/>
      <c r="AY69" s="124"/>
      <c r="AZ69" s="139">
        <v>0</v>
      </c>
      <c r="BA69" s="139">
        <v>0</v>
      </c>
      <c r="BB69" s="139">
        <f t="shared" si="23"/>
        <v>0</v>
      </c>
      <c r="BC69" s="139">
        <v>0</v>
      </c>
      <c r="BD69" s="139">
        <v>0</v>
      </c>
      <c r="BE69" s="139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205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6" t="s">
        <v>160</v>
      </c>
      <c r="B2" s="159" t="s">
        <v>161</v>
      </c>
      <c r="C2" s="153" t="s">
        <v>162</v>
      </c>
      <c r="D2" s="165" t="s">
        <v>163</v>
      </c>
      <c r="E2" s="166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7"/>
      <c r="B3" s="160"/>
      <c r="C3" s="162"/>
      <c r="D3" s="167"/>
      <c r="E3" s="168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7"/>
      <c r="B4" s="160"/>
      <c r="C4" s="154"/>
      <c r="D4" s="156" t="s">
        <v>194</v>
      </c>
      <c r="E4" s="156" t="s">
        <v>195</v>
      </c>
      <c r="F4" s="156" t="s">
        <v>196</v>
      </c>
      <c r="G4" s="156" t="s">
        <v>197</v>
      </c>
      <c r="H4" s="156" t="s">
        <v>194</v>
      </c>
      <c r="I4" s="156" t="s">
        <v>195</v>
      </c>
      <c r="J4" s="156" t="s">
        <v>196</v>
      </c>
      <c r="K4" s="156" t="s">
        <v>197</v>
      </c>
      <c r="L4" s="156" t="s">
        <v>194</v>
      </c>
      <c r="M4" s="156" t="s">
        <v>195</v>
      </c>
      <c r="N4" s="156" t="s">
        <v>196</v>
      </c>
      <c r="O4" s="156" t="s">
        <v>197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194</v>
      </c>
      <c r="U4" s="156" t="s">
        <v>195</v>
      </c>
      <c r="V4" s="156" t="s">
        <v>196</v>
      </c>
      <c r="W4" s="156" t="s">
        <v>197</v>
      </c>
      <c r="X4" s="156" t="s">
        <v>194</v>
      </c>
      <c r="Y4" s="156" t="s">
        <v>195</v>
      </c>
      <c r="Z4" s="156" t="s">
        <v>196</v>
      </c>
      <c r="AA4" s="156" t="s">
        <v>197</v>
      </c>
      <c r="AB4" s="156" t="s">
        <v>194</v>
      </c>
      <c r="AC4" s="156" t="s">
        <v>195</v>
      </c>
      <c r="AD4" s="156" t="s">
        <v>196</v>
      </c>
      <c r="AE4" s="156" t="s">
        <v>197</v>
      </c>
      <c r="AF4" s="156" t="s">
        <v>194</v>
      </c>
      <c r="AG4" s="156" t="s">
        <v>195</v>
      </c>
      <c r="AH4" s="156" t="s">
        <v>196</v>
      </c>
      <c r="AI4" s="156" t="s">
        <v>197</v>
      </c>
      <c r="AJ4" s="156" t="s">
        <v>194</v>
      </c>
      <c r="AK4" s="156" t="s">
        <v>195</v>
      </c>
      <c r="AL4" s="156" t="s">
        <v>196</v>
      </c>
      <c r="AM4" s="156" t="s">
        <v>197</v>
      </c>
      <c r="AN4" s="156" t="s">
        <v>194</v>
      </c>
      <c r="AO4" s="156" t="s">
        <v>195</v>
      </c>
      <c r="AP4" s="156" t="s">
        <v>196</v>
      </c>
      <c r="AQ4" s="156" t="s">
        <v>197</v>
      </c>
      <c r="AR4" s="156" t="s">
        <v>194</v>
      </c>
      <c r="AS4" s="156" t="s">
        <v>195</v>
      </c>
      <c r="AT4" s="156" t="s">
        <v>196</v>
      </c>
      <c r="AU4" s="156" t="s">
        <v>197</v>
      </c>
      <c r="AV4" s="156" t="s">
        <v>194</v>
      </c>
      <c r="AW4" s="156" t="s">
        <v>195</v>
      </c>
      <c r="AX4" s="156" t="s">
        <v>196</v>
      </c>
      <c r="AY4" s="156" t="s">
        <v>197</v>
      </c>
      <c r="AZ4" s="156" t="s">
        <v>194</v>
      </c>
      <c r="BA4" s="156" t="s">
        <v>195</v>
      </c>
      <c r="BB4" s="156" t="s">
        <v>196</v>
      </c>
      <c r="BC4" s="156" t="s">
        <v>197</v>
      </c>
      <c r="BD4" s="156" t="s">
        <v>194</v>
      </c>
      <c r="BE4" s="156" t="s">
        <v>195</v>
      </c>
      <c r="BF4" s="156" t="s">
        <v>196</v>
      </c>
      <c r="BG4" s="156" t="s">
        <v>197</v>
      </c>
      <c r="BH4" s="156" t="s">
        <v>194</v>
      </c>
      <c r="BI4" s="156" t="s">
        <v>195</v>
      </c>
      <c r="BJ4" s="156" t="s">
        <v>196</v>
      </c>
      <c r="BK4" s="156" t="s">
        <v>197</v>
      </c>
      <c r="BL4" s="156" t="s">
        <v>194</v>
      </c>
      <c r="BM4" s="156" t="s">
        <v>195</v>
      </c>
      <c r="BN4" s="156" t="s">
        <v>196</v>
      </c>
      <c r="BO4" s="156" t="s">
        <v>197</v>
      </c>
      <c r="BP4" s="156" t="s">
        <v>194</v>
      </c>
      <c r="BQ4" s="156" t="s">
        <v>195</v>
      </c>
      <c r="BR4" s="156" t="s">
        <v>196</v>
      </c>
      <c r="BS4" s="156" t="s">
        <v>197</v>
      </c>
      <c r="BT4" s="156" t="s">
        <v>194</v>
      </c>
      <c r="BU4" s="156" t="s">
        <v>195</v>
      </c>
      <c r="BV4" s="156" t="s">
        <v>196</v>
      </c>
      <c r="BW4" s="156" t="s">
        <v>197</v>
      </c>
      <c r="BX4" s="156" t="s">
        <v>194</v>
      </c>
      <c r="BY4" s="156" t="s">
        <v>195</v>
      </c>
      <c r="BZ4" s="156" t="s">
        <v>196</v>
      </c>
      <c r="CA4" s="156" t="s">
        <v>197</v>
      </c>
      <c r="CB4" s="156" t="s">
        <v>194</v>
      </c>
      <c r="CC4" s="156" t="s">
        <v>195</v>
      </c>
      <c r="CD4" s="156" t="s">
        <v>196</v>
      </c>
      <c r="CE4" s="156" t="s">
        <v>197</v>
      </c>
      <c r="CF4" s="156" t="s">
        <v>194</v>
      </c>
      <c r="CG4" s="156" t="s">
        <v>195</v>
      </c>
      <c r="CH4" s="156" t="s">
        <v>196</v>
      </c>
      <c r="CI4" s="156" t="s">
        <v>197</v>
      </c>
      <c r="CJ4" s="156" t="s">
        <v>194</v>
      </c>
      <c r="CK4" s="156" t="s">
        <v>195</v>
      </c>
      <c r="CL4" s="156" t="s">
        <v>196</v>
      </c>
      <c r="CM4" s="156" t="s">
        <v>197</v>
      </c>
      <c r="CN4" s="156" t="s">
        <v>194</v>
      </c>
      <c r="CO4" s="156" t="s">
        <v>195</v>
      </c>
      <c r="CP4" s="156" t="s">
        <v>196</v>
      </c>
      <c r="CQ4" s="156" t="s">
        <v>197</v>
      </c>
      <c r="CR4" s="156" t="s">
        <v>194</v>
      </c>
      <c r="CS4" s="156" t="s">
        <v>195</v>
      </c>
      <c r="CT4" s="156" t="s">
        <v>196</v>
      </c>
      <c r="CU4" s="156" t="s">
        <v>197</v>
      </c>
      <c r="CV4" s="156" t="s">
        <v>194</v>
      </c>
      <c r="CW4" s="156" t="s">
        <v>195</v>
      </c>
      <c r="CX4" s="156" t="s">
        <v>196</v>
      </c>
      <c r="CY4" s="156" t="s">
        <v>197</v>
      </c>
      <c r="CZ4" s="156" t="s">
        <v>194</v>
      </c>
      <c r="DA4" s="156" t="s">
        <v>195</v>
      </c>
      <c r="DB4" s="156" t="s">
        <v>196</v>
      </c>
      <c r="DC4" s="156" t="s">
        <v>197</v>
      </c>
      <c r="DD4" s="156" t="s">
        <v>194</v>
      </c>
      <c r="DE4" s="156" t="s">
        <v>195</v>
      </c>
      <c r="DF4" s="156" t="s">
        <v>196</v>
      </c>
      <c r="DG4" s="156" t="s">
        <v>197</v>
      </c>
      <c r="DH4" s="156" t="s">
        <v>194</v>
      </c>
      <c r="DI4" s="156" t="s">
        <v>195</v>
      </c>
      <c r="DJ4" s="156" t="s">
        <v>196</v>
      </c>
      <c r="DK4" s="156" t="s">
        <v>197</v>
      </c>
      <c r="DL4" s="156" t="s">
        <v>194</v>
      </c>
      <c r="DM4" s="156" t="s">
        <v>195</v>
      </c>
      <c r="DN4" s="156" t="s">
        <v>196</v>
      </c>
      <c r="DO4" s="156" t="s">
        <v>197</v>
      </c>
      <c r="DP4" s="156" t="s">
        <v>194</v>
      </c>
      <c r="DQ4" s="156" t="s">
        <v>195</v>
      </c>
      <c r="DR4" s="156" t="s">
        <v>196</v>
      </c>
      <c r="DS4" s="156" t="s">
        <v>197</v>
      </c>
      <c r="DT4" s="156" t="s">
        <v>194</v>
      </c>
      <c r="DU4" s="156" t="s">
        <v>195</v>
      </c>
    </row>
    <row r="5" spans="1:125" s="44" customFormat="1" ht="13.5">
      <c r="A5" s="157"/>
      <c r="B5" s="160"/>
      <c r="C5" s="154"/>
      <c r="D5" s="157"/>
      <c r="E5" s="157"/>
      <c r="F5" s="163"/>
      <c r="G5" s="157"/>
      <c r="H5" s="157"/>
      <c r="I5" s="157"/>
      <c r="J5" s="163"/>
      <c r="K5" s="157"/>
      <c r="L5" s="157"/>
      <c r="M5" s="157"/>
      <c r="N5" s="163"/>
      <c r="O5" s="157"/>
      <c r="P5" s="157"/>
      <c r="Q5" s="157"/>
      <c r="R5" s="163"/>
      <c r="S5" s="157"/>
      <c r="T5" s="157"/>
      <c r="U5" s="157"/>
      <c r="V5" s="163"/>
      <c r="W5" s="157"/>
      <c r="X5" s="157"/>
      <c r="Y5" s="157"/>
      <c r="Z5" s="163"/>
      <c r="AA5" s="157"/>
      <c r="AB5" s="157"/>
      <c r="AC5" s="157"/>
      <c r="AD5" s="163"/>
      <c r="AE5" s="157"/>
      <c r="AF5" s="157"/>
      <c r="AG5" s="157"/>
      <c r="AH5" s="163"/>
      <c r="AI5" s="157"/>
      <c r="AJ5" s="157"/>
      <c r="AK5" s="157"/>
      <c r="AL5" s="163"/>
      <c r="AM5" s="157"/>
      <c r="AN5" s="157"/>
      <c r="AO5" s="157"/>
      <c r="AP5" s="163"/>
      <c r="AQ5" s="157"/>
      <c r="AR5" s="157"/>
      <c r="AS5" s="157"/>
      <c r="AT5" s="163"/>
      <c r="AU5" s="157"/>
      <c r="AV5" s="157"/>
      <c r="AW5" s="157"/>
      <c r="AX5" s="163"/>
      <c r="AY5" s="157"/>
      <c r="AZ5" s="157"/>
      <c r="BA5" s="157"/>
      <c r="BB5" s="163"/>
      <c r="BC5" s="157"/>
      <c r="BD5" s="157"/>
      <c r="BE5" s="157"/>
      <c r="BF5" s="163"/>
      <c r="BG5" s="157"/>
      <c r="BH5" s="157"/>
      <c r="BI5" s="157"/>
      <c r="BJ5" s="163"/>
      <c r="BK5" s="157"/>
      <c r="BL5" s="157"/>
      <c r="BM5" s="157"/>
      <c r="BN5" s="163"/>
      <c r="BO5" s="157"/>
      <c r="BP5" s="157"/>
      <c r="BQ5" s="157"/>
      <c r="BR5" s="163"/>
      <c r="BS5" s="157"/>
      <c r="BT5" s="157"/>
      <c r="BU5" s="157"/>
      <c r="BV5" s="163"/>
      <c r="BW5" s="157"/>
      <c r="BX5" s="157"/>
      <c r="BY5" s="157"/>
      <c r="BZ5" s="163"/>
      <c r="CA5" s="157"/>
      <c r="CB5" s="157"/>
      <c r="CC5" s="157"/>
      <c r="CD5" s="163"/>
      <c r="CE5" s="157"/>
      <c r="CF5" s="157"/>
      <c r="CG5" s="157"/>
      <c r="CH5" s="163"/>
      <c r="CI5" s="157"/>
      <c r="CJ5" s="157"/>
      <c r="CK5" s="157"/>
      <c r="CL5" s="163"/>
      <c r="CM5" s="157"/>
      <c r="CN5" s="157"/>
      <c r="CO5" s="157"/>
      <c r="CP5" s="163"/>
      <c r="CQ5" s="157"/>
      <c r="CR5" s="157"/>
      <c r="CS5" s="157"/>
      <c r="CT5" s="163"/>
      <c r="CU5" s="157"/>
      <c r="CV5" s="157"/>
      <c r="CW5" s="157"/>
      <c r="CX5" s="163"/>
      <c r="CY5" s="157"/>
      <c r="CZ5" s="157"/>
      <c r="DA5" s="157"/>
      <c r="DB5" s="163"/>
      <c r="DC5" s="157"/>
      <c r="DD5" s="157"/>
      <c r="DE5" s="157"/>
      <c r="DF5" s="163"/>
      <c r="DG5" s="157"/>
      <c r="DH5" s="157"/>
      <c r="DI5" s="157"/>
      <c r="DJ5" s="163"/>
      <c r="DK5" s="157"/>
      <c r="DL5" s="157"/>
      <c r="DM5" s="157"/>
      <c r="DN5" s="163"/>
      <c r="DO5" s="157"/>
      <c r="DP5" s="157"/>
      <c r="DQ5" s="157"/>
      <c r="DR5" s="163"/>
      <c r="DS5" s="157"/>
      <c r="DT5" s="157"/>
      <c r="DU5" s="157"/>
    </row>
    <row r="6" spans="1:125" s="45" customFormat="1" ht="13.5">
      <c r="A6" s="158"/>
      <c r="B6" s="161"/>
      <c r="C6" s="155"/>
      <c r="D6" s="118" t="s">
        <v>198</v>
      </c>
      <c r="E6" s="118" t="s">
        <v>198</v>
      </c>
      <c r="F6" s="164"/>
      <c r="G6" s="158"/>
      <c r="H6" s="118" t="s">
        <v>198</v>
      </c>
      <c r="I6" s="118" t="s">
        <v>198</v>
      </c>
      <c r="J6" s="164"/>
      <c r="K6" s="158"/>
      <c r="L6" s="118" t="s">
        <v>198</v>
      </c>
      <c r="M6" s="118" t="s">
        <v>198</v>
      </c>
      <c r="N6" s="164"/>
      <c r="O6" s="158"/>
      <c r="P6" s="118" t="s">
        <v>198</v>
      </c>
      <c r="Q6" s="118" t="s">
        <v>198</v>
      </c>
      <c r="R6" s="164"/>
      <c r="S6" s="158"/>
      <c r="T6" s="118" t="s">
        <v>198</v>
      </c>
      <c r="U6" s="118" t="s">
        <v>198</v>
      </c>
      <c r="V6" s="164"/>
      <c r="W6" s="158"/>
      <c r="X6" s="118" t="s">
        <v>198</v>
      </c>
      <c r="Y6" s="118" t="s">
        <v>198</v>
      </c>
      <c r="Z6" s="164"/>
      <c r="AA6" s="158"/>
      <c r="AB6" s="118" t="s">
        <v>198</v>
      </c>
      <c r="AC6" s="118" t="s">
        <v>198</v>
      </c>
      <c r="AD6" s="164"/>
      <c r="AE6" s="158"/>
      <c r="AF6" s="118" t="s">
        <v>198</v>
      </c>
      <c r="AG6" s="118" t="s">
        <v>198</v>
      </c>
      <c r="AH6" s="164"/>
      <c r="AI6" s="158"/>
      <c r="AJ6" s="118" t="s">
        <v>198</v>
      </c>
      <c r="AK6" s="118" t="s">
        <v>198</v>
      </c>
      <c r="AL6" s="164"/>
      <c r="AM6" s="158"/>
      <c r="AN6" s="118" t="s">
        <v>198</v>
      </c>
      <c r="AO6" s="118" t="s">
        <v>198</v>
      </c>
      <c r="AP6" s="164"/>
      <c r="AQ6" s="158"/>
      <c r="AR6" s="118" t="s">
        <v>198</v>
      </c>
      <c r="AS6" s="118" t="s">
        <v>198</v>
      </c>
      <c r="AT6" s="164"/>
      <c r="AU6" s="158"/>
      <c r="AV6" s="118" t="s">
        <v>198</v>
      </c>
      <c r="AW6" s="118" t="s">
        <v>198</v>
      </c>
      <c r="AX6" s="164"/>
      <c r="AY6" s="158"/>
      <c r="AZ6" s="118" t="s">
        <v>198</v>
      </c>
      <c r="BA6" s="118" t="s">
        <v>198</v>
      </c>
      <c r="BB6" s="164"/>
      <c r="BC6" s="158"/>
      <c r="BD6" s="118" t="s">
        <v>198</v>
      </c>
      <c r="BE6" s="118" t="s">
        <v>198</v>
      </c>
      <c r="BF6" s="164"/>
      <c r="BG6" s="158"/>
      <c r="BH6" s="118" t="s">
        <v>198</v>
      </c>
      <c r="BI6" s="118" t="s">
        <v>198</v>
      </c>
      <c r="BJ6" s="164"/>
      <c r="BK6" s="158"/>
      <c r="BL6" s="118" t="s">
        <v>198</v>
      </c>
      <c r="BM6" s="118" t="s">
        <v>198</v>
      </c>
      <c r="BN6" s="164"/>
      <c r="BO6" s="158"/>
      <c r="BP6" s="118" t="s">
        <v>198</v>
      </c>
      <c r="BQ6" s="118" t="s">
        <v>198</v>
      </c>
      <c r="BR6" s="164"/>
      <c r="BS6" s="158"/>
      <c r="BT6" s="118" t="s">
        <v>198</v>
      </c>
      <c r="BU6" s="118" t="s">
        <v>198</v>
      </c>
      <c r="BV6" s="164"/>
      <c r="BW6" s="158"/>
      <c r="BX6" s="118" t="s">
        <v>198</v>
      </c>
      <c r="BY6" s="118" t="s">
        <v>198</v>
      </c>
      <c r="BZ6" s="164"/>
      <c r="CA6" s="158"/>
      <c r="CB6" s="118" t="s">
        <v>198</v>
      </c>
      <c r="CC6" s="118" t="s">
        <v>198</v>
      </c>
      <c r="CD6" s="164"/>
      <c r="CE6" s="158"/>
      <c r="CF6" s="118" t="s">
        <v>198</v>
      </c>
      <c r="CG6" s="118" t="s">
        <v>198</v>
      </c>
      <c r="CH6" s="164"/>
      <c r="CI6" s="158"/>
      <c r="CJ6" s="118" t="s">
        <v>198</v>
      </c>
      <c r="CK6" s="118" t="s">
        <v>198</v>
      </c>
      <c r="CL6" s="164"/>
      <c r="CM6" s="158"/>
      <c r="CN6" s="118" t="s">
        <v>198</v>
      </c>
      <c r="CO6" s="118" t="s">
        <v>198</v>
      </c>
      <c r="CP6" s="164"/>
      <c r="CQ6" s="158"/>
      <c r="CR6" s="118" t="s">
        <v>198</v>
      </c>
      <c r="CS6" s="118" t="s">
        <v>198</v>
      </c>
      <c r="CT6" s="164"/>
      <c r="CU6" s="158"/>
      <c r="CV6" s="118" t="s">
        <v>198</v>
      </c>
      <c r="CW6" s="118" t="s">
        <v>198</v>
      </c>
      <c r="CX6" s="164"/>
      <c r="CY6" s="158"/>
      <c r="CZ6" s="118" t="s">
        <v>198</v>
      </c>
      <c r="DA6" s="118" t="s">
        <v>198</v>
      </c>
      <c r="DB6" s="164"/>
      <c r="DC6" s="158"/>
      <c r="DD6" s="118" t="s">
        <v>198</v>
      </c>
      <c r="DE6" s="118" t="s">
        <v>198</v>
      </c>
      <c r="DF6" s="164"/>
      <c r="DG6" s="158"/>
      <c r="DH6" s="118" t="s">
        <v>198</v>
      </c>
      <c r="DI6" s="118" t="s">
        <v>198</v>
      </c>
      <c r="DJ6" s="164"/>
      <c r="DK6" s="158"/>
      <c r="DL6" s="118" t="s">
        <v>198</v>
      </c>
      <c r="DM6" s="118" t="s">
        <v>198</v>
      </c>
      <c r="DN6" s="164"/>
      <c r="DO6" s="158"/>
      <c r="DP6" s="118" t="s">
        <v>198</v>
      </c>
      <c r="DQ6" s="118" t="s">
        <v>198</v>
      </c>
      <c r="DR6" s="164"/>
      <c r="DS6" s="158"/>
      <c r="DT6" s="118" t="s">
        <v>198</v>
      </c>
      <c r="DU6" s="118" t="s">
        <v>198</v>
      </c>
    </row>
    <row r="7" spans="1:125" s="128" customFormat="1" ht="12" customHeight="1">
      <c r="A7" s="120" t="s">
        <v>356</v>
      </c>
      <c r="B7" s="121">
        <v>13000</v>
      </c>
      <c r="C7" s="120" t="s">
        <v>157</v>
      </c>
      <c r="D7" s="122">
        <f>SUM(D8:D19)</f>
        <v>44543293</v>
      </c>
      <c r="E7" s="122">
        <f>SUM(E8:E19)</f>
        <v>699843</v>
      </c>
      <c r="F7" s="132">
        <f>COUNTIF(F8:F19,"&lt;&gt;")</f>
        <v>12</v>
      </c>
      <c r="G7" s="132">
        <f>COUNTIF(G8:G19,"&lt;&gt;")</f>
        <v>12</v>
      </c>
      <c r="H7" s="122">
        <f>SUM(H8:H19)</f>
        <v>4428843</v>
      </c>
      <c r="I7" s="122">
        <f>SUM(I8:I19)</f>
        <v>208863</v>
      </c>
      <c r="J7" s="132">
        <f>COUNTIF(J8:J19,"&lt;&gt;")</f>
        <v>12</v>
      </c>
      <c r="K7" s="132">
        <f>COUNTIF(K8:K19,"&lt;&gt;")</f>
        <v>12</v>
      </c>
      <c r="L7" s="122">
        <f>SUM(L8:L19)</f>
        <v>2795796</v>
      </c>
      <c r="M7" s="122">
        <f>SUM(M8:M19)</f>
        <v>62016</v>
      </c>
      <c r="N7" s="132">
        <f>COUNTIF(N8:N19,"&lt;&gt;")</f>
        <v>11</v>
      </c>
      <c r="O7" s="132">
        <f>COUNTIF(O8:O19,"&lt;&gt;")</f>
        <v>11</v>
      </c>
      <c r="P7" s="122">
        <f>SUM(P8:P19)</f>
        <v>4017431</v>
      </c>
      <c r="Q7" s="122">
        <f>SUM(Q8:Q19)</f>
        <v>98598</v>
      </c>
      <c r="R7" s="132">
        <f>COUNTIF(R8:R19,"&lt;&gt;")</f>
        <v>8</v>
      </c>
      <c r="S7" s="132">
        <f>COUNTIF(S8:S19,"&lt;&gt;")</f>
        <v>8</v>
      </c>
      <c r="T7" s="122">
        <f>SUM(T8:T19)</f>
        <v>2120637</v>
      </c>
      <c r="U7" s="122">
        <f>SUM(U8:U19)</f>
        <v>90381</v>
      </c>
      <c r="V7" s="132">
        <f>COUNTIF(V8:V19,"&lt;&gt;")</f>
        <v>4</v>
      </c>
      <c r="W7" s="132">
        <f>COUNTIF(W8:W19,"&lt;&gt;")</f>
        <v>4</v>
      </c>
      <c r="X7" s="122">
        <f>SUM(X8:X19)</f>
        <v>999513</v>
      </c>
      <c r="Y7" s="122">
        <f>SUM(Y8:Y19)</f>
        <v>25095</v>
      </c>
      <c r="Z7" s="132">
        <f>COUNTIF(Z8:Z19,"&lt;&gt;")</f>
        <v>3</v>
      </c>
      <c r="AA7" s="132">
        <f>COUNTIF(AA8:AA19,"&lt;&gt;")</f>
        <v>3</v>
      </c>
      <c r="AB7" s="122">
        <f>SUM(AB8:AB19)</f>
        <v>996221</v>
      </c>
      <c r="AC7" s="122">
        <f>SUM(AC8:AC19)</f>
        <v>6286</v>
      </c>
      <c r="AD7" s="132">
        <f>COUNTIF(AD8:AD19,"&lt;&gt;")</f>
        <v>3</v>
      </c>
      <c r="AE7" s="132">
        <f>COUNTIF(AE8:AE19,"&lt;&gt;")</f>
        <v>3</v>
      </c>
      <c r="AF7" s="122">
        <f>SUM(AF8:AF19)</f>
        <v>1090196</v>
      </c>
      <c r="AG7" s="122">
        <f>SUM(AG8:AG19)</f>
        <v>7179</v>
      </c>
      <c r="AH7" s="132">
        <f>COUNTIF(AH8:AH19,"&lt;&gt;")</f>
        <v>3</v>
      </c>
      <c r="AI7" s="132">
        <f>COUNTIF(AI8:AI19,"&lt;&gt;")</f>
        <v>3</v>
      </c>
      <c r="AJ7" s="122">
        <f>SUM(AJ8:AJ19)</f>
        <v>1666459</v>
      </c>
      <c r="AK7" s="122">
        <f>SUM(AK8:AK19)</f>
        <v>11543</v>
      </c>
      <c r="AL7" s="132">
        <f>COUNTIF(AL8:AL19,"&lt;&gt;")</f>
        <v>2</v>
      </c>
      <c r="AM7" s="132">
        <f>COUNTIF(AM8:AM19,"&lt;&gt;")</f>
        <v>2</v>
      </c>
      <c r="AN7" s="122">
        <f>SUM(AN8:AN19)</f>
        <v>1771228</v>
      </c>
      <c r="AO7" s="122">
        <f>SUM(AO8:AO19)</f>
        <v>9860</v>
      </c>
      <c r="AP7" s="132">
        <f>COUNTIF(AP8:AP19,"&lt;&gt;")</f>
        <v>2</v>
      </c>
      <c r="AQ7" s="132">
        <f>COUNTIF(AQ8:AQ19,"&lt;&gt;")</f>
        <v>2</v>
      </c>
      <c r="AR7" s="122">
        <f>SUM(AR8:AR19)</f>
        <v>962246</v>
      </c>
      <c r="AS7" s="122">
        <f>SUM(AS8:AS19)</f>
        <v>6682</v>
      </c>
      <c r="AT7" s="132">
        <f>COUNTIF(AT8:AT19,"&lt;&gt;")</f>
        <v>2</v>
      </c>
      <c r="AU7" s="132">
        <f>COUNTIF(AU8:AU19,"&lt;&gt;")</f>
        <v>2</v>
      </c>
      <c r="AV7" s="122">
        <f>SUM(AV8:AV19)</f>
        <v>2496620</v>
      </c>
      <c r="AW7" s="122">
        <f>SUM(AW8:AW19)</f>
        <v>18170</v>
      </c>
      <c r="AX7" s="132">
        <f>COUNTIF(AX8:AX19,"&lt;&gt;")</f>
        <v>2</v>
      </c>
      <c r="AY7" s="132">
        <f>COUNTIF(AY8:AY19,"&lt;&gt;")</f>
        <v>2</v>
      </c>
      <c r="AZ7" s="122">
        <f>SUM(AZ8:AZ19)</f>
        <v>3051754</v>
      </c>
      <c r="BA7" s="122">
        <f>SUM(BA8:BA19)</f>
        <v>22971</v>
      </c>
      <c r="BB7" s="132">
        <f>COUNTIF(BB8:BB19,"&lt;&gt;")</f>
        <v>2</v>
      </c>
      <c r="BC7" s="132">
        <f>COUNTIF(BC8:BC19,"&lt;&gt;")</f>
        <v>2</v>
      </c>
      <c r="BD7" s="122">
        <f>SUM(BD8:BD19)</f>
        <v>1235328</v>
      </c>
      <c r="BE7" s="122">
        <f>SUM(BE8:BE19)</f>
        <v>8085</v>
      </c>
      <c r="BF7" s="132">
        <f>COUNTIF(BF8:BF19,"&lt;&gt;")</f>
        <v>2</v>
      </c>
      <c r="BG7" s="132">
        <f>COUNTIF(BG8:BG19,"&lt;&gt;")</f>
        <v>2</v>
      </c>
      <c r="BH7" s="122">
        <f>SUM(BH8:BH19)</f>
        <v>1146491</v>
      </c>
      <c r="BI7" s="122">
        <f>SUM(BI8:BI19)</f>
        <v>7953</v>
      </c>
      <c r="BJ7" s="132">
        <f>COUNTIF(BJ8:BJ19,"&lt;&gt;")</f>
        <v>2</v>
      </c>
      <c r="BK7" s="132">
        <f>COUNTIF(BK8:BK19,"&lt;&gt;")</f>
        <v>2</v>
      </c>
      <c r="BL7" s="122">
        <f>SUM(BL8:BL19)</f>
        <v>1721657</v>
      </c>
      <c r="BM7" s="122">
        <f>SUM(BM8:BM19)</f>
        <v>13546</v>
      </c>
      <c r="BN7" s="132">
        <f>COUNTIF(BN8:BN19,"&lt;&gt;")</f>
        <v>2</v>
      </c>
      <c r="BO7" s="132">
        <f>COUNTIF(BO8:BO19,"&lt;&gt;")</f>
        <v>2</v>
      </c>
      <c r="BP7" s="122">
        <f>SUM(BP8:BP19)</f>
        <v>1064120</v>
      </c>
      <c r="BQ7" s="122">
        <f>SUM(BQ8:BQ19)</f>
        <v>8039</v>
      </c>
      <c r="BR7" s="132">
        <f>COUNTIF(BR8:BR19,"&lt;&gt;")</f>
        <v>2</v>
      </c>
      <c r="BS7" s="132">
        <f>COUNTIF(BS8:BS19,"&lt;&gt;")</f>
        <v>2</v>
      </c>
      <c r="BT7" s="122">
        <f>SUM(BT8:BT19)</f>
        <v>1165470</v>
      </c>
      <c r="BU7" s="122">
        <f>SUM(BU8:BU19)</f>
        <v>9075</v>
      </c>
      <c r="BV7" s="132">
        <f>COUNTIF(BV8:BV19,"&lt;&gt;")</f>
        <v>2</v>
      </c>
      <c r="BW7" s="132">
        <f>COUNTIF(BW8:BW19,"&lt;&gt;")</f>
        <v>2</v>
      </c>
      <c r="BX7" s="122">
        <f>SUM(BX8:BX19)</f>
        <v>870981</v>
      </c>
      <c r="BY7" s="122">
        <f>SUM(BY8:BY19)</f>
        <v>6003</v>
      </c>
      <c r="BZ7" s="132">
        <f>COUNTIF(BZ8:BZ19,"&lt;&gt;")</f>
        <v>2</v>
      </c>
      <c r="CA7" s="132">
        <f>COUNTIF(CA8:CA19,"&lt;&gt;")</f>
        <v>2</v>
      </c>
      <c r="CB7" s="122">
        <f>SUM(CB8:CB19)</f>
        <v>1886392</v>
      </c>
      <c r="CC7" s="122">
        <f>SUM(CC8:CC19)</f>
        <v>14482</v>
      </c>
      <c r="CD7" s="132">
        <f>COUNTIF(CD8:CD19,"&lt;&gt;")</f>
        <v>2</v>
      </c>
      <c r="CE7" s="132">
        <f>COUNTIF(CE8:CE19,"&lt;&gt;")</f>
        <v>2</v>
      </c>
      <c r="CF7" s="122">
        <f>SUM(CF8:CF19)</f>
        <v>2292284</v>
      </c>
      <c r="CG7" s="122">
        <f>SUM(CG8:CG19)</f>
        <v>17072</v>
      </c>
      <c r="CH7" s="132">
        <f>COUNTIF(CH8:CH19,"&lt;&gt;")</f>
        <v>2</v>
      </c>
      <c r="CI7" s="132">
        <f>COUNTIF(CI8:CI19,"&lt;&gt;")</f>
        <v>2</v>
      </c>
      <c r="CJ7" s="122">
        <f>SUM(CJ8:CJ19)</f>
        <v>2369029</v>
      </c>
      <c r="CK7" s="122">
        <f>SUM(CK8:CK19)</f>
        <v>18641</v>
      </c>
      <c r="CL7" s="132">
        <f>COUNTIF(CL8:CL19,"&lt;&gt;")</f>
        <v>2</v>
      </c>
      <c r="CM7" s="132">
        <f>COUNTIF(CM8:CM19,"&lt;&gt;")</f>
        <v>2</v>
      </c>
      <c r="CN7" s="122">
        <f>SUM(CN8:CN19)</f>
        <v>1628135</v>
      </c>
      <c r="CO7" s="122">
        <f>SUM(CO8:CO19)</f>
        <v>11406</v>
      </c>
      <c r="CP7" s="132">
        <f>COUNTIF(CP8:CP19,"&lt;&gt;")</f>
        <v>2</v>
      </c>
      <c r="CQ7" s="132">
        <f>COUNTIF(CQ8:CQ19,"&lt;&gt;")</f>
        <v>2</v>
      </c>
      <c r="CR7" s="122">
        <f>SUM(CR8:CR19)</f>
        <v>2229784</v>
      </c>
      <c r="CS7" s="122">
        <f>SUM(CS8:CS19)</f>
        <v>17897</v>
      </c>
      <c r="CT7" s="132">
        <f>COUNTIF(CT8:CT19,"&lt;&gt;")</f>
        <v>1</v>
      </c>
      <c r="CU7" s="132">
        <f>COUNTIF(CU8:CU19,"&lt;&gt;")</f>
        <v>1</v>
      </c>
      <c r="CV7" s="122">
        <f>SUM(CV8:CV19)</f>
        <v>100984</v>
      </c>
      <c r="CW7" s="122">
        <f>SUM(CW8:CW19)</f>
        <v>0</v>
      </c>
      <c r="CX7" s="132">
        <f>COUNTIF(CX8:CX19,"&lt;&gt;")</f>
        <v>1</v>
      </c>
      <c r="CY7" s="132">
        <f>COUNTIF(CY8:CY19,"&lt;&gt;")</f>
        <v>1</v>
      </c>
      <c r="CZ7" s="122">
        <f>SUM(CZ8:CZ19)</f>
        <v>365378</v>
      </c>
      <c r="DA7" s="122">
        <f>SUM(DA8:DA19)</f>
        <v>0</v>
      </c>
      <c r="DB7" s="132">
        <f>COUNTIF(DB8:DB19,"&lt;&gt;")</f>
        <v>1</v>
      </c>
      <c r="DC7" s="132">
        <f>COUNTIF(DC8:DC19,"&lt;&gt;")</f>
        <v>1</v>
      </c>
      <c r="DD7" s="122">
        <f>SUM(DD8:DD19)</f>
        <v>70316</v>
      </c>
      <c r="DE7" s="122">
        <f>SUM(DE8:DE19)</f>
        <v>0</v>
      </c>
      <c r="DF7" s="132">
        <f>COUNTIF(DF8:DF19,"&lt;&gt;")</f>
        <v>0</v>
      </c>
      <c r="DG7" s="132">
        <f>COUNTIF(DG8:DG19,"&lt;&gt;")</f>
        <v>0</v>
      </c>
      <c r="DH7" s="122">
        <f>SUM(DH8:DH19)</f>
        <v>0</v>
      </c>
      <c r="DI7" s="122">
        <f>SUM(DI8:DI19)</f>
        <v>0</v>
      </c>
      <c r="DJ7" s="132">
        <f>COUNTIF(DJ8:DJ19,"&lt;&gt;")</f>
        <v>0</v>
      </c>
      <c r="DK7" s="132">
        <f>COUNTIF(DK8:DK19,"&lt;&gt;")</f>
        <v>0</v>
      </c>
      <c r="DL7" s="122">
        <f>SUM(DL8:DL19)</f>
        <v>0</v>
      </c>
      <c r="DM7" s="122">
        <f>SUM(DM8:DM19)</f>
        <v>0</v>
      </c>
      <c r="DN7" s="132">
        <f>COUNTIF(DN8:DN19,"&lt;&gt;")</f>
        <v>0</v>
      </c>
      <c r="DO7" s="132">
        <f>COUNTIF(DO8:DO19,"&lt;&gt;")</f>
        <v>0</v>
      </c>
      <c r="DP7" s="122">
        <f>SUM(DP8:DP19)</f>
        <v>0</v>
      </c>
      <c r="DQ7" s="122">
        <f>SUM(DQ8:DQ19)</f>
        <v>0</v>
      </c>
      <c r="DR7" s="132">
        <f>COUNTIF(DR8:DR19,"&lt;&gt;")</f>
        <v>0</v>
      </c>
      <c r="DS7" s="132">
        <f>COUNTIF(DS8:DS19,"&lt;&gt;")</f>
        <v>0</v>
      </c>
      <c r="DT7" s="122">
        <f>SUM(DT8:DT19)</f>
        <v>0</v>
      </c>
      <c r="DU7" s="122">
        <f>SUM(DU8:DU19)</f>
        <v>0</v>
      </c>
    </row>
    <row r="8" spans="1:125" s="123" customFormat="1" ht="12" customHeight="1">
      <c r="A8" s="124" t="s">
        <v>356</v>
      </c>
      <c r="B8" s="125" t="s">
        <v>491</v>
      </c>
      <c r="C8" s="124" t="s">
        <v>495</v>
      </c>
      <c r="D8" s="126">
        <f aca="true" t="shared" si="0" ref="D8:D19">SUM(H8,L8,P8,T8,X8,AB8,AF8,AJ8,AN8,AR8,AV8,AZ8,BD8,BH8,BL8,BP8,BT8,BX8,CB8,CF8,CJ8,CN8,CR8,CV8,CZ8,DD8,DH8,DL8,DP8,DT8)</f>
        <v>144442</v>
      </c>
      <c r="E8" s="126">
        <f aca="true" t="shared" si="1" ref="E8:E19">SUM(I8,M8,Q8,U8,Y8,AC8,AG8,AK8,AO8,AS8,AW8,BA8,BE8,BI8,BM8,BQ8,BU8,BY8,CC8,CG8,CK8,CO8,CS8,CW8,DA8,DE8,DI8,DM8,DQ8,DU8)</f>
        <v>0</v>
      </c>
      <c r="F8" s="131" t="s">
        <v>489</v>
      </c>
      <c r="G8" s="130" t="s">
        <v>490</v>
      </c>
      <c r="H8" s="126">
        <v>43423</v>
      </c>
      <c r="I8" s="126">
        <v>0</v>
      </c>
      <c r="J8" s="131" t="s">
        <v>493</v>
      </c>
      <c r="K8" s="130" t="s">
        <v>494</v>
      </c>
      <c r="L8" s="126">
        <v>4186</v>
      </c>
      <c r="M8" s="126">
        <v>0</v>
      </c>
      <c r="N8" s="131" t="s">
        <v>496</v>
      </c>
      <c r="O8" s="130" t="s">
        <v>497</v>
      </c>
      <c r="P8" s="126">
        <v>17647</v>
      </c>
      <c r="Q8" s="126">
        <v>0</v>
      </c>
      <c r="R8" s="131" t="s">
        <v>498</v>
      </c>
      <c r="S8" s="130" t="s">
        <v>499</v>
      </c>
      <c r="T8" s="126">
        <v>13784</v>
      </c>
      <c r="U8" s="126">
        <v>0</v>
      </c>
      <c r="V8" s="131" t="s">
        <v>500</v>
      </c>
      <c r="W8" s="130" t="s">
        <v>509</v>
      </c>
      <c r="X8" s="126">
        <v>15561</v>
      </c>
      <c r="Y8" s="126">
        <v>0</v>
      </c>
      <c r="Z8" s="131" t="s">
        <v>502</v>
      </c>
      <c r="AA8" s="130" t="s">
        <v>503</v>
      </c>
      <c r="AB8" s="126">
        <v>4759</v>
      </c>
      <c r="AC8" s="126">
        <v>0</v>
      </c>
      <c r="AD8" s="131" t="s">
        <v>504</v>
      </c>
      <c r="AE8" s="130" t="s">
        <v>505</v>
      </c>
      <c r="AF8" s="126">
        <v>41504</v>
      </c>
      <c r="AG8" s="126">
        <v>0</v>
      </c>
      <c r="AH8" s="131" t="s">
        <v>506</v>
      </c>
      <c r="AI8" s="130" t="s">
        <v>507</v>
      </c>
      <c r="AJ8" s="126">
        <v>3578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356</v>
      </c>
      <c r="B9" s="125" t="s">
        <v>419</v>
      </c>
      <c r="C9" s="124" t="s">
        <v>420</v>
      </c>
      <c r="D9" s="126">
        <f t="shared" si="0"/>
        <v>586081</v>
      </c>
      <c r="E9" s="126">
        <f t="shared" si="1"/>
        <v>0</v>
      </c>
      <c r="F9" s="131" t="s">
        <v>417</v>
      </c>
      <c r="G9" s="130" t="s">
        <v>418</v>
      </c>
      <c r="H9" s="126">
        <v>300073</v>
      </c>
      <c r="I9" s="126">
        <v>0</v>
      </c>
      <c r="J9" s="131" t="s">
        <v>431</v>
      </c>
      <c r="K9" s="130" t="s">
        <v>432</v>
      </c>
      <c r="L9" s="126">
        <v>286008</v>
      </c>
      <c r="M9" s="126">
        <v>0</v>
      </c>
      <c r="N9" s="131"/>
      <c r="O9" s="130"/>
      <c r="P9" s="126">
        <v>0</v>
      </c>
      <c r="Q9" s="126">
        <v>0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356</v>
      </c>
      <c r="B10" s="125" t="s">
        <v>460</v>
      </c>
      <c r="C10" s="124" t="s">
        <v>461</v>
      </c>
      <c r="D10" s="126">
        <f t="shared" si="0"/>
        <v>833093</v>
      </c>
      <c r="E10" s="126">
        <f t="shared" si="1"/>
        <v>81871</v>
      </c>
      <c r="F10" s="131" t="s">
        <v>458</v>
      </c>
      <c r="G10" s="130" t="s">
        <v>459</v>
      </c>
      <c r="H10" s="126">
        <v>150213</v>
      </c>
      <c r="I10" s="126">
        <v>17795</v>
      </c>
      <c r="J10" s="131" t="s">
        <v>462</v>
      </c>
      <c r="K10" s="130" t="s">
        <v>463</v>
      </c>
      <c r="L10" s="126">
        <v>338727</v>
      </c>
      <c r="M10" s="126">
        <v>26472</v>
      </c>
      <c r="N10" s="131" t="s">
        <v>479</v>
      </c>
      <c r="O10" s="130" t="s">
        <v>480</v>
      </c>
      <c r="P10" s="126">
        <v>344153</v>
      </c>
      <c r="Q10" s="126">
        <v>37604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356</v>
      </c>
      <c r="B11" s="125" t="s">
        <v>415</v>
      </c>
      <c r="C11" s="124" t="s">
        <v>416</v>
      </c>
      <c r="D11" s="126">
        <f t="shared" si="0"/>
        <v>0</v>
      </c>
      <c r="E11" s="126">
        <f t="shared" si="1"/>
        <v>112169</v>
      </c>
      <c r="F11" s="131" t="s">
        <v>413</v>
      </c>
      <c r="G11" s="130" t="s">
        <v>414</v>
      </c>
      <c r="H11" s="126">
        <v>0</v>
      </c>
      <c r="I11" s="126">
        <v>10717</v>
      </c>
      <c r="J11" s="131" t="s">
        <v>435</v>
      </c>
      <c r="K11" s="130" t="s">
        <v>436</v>
      </c>
      <c r="L11" s="126">
        <v>0</v>
      </c>
      <c r="M11" s="126">
        <v>7808</v>
      </c>
      <c r="N11" s="131" t="s">
        <v>437</v>
      </c>
      <c r="O11" s="130" t="s">
        <v>438</v>
      </c>
      <c r="P11" s="126">
        <v>0</v>
      </c>
      <c r="Q11" s="126">
        <v>36393</v>
      </c>
      <c r="R11" s="131" t="s">
        <v>455</v>
      </c>
      <c r="S11" s="130" t="s">
        <v>456</v>
      </c>
      <c r="T11" s="126">
        <v>0</v>
      </c>
      <c r="U11" s="126">
        <v>38430</v>
      </c>
      <c r="V11" s="131" t="s">
        <v>464</v>
      </c>
      <c r="W11" s="130" t="s">
        <v>465</v>
      </c>
      <c r="X11" s="126">
        <v>0</v>
      </c>
      <c r="Y11" s="126">
        <v>18821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356</v>
      </c>
      <c r="B12" s="125" t="s">
        <v>423</v>
      </c>
      <c r="C12" s="124" t="s">
        <v>424</v>
      </c>
      <c r="D12" s="139">
        <f t="shared" si="0"/>
        <v>999020</v>
      </c>
      <c r="E12" s="139">
        <f t="shared" si="1"/>
        <v>0</v>
      </c>
      <c r="F12" s="125" t="s">
        <v>421</v>
      </c>
      <c r="G12" s="124" t="s">
        <v>422</v>
      </c>
      <c r="H12" s="139">
        <v>471644</v>
      </c>
      <c r="I12" s="139">
        <v>0</v>
      </c>
      <c r="J12" s="125" t="s">
        <v>449</v>
      </c>
      <c r="K12" s="124" t="s">
        <v>450</v>
      </c>
      <c r="L12" s="139">
        <v>202368</v>
      </c>
      <c r="M12" s="139">
        <v>0</v>
      </c>
      <c r="N12" s="125" t="s">
        <v>471</v>
      </c>
      <c r="O12" s="124" t="s">
        <v>472</v>
      </c>
      <c r="P12" s="139">
        <v>191020</v>
      </c>
      <c r="Q12" s="139">
        <v>0</v>
      </c>
      <c r="R12" s="125" t="s">
        <v>481</v>
      </c>
      <c r="S12" s="124" t="s">
        <v>482</v>
      </c>
      <c r="T12" s="139">
        <v>133988</v>
      </c>
      <c r="U12" s="139">
        <v>0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356</v>
      </c>
      <c r="B13" s="125" t="s">
        <v>427</v>
      </c>
      <c r="C13" s="124" t="s">
        <v>428</v>
      </c>
      <c r="D13" s="139">
        <f t="shared" si="0"/>
        <v>2550462</v>
      </c>
      <c r="E13" s="139">
        <f t="shared" si="1"/>
        <v>65984</v>
      </c>
      <c r="F13" s="125" t="s">
        <v>469</v>
      </c>
      <c r="G13" s="124" t="s">
        <v>470</v>
      </c>
      <c r="H13" s="139">
        <v>479633</v>
      </c>
      <c r="I13" s="139">
        <v>64170</v>
      </c>
      <c r="J13" s="125" t="s">
        <v>452</v>
      </c>
      <c r="K13" s="124" t="s">
        <v>453</v>
      </c>
      <c r="L13" s="139">
        <v>412386</v>
      </c>
      <c r="M13" s="139">
        <v>1814</v>
      </c>
      <c r="N13" s="125" t="s">
        <v>425</v>
      </c>
      <c r="O13" s="124" t="s">
        <v>426</v>
      </c>
      <c r="P13" s="139">
        <v>1267641</v>
      </c>
      <c r="Q13" s="139">
        <v>0</v>
      </c>
      <c r="R13" s="125" t="s">
        <v>447</v>
      </c>
      <c r="S13" s="124" t="s">
        <v>448</v>
      </c>
      <c r="T13" s="139">
        <v>390802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356</v>
      </c>
      <c r="B14" s="125" t="s">
        <v>439</v>
      </c>
      <c r="C14" s="124" t="s">
        <v>440</v>
      </c>
      <c r="D14" s="139">
        <f t="shared" si="0"/>
        <v>1324998</v>
      </c>
      <c r="E14" s="139">
        <f t="shared" si="1"/>
        <v>0</v>
      </c>
      <c r="F14" s="125" t="s">
        <v>437</v>
      </c>
      <c r="G14" s="124" t="s">
        <v>438</v>
      </c>
      <c r="H14" s="139">
        <v>690739</v>
      </c>
      <c r="I14" s="139">
        <v>0</v>
      </c>
      <c r="J14" s="125" t="s">
        <v>455</v>
      </c>
      <c r="K14" s="124" t="s">
        <v>456</v>
      </c>
      <c r="L14" s="139">
        <v>332394</v>
      </c>
      <c r="M14" s="139">
        <v>0</v>
      </c>
      <c r="N14" s="125" t="s">
        <v>464</v>
      </c>
      <c r="O14" s="124" t="s">
        <v>465</v>
      </c>
      <c r="P14" s="139">
        <v>301865</v>
      </c>
      <c r="Q14" s="139">
        <v>0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356</v>
      </c>
      <c r="B15" s="125" t="s">
        <v>475</v>
      </c>
      <c r="C15" s="124" t="s">
        <v>476</v>
      </c>
      <c r="D15" s="139">
        <f t="shared" si="0"/>
        <v>0</v>
      </c>
      <c r="E15" s="139">
        <f t="shared" si="1"/>
        <v>189000</v>
      </c>
      <c r="F15" s="125" t="s">
        <v>473</v>
      </c>
      <c r="G15" s="124" t="s">
        <v>474</v>
      </c>
      <c r="H15" s="139">
        <v>0</v>
      </c>
      <c r="I15" s="139">
        <v>112206</v>
      </c>
      <c r="J15" s="125" t="s">
        <v>483</v>
      </c>
      <c r="K15" s="124" t="s">
        <v>484</v>
      </c>
      <c r="L15" s="139">
        <v>0</v>
      </c>
      <c r="M15" s="139">
        <v>20050</v>
      </c>
      <c r="N15" s="125" t="s">
        <v>485</v>
      </c>
      <c r="O15" s="124" t="s">
        <v>486</v>
      </c>
      <c r="P15" s="139">
        <v>0</v>
      </c>
      <c r="Q15" s="139">
        <v>15997</v>
      </c>
      <c r="R15" s="125" t="s">
        <v>487</v>
      </c>
      <c r="S15" s="124" t="s">
        <v>488</v>
      </c>
      <c r="T15" s="139">
        <v>0</v>
      </c>
      <c r="U15" s="139">
        <v>40747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  <row r="16" spans="1:125" s="123" customFormat="1" ht="12" customHeight="1">
      <c r="A16" s="124" t="s">
        <v>356</v>
      </c>
      <c r="B16" s="125" t="s">
        <v>477</v>
      </c>
      <c r="C16" s="124" t="s">
        <v>478</v>
      </c>
      <c r="D16" s="139">
        <f t="shared" si="0"/>
        <v>762911</v>
      </c>
      <c r="E16" s="139">
        <f t="shared" si="1"/>
        <v>0</v>
      </c>
      <c r="F16" s="125" t="s">
        <v>473</v>
      </c>
      <c r="G16" s="124" t="s">
        <v>474</v>
      </c>
      <c r="H16" s="139">
        <v>566713</v>
      </c>
      <c r="I16" s="139">
        <v>0</v>
      </c>
      <c r="J16" s="125" t="s">
        <v>483</v>
      </c>
      <c r="K16" s="124" t="s">
        <v>484</v>
      </c>
      <c r="L16" s="139">
        <v>126475</v>
      </c>
      <c r="M16" s="139">
        <v>0</v>
      </c>
      <c r="N16" s="125" t="s">
        <v>485</v>
      </c>
      <c r="O16" s="124" t="s">
        <v>486</v>
      </c>
      <c r="P16" s="139">
        <v>37679</v>
      </c>
      <c r="Q16" s="139">
        <v>0</v>
      </c>
      <c r="R16" s="125" t="s">
        <v>487</v>
      </c>
      <c r="S16" s="124" t="s">
        <v>488</v>
      </c>
      <c r="T16" s="139">
        <v>32044</v>
      </c>
      <c r="U16" s="139">
        <v>0</v>
      </c>
      <c r="V16" s="125"/>
      <c r="W16" s="124"/>
      <c r="X16" s="139">
        <v>0</v>
      </c>
      <c r="Y16" s="139">
        <v>0</v>
      </c>
      <c r="Z16" s="125"/>
      <c r="AA16" s="124"/>
      <c r="AB16" s="139">
        <v>0</v>
      </c>
      <c r="AC16" s="139">
        <v>0</v>
      </c>
      <c r="AD16" s="125"/>
      <c r="AE16" s="124"/>
      <c r="AF16" s="139">
        <v>0</v>
      </c>
      <c r="AG16" s="139">
        <v>0</v>
      </c>
      <c r="AH16" s="125"/>
      <c r="AI16" s="124"/>
      <c r="AJ16" s="139">
        <v>0</v>
      </c>
      <c r="AK16" s="139">
        <v>0</v>
      </c>
      <c r="AL16" s="125"/>
      <c r="AM16" s="124"/>
      <c r="AN16" s="139">
        <v>0</v>
      </c>
      <c r="AO16" s="139">
        <v>0</v>
      </c>
      <c r="AP16" s="125"/>
      <c r="AQ16" s="124"/>
      <c r="AR16" s="139">
        <v>0</v>
      </c>
      <c r="AS16" s="139">
        <v>0</v>
      </c>
      <c r="AT16" s="125"/>
      <c r="AU16" s="124"/>
      <c r="AV16" s="139">
        <v>0</v>
      </c>
      <c r="AW16" s="139">
        <v>0</v>
      </c>
      <c r="AX16" s="125"/>
      <c r="AY16" s="124"/>
      <c r="AZ16" s="139">
        <v>0</v>
      </c>
      <c r="BA16" s="139">
        <v>0</v>
      </c>
      <c r="BB16" s="125"/>
      <c r="BC16" s="124"/>
      <c r="BD16" s="139">
        <v>0</v>
      </c>
      <c r="BE16" s="139">
        <v>0</v>
      </c>
      <c r="BF16" s="125"/>
      <c r="BG16" s="124"/>
      <c r="BH16" s="139">
        <v>0</v>
      </c>
      <c r="BI16" s="139">
        <v>0</v>
      </c>
      <c r="BJ16" s="125"/>
      <c r="BK16" s="124"/>
      <c r="BL16" s="139">
        <v>0</v>
      </c>
      <c r="BM16" s="139">
        <v>0</v>
      </c>
      <c r="BN16" s="125"/>
      <c r="BO16" s="124"/>
      <c r="BP16" s="139">
        <v>0</v>
      </c>
      <c r="BQ16" s="139">
        <v>0</v>
      </c>
      <c r="BR16" s="125"/>
      <c r="BS16" s="124"/>
      <c r="BT16" s="139">
        <v>0</v>
      </c>
      <c r="BU16" s="139">
        <v>0</v>
      </c>
      <c r="BV16" s="125"/>
      <c r="BW16" s="124"/>
      <c r="BX16" s="139">
        <v>0</v>
      </c>
      <c r="BY16" s="139">
        <v>0</v>
      </c>
      <c r="BZ16" s="125"/>
      <c r="CA16" s="124"/>
      <c r="CB16" s="139">
        <v>0</v>
      </c>
      <c r="CC16" s="139">
        <v>0</v>
      </c>
      <c r="CD16" s="125"/>
      <c r="CE16" s="124"/>
      <c r="CF16" s="139">
        <v>0</v>
      </c>
      <c r="CG16" s="139">
        <v>0</v>
      </c>
      <c r="CH16" s="125"/>
      <c r="CI16" s="124"/>
      <c r="CJ16" s="139">
        <v>0</v>
      </c>
      <c r="CK16" s="139">
        <v>0</v>
      </c>
      <c r="CL16" s="125"/>
      <c r="CM16" s="124"/>
      <c r="CN16" s="139">
        <v>0</v>
      </c>
      <c r="CO16" s="139">
        <v>0</v>
      </c>
      <c r="CP16" s="125"/>
      <c r="CQ16" s="124"/>
      <c r="CR16" s="139">
        <v>0</v>
      </c>
      <c r="CS16" s="139">
        <v>0</v>
      </c>
      <c r="CT16" s="125"/>
      <c r="CU16" s="124"/>
      <c r="CV16" s="139">
        <v>0</v>
      </c>
      <c r="CW16" s="139">
        <v>0</v>
      </c>
      <c r="CX16" s="125"/>
      <c r="CY16" s="124"/>
      <c r="CZ16" s="139">
        <v>0</v>
      </c>
      <c r="DA16" s="139">
        <v>0</v>
      </c>
      <c r="DB16" s="125"/>
      <c r="DC16" s="124"/>
      <c r="DD16" s="139">
        <v>0</v>
      </c>
      <c r="DE16" s="139">
        <v>0</v>
      </c>
      <c r="DF16" s="125"/>
      <c r="DG16" s="124"/>
      <c r="DH16" s="139">
        <v>0</v>
      </c>
      <c r="DI16" s="139">
        <v>0</v>
      </c>
      <c r="DJ16" s="125"/>
      <c r="DK16" s="124"/>
      <c r="DL16" s="139">
        <v>0</v>
      </c>
      <c r="DM16" s="139">
        <v>0</v>
      </c>
      <c r="DN16" s="125"/>
      <c r="DO16" s="124"/>
      <c r="DP16" s="139">
        <v>0</v>
      </c>
      <c r="DQ16" s="139">
        <v>0</v>
      </c>
      <c r="DR16" s="125"/>
      <c r="DS16" s="124"/>
      <c r="DT16" s="139">
        <v>0</v>
      </c>
      <c r="DU16" s="139">
        <v>0</v>
      </c>
    </row>
    <row r="17" spans="1:125" s="123" customFormat="1" ht="12" customHeight="1">
      <c r="A17" s="124" t="s">
        <v>356</v>
      </c>
      <c r="B17" s="125" t="s">
        <v>407</v>
      </c>
      <c r="C17" s="124" t="s">
        <v>408</v>
      </c>
      <c r="D17" s="139">
        <f t="shared" si="0"/>
        <v>6111001</v>
      </c>
      <c r="E17" s="139">
        <f t="shared" si="1"/>
        <v>0</v>
      </c>
      <c r="F17" s="125" t="s">
        <v>405</v>
      </c>
      <c r="G17" s="124" t="s">
        <v>406</v>
      </c>
      <c r="H17" s="139">
        <v>777379</v>
      </c>
      <c r="I17" s="139">
        <v>0</v>
      </c>
      <c r="J17" s="125" t="s">
        <v>411</v>
      </c>
      <c r="K17" s="124" t="s">
        <v>412</v>
      </c>
      <c r="L17" s="139">
        <v>346287</v>
      </c>
      <c r="M17" s="139">
        <v>0</v>
      </c>
      <c r="N17" s="125" t="s">
        <v>413</v>
      </c>
      <c r="O17" s="124" t="s">
        <v>414</v>
      </c>
      <c r="P17" s="139">
        <v>263415</v>
      </c>
      <c r="Q17" s="139">
        <v>0</v>
      </c>
      <c r="R17" s="125" t="s">
        <v>417</v>
      </c>
      <c r="S17" s="124" t="s">
        <v>418</v>
      </c>
      <c r="T17" s="139">
        <v>202766</v>
      </c>
      <c r="U17" s="139">
        <v>0</v>
      </c>
      <c r="V17" s="125" t="s">
        <v>421</v>
      </c>
      <c r="W17" s="124" t="s">
        <v>422</v>
      </c>
      <c r="X17" s="139">
        <v>229480</v>
      </c>
      <c r="Y17" s="139">
        <v>0</v>
      </c>
      <c r="Z17" s="125" t="s">
        <v>425</v>
      </c>
      <c r="AA17" s="124" t="s">
        <v>426</v>
      </c>
      <c r="AB17" s="139">
        <v>235584</v>
      </c>
      <c r="AC17" s="139">
        <v>0</v>
      </c>
      <c r="AD17" s="125" t="s">
        <v>429</v>
      </c>
      <c r="AE17" s="124" t="s">
        <v>430</v>
      </c>
      <c r="AF17" s="139">
        <v>185471</v>
      </c>
      <c r="AG17" s="139">
        <v>0</v>
      </c>
      <c r="AH17" s="125" t="s">
        <v>431</v>
      </c>
      <c r="AI17" s="124" t="s">
        <v>432</v>
      </c>
      <c r="AJ17" s="139">
        <v>274875</v>
      </c>
      <c r="AK17" s="139">
        <v>0</v>
      </c>
      <c r="AL17" s="125" t="s">
        <v>433</v>
      </c>
      <c r="AM17" s="124" t="s">
        <v>434</v>
      </c>
      <c r="AN17" s="139">
        <v>585601</v>
      </c>
      <c r="AO17" s="139">
        <v>0</v>
      </c>
      <c r="AP17" s="125" t="s">
        <v>435</v>
      </c>
      <c r="AQ17" s="124" t="s">
        <v>436</v>
      </c>
      <c r="AR17" s="139">
        <v>158789</v>
      </c>
      <c r="AS17" s="139">
        <v>0</v>
      </c>
      <c r="AT17" s="125" t="s">
        <v>437</v>
      </c>
      <c r="AU17" s="124" t="s">
        <v>438</v>
      </c>
      <c r="AV17" s="139">
        <v>311753</v>
      </c>
      <c r="AW17" s="139">
        <v>0</v>
      </c>
      <c r="AX17" s="125" t="s">
        <v>441</v>
      </c>
      <c r="AY17" s="124" t="s">
        <v>442</v>
      </c>
      <c r="AZ17" s="139">
        <v>289624</v>
      </c>
      <c r="BA17" s="139">
        <v>0</v>
      </c>
      <c r="BB17" s="125" t="s">
        <v>443</v>
      </c>
      <c r="BC17" s="124" t="s">
        <v>444</v>
      </c>
      <c r="BD17" s="139">
        <v>263092</v>
      </c>
      <c r="BE17" s="139">
        <v>0</v>
      </c>
      <c r="BF17" s="125" t="s">
        <v>445</v>
      </c>
      <c r="BG17" s="124" t="s">
        <v>446</v>
      </c>
      <c r="BH17" s="139">
        <v>190151</v>
      </c>
      <c r="BI17" s="139">
        <v>0</v>
      </c>
      <c r="BJ17" s="125" t="s">
        <v>447</v>
      </c>
      <c r="BK17" s="124" t="s">
        <v>448</v>
      </c>
      <c r="BL17" s="139">
        <v>92788</v>
      </c>
      <c r="BM17" s="139">
        <v>0</v>
      </c>
      <c r="BN17" s="125" t="s">
        <v>449</v>
      </c>
      <c r="BO17" s="124" t="s">
        <v>450</v>
      </c>
      <c r="BP17" s="139">
        <v>97499</v>
      </c>
      <c r="BQ17" s="139">
        <v>0</v>
      </c>
      <c r="BR17" s="125" t="s">
        <v>452</v>
      </c>
      <c r="BS17" s="124" t="s">
        <v>453</v>
      </c>
      <c r="BT17" s="139">
        <v>74188</v>
      </c>
      <c r="BU17" s="139">
        <v>0</v>
      </c>
      <c r="BV17" s="125" t="s">
        <v>455</v>
      </c>
      <c r="BW17" s="124" t="s">
        <v>456</v>
      </c>
      <c r="BX17" s="139">
        <v>149196</v>
      </c>
      <c r="BY17" s="139">
        <v>0</v>
      </c>
      <c r="BZ17" s="125" t="s">
        <v>458</v>
      </c>
      <c r="CA17" s="124" t="s">
        <v>459</v>
      </c>
      <c r="CB17" s="139">
        <v>145007</v>
      </c>
      <c r="CC17" s="139">
        <v>0</v>
      </c>
      <c r="CD17" s="125" t="s">
        <v>462</v>
      </c>
      <c r="CE17" s="124" t="s">
        <v>463</v>
      </c>
      <c r="CF17" s="139">
        <v>239466</v>
      </c>
      <c r="CG17" s="139">
        <v>0</v>
      </c>
      <c r="CH17" s="125" t="s">
        <v>464</v>
      </c>
      <c r="CI17" s="124" t="s">
        <v>465</v>
      </c>
      <c r="CJ17" s="139">
        <v>127532</v>
      </c>
      <c r="CK17" s="139">
        <v>0</v>
      </c>
      <c r="CL17" s="125" t="s">
        <v>466</v>
      </c>
      <c r="CM17" s="124" t="s">
        <v>467</v>
      </c>
      <c r="CN17" s="139">
        <v>256588</v>
      </c>
      <c r="CO17" s="139">
        <v>0</v>
      </c>
      <c r="CP17" s="125" t="s">
        <v>469</v>
      </c>
      <c r="CQ17" s="124" t="s">
        <v>470</v>
      </c>
      <c r="CR17" s="139">
        <v>77792</v>
      </c>
      <c r="CS17" s="139">
        <v>0</v>
      </c>
      <c r="CT17" s="125" t="s">
        <v>471</v>
      </c>
      <c r="CU17" s="124" t="s">
        <v>472</v>
      </c>
      <c r="CV17" s="139">
        <v>100984</v>
      </c>
      <c r="CW17" s="139">
        <v>0</v>
      </c>
      <c r="CX17" s="125" t="s">
        <v>479</v>
      </c>
      <c r="CY17" s="124" t="s">
        <v>480</v>
      </c>
      <c r="CZ17" s="139">
        <v>365378</v>
      </c>
      <c r="DA17" s="139">
        <v>0</v>
      </c>
      <c r="DB17" s="125" t="s">
        <v>481</v>
      </c>
      <c r="DC17" s="124" t="s">
        <v>482</v>
      </c>
      <c r="DD17" s="139">
        <v>70316</v>
      </c>
      <c r="DE17" s="139">
        <v>0</v>
      </c>
      <c r="DF17" s="125"/>
      <c r="DG17" s="124"/>
      <c r="DH17" s="139">
        <v>0</v>
      </c>
      <c r="DI17" s="139">
        <v>0</v>
      </c>
      <c r="DJ17" s="125"/>
      <c r="DK17" s="124"/>
      <c r="DL17" s="139">
        <v>0</v>
      </c>
      <c r="DM17" s="139">
        <v>0</v>
      </c>
      <c r="DN17" s="125"/>
      <c r="DO17" s="124"/>
      <c r="DP17" s="139">
        <v>0</v>
      </c>
      <c r="DQ17" s="139">
        <v>0</v>
      </c>
      <c r="DR17" s="125"/>
      <c r="DS17" s="124"/>
      <c r="DT17" s="139">
        <v>0</v>
      </c>
      <c r="DU17" s="139">
        <v>0</v>
      </c>
    </row>
    <row r="18" spans="1:125" s="123" customFormat="1" ht="12" customHeight="1">
      <c r="A18" s="124" t="s">
        <v>356</v>
      </c>
      <c r="B18" s="125" t="s">
        <v>409</v>
      </c>
      <c r="C18" s="124" t="s">
        <v>410</v>
      </c>
      <c r="D18" s="139">
        <f t="shared" si="0"/>
        <v>1071212</v>
      </c>
      <c r="E18" s="139">
        <f t="shared" si="1"/>
        <v>0</v>
      </c>
      <c r="F18" s="125" t="s">
        <v>405</v>
      </c>
      <c r="G18" s="124" t="s">
        <v>406</v>
      </c>
      <c r="H18" s="139">
        <v>471036</v>
      </c>
      <c r="I18" s="139">
        <v>0</v>
      </c>
      <c r="J18" s="125" t="s">
        <v>433</v>
      </c>
      <c r="K18" s="124" t="s">
        <v>434</v>
      </c>
      <c r="L18" s="139">
        <v>40828</v>
      </c>
      <c r="M18" s="139">
        <v>0</v>
      </c>
      <c r="N18" s="125" t="s">
        <v>466</v>
      </c>
      <c r="O18" s="124" t="s">
        <v>467</v>
      </c>
      <c r="P18" s="139">
        <v>559348</v>
      </c>
      <c r="Q18" s="139">
        <v>0</v>
      </c>
      <c r="R18" s="125"/>
      <c r="S18" s="124"/>
      <c r="T18" s="139">
        <v>0</v>
      </c>
      <c r="U18" s="139">
        <v>0</v>
      </c>
      <c r="V18" s="125"/>
      <c r="W18" s="124"/>
      <c r="X18" s="139">
        <v>0</v>
      </c>
      <c r="Y18" s="139">
        <v>0</v>
      </c>
      <c r="Z18" s="125"/>
      <c r="AA18" s="124"/>
      <c r="AB18" s="139">
        <v>0</v>
      </c>
      <c r="AC18" s="139">
        <v>0</v>
      </c>
      <c r="AD18" s="125"/>
      <c r="AE18" s="124"/>
      <c r="AF18" s="139">
        <v>0</v>
      </c>
      <c r="AG18" s="139">
        <v>0</v>
      </c>
      <c r="AH18" s="125"/>
      <c r="AI18" s="124"/>
      <c r="AJ18" s="139">
        <v>0</v>
      </c>
      <c r="AK18" s="139">
        <v>0</v>
      </c>
      <c r="AL18" s="125"/>
      <c r="AM18" s="124"/>
      <c r="AN18" s="139">
        <v>0</v>
      </c>
      <c r="AO18" s="139">
        <v>0</v>
      </c>
      <c r="AP18" s="125"/>
      <c r="AQ18" s="124"/>
      <c r="AR18" s="139">
        <v>0</v>
      </c>
      <c r="AS18" s="139">
        <v>0</v>
      </c>
      <c r="AT18" s="125"/>
      <c r="AU18" s="124"/>
      <c r="AV18" s="139">
        <v>0</v>
      </c>
      <c r="AW18" s="139">
        <v>0</v>
      </c>
      <c r="AX18" s="125"/>
      <c r="AY18" s="124"/>
      <c r="AZ18" s="139">
        <v>0</v>
      </c>
      <c r="BA18" s="139">
        <v>0</v>
      </c>
      <c r="BB18" s="125"/>
      <c r="BC18" s="124"/>
      <c r="BD18" s="139">
        <v>0</v>
      </c>
      <c r="BE18" s="139">
        <v>0</v>
      </c>
      <c r="BF18" s="125"/>
      <c r="BG18" s="124"/>
      <c r="BH18" s="139">
        <v>0</v>
      </c>
      <c r="BI18" s="139">
        <v>0</v>
      </c>
      <c r="BJ18" s="125"/>
      <c r="BK18" s="124"/>
      <c r="BL18" s="139">
        <v>0</v>
      </c>
      <c r="BM18" s="139">
        <v>0</v>
      </c>
      <c r="BN18" s="125"/>
      <c r="BO18" s="124"/>
      <c r="BP18" s="139">
        <v>0</v>
      </c>
      <c r="BQ18" s="139">
        <v>0</v>
      </c>
      <c r="BR18" s="125"/>
      <c r="BS18" s="124"/>
      <c r="BT18" s="139">
        <v>0</v>
      </c>
      <c r="BU18" s="139">
        <v>0</v>
      </c>
      <c r="BV18" s="125"/>
      <c r="BW18" s="124"/>
      <c r="BX18" s="139">
        <v>0</v>
      </c>
      <c r="BY18" s="139">
        <v>0</v>
      </c>
      <c r="BZ18" s="125"/>
      <c r="CA18" s="124"/>
      <c r="CB18" s="139">
        <v>0</v>
      </c>
      <c r="CC18" s="139">
        <v>0</v>
      </c>
      <c r="CD18" s="125"/>
      <c r="CE18" s="124"/>
      <c r="CF18" s="139">
        <v>0</v>
      </c>
      <c r="CG18" s="139">
        <v>0</v>
      </c>
      <c r="CH18" s="125"/>
      <c r="CI18" s="124"/>
      <c r="CJ18" s="139">
        <v>0</v>
      </c>
      <c r="CK18" s="139">
        <v>0</v>
      </c>
      <c r="CL18" s="125"/>
      <c r="CM18" s="124"/>
      <c r="CN18" s="139">
        <v>0</v>
      </c>
      <c r="CO18" s="139">
        <v>0</v>
      </c>
      <c r="CP18" s="125"/>
      <c r="CQ18" s="124"/>
      <c r="CR18" s="139">
        <v>0</v>
      </c>
      <c r="CS18" s="139">
        <v>0</v>
      </c>
      <c r="CT18" s="125"/>
      <c r="CU18" s="124"/>
      <c r="CV18" s="139">
        <v>0</v>
      </c>
      <c r="CW18" s="139">
        <v>0</v>
      </c>
      <c r="CX18" s="125"/>
      <c r="CY18" s="124"/>
      <c r="CZ18" s="139">
        <v>0</v>
      </c>
      <c r="DA18" s="139">
        <v>0</v>
      </c>
      <c r="DB18" s="125"/>
      <c r="DC18" s="124"/>
      <c r="DD18" s="139">
        <v>0</v>
      </c>
      <c r="DE18" s="139">
        <v>0</v>
      </c>
      <c r="DF18" s="125"/>
      <c r="DG18" s="124"/>
      <c r="DH18" s="139">
        <v>0</v>
      </c>
      <c r="DI18" s="139">
        <v>0</v>
      </c>
      <c r="DJ18" s="125"/>
      <c r="DK18" s="124"/>
      <c r="DL18" s="139">
        <v>0</v>
      </c>
      <c r="DM18" s="139">
        <v>0</v>
      </c>
      <c r="DN18" s="125"/>
      <c r="DO18" s="124"/>
      <c r="DP18" s="139">
        <v>0</v>
      </c>
      <c r="DQ18" s="139">
        <v>0</v>
      </c>
      <c r="DR18" s="125"/>
      <c r="DS18" s="124"/>
      <c r="DT18" s="139">
        <v>0</v>
      </c>
      <c r="DU18" s="139">
        <v>0</v>
      </c>
    </row>
    <row r="19" spans="1:125" s="123" customFormat="1" ht="12" customHeight="1">
      <c r="A19" s="124" t="s">
        <v>356</v>
      </c>
      <c r="B19" s="125" t="s">
        <v>359</v>
      </c>
      <c r="C19" s="124" t="s">
        <v>360</v>
      </c>
      <c r="D19" s="139">
        <f t="shared" si="0"/>
        <v>30160073</v>
      </c>
      <c r="E19" s="139">
        <f t="shared" si="1"/>
        <v>250819</v>
      </c>
      <c r="F19" s="125" t="s">
        <v>357</v>
      </c>
      <c r="G19" s="124" t="s">
        <v>358</v>
      </c>
      <c r="H19" s="139">
        <v>477990</v>
      </c>
      <c r="I19" s="139">
        <v>3975</v>
      </c>
      <c r="J19" s="125" t="s">
        <v>361</v>
      </c>
      <c r="K19" s="124" t="s">
        <v>362</v>
      </c>
      <c r="L19" s="139">
        <v>706137</v>
      </c>
      <c r="M19" s="139">
        <v>5872</v>
      </c>
      <c r="N19" s="125" t="s">
        <v>363</v>
      </c>
      <c r="O19" s="124" t="s">
        <v>364</v>
      </c>
      <c r="P19" s="139">
        <v>1034663</v>
      </c>
      <c r="Q19" s="139">
        <v>8604</v>
      </c>
      <c r="R19" s="125" t="s">
        <v>365</v>
      </c>
      <c r="S19" s="124" t="s">
        <v>366</v>
      </c>
      <c r="T19" s="139">
        <v>1347253</v>
      </c>
      <c r="U19" s="139">
        <v>11204</v>
      </c>
      <c r="V19" s="125" t="s">
        <v>367</v>
      </c>
      <c r="W19" s="124" t="s">
        <v>368</v>
      </c>
      <c r="X19" s="139">
        <v>754472</v>
      </c>
      <c r="Y19" s="139">
        <v>6274</v>
      </c>
      <c r="Z19" s="125" t="s">
        <v>369</v>
      </c>
      <c r="AA19" s="124" t="s">
        <v>370</v>
      </c>
      <c r="AB19" s="139">
        <v>755878</v>
      </c>
      <c r="AC19" s="139">
        <v>6286</v>
      </c>
      <c r="AD19" s="125" t="s">
        <v>371</v>
      </c>
      <c r="AE19" s="124" t="s">
        <v>372</v>
      </c>
      <c r="AF19" s="139">
        <v>863221</v>
      </c>
      <c r="AG19" s="139">
        <v>7179</v>
      </c>
      <c r="AH19" s="125" t="s">
        <v>373</v>
      </c>
      <c r="AI19" s="124" t="s">
        <v>374</v>
      </c>
      <c r="AJ19" s="139">
        <v>1388006</v>
      </c>
      <c r="AK19" s="139">
        <v>11543</v>
      </c>
      <c r="AL19" s="125" t="s">
        <v>375</v>
      </c>
      <c r="AM19" s="124" t="s">
        <v>376</v>
      </c>
      <c r="AN19" s="139">
        <v>1185627</v>
      </c>
      <c r="AO19" s="139">
        <v>9860</v>
      </c>
      <c r="AP19" s="125" t="s">
        <v>377</v>
      </c>
      <c r="AQ19" s="124" t="s">
        <v>378</v>
      </c>
      <c r="AR19" s="139">
        <v>803457</v>
      </c>
      <c r="AS19" s="139">
        <v>6682</v>
      </c>
      <c r="AT19" s="125" t="s">
        <v>379</v>
      </c>
      <c r="AU19" s="124" t="s">
        <v>380</v>
      </c>
      <c r="AV19" s="139">
        <v>2184867</v>
      </c>
      <c r="AW19" s="139">
        <v>18170</v>
      </c>
      <c r="AX19" s="125" t="s">
        <v>381</v>
      </c>
      <c r="AY19" s="124" t="s">
        <v>382</v>
      </c>
      <c r="AZ19" s="139">
        <v>2762130</v>
      </c>
      <c r="BA19" s="139">
        <v>22971</v>
      </c>
      <c r="BB19" s="125" t="s">
        <v>383</v>
      </c>
      <c r="BC19" s="124" t="s">
        <v>384</v>
      </c>
      <c r="BD19" s="139">
        <v>972236</v>
      </c>
      <c r="BE19" s="139">
        <v>8085</v>
      </c>
      <c r="BF19" s="125" t="s">
        <v>385</v>
      </c>
      <c r="BG19" s="124" t="s">
        <v>386</v>
      </c>
      <c r="BH19" s="139">
        <v>956340</v>
      </c>
      <c r="BI19" s="139">
        <v>7953</v>
      </c>
      <c r="BJ19" s="125" t="s">
        <v>387</v>
      </c>
      <c r="BK19" s="124" t="s">
        <v>388</v>
      </c>
      <c r="BL19" s="139">
        <v>1628869</v>
      </c>
      <c r="BM19" s="139">
        <v>13546</v>
      </c>
      <c r="BN19" s="125" t="s">
        <v>389</v>
      </c>
      <c r="BO19" s="124" t="s">
        <v>390</v>
      </c>
      <c r="BP19" s="139">
        <v>966621</v>
      </c>
      <c r="BQ19" s="139">
        <v>8039</v>
      </c>
      <c r="BR19" s="125" t="s">
        <v>391</v>
      </c>
      <c r="BS19" s="124" t="s">
        <v>392</v>
      </c>
      <c r="BT19" s="139">
        <v>1091282</v>
      </c>
      <c r="BU19" s="139">
        <v>9075</v>
      </c>
      <c r="BV19" s="125" t="s">
        <v>393</v>
      </c>
      <c r="BW19" s="124" t="s">
        <v>394</v>
      </c>
      <c r="BX19" s="139">
        <v>721785</v>
      </c>
      <c r="BY19" s="139">
        <v>6003</v>
      </c>
      <c r="BZ19" s="125" t="s">
        <v>395</v>
      </c>
      <c r="CA19" s="124" t="s">
        <v>396</v>
      </c>
      <c r="CB19" s="139">
        <v>1741385</v>
      </c>
      <c r="CC19" s="139">
        <v>14482</v>
      </c>
      <c r="CD19" s="125" t="s">
        <v>397</v>
      </c>
      <c r="CE19" s="124" t="s">
        <v>398</v>
      </c>
      <c r="CF19" s="139">
        <v>2052818</v>
      </c>
      <c r="CG19" s="139">
        <v>17072</v>
      </c>
      <c r="CH19" s="125" t="s">
        <v>399</v>
      </c>
      <c r="CI19" s="124" t="s">
        <v>400</v>
      </c>
      <c r="CJ19" s="139">
        <v>2241497</v>
      </c>
      <c r="CK19" s="139">
        <v>18641</v>
      </c>
      <c r="CL19" s="125" t="s">
        <v>401</v>
      </c>
      <c r="CM19" s="124" t="s">
        <v>402</v>
      </c>
      <c r="CN19" s="139">
        <v>1371547</v>
      </c>
      <c r="CO19" s="139">
        <v>11406</v>
      </c>
      <c r="CP19" s="125" t="s">
        <v>403</v>
      </c>
      <c r="CQ19" s="124" t="s">
        <v>404</v>
      </c>
      <c r="CR19" s="139">
        <v>2151992</v>
      </c>
      <c r="CS19" s="139">
        <v>17897</v>
      </c>
      <c r="CT19" s="125"/>
      <c r="CU19" s="124"/>
      <c r="CV19" s="139">
        <v>0</v>
      </c>
      <c r="CW19" s="139">
        <v>0</v>
      </c>
      <c r="CX19" s="125"/>
      <c r="CY19" s="124"/>
      <c r="CZ19" s="139">
        <v>0</v>
      </c>
      <c r="DA19" s="139">
        <v>0</v>
      </c>
      <c r="DB19" s="125"/>
      <c r="DC19" s="124"/>
      <c r="DD19" s="139">
        <v>0</v>
      </c>
      <c r="DE19" s="139">
        <v>0</v>
      </c>
      <c r="DF19" s="125"/>
      <c r="DG19" s="124"/>
      <c r="DH19" s="139">
        <v>0</v>
      </c>
      <c r="DI19" s="139">
        <v>0</v>
      </c>
      <c r="DJ19" s="125"/>
      <c r="DK19" s="124"/>
      <c r="DL19" s="139">
        <v>0</v>
      </c>
      <c r="DM19" s="139">
        <v>0</v>
      </c>
      <c r="DN19" s="125"/>
      <c r="DO19" s="124"/>
      <c r="DP19" s="139">
        <v>0</v>
      </c>
      <c r="DQ19" s="139">
        <v>0</v>
      </c>
      <c r="DR19" s="125"/>
      <c r="DS19" s="124"/>
      <c r="DT19" s="139">
        <v>0</v>
      </c>
      <c r="DU19" s="139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511</v>
      </c>
      <c r="D2" s="25" t="s">
        <v>680</v>
      </c>
      <c r="E2" s="134" t="s">
        <v>512</v>
      </c>
      <c r="F2" s="3"/>
      <c r="G2" s="3"/>
      <c r="H2" s="3"/>
      <c r="I2" s="3"/>
      <c r="J2" s="3"/>
      <c r="K2" s="3"/>
      <c r="L2" s="3" t="str">
        <f>LEFT(D2,2)</f>
        <v>13</v>
      </c>
      <c r="M2" s="3" t="str">
        <f>IF(L2&lt;&gt;"",VLOOKUP(L2,$AK$6:$AL$52,2,FALSE),"-")</f>
        <v>東京都</v>
      </c>
      <c r="N2" s="3"/>
      <c r="O2" s="3"/>
      <c r="AC2" s="5">
        <f>IF(VALUE(D2)=0,0,1)</f>
        <v>1</v>
      </c>
      <c r="AD2" s="35" t="str">
        <f>IF(AC2=0,"",VLOOKUP(D2,'廃棄物事業経費（歳入）'!B7:C81,2,FALSE))</f>
        <v>合計</v>
      </c>
      <c r="AE2" s="35"/>
      <c r="AF2" s="36">
        <f>IF(AC2=0,1,IF(ISERROR(AD2),1,0))</f>
        <v>0</v>
      </c>
      <c r="AH2" s="102">
        <f>COUNTA('廃棄物事業経費（歳入）'!B7:B81)+6</f>
        <v>81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513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514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515</v>
      </c>
      <c r="C6" s="195"/>
      <c r="D6" s="196"/>
      <c r="E6" s="13" t="s">
        <v>516</v>
      </c>
      <c r="F6" s="14" t="s">
        <v>517</v>
      </c>
      <c r="H6" s="183" t="s">
        <v>518</v>
      </c>
      <c r="I6" s="197"/>
      <c r="J6" s="197"/>
      <c r="K6" s="184"/>
      <c r="L6" s="13" t="s">
        <v>516</v>
      </c>
      <c r="M6" s="13" t="s">
        <v>517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519</v>
      </c>
      <c r="AL6" s="28" t="s">
        <v>4</v>
      </c>
    </row>
    <row r="7" spans="2:38" ht="19.5" customHeight="1">
      <c r="B7" s="190" t="s">
        <v>520</v>
      </c>
      <c r="C7" s="191"/>
      <c r="D7" s="191"/>
      <c r="E7" s="17">
        <f aca="true" t="shared" si="0" ref="E7:E12">AF7</f>
        <v>4804711</v>
      </c>
      <c r="F7" s="17">
        <f aca="true" t="shared" si="1" ref="F7:F12">AF14</f>
        <v>206578</v>
      </c>
      <c r="H7" s="178" t="s">
        <v>521</v>
      </c>
      <c r="I7" s="178" t="s">
        <v>522</v>
      </c>
      <c r="J7" s="169" t="s">
        <v>523</v>
      </c>
      <c r="K7" s="171"/>
      <c r="L7" s="17">
        <f aca="true" t="shared" si="2" ref="L7:L12">AF21</f>
        <v>153568</v>
      </c>
      <c r="M7" s="17">
        <f aca="true" t="shared" si="3" ref="M7:M12">AF42</f>
        <v>3670</v>
      </c>
      <c r="AC7" s="15" t="s">
        <v>520</v>
      </c>
      <c r="AD7" s="40" t="s">
        <v>524</v>
      </c>
      <c r="AE7" s="39" t="s">
        <v>525</v>
      </c>
      <c r="AF7" s="35">
        <f aca="true" ca="1" t="shared" si="4" ref="AF7:AF62">IF(AF$2=0,INDIRECT("'"&amp;AD7&amp;"'!"&amp;AE7&amp;$AI$2),0)</f>
        <v>4804711</v>
      </c>
      <c r="AG7" s="39"/>
      <c r="AH7" s="102" t="str">
        <f>+'廃棄物事業経費（歳入）'!B7</f>
        <v>13000</v>
      </c>
      <c r="AI7" s="2">
        <v>7</v>
      </c>
      <c r="AK7" s="26" t="s">
        <v>526</v>
      </c>
      <c r="AL7" s="28" t="s">
        <v>5</v>
      </c>
    </row>
    <row r="8" spans="2:38" ht="19.5" customHeight="1">
      <c r="B8" s="190" t="s">
        <v>527</v>
      </c>
      <c r="C8" s="191"/>
      <c r="D8" s="191"/>
      <c r="E8" s="17">
        <f t="shared" si="0"/>
        <v>4431123</v>
      </c>
      <c r="F8" s="17">
        <f t="shared" si="1"/>
        <v>289759</v>
      </c>
      <c r="H8" s="179"/>
      <c r="I8" s="179"/>
      <c r="J8" s="183" t="s">
        <v>528</v>
      </c>
      <c r="K8" s="184"/>
      <c r="L8" s="17">
        <f t="shared" si="2"/>
        <v>20141540</v>
      </c>
      <c r="M8" s="17">
        <f t="shared" si="3"/>
        <v>570537</v>
      </c>
      <c r="AC8" s="15" t="s">
        <v>527</v>
      </c>
      <c r="AD8" s="40" t="s">
        <v>524</v>
      </c>
      <c r="AE8" s="39" t="s">
        <v>529</v>
      </c>
      <c r="AF8" s="35">
        <f ca="1" t="shared" si="4"/>
        <v>4431123</v>
      </c>
      <c r="AG8" s="39"/>
      <c r="AH8" s="102" t="str">
        <f>+'廃棄物事業経費（歳入）'!B8</f>
        <v>13101</v>
      </c>
      <c r="AI8" s="2">
        <v>8</v>
      </c>
      <c r="AK8" s="26" t="s">
        <v>530</v>
      </c>
      <c r="AL8" s="28" t="s">
        <v>6</v>
      </c>
    </row>
    <row r="9" spans="2:38" ht="19.5" customHeight="1">
      <c r="B9" s="190" t="s">
        <v>531</v>
      </c>
      <c r="C9" s="191"/>
      <c r="D9" s="191"/>
      <c r="E9" s="17">
        <f t="shared" si="0"/>
        <v>6569700</v>
      </c>
      <c r="F9" s="17">
        <f t="shared" si="1"/>
        <v>230500</v>
      </c>
      <c r="H9" s="179"/>
      <c r="I9" s="179"/>
      <c r="J9" s="169" t="s">
        <v>532</v>
      </c>
      <c r="K9" s="171"/>
      <c r="L9" s="17">
        <f t="shared" si="2"/>
        <v>1597895</v>
      </c>
      <c r="M9" s="17">
        <f t="shared" si="3"/>
        <v>497</v>
      </c>
      <c r="AC9" s="15" t="s">
        <v>531</v>
      </c>
      <c r="AD9" s="40" t="s">
        <v>524</v>
      </c>
      <c r="AE9" s="39" t="s">
        <v>533</v>
      </c>
      <c r="AF9" s="35">
        <f ca="1" t="shared" si="4"/>
        <v>6569700</v>
      </c>
      <c r="AG9" s="39"/>
      <c r="AH9" s="102" t="str">
        <f>+'廃棄物事業経費（歳入）'!B9</f>
        <v>13102</v>
      </c>
      <c r="AI9" s="2">
        <v>9</v>
      </c>
      <c r="AK9" s="26" t="s">
        <v>534</v>
      </c>
      <c r="AL9" s="28" t="s">
        <v>7</v>
      </c>
    </row>
    <row r="10" spans="2:38" ht="19.5" customHeight="1">
      <c r="B10" s="190" t="s">
        <v>535</v>
      </c>
      <c r="C10" s="191"/>
      <c r="D10" s="191"/>
      <c r="E10" s="17">
        <f t="shared" si="0"/>
        <v>33198757</v>
      </c>
      <c r="F10" s="17">
        <f t="shared" si="1"/>
        <v>338749</v>
      </c>
      <c r="H10" s="179"/>
      <c r="I10" s="180"/>
      <c r="J10" s="169" t="s">
        <v>536</v>
      </c>
      <c r="K10" s="171"/>
      <c r="L10" s="17">
        <f t="shared" si="2"/>
        <v>270899</v>
      </c>
      <c r="M10" s="17">
        <f t="shared" si="3"/>
        <v>67171</v>
      </c>
      <c r="AC10" s="15" t="s">
        <v>535</v>
      </c>
      <c r="AD10" s="40" t="s">
        <v>524</v>
      </c>
      <c r="AE10" s="39" t="s">
        <v>537</v>
      </c>
      <c r="AF10" s="35">
        <f ca="1" t="shared" si="4"/>
        <v>33198757</v>
      </c>
      <c r="AG10" s="39"/>
      <c r="AH10" s="102" t="str">
        <f>+'廃棄物事業経費（歳入）'!B10</f>
        <v>13103</v>
      </c>
      <c r="AI10" s="2">
        <v>10</v>
      </c>
      <c r="AK10" s="26" t="s">
        <v>538</v>
      </c>
      <c r="AL10" s="28" t="s">
        <v>8</v>
      </c>
    </row>
    <row r="11" spans="2:38" ht="19.5" customHeight="1">
      <c r="B11" s="189" t="s">
        <v>539</v>
      </c>
      <c r="C11" s="191"/>
      <c r="D11" s="191"/>
      <c r="E11" s="17">
        <f t="shared" si="0"/>
        <v>44543293</v>
      </c>
      <c r="F11" s="17">
        <f t="shared" si="1"/>
        <v>699843</v>
      </c>
      <c r="H11" s="179"/>
      <c r="I11" s="192" t="s">
        <v>540</v>
      </c>
      <c r="J11" s="192"/>
      <c r="K11" s="192"/>
      <c r="L11" s="17">
        <f t="shared" si="2"/>
        <v>165603</v>
      </c>
      <c r="M11" s="17">
        <f t="shared" si="3"/>
        <v>13697</v>
      </c>
      <c r="AC11" s="15" t="s">
        <v>541</v>
      </c>
      <c r="AD11" s="40" t="s">
        <v>524</v>
      </c>
      <c r="AE11" s="39" t="s">
        <v>542</v>
      </c>
      <c r="AF11" s="35">
        <f ca="1" t="shared" si="4"/>
        <v>44543293</v>
      </c>
      <c r="AG11" s="39"/>
      <c r="AH11" s="102" t="str">
        <f>+'廃棄物事業経費（歳入）'!B11</f>
        <v>13104</v>
      </c>
      <c r="AI11" s="2">
        <v>11</v>
      </c>
      <c r="AK11" s="26" t="s">
        <v>543</v>
      </c>
      <c r="AL11" s="28" t="s">
        <v>9</v>
      </c>
    </row>
    <row r="12" spans="2:38" ht="19.5" customHeight="1">
      <c r="B12" s="190" t="s">
        <v>536</v>
      </c>
      <c r="C12" s="191"/>
      <c r="D12" s="191"/>
      <c r="E12" s="17">
        <f t="shared" si="0"/>
        <v>20564764</v>
      </c>
      <c r="F12" s="17">
        <f t="shared" si="1"/>
        <v>202029</v>
      </c>
      <c r="H12" s="179"/>
      <c r="I12" s="192" t="s">
        <v>544</v>
      </c>
      <c r="J12" s="192"/>
      <c r="K12" s="192"/>
      <c r="L12" s="17">
        <f t="shared" si="2"/>
        <v>5160692</v>
      </c>
      <c r="M12" s="17">
        <f t="shared" si="3"/>
        <v>21135</v>
      </c>
      <c r="AC12" s="15" t="s">
        <v>536</v>
      </c>
      <c r="AD12" s="40" t="s">
        <v>524</v>
      </c>
      <c r="AE12" s="39" t="s">
        <v>545</v>
      </c>
      <c r="AF12" s="35">
        <f ca="1" t="shared" si="4"/>
        <v>20564764</v>
      </c>
      <c r="AG12" s="39"/>
      <c r="AH12" s="102" t="str">
        <f>+'廃棄物事業経費（歳入）'!B12</f>
        <v>13105</v>
      </c>
      <c r="AI12" s="2">
        <v>12</v>
      </c>
      <c r="AK12" s="26" t="s">
        <v>546</v>
      </c>
      <c r="AL12" s="28" t="s">
        <v>10</v>
      </c>
    </row>
    <row r="13" spans="2:38" ht="19.5" customHeight="1">
      <c r="B13" s="193" t="s">
        <v>547</v>
      </c>
      <c r="C13" s="194"/>
      <c r="D13" s="194"/>
      <c r="E13" s="18">
        <f>SUM(E7:E12)</f>
        <v>114112348</v>
      </c>
      <c r="F13" s="18">
        <f>SUM(F7:F12)</f>
        <v>1967458</v>
      </c>
      <c r="H13" s="179"/>
      <c r="I13" s="172" t="s">
        <v>548</v>
      </c>
      <c r="J13" s="173"/>
      <c r="K13" s="174"/>
      <c r="L13" s="19">
        <f>SUM(L7:L12)</f>
        <v>27490197</v>
      </c>
      <c r="M13" s="19">
        <f>SUM(M7:M12)</f>
        <v>676707</v>
      </c>
      <c r="AC13" s="15" t="s">
        <v>549</v>
      </c>
      <c r="AD13" s="40" t="s">
        <v>524</v>
      </c>
      <c r="AE13" s="39" t="s">
        <v>550</v>
      </c>
      <c r="AF13" s="35">
        <f ca="1" t="shared" si="4"/>
        <v>183003787</v>
      </c>
      <c r="AG13" s="39"/>
      <c r="AH13" s="102" t="str">
        <f>+'廃棄物事業経費（歳入）'!B13</f>
        <v>13106</v>
      </c>
      <c r="AI13" s="2">
        <v>13</v>
      </c>
      <c r="AK13" s="26" t="s">
        <v>551</v>
      </c>
      <c r="AL13" s="28" t="s">
        <v>11</v>
      </c>
    </row>
    <row r="14" spans="2:38" ht="19.5" customHeight="1">
      <c r="B14" s="20"/>
      <c r="C14" s="187" t="s">
        <v>552</v>
      </c>
      <c r="D14" s="188"/>
      <c r="E14" s="22">
        <f>E13-E11</f>
        <v>69569055</v>
      </c>
      <c r="F14" s="22">
        <f>F13-F11</f>
        <v>1267615</v>
      </c>
      <c r="H14" s="180"/>
      <c r="I14" s="20"/>
      <c r="J14" s="24"/>
      <c r="K14" s="21" t="s">
        <v>552</v>
      </c>
      <c r="L14" s="23">
        <f>L13-L12</f>
        <v>22329505</v>
      </c>
      <c r="M14" s="23">
        <f>M13-M12</f>
        <v>655572</v>
      </c>
      <c r="AC14" s="15" t="s">
        <v>520</v>
      </c>
      <c r="AD14" s="40" t="s">
        <v>524</v>
      </c>
      <c r="AE14" s="39" t="s">
        <v>553</v>
      </c>
      <c r="AF14" s="35">
        <f ca="1" t="shared" si="4"/>
        <v>206578</v>
      </c>
      <c r="AG14" s="39"/>
      <c r="AH14" s="102" t="str">
        <f>+'廃棄物事業経費（歳入）'!B14</f>
        <v>13107</v>
      </c>
      <c r="AI14" s="2">
        <v>14</v>
      </c>
      <c r="AK14" s="26" t="s">
        <v>554</v>
      </c>
      <c r="AL14" s="28" t="s">
        <v>12</v>
      </c>
    </row>
    <row r="15" spans="2:38" ht="19.5" customHeight="1">
      <c r="B15" s="190" t="s">
        <v>549</v>
      </c>
      <c r="C15" s="191"/>
      <c r="D15" s="191"/>
      <c r="E15" s="17">
        <f>AF13</f>
        <v>183003787</v>
      </c>
      <c r="F15" s="17">
        <f>AF20</f>
        <v>2540980</v>
      </c>
      <c r="H15" s="175" t="s">
        <v>555</v>
      </c>
      <c r="I15" s="178" t="s">
        <v>556</v>
      </c>
      <c r="J15" s="16" t="s">
        <v>557</v>
      </c>
      <c r="K15" s="27"/>
      <c r="L15" s="17">
        <f aca="true" t="shared" si="5" ref="L15:L28">AF27</f>
        <v>19912278</v>
      </c>
      <c r="M15" s="17">
        <f aca="true" t="shared" si="6" ref="M15:M28">AF48</f>
        <v>487883</v>
      </c>
      <c r="AC15" s="15" t="s">
        <v>527</v>
      </c>
      <c r="AD15" s="40" t="s">
        <v>524</v>
      </c>
      <c r="AE15" s="39" t="s">
        <v>558</v>
      </c>
      <c r="AF15" s="35">
        <f ca="1" t="shared" si="4"/>
        <v>289759</v>
      </c>
      <c r="AG15" s="39"/>
      <c r="AH15" s="102" t="str">
        <f>+'廃棄物事業経費（歳入）'!B15</f>
        <v>13108</v>
      </c>
      <c r="AI15" s="2">
        <v>15</v>
      </c>
      <c r="AK15" s="26" t="s">
        <v>559</v>
      </c>
      <c r="AL15" s="28" t="s">
        <v>13</v>
      </c>
    </row>
    <row r="16" spans="2:38" ht="19.5" customHeight="1">
      <c r="B16" s="185" t="s">
        <v>560</v>
      </c>
      <c r="C16" s="186"/>
      <c r="D16" s="186"/>
      <c r="E16" s="18">
        <f>SUM(E13,E15)</f>
        <v>297116135</v>
      </c>
      <c r="F16" s="18">
        <f>SUM(F13,F15)</f>
        <v>4508438</v>
      </c>
      <c r="H16" s="176"/>
      <c r="I16" s="179"/>
      <c r="J16" s="179" t="s">
        <v>561</v>
      </c>
      <c r="K16" s="13" t="s">
        <v>562</v>
      </c>
      <c r="L16" s="17">
        <f t="shared" si="5"/>
        <v>36415346</v>
      </c>
      <c r="M16" s="17">
        <f t="shared" si="6"/>
        <v>246762</v>
      </c>
      <c r="AC16" s="15" t="s">
        <v>531</v>
      </c>
      <c r="AD16" s="40" t="s">
        <v>524</v>
      </c>
      <c r="AE16" s="39" t="s">
        <v>563</v>
      </c>
      <c r="AF16" s="35">
        <f ca="1" t="shared" si="4"/>
        <v>230500</v>
      </c>
      <c r="AG16" s="39"/>
      <c r="AH16" s="102" t="str">
        <f>+'廃棄物事業経費（歳入）'!B16</f>
        <v>13109</v>
      </c>
      <c r="AI16" s="2">
        <v>16</v>
      </c>
      <c r="AK16" s="26" t="s">
        <v>564</v>
      </c>
      <c r="AL16" s="28" t="s">
        <v>14</v>
      </c>
    </row>
    <row r="17" spans="2:38" ht="19.5" customHeight="1">
      <c r="B17" s="20"/>
      <c r="C17" s="187" t="s">
        <v>552</v>
      </c>
      <c r="D17" s="188"/>
      <c r="E17" s="22">
        <f>SUM(E14:E15)</f>
        <v>252572842</v>
      </c>
      <c r="F17" s="22">
        <f>SUM(F14:F15)</f>
        <v>3808595</v>
      </c>
      <c r="H17" s="176"/>
      <c r="I17" s="179"/>
      <c r="J17" s="179"/>
      <c r="K17" s="13" t="s">
        <v>565</v>
      </c>
      <c r="L17" s="17">
        <f t="shared" si="5"/>
        <v>5421828</v>
      </c>
      <c r="M17" s="17">
        <f t="shared" si="6"/>
        <v>74562</v>
      </c>
      <c r="AC17" s="15" t="s">
        <v>535</v>
      </c>
      <c r="AD17" s="40" t="s">
        <v>524</v>
      </c>
      <c r="AE17" s="39" t="s">
        <v>566</v>
      </c>
      <c r="AF17" s="35">
        <f ca="1" t="shared" si="4"/>
        <v>338749</v>
      </c>
      <c r="AG17" s="39"/>
      <c r="AH17" s="102" t="str">
        <f>+'廃棄物事業経費（歳入）'!B17</f>
        <v>13110</v>
      </c>
      <c r="AI17" s="2">
        <v>17</v>
      </c>
      <c r="AK17" s="26" t="s">
        <v>567</v>
      </c>
      <c r="AL17" s="28" t="s">
        <v>15</v>
      </c>
    </row>
    <row r="18" spans="8:38" ht="19.5" customHeight="1">
      <c r="H18" s="176"/>
      <c r="I18" s="180"/>
      <c r="J18" s="180"/>
      <c r="K18" s="13" t="s">
        <v>568</v>
      </c>
      <c r="L18" s="17">
        <f t="shared" si="5"/>
        <v>50229</v>
      </c>
      <c r="M18" s="17">
        <f t="shared" si="6"/>
        <v>0</v>
      </c>
      <c r="AC18" s="15" t="s">
        <v>541</v>
      </c>
      <c r="AD18" s="40" t="s">
        <v>524</v>
      </c>
      <c r="AE18" s="39" t="s">
        <v>569</v>
      </c>
      <c r="AF18" s="35">
        <f ca="1" t="shared" si="4"/>
        <v>699843</v>
      </c>
      <c r="AG18" s="39"/>
      <c r="AH18" s="102" t="str">
        <f>+'廃棄物事業経費（歳入）'!B18</f>
        <v>13111</v>
      </c>
      <c r="AI18" s="2">
        <v>18</v>
      </c>
      <c r="AK18" s="26" t="s">
        <v>570</v>
      </c>
      <c r="AL18" s="28" t="s">
        <v>16</v>
      </c>
    </row>
    <row r="19" spans="8:38" ht="19.5" customHeight="1">
      <c r="H19" s="176"/>
      <c r="I19" s="178" t="s">
        <v>571</v>
      </c>
      <c r="J19" s="169" t="s">
        <v>572</v>
      </c>
      <c r="K19" s="171"/>
      <c r="L19" s="17">
        <f t="shared" si="5"/>
        <v>21105595</v>
      </c>
      <c r="M19" s="17">
        <f t="shared" si="6"/>
        <v>170021</v>
      </c>
      <c r="AC19" s="15" t="s">
        <v>536</v>
      </c>
      <c r="AD19" s="40" t="s">
        <v>524</v>
      </c>
      <c r="AE19" s="39" t="s">
        <v>573</v>
      </c>
      <c r="AF19" s="35">
        <f ca="1" t="shared" si="4"/>
        <v>202029</v>
      </c>
      <c r="AG19" s="39"/>
      <c r="AH19" s="102" t="str">
        <f>+'廃棄物事業経費（歳入）'!B19</f>
        <v>13112</v>
      </c>
      <c r="AI19" s="2">
        <v>19</v>
      </c>
      <c r="AK19" s="26" t="s">
        <v>574</v>
      </c>
      <c r="AL19" s="28" t="s">
        <v>17</v>
      </c>
    </row>
    <row r="20" spans="2:38" ht="19.5" customHeight="1">
      <c r="B20" s="189" t="s">
        <v>575</v>
      </c>
      <c r="C20" s="189"/>
      <c r="D20" s="189"/>
      <c r="E20" s="29">
        <f>E11</f>
        <v>44543293</v>
      </c>
      <c r="F20" s="29">
        <f>F11</f>
        <v>699843</v>
      </c>
      <c r="H20" s="176"/>
      <c r="I20" s="179"/>
      <c r="J20" s="169" t="s">
        <v>576</v>
      </c>
      <c r="K20" s="171"/>
      <c r="L20" s="17">
        <f t="shared" si="5"/>
        <v>32306020</v>
      </c>
      <c r="M20" s="17">
        <f t="shared" si="6"/>
        <v>345848</v>
      </c>
      <c r="AC20" s="15" t="s">
        <v>549</v>
      </c>
      <c r="AD20" s="40" t="s">
        <v>524</v>
      </c>
      <c r="AE20" s="39" t="s">
        <v>577</v>
      </c>
      <c r="AF20" s="35">
        <f ca="1" t="shared" si="4"/>
        <v>2540980</v>
      </c>
      <c r="AG20" s="39"/>
      <c r="AH20" s="102" t="str">
        <f>+'廃棄物事業経費（歳入）'!B20</f>
        <v>13113</v>
      </c>
      <c r="AI20" s="2">
        <v>20</v>
      </c>
      <c r="AK20" s="26" t="s">
        <v>578</v>
      </c>
      <c r="AL20" s="28" t="s">
        <v>18</v>
      </c>
    </row>
    <row r="21" spans="2:38" ht="19.5" customHeight="1">
      <c r="B21" s="189" t="s">
        <v>579</v>
      </c>
      <c r="C21" s="190"/>
      <c r="D21" s="190"/>
      <c r="E21" s="29">
        <f>L12+L27</f>
        <v>44593293</v>
      </c>
      <c r="F21" s="29">
        <f>M12+M27</f>
        <v>699843</v>
      </c>
      <c r="H21" s="176"/>
      <c r="I21" s="180"/>
      <c r="J21" s="169" t="s">
        <v>580</v>
      </c>
      <c r="K21" s="171"/>
      <c r="L21" s="17">
        <f t="shared" si="5"/>
        <v>6804910</v>
      </c>
      <c r="M21" s="17">
        <f t="shared" si="6"/>
        <v>12154</v>
      </c>
      <c r="AB21" s="28" t="s">
        <v>581</v>
      </c>
      <c r="AC21" s="15" t="s">
        <v>582</v>
      </c>
      <c r="AD21" s="40" t="s">
        <v>583</v>
      </c>
      <c r="AE21" s="39" t="s">
        <v>525</v>
      </c>
      <c r="AF21" s="35">
        <f ca="1" t="shared" si="4"/>
        <v>153568</v>
      </c>
      <c r="AG21" s="39"/>
      <c r="AH21" s="102" t="str">
        <f>+'廃棄物事業経費（歳入）'!B21</f>
        <v>13114</v>
      </c>
      <c r="AI21" s="2">
        <v>21</v>
      </c>
      <c r="AK21" s="26" t="s">
        <v>584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585</v>
      </c>
      <c r="J22" s="170"/>
      <c r="K22" s="171"/>
      <c r="L22" s="17">
        <f t="shared" si="5"/>
        <v>408945</v>
      </c>
      <c r="M22" s="17">
        <f t="shared" si="6"/>
        <v>0</v>
      </c>
      <c r="AB22" s="28" t="s">
        <v>581</v>
      </c>
      <c r="AC22" s="15" t="s">
        <v>586</v>
      </c>
      <c r="AD22" s="40" t="s">
        <v>583</v>
      </c>
      <c r="AE22" s="39" t="s">
        <v>529</v>
      </c>
      <c r="AF22" s="35">
        <f ca="1" t="shared" si="4"/>
        <v>20141540</v>
      </c>
      <c r="AH22" s="102" t="str">
        <f>+'廃棄物事業経費（歳入）'!B22</f>
        <v>13115</v>
      </c>
      <c r="AI22" s="2">
        <v>22</v>
      </c>
      <c r="AK22" s="26" t="s">
        <v>587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6"/>
      <c r="I23" s="178" t="s">
        <v>588</v>
      </c>
      <c r="J23" s="172" t="s">
        <v>572</v>
      </c>
      <c r="K23" s="174"/>
      <c r="L23" s="17">
        <f t="shared" si="5"/>
        <v>40338691</v>
      </c>
      <c r="M23" s="17">
        <f t="shared" si="6"/>
        <v>647102</v>
      </c>
      <c r="AB23" s="28" t="s">
        <v>581</v>
      </c>
      <c r="AC23" s="1" t="s">
        <v>589</v>
      </c>
      <c r="AD23" s="40" t="s">
        <v>583</v>
      </c>
      <c r="AE23" s="34" t="s">
        <v>533</v>
      </c>
      <c r="AF23" s="35">
        <f ca="1" t="shared" si="4"/>
        <v>1597895</v>
      </c>
      <c r="AH23" s="102" t="str">
        <f>+'廃棄物事業経費（歳入）'!B23</f>
        <v>13116</v>
      </c>
      <c r="AI23" s="2">
        <v>23</v>
      </c>
      <c r="AK23" s="26" t="s">
        <v>590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6"/>
      <c r="I24" s="179"/>
      <c r="J24" s="169" t="s">
        <v>576</v>
      </c>
      <c r="K24" s="171"/>
      <c r="L24" s="17">
        <f t="shared" si="5"/>
        <v>23893266</v>
      </c>
      <c r="M24" s="17">
        <f t="shared" si="6"/>
        <v>502804</v>
      </c>
      <c r="AB24" s="28" t="s">
        <v>581</v>
      </c>
      <c r="AC24" s="15" t="s">
        <v>536</v>
      </c>
      <c r="AD24" s="40" t="s">
        <v>583</v>
      </c>
      <c r="AE24" s="39" t="s">
        <v>537</v>
      </c>
      <c r="AF24" s="35">
        <f ca="1" t="shared" si="4"/>
        <v>270899</v>
      </c>
      <c r="AH24" s="102" t="str">
        <f>+'廃棄物事業経費（歳入）'!B24</f>
        <v>13117</v>
      </c>
      <c r="AI24" s="2">
        <v>24</v>
      </c>
      <c r="AK24" s="26" t="s">
        <v>591</v>
      </c>
      <c r="AL24" s="28" t="s">
        <v>22</v>
      </c>
    </row>
    <row r="25" spans="8:38" ht="19.5" customHeight="1">
      <c r="H25" s="176"/>
      <c r="I25" s="179"/>
      <c r="J25" s="169" t="s">
        <v>580</v>
      </c>
      <c r="K25" s="171"/>
      <c r="L25" s="17">
        <f t="shared" si="5"/>
        <v>798801</v>
      </c>
      <c r="M25" s="17">
        <f t="shared" si="6"/>
        <v>24102</v>
      </c>
      <c r="AB25" s="28" t="s">
        <v>581</v>
      </c>
      <c r="AC25" s="15" t="s">
        <v>540</v>
      </c>
      <c r="AD25" s="40" t="s">
        <v>583</v>
      </c>
      <c r="AE25" s="39" t="s">
        <v>542</v>
      </c>
      <c r="AF25" s="35">
        <f ca="1" t="shared" si="4"/>
        <v>165603</v>
      </c>
      <c r="AH25" s="102" t="str">
        <f>+'廃棄物事業経費（歳入）'!B25</f>
        <v>13118</v>
      </c>
      <c r="AI25" s="2">
        <v>25</v>
      </c>
      <c r="AK25" s="26" t="s">
        <v>592</v>
      </c>
      <c r="AL25" s="28" t="s">
        <v>23</v>
      </c>
    </row>
    <row r="26" spans="8:38" ht="19.5" customHeight="1">
      <c r="H26" s="176"/>
      <c r="I26" s="180"/>
      <c r="J26" s="181" t="s">
        <v>536</v>
      </c>
      <c r="K26" s="182"/>
      <c r="L26" s="17">
        <f t="shared" si="5"/>
        <v>3760567</v>
      </c>
      <c r="M26" s="17">
        <f t="shared" si="6"/>
        <v>23854</v>
      </c>
      <c r="AB26" s="28" t="s">
        <v>581</v>
      </c>
      <c r="AC26" s="1" t="s">
        <v>544</v>
      </c>
      <c r="AD26" s="40" t="s">
        <v>583</v>
      </c>
      <c r="AE26" s="34" t="s">
        <v>545</v>
      </c>
      <c r="AF26" s="35">
        <f ca="1" t="shared" si="4"/>
        <v>5160692</v>
      </c>
      <c r="AH26" s="102" t="str">
        <f>+'廃棄物事業経費（歳入）'!B26</f>
        <v>13119</v>
      </c>
      <c r="AI26" s="2">
        <v>26</v>
      </c>
      <c r="AK26" s="26" t="s">
        <v>593</v>
      </c>
      <c r="AL26" s="28" t="s">
        <v>24</v>
      </c>
    </row>
    <row r="27" spans="8:38" ht="19.5" customHeight="1">
      <c r="H27" s="176"/>
      <c r="I27" s="169" t="s">
        <v>544</v>
      </c>
      <c r="J27" s="170"/>
      <c r="K27" s="171"/>
      <c r="L27" s="17">
        <f t="shared" si="5"/>
        <v>39432601</v>
      </c>
      <c r="M27" s="17">
        <f t="shared" si="6"/>
        <v>678708</v>
      </c>
      <c r="AB27" s="28" t="s">
        <v>581</v>
      </c>
      <c r="AC27" s="1" t="s">
        <v>594</v>
      </c>
      <c r="AD27" s="40" t="s">
        <v>583</v>
      </c>
      <c r="AE27" s="34" t="s">
        <v>595</v>
      </c>
      <c r="AF27" s="35">
        <f ca="1" t="shared" si="4"/>
        <v>19912278</v>
      </c>
      <c r="AH27" s="102" t="str">
        <f>+'廃棄物事業経費（歳入）'!B27</f>
        <v>13120</v>
      </c>
      <c r="AI27" s="2">
        <v>27</v>
      </c>
      <c r="AK27" s="26" t="s">
        <v>596</v>
      </c>
      <c r="AL27" s="28" t="s">
        <v>25</v>
      </c>
    </row>
    <row r="28" spans="8:38" ht="19.5" customHeight="1">
      <c r="H28" s="176"/>
      <c r="I28" s="169" t="s">
        <v>597</v>
      </c>
      <c r="J28" s="170"/>
      <c r="K28" s="171"/>
      <c r="L28" s="17">
        <f t="shared" si="5"/>
        <v>96740</v>
      </c>
      <c r="M28" s="17">
        <f t="shared" si="6"/>
        <v>2504</v>
      </c>
      <c r="AB28" s="28" t="s">
        <v>581</v>
      </c>
      <c r="AC28" s="1" t="s">
        <v>598</v>
      </c>
      <c r="AD28" s="40" t="s">
        <v>583</v>
      </c>
      <c r="AE28" s="34" t="s">
        <v>553</v>
      </c>
      <c r="AF28" s="35">
        <f ca="1" t="shared" si="4"/>
        <v>36415346</v>
      </c>
      <c r="AH28" s="102" t="str">
        <f>+'廃棄物事業経費（歳入）'!B28</f>
        <v>13121</v>
      </c>
      <c r="AI28" s="2">
        <v>28</v>
      </c>
      <c r="AK28" s="26" t="s">
        <v>599</v>
      </c>
      <c r="AL28" s="28" t="s">
        <v>26</v>
      </c>
    </row>
    <row r="29" spans="8:38" ht="19.5" customHeight="1">
      <c r="H29" s="176"/>
      <c r="I29" s="172" t="s">
        <v>548</v>
      </c>
      <c r="J29" s="173"/>
      <c r="K29" s="174"/>
      <c r="L29" s="19">
        <f>SUM(L15:L28)</f>
        <v>230745817</v>
      </c>
      <c r="M29" s="19">
        <f>SUM(M15:M28)</f>
        <v>3216304</v>
      </c>
      <c r="AB29" s="28" t="s">
        <v>581</v>
      </c>
      <c r="AC29" s="1" t="s">
        <v>600</v>
      </c>
      <c r="AD29" s="40" t="s">
        <v>583</v>
      </c>
      <c r="AE29" s="34" t="s">
        <v>558</v>
      </c>
      <c r="AF29" s="35">
        <f ca="1" t="shared" si="4"/>
        <v>5421828</v>
      </c>
      <c r="AH29" s="102" t="str">
        <f>+'廃棄物事業経費（歳入）'!B29</f>
        <v>13122</v>
      </c>
      <c r="AI29" s="2">
        <v>29</v>
      </c>
      <c r="AK29" s="26" t="s">
        <v>601</v>
      </c>
      <c r="AL29" s="28" t="s">
        <v>27</v>
      </c>
    </row>
    <row r="30" spans="8:38" ht="19.5" customHeight="1">
      <c r="H30" s="177"/>
      <c r="I30" s="20"/>
      <c r="J30" s="24"/>
      <c r="K30" s="21" t="s">
        <v>552</v>
      </c>
      <c r="L30" s="23">
        <f>L29-L27</f>
        <v>191313216</v>
      </c>
      <c r="M30" s="23">
        <f>M29-M27</f>
        <v>2537596</v>
      </c>
      <c r="AB30" s="28" t="s">
        <v>581</v>
      </c>
      <c r="AC30" s="1" t="s">
        <v>602</v>
      </c>
      <c r="AD30" s="40" t="s">
        <v>583</v>
      </c>
      <c r="AE30" s="34" t="s">
        <v>563</v>
      </c>
      <c r="AF30" s="35">
        <f ca="1" t="shared" si="4"/>
        <v>50229</v>
      </c>
      <c r="AH30" s="102" t="str">
        <f>+'廃棄物事業経費（歳入）'!B30</f>
        <v>13123</v>
      </c>
      <c r="AI30" s="2">
        <v>30</v>
      </c>
      <c r="AK30" s="26" t="s">
        <v>603</v>
      </c>
      <c r="AL30" s="28" t="s">
        <v>28</v>
      </c>
    </row>
    <row r="31" spans="8:38" ht="19.5" customHeight="1">
      <c r="H31" s="169" t="s">
        <v>536</v>
      </c>
      <c r="I31" s="170"/>
      <c r="J31" s="170"/>
      <c r="K31" s="171"/>
      <c r="L31" s="17">
        <f>AF41</f>
        <v>38880120.568</v>
      </c>
      <c r="M31" s="17">
        <f>AF62</f>
        <v>615427.432</v>
      </c>
      <c r="AB31" s="28" t="s">
        <v>581</v>
      </c>
      <c r="AC31" s="1" t="s">
        <v>604</v>
      </c>
      <c r="AD31" s="40" t="s">
        <v>583</v>
      </c>
      <c r="AE31" s="34" t="s">
        <v>569</v>
      </c>
      <c r="AF31" s="35">
        <f ca="1" t="shared" si="4"/>
        <v>21105595</v>
      </c>
      <c r="AH31" s="102" t="str">
        <f>+'廃棄物事業経費（歳入）'!B31</f>
        <v>13201</v>
      </c>
      <c r="AI31" s="2">
        <v>31</v>
      </c>
      <c r="AK31" s="26" t="s">
        <v>605</v>
      </c>
      <c r="AL31" s="28" t="s">
        <v>29</v>
      </c>
    </row>
    <row r="32" spans="8:38" ht="19.5" customHeight="1">
      <c r="H32" s="172" t="s">
        <v>560</v>
      </c>
      <c r="I32" s="173"/>
      <c r="J32" s="173"/>
      <c r="K32" s="174"/>
      <c r="L32" s="19">
        <f>SUM(L13,L29,L31)</f>
        <v>297116134.568</v>
      </c>
      <c r="M32" s="19">
        <f>SUM(M13,M29,M31)</f>
        <v>4508438.432</v>
      </c>
      <c r="AB32" s="28" t="s">
        <v>581</v>
      </c>
      <c r="AC32" s="1" t="s">
        <v>606</v>
      </c>
      <c r="AD32" s="40" t="s">
        <v>583</v>
      </c>
      <c r="AE32" s="34" t="s">
        <v>573</v>
      </c>
      <c r="AF32" s="35">
        <f ca="1" t="shared" si="4"/>
        <v>32306020</v>
      </c>
      <c r="AH32" s="102" t="str">
        <f>+'廃棄物事業経費（歳入）'!B32</f>
        <v>13202</v>
      </c>
      <c r="AI32" s="2">
        <v>32</v>
      </c>
      <c r="AK32" s="26" t="s">
        <v>607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552</v>
      </c>
      <c r="L33" s="23">
        <f>SUM(L14,L30,L31)</f>
        <v>252522841.56800002</v>
      </c>
      <c r="M33" s="23">
        <f>SUM(M14,M30,M31)</f>
        <v>3808595.432</v>
      </c>
      <c r="AB33" s="28" t="s">
        <v>581</v>
      </c>
      <c r="AC33" s="1" t="s">
        <v>608</v>
      </c>
      <c r="AD33" s="40" t="s">
        <v>583</v>
      </c>
      <c r="AE33" s="34" t="s">
        <v>577</v>
      </c>
      <c r="AF33" s="35">
        <f ca="1" t="shared" si="4"/>
        <v>6804910</v>
      </c>
      <c r="AH33" s="102" t="str">
        <f>+'廃棄物事業経費（歳入）'!B33</f>
        <v>13203</v>
      </c>
      <c r="AI33" s="2">
        <v>33</v>
      </c>
      <c r="AK33" s="26" t="s">
        <v>609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581</v>
      </c>
      <c r="AC34" s="15" t="s">
        <v>585</v>
      </c>
      <c r="AD34" s="40" t="s">
        <v>583</v>
      </c>
      <c r="AE34" s="34" t="s">
        <v>610</v>
      </c>
      <c r="AF34" s="35">
        <f ca="1" t="shared" si="4"/>
        <v>408945</v>
      </c>
      <c r="AH34" s="102" t="str">
        <f>+'廃棄物事業経費（歳入）'!B34</f>
        <v>13204</v>
      </c>
      <c r="AI34" s="2">
        <v>34</v>
      </c>
      <c r="AK34" s="26" t="s">
        <v>611</v>
      </c>
      <c r="AL34" s="28" t="s">
        <v>32</v>
      </c>
    </row>
    <row r="35" spans="28:38" ht="14.25" hidden="1">
      <c r="AB35" s="28" t="s">
        <v>581</v>
      </c>
      <c r="AC35" s="1" t="s">
        <v>612</v>
      </c>
      <c r="AD35" s="40" t="s">
        <v>583</v>
      </c>
      <c r="AE35" s="34" t="s">
        <v>613</v>
      </c>
      <c r="AF35" s="35">
        <f ca="1" t="shared" si="4"/>
        <v>40338691</v>
      </c>
      <c r="AH35" s="102" t="str">
        <f>+'廃棄物事業経費（歳入）'!B35</f>
        <v>13205</v>
      </c>
      <c r="AI35" s="2">
        <v>35</v>
      </c>
      <c r="AK35" s="135" t="s">
        <v>614</v>
      </c>
      <c r="AL35" s="28" t="s">
        <v>615</v>
      </c>
    </row>
    <row r="36" spans="28:38" ht="14.25" hidden="1">
      <c r="AB36" s="28" t="s">
        <v>581</v>
      </c>
      <c r="AC36" s="1" t="s">
        <v>616</v>
      </c>
      <c r="AD36" s="40" t="s">
        <v>583</v>
      </c>
      <c r="AE36" s="34" t="s">
        <v>617</v>
      </c>
      <c r="AF36" s="35">
        <f ca="1" t="shared" si="4"/>
        <v>23893266</v>
      </c>
      <c r="AH36" s="102" t="str">
        <f>+'廃棄物事業経費（歳入）'!B36</f>
        <v>13206</v>
      </c>
      <c r="AI36" s="2">
        <v>36</v>
      </c>
      <c r="AK36" s="135" t="s">
        <v>618</v>
      </c>
      <c r="AL36" s="28" t="s">
        <v>619</v>
      </c>
    </row>
    <row r="37" spans="28:38" ht="14.25" hidden="1">
      <c r="AB37" s="28" t="s">
        <v>581</v>
      </c>
      <c r="AC37" s="1" t="s">
        <v>620</v>
      </c>
      <c r="AD37" s="40" t="s">
        <v>583</v>
      </c>
      <c r="AE37" s="34" t="s">
        <v>621</v>
      </c>
      <c r="AF37" s="35">
        <f ca="1" t="shared" si="4"/>
        <v>798801</v>
      </c>
      <c r="AH37" s="102" t="str">
        <f>+'廃棄物事業経費（歳入）'!B37</f>
        <v>13207</v>
      </c>
      <c r="AI37" s="2">
        <v>37</v>
      </c>
      <c r="AK37" s="135" t="s">
        <v>622</v>
      </c>
      <c r="AL37" s="28" t="s">
        <v>623</v>
      </c>
    </row>
    <row r="38" spans="28:38" ht="14.25" hidden="1">
      <c r="AB38" s="28" t="s">
        <v>581</v>
      </c>
      <c r="AC38" s="1" t="s">
        <v>536</v>
      </c>
      <c r="AD38" s="40" t="s">
        <v>583</v>
      </c>
      <c r="AE38" s="34" t="s">
        <v>624</v>
      </c>
      <c r="AF38" s="34">
        <f ca="1" t="shared" si="4"/>
        <v>3760567</v>
      </c>
      <c r="AH38" s="102" t="str">
        <f>+'廃棄物事業経費（歳入）'!B38</f>
        <v>13208</v>
      </c>
      <c r="AI38" s="2">
        <v>38</v>
      </c>
      <c r="AK38" s="135" t="s">
        <v>625</v>
      </c>
      <c r="AL38" s="28" t="s">
        <v>626</v>
      </c>
    </row>
    <row r="39" spans="28:38" ht="14.25" hidden="1">
      <c r="AB39" s="28" t="s">
        <v>581</v>
      </c>
      <c r="AC39" s="1" t="s">
        <v>544</v>
      </c>
      <c r="AD39" s="40" t="s">
        <v>583</v>
      </c>
      <c r="AE39" s="34" t="s">
        <v>627</v>
      </c>
      <c r="AF39" s="34">
        <f ca="1" t="shared" si="4"/>
        <v>39432601</v>
      </c>
      <c r="AH39" s="102" t="str">
        <f>+'廃棄物事業経費（歳入）'!B39</f>
        <v>13209</v>
      </c>
      <c r="AI39" s="2">
        <v>39</v>
      </c>
      <c r="AK39" s="135" t="s">
        <v>628</v>
      </c>
      <c r="AL39" s="28" t="s">
        <v>629</v>
      </c>
    </row>
    <row r="40" spans="28:38" ht="14.25" hidden="1">
      <c r="AB40" s="28" t="s">
        <v>581</v>
      </c>
      <c r="AC40" s="1" t="s">
        <v>40</v>
      </c>
      <c r="AD40" s="40" t="s">
        <v>583</v>
      </c>
      <c r="AE40" s="34" t="s">
        <v>630</v>
      </c>
      <c r="AF40" s="34">
        <f ca="1" t="shared" si="4"/>
        <v>96740</v>
      </c>
      <c r="AH40" s="102" t="str">
        <f>+'廃棄物事業経費（歳入）'!B40</f>
        <v>13210</v>
      </c>
      <c r="AI40" s="2">
        <v>40</v>
      </c>
      <c r="AK40" s="135" t="s">
        <v>631</v>
      </c>
      <c r="AL40" s="28" t="s">
        <v>632</v>
      </c>
    </row>
    <row r="41" spans="28:38" ht="14.25" hidden="1">
      <c r="AB41" s="28" t="s">
        <v>581</v>
      </c>
      <c r="AC41" s="1" t="s">
        <v>536</v>
      </c>
      <c r="AD41" s="40" t="s">
        <v>583</v>
      </c>
      <c r="AE41" s="34" t="s">
        <v>633</v>
      </c>
      <c r="AF41" s="34">
        <f ca="1" t="shared" si="4"/>
        <v>38880120.568</v>
      </c>
      <c r="AH41" s="102" t="str">
        <f>+'廃棄物事業経費（歳入）'!B41</f>
        <v>13211</v>
      </c>
      <c r="AI41" s="2">
        <v>41</v>
      </c>
      <c r="AK41" s="135" t="s">
        <v>634</v>
      </c>
      <c r="AL41" s="28" t="s">
        <v>635</v>
      </c>
    </row>
    <row r="42" spans="28:38" ht="14.25" hidden="1">
      <c r="AB42" s="28" t="s">
        <v>636</v>
      </c>
      <c r="AC42" s="15" t="s">
        <v>582</v>
      </c>
      <c r="AD42" s="40" t="s">
        <v>583</v>
      </c>
      <c r="AE42" s="34" t="s">
        <v>637</v>
      </c>
      <c r="AF42" s="34">
        <f ca="1" t="shared" si="4"/>
        <v>3670</v>
      </c>
      <c r="AH42" s="102" t="str">
        <f>+'廃棄物事業経費（歳入）'!B42</f>
        <v>13212</v>
      </c>
      <c r="AI42" s="2">
        <v>42</v>
      </c>
      <c r="AK42" s="135" t="s">
        <v>638</v>
      </c>
      <c r="AL42" s="28" t="s">
        <v>639</v>
      </c>
    </row>
    <row r="43" spans="28:38" ht="14.25" hidden="1">
      <c r="AB43" s="28" t="s">
        <v>636</v>
      </c>
      <c r="AC43" s="15" t="s">
        <v>586</v>
      </c>
      <c r="AD43" s="40" t="s">
        <v>583</v>
      </c>
      <c r="AE43" s="34" t="s">
        <v>640</v>
      </c>
      <c r="AF43" s="34">
        <f ca="1" t="shared" si="4"/>
        <v>570537</v>
      </c>
      <c r="AH43" s="102" t="str">
        <f>+'廃棄物事業経費（歳入）'!B43</f>
        <v>13213</v>
      </c>
      <c r="AI43" s="2">
        <v>43</v>
      </c>
      <c r="AK43" s="135" t="s">
        <v>641</v>
      </c>
      <c r="AL43" s="28" t="s">
        <v>642</v>
      </c>
    </row>
    <row r="44" spans="28:38" ht="14.25" hidden="1">
      <c r="AB44" s="28" t="s">
        <v>636</v>
      </c>
      <c r="AC44" s="1" t="s">
        <v>589</v>
      </c>
      <c r="AD44" s="40" t="s">
        <v>583</v>
      </c>
      <c r="AE44" s="34" t="s">
        <v>643</v>
      </c>
      <c r="AF44" s="34">
        <f ca="1" t="shared" si="4"/>
        <v>497</v>
      </c>
      <c r="AH44" s="102" t="str">
        <f>+'廃棄物事業経費（歳入）'!B44</f>
        <v>13214</v>
      </c>
      <c r="AI44" s="2">
        <v>44</v>
      </c>
      <c r="AK44" s="135" t="s">
        <v>644</v>
      </c>
      <c r="AL44" s="28" t="s">
        <v>645</v>
      </c>
    </row>
    <row r="45" spans="28:38" ht="14.25" hidden="1">
      <c r="AB45" s="28" t="s">
        <v>636</v>
      </c>
      <c r="AC45" s="15" t="s">
        <v>536</v>
      </c>
      <c r="AD45" s="40" t="s">
        <v>583</v>
      </c>
      <c r="AE45" s="34" t="s">
        <v>646</v>
      </c>
      <c r="AF45" s="34">
        <f ca="1" t="shared" si="4"/>
        <v>67171</v>
      </c>
      <c r="AH45" s="102" t="str">
        <f>+'廃棄物事業経費（歳入）'!B45</f>
        <v>13215</v>
      </c>
      <c r="AI45" s="2">
        <v>45</v>
      </c>
      <c r="AK45" s="135" t="s">
        <v>647</v>
      </c>
      <c r="AL45" s="28" t="s">
        <v>648</v>
      </c>
    </row>
    <row r="46" spans="28:38" ht="14.25" hidden="1">
      <c r="AB46" s="28" t="s">
        <v>636</v>
      </c>
      <c r="AC46" s="15" t="s">
        <v>540</v>
      </c>
      <c r="AD46" s="40" t="s">
        <v>583</v>
      </c>
      <c r="AE46" s="34" t="s">
        <v>649</v>
      </c>
      <c r="AF46" s="34">
        <f ca="1" t="shared" si="4"/>
        <v>13697</v>
      </c>
      <c r="AH46" s="102" t="str">
        <f>+'廃棄物事業経費（歳入）'!B46</f>
        <v>13218</v>
      </c>
      <c r="AI46" s="2">
        <v>46</v>
      </c>
      <c r="AK46" s="135" t="s">
        <v>650</v>
      </c>
      <c r="AL46" s="28" t="s">
        <v>651</v>
      </c>
    </row>
    <row r="47" spans="28:38" ht="14.25" hidden="1">
      <c r="AB47" s="28" t="s">
        <v>636</v>
      </c>
      <c r="AC47" s="1" t="s">
        <v>544</v>
      </c>
      <c r="AD47" s="40" t="s">
        <v>583</v>
      </c>
      <c r="AE47" s="34" t="s">
        <v>652</v>
      </c>
      <c r="AF47" s="34">
        <f ca="1" t="shared" si="4"/>
        <v>21135</v>
      </c>
      <c r="AH47" s="102" t="str">
        <f>+'廃棄物事業経費（歳入）'!B47</f>
        <v>13219</v>
      </c>
      <c r="AI47" s="2">
        <v>47</v>
      </c>
      <c r="AK47" s="135" t="s">
        <v>653</v>
      </c>
      <c r="AL47" s="28" t="s">
        <v>654</v>
      </c>
    </row>
    <row r="48" spans="28:38" ht="14.25" hidden="1">
      <c r="AB48" s="28" t="s">
        <v>636</v>
      </c>
      <c r="AC48" s="1" t="s">
        <v>594</v>
      </c>
      <c r="AD48" s="40" t="s">
        <v>583</v>
      </c>
      <c r="AE48" s="34" t="s">
        <v>655</v>
      </c>
      <c r="AF48" s="34">
        <f ca="1" t="shared" si="4"/>
        <v>487883</v>
      </c>
      <c r="AH48" s="102" t="str">
        <f>+'廃棄物事業経費（歳入）'!B48</f>
        <v>13220</v>
      </c>
      <c r="AI48" s="2">
        <v>48</v>
      </c>
      <c r="AK48" s="135" t="s">
        <v>656</v>
      </c>
      <c r="AL48" s="28" t="s">
        <v>657</v>
      </c>
    </row>
    <row r="49" spans="28:38" ht="14.25" hidden="1">
      <c r="AB49" s="28" t="s">
        <v>636</v>
      </c>
      <c r="AC49" s="1" t="s">
        <v>598</v>
      </c>
      <c r="AD49" s="40" t="s">
        <v>583</v>
      </c>
      <c r="AE49" s="34" t="s">
        <v>658</v>
      </c>
      <c r="AF49" s="34">
        <f ca="1" t="shared" si="4"/>
        <v>246762</v>
      </c>
      <c r="AG49" s="28"/>
      <c r="AH49" s="102" t="str">
        <f>+'廃棄物事業経費（歳入）'!B49</f>
        <v>13221</v>
      </c>
      <c r="AI49" s="2">
        <v>49</v>
      </c>
      <c r="AK49" s="135" t="s">
        <v>659</v>
      </c>
      <c r="AL49" s="28" t="s">
        <v>660</v>
      </c>
    </row>
    <row r="50" spans="28:38" ht="14.25" hidden="1">
      <c r="AB50" s="28" t="s">
        <v>636</v>
      </c>
      <c r="AC50" s="1" t="s">
        <v>600</v>
      </c>
      <c r="AD50" s="40" t="s">
        <v>583</v>
      </c>
      <c r="AE50" s="34" t="s">
        <v>661</v>
      </c>
      <c r="AF50" s="34">
        <f ca="1" t="shared" si="4"/>
        <v>74562</v>
      </c>
      <c r="AG50" s="28"/>
      <c r="AH50" s="102" t="str">
        <f>+'廃棄物事業経費（歳入）'!B50</f>
        <v>13222</v>
      </c>
      <c r="AI50" s="2">
        <v>50</v>
      </c>
      <c r="AK50" s="135" t="s">
        <v>662</v>
      </c>
      <c r="AL50" s="28" t="s">
        <v>663</v>
      </c>
    </row>
    <row r="51" spans="28:38" ht="14.25" hidden="1">
      <c r="AB51" s="28" t="s">
        <v>636</v>
      </c>
      <c r="AC51" s="1" t="s">
        <v>602</v>
      </c>
      <c r="AD51" s="40" t="s">
        <v>583</v>
      </c>
      <c r="AE51" s="34" t="s">
        <v>664</v>
      </c>
      <c r="AF51" s="34">
        <f ca="1" t="shared" si="4"/>
        <v>0</v>
      </c>
      <c r="AG51" s="28"/>
      <c r="AH51" s="102" t="str">
        <f>+'廃棄物事業経費（歳入）'!B51</f>
        <v>13223</v>
      </c>
      <c r="AI51" s="2">
        <v>51</v>
      </c>
      <c r="AK51" s="135" t="s">
        <v>665</v>
      </c>
      <c r="AL51" s="28" t="s">
        <v>666</v>
      </c>
    </row>
    <row r="52" spans="28:38" ht="14.25" hidden="1">
      <c r="AB52" s="28" t="s">
        <v>636</v>
      </c>
      <c r="AC52" s="1" t="s">
        <v>604</v>
      </c>
      <c r="AD52" s="40" t="s">
        <v>583</v>
      </c>
      <c r="AE52" s="34" t="s">
        <v>667</v>
      </c>
      <c r="AF52" s="34">
        <f ca="1" t="shared" si="4"/>
        <v>170021</v>
      </c>
      <c r="AG52" s="28"/>
      <c r="AH52" s="102" t="str">
        <f>+'廃棄物事業経費（歳入）'!B52</f>
        <v>13224</v>
      </c>
      <c r="AI52" s="2">
        <v>52</v>
      </c>
      <c r="AK52" s="135" t="s">
        <v>668</v>
      </c>
      <c r="AL52" s="28" t="s">
        <v>669</v>
      </c>
    </row>
    <row r="53" spans="28:35" ht="14.25" hidden="1">
      <c r="AB53" s="28" t="s">
        <v>636</v>
      </c>
      <c r="AC53" s="1" t="s">
        <v>606</v>
      </c>
      <c r="AD53" s="40" t="s">
        <v>583</v>
      </c>
      <c r="AE53" s="34" t="s">
        <v>670</v>
      </c>
      <c r="AF53" s="34">
        <f ca="1" t="shared" si="4"/>
        <v>345848</v>
      </c>
      <c r="AG53" s="28"/>
      <c r="AH53" s="102" t="str">
        <f>+'廃棄物事業経費（歳入）'!B53</f>
        <v>13225</v>
      </c>
      <c r="AI53" s="2">
        <v>53</v>
      </c>
    </row>
    <row r="54" spans="28:35" ht="14.25" hidden="1">
      <c r="AB54" s="28" t="s">
        <v>636</v>
      </c>
      <c r="AC54" s="1" t="s">
        <v>608</v>
      </c>
      <c r="AD54" s="40" t="s">
        <v>583</v>
      </c>
      <c r="AE54" s="34" t="s">
        <v>671</v>
      </c>
      <c r="AF54" s="34">
        <f ca="1" t="shared" si="4"/>
        <v>12154</v>
      </c>
      <c r="AG54" s="28"/>
      <c r="AH54" s="102" t="str">
        <f>+'廃棄物事業経費（歳入）'!B54</f>
        <v>13227</v>
      </c>
      <c r="AI54" s="2">
        <v>54</v>
      </c>
    </row>
    <row r="55" spans="28:35" ht="14.25" hidden="1">
      <c r="AB55" s="28" t="s">
        <v>636</v>
      </c>
      <c r="AC55" s="15" t="s">
        <v>585</v>
      </c>
      <c r="AD55" s="40" t="s">
        <v>583</v>
      </c>
      <c r="AE55" s="34" t="s">
        <v>672</v>
      </c>
      <c r="AF55" s="34">
        <f ca="1" t="shared" si="4"/>
        <v>0</v>
      </c>
      <c r="AG55" s="28"/>
      <c r="AH55" s="102" t="str">
        <f>+'廃棄物事業経費（歳入）'!B55</f>
        <v>13228</v>
      </c>
      <c r="AI55" s="2">
        <v>55</v>
      </c>
    </row>
    <row r="56" spans="28:35" ht="14.25" hidden="1">
      <c r="AB56" s="28" t="s">
        <v>636</v>
      </c>
      <c r="AC56" s="1" t="s">
        <v>612</v>
      </c>
      <c r="AD56" s="40" t="s">
        <v>583</v>
      </c>
      <c r="AE56" s="34" t="s">
        <v>673</v>
      </c>
      <c r="AF56" s="34">
        <f ca="1" t="shared" si="4"/>
        <v>647102</v>
      </c>
      <c r="AG56" s="28"/>
      <c r="AH56" s="102" t="str">
        <f>+'廃棄物事業経費（歳入）'!B56</f>
        <v>13229</v>
      </c>
      <c r="AI56" s="2">
        <v>56</v>
      </c>
    </row>
    <row r="57" spans="28:35" ht="14.25" hidden="1">
      <c r="AB57" s="28" t="s">
        <v>636</v>
      </c>
      <c r="AC57" s="1" t="s">
        <v>616</v>
      </c>
      <c r="AD57" s="40" t="s">
        <v>583</v>
      </c>
      <c r="AE57" s="34" t="s">
        <v>674</v>
      </c>
      <c r="AF57" s="34">
        <f ca="1" t="shared" si="4"/>
        <v>502804</v>
      </c>
      <c r="AG57" s="28"/>
      <c r="AH57" s="102" t="str">
        <f>+'廃棄物事業経費（歳入）'!B57</f>
        <v>13303</v>
      </c>
      <c r="AI57" s="2">
        <v>57</v>
      </c>
    </row>
    <row r="58" spans="28:35" ht="14.25" hidden="1">
      <c r="AB58" s="28" t="s">
        <v>636</v>
      </c>
      <c r="AC58" s="1" t="s">
        <v>620</v>
      </c>
      <c r="AD58" s="40" t="s">
        <v>583</v>
      </c>
      <c r="AE58" s="34" t="s">
        <v>675</v>
      </c>
      <c r="AF58" s="34">
        <f ca="1" t="shared" si="4"/>
        <v>24102</v>
      </c>
      <c r="AG58" s="28"/>
      <c r="AH58" s="102" t="str">
        <f>+'廃棄物事業経費（歳入）'!B58</f>
        <v>13305</v>
      </c>
      <c r="AI58" s="2">
        <v>58</v>
      </c>
    </row>
    <row r="59" spans="28:35" ht="14.25" hidden="1">
      <c r="AB59" s="28" t="s">
        <v>636</v>
      </c>
      <c r="AC59" s="1" t="s">
        <v>536</v>
      </c>
      <c r="AD59" s="40" t="s">
        <v>583</v>
      </c>
      <c r="AE59" s="34" t="s">
        <v>676</v>
      </c>
      <c r="AF59" s="34">
        <f ca="1" t="shared" si="4"/>
        <v>23854</v>
      </c>
      <c r="AG59" s="28"/>
      <c r="AH59" s="102" t="str">
        <f>+'廃棄物事業経費（歳入）'!B59</f>
        <v>13307</v>
      </c>
      <c r="AI59" s="2">
        <v>59</v>
      </c>
    </row>
    <row r="60" spans="28:35" ht="14.25" hidden="1">
      <c r="AB60" s="28" t="s">
        <v>636</v>
      </c>
      <c r="AC60" s="1" t="s">
        <v>544</v>
      </c>
      <c r="AD60" s="40" t="s">
        <v>583</v>
      </c>
      <c r="AE60" s="34" t="s">
        <v>677</v>
      </c>
      <c r="AF60" s="34">
        <f ca="1" t="shared" si="4"/>
        <v>678708</v>
      </c>
      <c r="AG60" s="28"/>
      <c r="AH60" s="102" t="str">
        <f>+'廃棄物事業経費（歳入）'!B60</f>
        <v>13308</v>
      </c>
      <c r="AI60" s="2">
        <v>60</v>
      </c>
    </row>
    <row r="61" spans="28:35" ht="14.25" hidden="1">
      <c r="AB61" s="28" t="s">
        <v>636</v>
      </c>
      <c r="AC61" s="1" t="s">
        <v>40</v>
      </c>
      <c r="AD61" s="40" t="s">
        <v>583</v>
      </c>
      <c r="AE61" s="34" t="s">
        <v>678</v>
      </c>
      <c r="AF61" s="34">
        <f ca="1" t="shared" si="4"/>
        <v>2504</v>
      </c>
      <c r="AG61" s="28"/>
      <c r="AH61" s="102" t="str">
        <f>+'廃棄物事業経費（歳入）'!B61</f>
        <v>13361</v>
      </c>
      <c r="AI61" s="2">
        <v>61</v>
      </c>
    </row>
    <row r="62" spans="28:35" ht="14.25" hidden="1">
      <c r="AB62" s="28" t="s">
        <v>636</v>
      </c>
      <c r="AC62" s="1" t="s">
        <v>536</v>
      </c>
      <c r="AD62" s="40" t="s">
        <v>583</v>
      </c>
      <c r="AE62" s="34" t="s">
        <v>679</v>
      </c>
      <c r="AF62" s="34">
        <f ca="1" t="shared" si="4"/>
        <v>615427.432</v>
      </c>
      <c r="AG62" s="28"/>
      <c r="AH62" s="102" t="str">
        <f>+'廃棄物事業経費（歳入）'!B62</f>
        <v>13362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str">
        <f>+'廃棄物事業経費（歳入）'!B63</f>
        <v>13363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str">
        <f>+'廃棄物事業経費（歳入）'!B64</f>
        <v>13364</v>
      </c>
      <c r="AI64" s="2">
        <v>64</v>
      </c>
    </row>
    <row r="65" spans="34:35" ht="14.25" hidden="1">
      <c r="AH65" s="102" t="str">
        <f>+'廃棄物事業経費（歳入）'!B65</f>
        <v>13381</v>
      </c>
      <c r="AI65" s="2">
        <v>65</v>
      </c>
    </row>
    <row r="66" spans="34:35" ht="14.25" hidden="1">
      <c r="AH66" s="102" t="str">
        <f>+'廃棄物事業経費（歳入）'!B66</f>
        <v>13382</v>
      </c>
      <c r="AI66" s="2">
        <v>66</v>
      </c>
    </row>
    <row r="67" spans="34:35" ht="14.25" hidden="1">
      <c r="AH67" s="102" t="str">
        <f>+'廃棄物事業経費（歳入）'!B67</f>
        <v>13401</v>
      </c>
      <c r="AI67" s="2">
        <v>67</v>
      </c>
    </row>
    <row r="68" spans="34:35" ht="14.25" hidden="1">
      <c r="AH68" s="102" t="str">
        <f>+'廃棄物事業経費（歳入）'!B68</f>
        <v>13402</v>
      </c>
      <c r="AI68" s="2">
        <v>68</v>
      </c>
    </row>
    <row r="69" spans="34:35" ht="14.25" hidden="1">
      <c r="AH69" s="102" t="str">
        <f>+'廃棄物事業経費（歳入）'!B69</f>
        <v>13421</v>
      </c>
      <c r="AI69" s="2">
        <v>69</v>
      </c>
    </row>
    <row r="70" spans="34:35" ht="14.25" hidden="1">
      <c r="AH70" s="102" t="str">
        <f>+'廃棄物事業経費（歳入）'!B70</f>
        <v>13806</v>
      </c>
      <c r="AI70" s="2">
        <v>70</v>
      </c>
    </row>
    <row r="71" spans="34:35" ht="14.25" hidden="1">
      <c r="AH71" s="102" t="str">
        <f>+'廃棄物事業経費（歳入）'!B71</f>
        <v>13815</v>
      </c>
      <c r="AI71" s="2">
        <v>71</v>
      </c>
    </row>
    <row r="72" spans="34:35" ht="14.25" hidden="1">
      <c r="AH72" s="102" t="str">
        <f>+'廃棄物事業経費（歳入）'!B72</f>
        <v>13816</v>
      </c>
      <c r="AI72" s="2">
        <v>72</v>
      </c>
    </row>
    <row r="73" spans="34:35" ht="14.25" hidden="1">
      <c r="AH73" s="102" t="str">
        <f>+'廃棄物事業経費（歳入）'!B73</f>
        <v>13818</v>
      </c>
      <c r="AI73" s="2">
        <v>73</v>
      </c>
    </row>
    <row r="74" spans="34:35" ht="14.25" hidden="1">
      <c r="AH74" s="102" t="str">
        <f>+'廃棄物事業経費（歳入）'!B74</f>
        <v>13820</v>
      </c>
      <c r="AI74" s="2">
        <v>74</v>
      </c>
    </row>
    <row r="75" spans="34:35" ht="14.25" hidden="1">
      <c r="AH75" s="102" t="str">
        <f>+'廃棄物事業経費（歳入）'!B75</f>
        <v>13822</v>
      </c>
      <c r="AI75" s="2">
        <v>75</v>
      </c>
    </row>
    <row r="76" spans="34:35" ht="14.25" hidden="1">
      <c r="AH76" s="102" t="str">
        <f>+'廃棄物事業経費（歳入）'!B76</f>
        <v>13823</v>
      </c>
      <c r="AI76" s="2">
        <v>76</v>
      </c>
    </row>
    <row r="77" spans="34:35" ht="14.25" hidden="1">
      <c r="AH77" s="102" t="str">
        <f>+'廃棄物事業経費（歳入）'!B77</f>
        <v>13829</v>
      </c>
      <c r="AI77" s="2">
        <v>77</v>
      </c>
    </row>
    <row r="78" spans="34:35" ht="14.25" hidden="1">
      <c r="AH78" s="102" t="str">
        <f>+'廃棄物事業経費（歳入）'!B78</f>
        <v>13844</v>
      </c>
      <c r="AI78" s="2">
        <v>78</v>
      </c>
    </row>
    <row r="79" spans="34:35" ht="14.25" hidden="1">
      <c r="AH79" s="102" t="str">
        <f>+'廃棄物事業経費（歳入）'!B79</f>
        <v>13847</v>
      </c>
      <c r="AI79" s="2">
        <v>79</v>
      </c>
    </row>
    <row r="80" spans="34:35" ht="14.25" hidden="1">
      <c r="AH80" s="102" t="str">
        <f>+'廃棄物事業経費（歳入）'!B80</f>
        <v>13852</v>
      </c>
      <c r="AI80" s="2">
        <v>80</v>
      </c>
    </row>
    <row r="81" spans="34:35" ht="14.25" hidden="1">
      <c r="AH81" s="102" t="str">
        <f>+'廃棄物事業経費（歳入）'!B81</f>
        <v>13856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2014-10-14T09:34:22Z</dcterms:modified>
  <cp:category/>
  <cp:version/>
  <cp:contentType/>
  <cp:contentStatus/>
</cp:coreProperties>
</file>