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'し尿処理状況'!$A$7:$BC$70</definedName>
    <definedName name="_xlnm.Print_Area" localSheetId="0">'水洗化人口等'!$A$7:$Z$70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<sst xmlns="http://schemas.openxmlformats.org/spreadsheetml/2006/main" count="991" uniqueCount="414">
  <si>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</si>
  <si>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</si>
  <si>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</si>
  <si>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</si>
  <si>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</si>
  <si>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</si>
  <si>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</si>
  <si>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</si>
  <si>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</si>
  <si>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</si>
  <si>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</si>
  <si>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</si>
  <si>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</si>
  <si>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</si>
  <si>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</si>
  <si>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</si>
  <si>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</si>
  <si>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</si>
  <si>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</si>
  <si>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</si>
  <si>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</si>
  <si>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</si>
  <si>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</si>
  <si>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</si>
  <si>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</si>
  <si>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</si>
  <si>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</si>
  <si>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</si>
  <si>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</si>
  <si>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</si>
  <si>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</si>
  <si>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</si>
  <si>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</si>
  <si>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</si>
  <si>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</si>
  <si>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</si>
  <si>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</si>
  <si>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</si>
  <si>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</si>
  <si>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</si>
  <si>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</si>
  <si>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</si>
  <si>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</si>
  <si>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</si>
  <si>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</si>
  <si>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</si>
  <si>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</si>
  <si>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</si>
  <si>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</si>
  <si>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</si>
  <si>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</si>
  <si>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</si>
  <si>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</si>
  <si>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</si>
  <si>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</si>
  <si>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</si>
  <si>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</si>
  <si>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</si>
  <si>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</si>
  <si>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</si>
  <si>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</si>
  <si>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</si>
  <si>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</si>
  <si>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</si>
  <si>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</si>
  <si>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</si>
  <si>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</si>
  <si>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</si>
  <si>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</si>
  <si>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</si>
  <si>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</si>
  <si>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</si>
  <si>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</si>
  <si>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</si>
  <si>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</si>
  <si>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</si>
  <si>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</si>
  <si>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</si>
  <si>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</si>
  <si>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</si>
  <si>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</si>
  <si>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</si>
  <si>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</si>
  <si>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</si>
  <si>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</si>
  <si>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</si>
  <si>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</si>
  <si>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</si>
  <si>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</si>
  <si>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</si>
  <si>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</si>
  <si>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</si>
  <si>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</si>
  <si>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</si>
  <si>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</si>
  <si>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</si>
  <si>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</si>
  <si>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</si>
  <si>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</si>
  <si>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</si>
  <si>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</si>
  <si>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</si>
  <si>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</si>
  <si>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</si>
  <si>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</si>
  <si>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</si>
  <si>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</si>
  <si>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</si>
  <si>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</si>
  <si>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</si>
  <si>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</si>
  <si>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</si>
  <si>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</si>
  <si>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</si>
  <si>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</si>
  <si>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</si>
  <si>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</si>
  <si>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</si>
  <si>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</si>
  <si>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</si>
  <si>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</si>
  <si>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</si>
  <si>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</si>
  <si>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</si>
  <si>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</si>
  <si>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</si>
  <si>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</si>
  <si>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</si>
  <si>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</si>
  <si>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</si>
  <si>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</si>
  <si>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</si>
  <si>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非水洗化</t>
  </si>
  <si>
    <t>計画収集人口</t>
  </si>
  <si>
    <t>計画処理量</t>
  </si>
  <si>
    <t>小計</t>
  </si>
  <si>
    <t>下水道人口</t>
  </si>
  <si>
    <t>水洗化</t>
  </si>
  <si>
    <t>─</t>
  </si>
  <si>
    <t>ｺﾐﾌﾟﾗ人口</t>
  </si>
  <si>
    <t>浄化槽人口</t>
  </si>
  <si>
    <t>総計</t>
  </si>
  <si>
    <t>自家処理量</t>
  </si>
  <si>
    <t>浄化槽人口のうち合併処理浄化槽人口</t>
  </si>
  <si>
    <t>人</t>
  </si>
  <si>
    <t>収集量</t>
  </si>
  <si>
    <t>水洗化率：</t>
  </si>
  <si>
    <t>直営</t>
  </si>
  <si>
    <t>非水洗化率：</t>
  </si>
  <si>
    <t>委託</t>
  </si>
  <si>
    <t>下水道水洗化率：</t>
  </si>
  <si>
    <t>許可</t>
  </si>
  <si>
    <t>浄化槽水洗化率：</t>
  </si>
  <si>
    <t>うち合併処理：</t>
  </si>
  <si>
    <t>計画収集率：</t>
  </si>
  <si>
    <t>t/年</t>
  </si>
  <si>
    <t>自家処理率：</t>
  </si>
  <si>
    <t>処理量・処理向け搬出量</t>
  </si>
  <si>
    <t>残渣処分量(埋立)</t>
  </si>
  <si>
    <t>し尿処理施設内の堆肥化･メタン発酵等</t>
  </si>
  <si>
    <t>○</t>
  </si>
  <si>
    <t>水洗化人口等（平成24年度実績）</t>
  </si>
  <si>
    <t>し尿処理の状況（平成24年度実績）</t>
  </si>
  <si>
    <t>合計 し尿処理（平成24年度実績）</t>
  </si>
  <si>
    <t>美里町</t>
  </si>
  <si>
    <t>埼玉県</t>
  </si>
  <si>
    <t>11000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</si>
  <si>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</si>
  <si>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</si>
  <si>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</si>
  <si>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</si>
  <si>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</si>
  <si>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</si>
  <si>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</si>
  <si>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</si>
  <si>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</si>
  <si>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</si>
  <si>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</si>
  <si>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</si>
  <si>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</si>
  <si>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</si>
  <si>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</si>
  <si>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</si>
  <si>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</si>
  <si>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</si>
  <si>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</si>
  <si>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</si>
  <si>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</si>
  <si>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</si>
  <si>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</si>
  <si>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</si>
  <si>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</si>
  <si>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</si>
  <si>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</si>
  <si>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</si>
  <si>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</si>
  <si>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</si>
  <si>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</si>
  <si>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</si>
  <si>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</si>
  <si>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</si>
  <si>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</si>
  <si>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</si>
  <si>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</si>
  <si>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</si>
  <si>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</si>
  <si>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</si>
  <si>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</si>
  <si>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</si>
  <si>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</si>
  <si>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</si>
  <si>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</si>
  <si>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</si>
  <si>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</si>
  <si>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</si>
  <si>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</si>
  <si>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</si>
  <si>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</si>
  <si>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</si>
  <si>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</si>
  <si>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</si>
  <si>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</si>
  <si>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</si>
  <si>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</si>
  <si>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</si>
  <si>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</si>
  <si>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</si>
  <si>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</si>
  <si>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</si>
  <si>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</si>
  <si>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</si>
  <si>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</si>
  <si>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</si>
  <si>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</si>
  <si>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</si>
  <si>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</si>
  <si>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</si>
  <si>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</si>
  <si>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</si>
  <si>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</si>
  <si>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</si>
  <si>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</si>
  <si>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</si>
  <si>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</si>
  <si>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</si>
  <si>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</si>
  <si>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</si>
  <si>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</si>
  <si>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</si>
  <si>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</si>
  <si>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</si>
  <si>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</si>
  <si>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</si>
  <si>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</si>
  <si>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</si>
  <si>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</si>
  <si>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</si>
  <si>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</si>
  <si>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</si>
  <si>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</si>
  <si>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</si>
  <si>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</si>
  <si>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</si>
  <si>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</si>
  <si>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</si>
  <si>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</si>
  <si>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</si>
  <si>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</si>
  <si>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</si>
  <si>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</si>
  <si>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</si>
  <si>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</si>
  <si>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</si>
  <si>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</si>
  <si>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</si>
  <si>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</si>
  <si>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</si>
  <si>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</si>
  <si>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</si>
  <si>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</si>
  <si>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</si>
  <si>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</si>
  <si>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</si>
  <si>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</si>
  <si>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</si>
  <si>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</si>
  <si>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</si>
  <si>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</si>
  <si>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</si>
  <si>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</si>
  <si>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</si>
  <si>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</si>
  <si>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11000</t>
  </si>
  <si>
    <t>01</t>
  </si>
  <si>
    <t>計画収集人口</t>
  </si>
  <si>
    <t>水洗化人口等</t>
  </si>
  <si>
    <t>G</t>
  </si>
  <si>
    <t>02</t>
  </si>
  <si>
    <t>自家処理人口</t>
  </si>
  <si>
    <t>H</t>
  </si>
  <si>
    <t>03</t>
  </si>
  <si>
    <t>下水道人口</t>
  </si>
  <si>
    <t>K</t>
  </si>
  <si>
    <t>04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</si>
  <si>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</si>
  <si>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</si>
  <si>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</si>
  <si>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</si>
  <si>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</si>
  <si>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</si>
  <si>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</si>
  <si>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</si>
  <si>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</si>
  <si>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外国人人口</t>
  </si>
  <si>
    <t>R</t>
  </si>
  <si>
    <t>08</t>
  </si>
  <si>
    <t>し尿処理施設</t>
  </si>
  <si>
    <t>し尿処理状況</t>
  </si>
  <si>
    <t>P</t>
  </si>
  <si>
    <t>09</t>
  </si>
  <si>
    <t>ごみ堆肥化施設</t>
  </si>
  <si>
    <t>Q</t>
  </si>
  <si>
    <t>10</t>
  </si>
  <si>
    <t>メタン化施設</t>
  </si>
  <si>
    <t>11</t>
  </si>
  <si>
    <t>下水道投入</t>
  </si>
  <si>
    <t>S</t>
  </si>
  <si>
    <t>12</t>
  </si>
  <si>
    <t>農地還元</t>
  </si>
  <si>
    <t>T</t>
  </si>
  <si>
    <t>13</t>
  </si>
  <si>
    <t>その他</t>
  </si>
  <si>
    <t>U</t>
  </si>
  <si>
    <t>14</t>
  </si>
  <si>
    <t>自家処理量</t>
  </si>
  <si>
    <t>AD</t>
  </si>
  <si>
    <t>15</t>
  </si>
  <si>
    <t>直営</t>
  </si>
  <si>
    <t>F</t>
  </si>
  <si>
    <t>16</t>
  </si>
  <si>
    <t>委託</t>
  </si>
  <si>
    <t>I</t>
  </si>
  <si>
    <t>17</t>
  </si>
  <si>
    <t>許可</t>
  </si>
  <si>
    <t>L</t>
  </si>
  <si>
    <t>18</t>
  </si>
  <si>
    <t>W</t>
  </si>
  <si>
    <t>19</t>
  </si>
  <si>
    <t>X</t>
  </si>
  <si>
    <t>20</t>
  </si>
  <si>
    <t>Y</t>
  </si>
  <si>
    <t>21</t>
  </si>
  <si>
    <t>Z</t>
  </si>
  <si>
    <t>22</t>
  </si>
  <si>
    <t>AA</t>
  </si>
  <si>
    <t>23</t>
  </si>
  <si>
    <t>AB</t>
  </si>
  <si>
    <t>24</t>
  </si>
  <si>
    <t>AE</t>
  </si>
  <si>
    <t>25</t>
  </si>
  <si>
    <t>G</t>
  </si>
  <si>
    <t>26</t>
  </si>
  <si>
    <t>J</t>
  </si>
  <si>
    <t>27</t>
  </si>
  <si>
    <t>M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</si>
  <si>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</si>
  <si>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</si>
  <si>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</si>
  <si>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</si>
  <si>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</si>
  <si>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</si>
  <si>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</si>
  <si>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</si>
  <si>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</si>
  <si>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</si>
  <si>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</si>
  <si>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</si>
  <si>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</si>
  <si>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し尿処理施設内の焼却</t>
  </si>
  <si>
    <t>AK</t>
  </si>
  <si>
    <t>35</t>
  </si>
  <si>
    <t>し尿処理施設内の堆肥化･メタン発酵等</t>
  </si>
  <si>
    <t>AL</t>
  </si>
  <si>
    <t>36</t>
  </si>
  <si>
    <t>ごみ焼却施設</t>
  </si>
  <si>
    <t>AM</t>
  </si>
  <si>
    <t>37</t>
  </si>
  <si>
    <t>ごみ堆肥化施設</t>
  </si>
  <si>
    <t>AN</t>
  </si>
  <si>
    <t>38</t>
  </si>
  <si>
    <t>メタン化施設</t>
  </si>
  <si>
    <t>AO</t>
  </si>
  <si>
    <t>39</t>
  </si>
  <si>
    <t>下水道処理施設</t>
  </si>
  <si>
    <t>AP</t>
  </si>
  <si>
    <t>40</t>
  </si>
  <si>
    <t>農地還元等の再生利用</t>
  </si>
  <si>
    <t>AQ</t>
  </si>
  <si>
    <t>41</t>
  </si>
  <si>
    <t>直接埋立</t>
  </si>
  <si>
    <t>AR</t>
  </si>
  <si>
    <t>42</t>
  </si>
  <si>
    <t>その他の搬出処理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</si>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</sst>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2" customWidth="1"/>
    <col min="2" max="2" width="8.69921875" style="113" customWidth="1"/>
    <col min="3" max="3" width="12.59765625" style="112" customWidth="1"/>
    <col min="4" max="5" width="11.69921875" style="114" customWidth="1"/>
    <col min="6" max="6" width="11.69921875" style="115" customWidth="1"/>
    <col min="7" max="9" width="11.69921875" style="114" customWidth="1"/>
    <col min="10" max="10" width="11.69921875" style="115" customWidth="1"/>
    <col min="11" max="11" width="11.69921875" style="114" customWidth="1"/>
    <col min="12" max="12" width="11.69921875" style="116" customWidth="1"/>
    <col min="13" max="13" width="11.69921875" style="114" customWidth="1"/>
    <col min="14" max="14" width="11.69921875" style="116" customWidth="1"/>
    <col min="15" max="16" width="11.69921875" style="114" customWidth="1"/>
    <col min="17" max="17" width="11.69921875" style="116" customWidth="1"/>
    <col min="18" max="18" width="11.69921875" style="114" customWidth="1"/>
    <col min="19" max="22" width="8.59765625" style="117" customWidth="1"/>
    <col min="23" max="16384" width="9" style="117" customWidth="1"/>
  </cols>
  <sheetData>
    <row r="1" spans="1:22" s="54" customFormat="1" ht="17.25">
      <c r="A1" s="90" t="s">
        <v>161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7"/>
      <c r="T1" s="77"/>
      <c r="U1" s="77"/>
      <c r="V1" s="77"/>
    </row>
    <row r="2" spans="1:26" s="54" customFormat="1" ht="24" customHeight="1">
      <c r="A2" s="124" t="s">
        <v>55</v>
      </c>
      <c r="B2" s="128" t="s">
        <v>56</v>
      </c>
      <c r="C2" s="128" t="s">
        <v>57</v>
      </c>
      <c r="D2" s="78" t="s">
        <v>58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81" t="s">
        <v>60</v>
      </c>
      <c r="S2" s="134" t="s">
        <v>61</v>
      </c>
      <c r="T2" s="135"/>
      <c r="U2" s="135"/>
      <c r="V2" s="136"/>
      <c r="W2" s="134" t="s">
        <v>62</v>
      </c>
      <c r="X2" s="135"/>
      <c r="Y2" s="135"/>
      <c r="Z2" s="136"/>
    </row>
    <row r="3" spans="1:26" s="54" customFormat="1" ht="18.75" customHeight="1">
      <c r="A3" s="126"/>
      <c r="B3" s="126"/>
      <c r="C3" s="129"/>
      <c r="D3" s="82" t="s">
        <v>63</v>
      </c>
      <c r="E3" s="89" t="s">
        <v>64</v>
      </c>
      <c r="F3" s="79"/>
      <c r="G3" s="79"/>
      <c r="H3" s="80"/>
      <c r="I3" s="89" t="s">
        <v>65</v>
      </c>
      <c r="J3" s="79"/>
      <c r="K3" s="79"/>
      <c r="L3" s="79"/>
      <c r="M3" s="79"/>
      <c r="N3" s="79"/>
      <c r="O3" s="79"/>
      <c r="P3" s="79"/>
      <c r="Q3" s="80"/>
      <c r="R3" s="83"/>
      <c r="S3" s="137"/>
      <c r="T3" s="138"/>
      <c r="U3" s="138"/>
      <c r="V3" s="139"/>
      <c r="W3" s="137"/>
      <c r="X3" s="138"/>
      <c r="Y3" s="138"/>
      <c r="Z3" s="139"/>
    </row>
    <row r="4" spans="1:26" s="54" customFormat="1" ht="26.25" customHeight="1">
      <c r="A4" s="126"/>
      <c r="B4" s="126"/>
      <c r="C4" s="129"/>
      <c r="D4" s="82"/>
      <c r="E4" s="131" t="s">
        <v>63</v>
      </c>
      <c r="F4" s="124" t="s">
        <v>66</v>
      </c>
      <c r="G4" s="124" t="s">
        <v>67</v>
      </c>
      <c r="H4" s="124" t="s">
        <v>69</v>
      </c>
      <c r="I4" s="131" t="s">
        <v>63</v>
      </c>
      <c r="J4" s="124" t="s">
        <v>70</v>
      </c>
      <c r="K4" s="124" t="s">
        <v>71</v>
      </c>
      <c r="L4" s="124" t="s">
        <v>72</v>
      </c>
      <c r="M4" s="124" t="s">
        <v>73</v>
      </c>
      <c r="N4" s="124" t="s">
        <v>74</v>
      </c>
      <c r="O4" s="132" t="s">
        <v>75</v>
      </c>
      <c r="P4" s="84"/>
      <c r="Q4" s="124" t="s">
        <v>76</v>
      </c>
      <c r="R4" s="85"/>
      <c r="S4" s="124" t="s">
        <v>77</v>
      </c>
      <c r="T4" s="124" t="s">
        <v>78</v>
      </c>
      <c r="U4" s="124" t="s">
        <v>79</v>
      </c>
      <c r="V4" s="124" t="s">
        <v>80</v>
      </c>
      <c r="W4" s="124" t="s">
        <v>77</v>
      </c>
      <c r="X4" s="124" t="s">
        <v>78</v>
      </c>
      <c r="Y4" s="124" t="s">
        <v>79</v>
      </c>
      <c r="Z4" s="124" t="s">
        <v>80</v>
      </c>
    </row>
    <row r="5" spans="1:26" s="54" customFormat="1" ht="23.25" customHeight="1">
      <c r="A5" s="126"/>
      <c r="B5" s="126"/>
      <c r="C5" s="129"/>
      <c r="D5" s="82"/>
      <c r="E5" s="131"/>
      <c r="F5" s="125"/>
      <c r="G5" s="125"/>
      <c r="H5" s="125"/>
      <c r="I5" s="131"/>
      <c r="J5" s="125"/>
      <c r="K5" s="125"/>
      <c r="L5" s="125"/>
      <c r="M5" s="125"/>
      <c r="N5" s="125"/>
      <c r="O5" s="125"/>
      <c r="P5" s="86" t="s">
        <v>81</v>
      </c>
      <c r="Q5" s="125"/>
      <c r="R5" s="87"/>
      <c r="S5" s="125"/>
      <c r="T5" s="125"/>
      <c r="U5" s="133"/>
      <c r="V5" s="133"/>
      <c r="W5" s="125"/>
      <c r="X5" s="125"/>
      <c r="Y5" s="133"/>
      <c r="Z5" s="133"/>
    </row>
    <row r="6" spans="1:26" s="88" customFormat="1" ht="18" customHeight="1">
      <c r="A6" s="127"/>
      <c r="B6" s="127"/>
      <c r="C6" s="130"/>
      <c r="D6" s="58" t="s">
        <v>82</v>
      </c>
      <c r="E6" s="58" t="s">
        <v>82</v>
      </c>
      <c r="F6" s="52" t="s">
        <v>83</v>
      </c>
      <c r="G6" s="58" t="s">
        <v>82</v>
      </c>
      <c r="H6" s="58" t="s">
        <v>82</v>
      </c>
      <c r="I6" s="58" t="s">
        <v>82</v>
      </c>
      <c r="J6" s="52" t="s">
        <v>83</v>
      </c>
      <c r="K6" s="58" t="s">
        <v>82</v>
      </c>
      <c r="L6" s="52" t="s">
        <v>83</v>
      </c>
      <c r="M6" s="58" t="s">
        <v>82</v>
      </c>
      <c r="N6" s="52" t="s">
        <v>83</v>
      </c>
      <c r="O6" s="58" t="s">
        <v>82</v>
      </c>
      <c r="P6" s="58" t="s">
        <v>82</v>
      </c>
      <c r="Q6" s="52" t="s">
        <v>83</v>
      </c>
      <c r="R6" s="59" t="s">
        <v>82</v>
      </c>
      <c r="S6" s="52"/>
      <c r="T6" s="52"/>
      <c r="U6" s="52"/>
      <c r="V6" s="53"/>
      <c r="W6" s="52"/>
      <c r="X6" s="52"/>
      <c r="Y6" s="52"/>
      <c r="Z6" s="53"/>
    </row>
    <row r="7" spans="1:26" s="99" customFormat="1" ht="12" customHeight="1">
      <c r="A7" s="97" t="s">
        <v>165</v>
      </c>
      <c r="B7" s="97" t="s">
        <v>166</v>
      </c>
      <c r="C7" s="97" t="s">
        <v>63</v>
      </c>
      <c r="D7" s="98">
        <f>SUM(D8:D70)</f>
        <v>7272370</v>
      </c>
      <c r="E7" s="98">
        <f>SUM(E8:E70)</f>
        <v>145597</v>
      </c>
      <c r="F7" s="111">
        <f>IF(D7&gt;0,E7/D7*100,"-")</f>
        <v>2.0020571010550894</v>
      </c>
      <c r="G7" s="98">
        <f>SUM(G8:G70)</f>
        <v>144763</v>
      </c>
      <c r="H7" s="98">
        <f>SUM(H8:H70)</f>
        <v>834</v>
      </c>
      <c r="I7" s="98">
        <f>SUM(I8:I70)</f>
        <v>7126773</v>
      </c>
      <c r="J7" s="111">
        <f>IF($D7&gt;0,I7/$D7*100,"-")</f>
        <v>97.99794289894491</v>
      </c>
      <c r="K7" s="98">
        <f>SUM(K8:K70)</f>
        <v>5407989</v>
      </c>
      <c r="L7" s="111">
        <f>IF($D7&gt;0,K7/$D7*100,"-")</f>
        <v>74.36350185702872</v>
      </c>
      <c r="M7" s="98">
        <f>SUM(M8:M70)</f>
        <v>9096</v>
      </c>
      <c r="N7" s="111">
        <f>IF($D7&gt;0,M7/$D7*100,"-")</f>
        <v>0.12507614436559197</v>
      </c>
      <c r="O7" s="98">
        <f>SUM(O8:O70)</f>
        <v>1709688</v>
      </c>
      <c r="P7" s="98">
        <f>SUM(P8:P70)</f>
        <v>797618</v>
      </c>
      <c r="Q7" s="111">
        <f>IF($D7&gt;0,O7/$D7*100,"-")</f>
        <v>23.50936489755059</v>
      </c>
      <c r="R7" s="98">
        <f>SUM(R8:R70)</f>
        <v>115943</v>
      </c>
      <c r="S7" s="111">
        <f aca="true" t="shared" si="0" ref="S7:Z7">COUNTIF(S8:S70,"○")</f>
        <v>16</v>
      </c>
      <c r="T7" s="111">
        <f t="shared" si="0"/>
        <v>25</v>
      </c>
      <c r="U7" s="111">
        <f t="shared" si="0"/>
        <v>0</v>
      </c>
      <c r="V7" s="111">
        <f t="shared" si="0"/>
        <v>22</v>
      </c>
      <c r="W7" s="111">
        <f t="shared" si="0"/>
        <v>10</v>
      </c>
      <c r="X7" s="111">
        <f t="shared" si="0"/>
        <v>1</v>
      </c>
      <c r="Y7" s="111">
        <f t="shared" si="0"/>
        <v>2</v>
      </c>
      <c r="Z7" s="111">
        <f t="shared" si="0"/>
        <v>50</v>
      </c>
    </row>
    <row r="8" spans="1:26" s="106" customFormat="1" ht="12" customHeight="1">
      <c r="A8" s="100" t="s">
        <v>165</v>
      </c>
      <c r="B8" s="101" t="s">
        <v>167</v>
      </c>
      <c r="C8" s="100" t="s">
        <v>168</v>
      </c>
      <c r="D8" s="102">
        <f aca="true" t="shared" si="1" ref="D8:D70">+SUM(E8,+I8)</f>
        <v>1243826</v>
      </c>
      <c r="E8" s="102">
        <f aca="true" t="shared" si="2" ref="E8:E70">+SUM(G8,+H8)</f>
        <v>7150</v>
      </c>
      <c r="F8" s="103">
        <f aca="true" t="shared" si="3" ref="F8:F70">IF(D8&gt;0,E8/D8*100,"-")</f>
        <v>0.5748392460038623</v>
      </c>
      <c r="G8" s="102">
        <v>7150</v>
      </c>
      <c r="H8" s="102">
        <v>0</v>
      </c>
      <c r="I8" s="102">
        <f aca="true" t="shared" si="4" ref="I8:I70">+SUM(K8,+M8,+O8)</f>
        <v>1236676</v>
      </c>
      <c r="J8" s="103">
        <f aca="true" t="shared" si="5" ref="J8:J70">IF($D8&gt;0,I8/$D8*100,"-")</f>
        <v>99.42516075399614</v>
      </c>
      <c r="K8" s="102">
        <v>1063606</v>
      </c>
      <c r="L8" s="103">
        <f aca="true" t="shared" si="6" ref="L8:L70">IF($D8&gt;0,K8/$D8*100,"-")</f>
        <v>85.51083511680895</v>
      </c>
      <c r="M8" s="102">
        <v>945</v>
      </c>
      <c r="N8" s="103">
        <f aca="true" t="shared" si="7" ref="N8:N70">IF($D8&gt;0,M8/$D8*100,"-")</f>
        <v>0.07597525698932166</v>
      </c>
      <c r="O8" s="102">
        <v>172125</v>
      </c>
      <c r="P8" s="102">
        <v>30107</v>
      </c>
      <c r="Q8" s="103">
        <f aca="true" t="shared" si="8" ref="Q8:Q70">IF($D8&gt;0,O8/$D8*100,"-")</f>
        <v>13.838350380197873</v>
      </c>
      <c r="R8" s="102">
        <v>16704</v>
      </c>
      <c r="S8" s="104"/>
      <c r="T8" s="104" t="s">
        <v>160</v>
      </c>
      <c r="U8" s="104"/>
      <c r="V8" s="104"/>
      <c r="W8" s="105"/>
      <c r="X8" s="105"/>
      <c r="Y8" s="105"/>
      <c r="Z8" s="105" t="s">
        <v>160</v>
      </c>
    </row>
    <row r="9" spans="1:26" s="106" customFormat="1" ht="12" customHeight="1">
      <c r="A9" s="100" t="s">
        <v>165</v>
      </c>
      <c r="B9" s="101" t="s">
        <v>169</v>
      </c>
      <c r="C9" s="100" t="s">
        <v>170</v>
      </c>
      <c r="D9" s="102">
        <f t="shared" si="1"/>
        <v>346170</v>
      </c>
      <c r="E9" s="102">
        <f t="shared" si="2"/>
        <v>3218</v>
      </c>
      <c r="F9" s="103">
        <f t="shared" si="3"/>
        <v>0.9296010630615016</v>
      </c>
      <c r="G9" s="102">
        <v>3192</v>
      </c>
      <c r="H9" s="102">
        <v>26</v>
      </c>
      <c r="I9" s="102">
        <f t="shared" si="4"/>
        <v>342952</v>
      </c>
      <c r="J9" s="103">
        <f t="shared" si="5"/>
        <v>99.0703989369385</v>
      </c>
      <c r="K9" s="102">
        <v>288412</v>
      </c>
      <c r="L9" s="103">
        <f t="shared" si="6"/>
        <v>83.31513418262703</v>
      </c>
      <c r="M9" s="102">
        <v>0</v>
      </c>
      <c r="N9" s="103">
        <f t="shared" si="7"/>
        <v>0</v>
      </c>
      <c r="O9" s="102">
        <v>54540</v>
      </c>
      <c r="P9" s="102">
        <v>31675</v>
      </c>
      <c r="Q9" s="103">
        <f t="shared" si="8"/>
        <v>15.755264754311465</v>
      </c>
      <c r="R9" s="102">
        <v>4710</v>
      </c>
      <c r="S9" s="104"/>
      <c r="T9" s="104" t="s">
        <v>160</v>
      </c>
      <c r="U9" s="104"/>
      <c r="V9" s="104"/>
      <c r="W9" s="104"/>
      <c r="X9" s="104"/>
      <c r="Y9" s="104"/>
      <c r="Z9" s="104" t="s">
        <v>160</v>
      </c>
    </row>
    <row r="10" spans="1:26" s="106" customFormat="1" ht="12" customHeight="1">
      <c r="A10" s="100" t="s">
        <v>165</v>
      </c>
      <c r="B10" s="101" t="s">
        <v>171</v>
      </c>
      <c r="C10" s="100" t="s">
        <v>172</v>
      </c>
      <c r="D10" s="102">
        <f t="shared" si="1"/>
        <v>203624</v>
      </c>
      <c r="E10" s="102">
        <f t="shared" si="2"/>
        <v>12229</v>
      </c>
      <c r="F10" s="103">
        <f t="shared" si="3"/>
        <v>6.005677130397203</v>
      </c>
      <c r="G10" s="102">
        <v>12229</v>
      </c>
      <c r="H10" s="102">
        <v>0</v>
      </c>
      <c r="I10" s="102">
        <f t="shared" si="4"/>
        <v>191395</v>
      </c>
      <c r="J10" s="103">
        <f t="shared" si="5"/>
        <v>93.9943228696028</v>
      </c>
      <c r="K10" s="102">
        <v>80010</v>
      </c>
      <c r="L10" s="103">
        <f t="shared" si="6"/>
        <v>39.293010647075</v>
      </c>
      <c r="M10" s="102">
        <v>0</v>
      </c>
      <c r="N10" s="103">
        <f t="shared" si="7"/>
        <v>0</v>
      </c>
      <c r="O10" s="102">
        <v>111385</v>
      </c>
      <c r="P10" s="102">
        <v>59956</v>
      </c>
      <c r="Q10" s="103">
        <f t="shared" si="8"/>
        <v>54.7013122225278</v>
      </c>
      <c r="R10" s="102">
        <v>2652</v>
      </c>
      <c r="S10" s="104"/>
      <c r="T10" s="104"/>
      <c r="U10" s="104"/>
      <c r="V10" s="104" t="s">
        <v>160</v>
      </c>
      <c r="W10" s="105"/>
      <c r="X10" s="105"/>
      <c r="Y10" s="105"/>
      <c r="Z10" s="105" t="s">
        <v>160</v>
      </c>
    </row>
    <row r="11" spans="1:26" s="106" customFormat="1" ht="12" customHeight="1">
      <c r="A11" s="100" t="s">
        <v>165</v>
      </c>
      <c r="B11" s="101" t="s">
        <v>173</v>
      </c>
      <c r="C11" s="100" t="s">
        <v>174</v>
      </c>
      <c r="D11" s="102">
        <f t="shared" si="1"/>
        <v>580547</v>
      </c>
      <c r="E11" s="102">
        <f t="shared" si="2"/>
        <v>4635</v>
      </c>
      <c r="F11" s="103">
        <f t="shared" si="3"/>
        <v>0.7983849714148897</v>
      </c>
      <c r="G11" s="102">
        <v>4635</v>
      </c>
      <c r="H11" s="102">
        <v>0</v>
      </c>
      <c r="I11" s="102">
        <f t="shared" si="4"/>
        <v>575912</v>
      </c>
      <c r="J11" s="103">
        <f t="shared" si="5"/>
        <v>99.20161502858511</v>
      </c>
      <c r="K11" s="102">
        <v>459314</v>
      </c>
      <c r="L11" s="103">
        <f t="shared" si="6"/>
        <v>79.11745302275268</v>
      </c>
      <c r="M11" s="102"/>
      <c r="N11" s="103">
        <f t="shared" si="7"/>
        <v>0</v>
      </c>
      <c r="O11" s="102">
        <v>116598</v>
      </c>
      <c r="P11" s="102">
        <v>46743</v>
      </c>
      <c r="Q11" s="103">
        <f t="shared" si="8"/>
        <v>20.084162005832432</v>
      </c>
      <c r="R11" s="102">
        <v>21392</v>
      </c>
      <c r="S11" s="104"/>
      <c r="T11" s="104" t="s">
        <v>160</v>
      </c>
      <c r="U11" s="104"/>
      <c r="V11" s="104"/>
      <c r="W11" s="105"/>
      <c r="X11" s="105"/>
      <c r="Y11" s="105" t="s">
        <v>160</v>
      </c>
      <c r="Z11" s="105"/>
    </row>
    <row r="12" spans="1:26" s="106" customFormat="1" ht="12" customHeight="1">
      <c r="A12" s="118" t="s">
        <v>165</v>
      </c>
      <c r="B12" s="119" t="s">
        <v>175</v>
      </c>
      <c r="C12" s="118" t="s">
        <v>176</v>
      </c>
      <c r="D12" s="120">
        <f t="shared" si="1"/>
        <v>84774</v>
      </c>
      <c r="E12" s="120">
        <f t="shared" si="2"/>
        <v>4319</v>
      </c>
      <c r="F12" s="121">
        <f t="shared" si="3"/>
        <v>5.0947224384834975</v>
      </c>
      <c r="G12" s="120">
        <v>4319</v>
      </c>
      <c r="H12" s="120">
        <v>0</v>
      </c>
      <c r="I12" s="120">
        <f t="shared" si="4"/>
        <v>80455</v>
      </c>
      <c r="J12" s="121">
        <f t="shared" si="5"/>
        <v>94.9052775615165</v>
      </c>
      <c r="K12" s="120">
        <v>41542</v>
      </c>
      <c r="L12" s="121">
        <f t="shared" si="6"/>
        <v>49.00323212305659</v>
      </c>
      <c r="M12" s="120">
        <v>0</v>
      </c>
      <c r="N12" s="121">
        <f t="shared" si="7"/>
        <v>0</v>
      </c>
      <c r="O12" s="120">
        <v>38913</v>
      </c>
      <c r="P12" s="120">
        <v>19130</v>
      </c>
      <c r="Q12" s="121">
        <f t="shared" si="8"/>
        <v>45.90204543845991</v>
      </c>
      <c r="R12" s="120">
        <v>1261</v>
      </c>
      <c r="S12" s="109"/>
      <c r="T12" s="109"/>
      <c r="U12" s="109"/>
      <c r="V12" s="109" t="s">
        <v>160</v>
      </c>
      <c r="W12" s="109"/>
      <c r="X12" s="109"/>
      <c r="Y12" s="109"/>
      <c r="Z12" s="109" t="s">
        <v>160</v>
      </c>
    </row>
    <row r="13" spans="1:26" s="106" customFormat="1" ht="12" customHeight="1">
      <c r="A13" s="118" t="s">
        <v>165</v>
      </c>
      <c r="B13" s="119" t="s">
        <v>177</v>
      </c>
      <c r="C13" s="118" t="s">
        <v>178</v>
      </c>
      <c r="D13" s="120">
        <f t="shared" si="1"/>
        <v>67870</v>
      </c>
      <c r="E13" s="120">
        <f t="shared" si="2"/>
        <v>4526</v>
      </c>
      <c r="F13" s="121">
        <f t="shared" si="3"/>
        <v>6.668631206718727</v>
      </c>
      <c r="G13" s="120">
        <v>4526</v>
      </c>
      <c r="H13" s="120">
        <v>0</v>
      </c>
      <c r="I13" s="120">
        <f t="shared" si="4"/>
        <v>63344</v>
      </c>
      <c r="J13" s="121">
        <f t="shared" si="5"/>
        <v>93.33136879328127</v>
      </c>
      <c r="K13" s="120">
        <v>33889</v>
      </c>
      <c r="L13" s="121">
        <f t="shared" si="6"/>
        <v>49.93222336820392</v>
      </c>
      <c r="M13" s="120">
        <v>0</v>
      </c>
      <c r="N13" s="121">
        <f t="shared" si="7"/>
        <v>0</v>
      </c>
      <c r="O13" s="120">
        <v>29455</v>
      </c>
      <c r="P13" s="120">
        <v>10343</v>
      </c>
      <c r="Q13" s="121">
        <f t="shared" si="8"/>
        <v>43.39914542507735</v>
      </c>
      <c r="R13" s="120">
        <v>614</v>
      </c>
      <c r="S13" s="109" t="s">
        <v>160</v>
      </c>
      <c r="T13" s="109"/>
      <c r="U13" s="109"/>
      <c r="V13" s="109"/>
      <c r="W13" s="109" t="s">
        <v>160</v>
      </c>
      <c r="X13" s="109"/>
      <c r="Y13" s="109"/>
      <c r="Z13" s="109"/>
    </row>
    <row r="14" spans="1:26" s="106" customFormat="1" ht="12" customHeight="1">
      <c r="A14" s="118" t="s">
        <v>165</v>
      </c>
      <c r="B14" s="119" t="s">
        <v>179</v>
      </c>
      <c r="C14" s="118" t="s">
        <v>180</v>
      </c>
      <c r="D14" s="120">
        <f t="shared" si="1"/>
        <v>343041</v>
      </c>
      <c r="E14" s="120">
        <f t="shared" si="2"/>
        <v>1043</v>
      </c>
      <c r="F14" s="121">
        <f t="shared" si="3"/>
        <v>0.30404528904708183</v>
      </c>
      <c r="G14" s="120">
        <v>1043</v>
      </c>
      <c r="H14" s="120">
        <v>0</v>
      </c>
      <c r="I14" s="120">
        <f t="shared" si="4"/>
        <v>341998</v>
      </c>
      <c r="J14" s="121">
        <f t="shared" si="5"/>
        <v>99.69595471095292</v>
      </c>
      <c r="K14" s="120">
        <v>313935</v>
      </c>
      <c r="L14" s="121">
        <f t="shared" si="6"/>
        <v>91.51529992041768</v>
      </c>
      <c r="M14" s="120">
        <v>0</v>
      </c>
      <c r="N14" s="121">
        <f t="shared" si="7"/>
        <v>0</v>
      </c>
      <c r="O14" s="120">
        <v>28063</v>
      </c>
      <c r="P14" s="120">
        <v>7212</v>
      </c>
      <c r="Q14" s="121">
        <f t="shared" si="8"/>
        <v>8.180654790535243</v>
      </c>
      <c r="R14" s="120">
        <v>3805</v>
      </c>
      <c r="S14" s="109"/>
      <c r="T14" s="109" t="s">
        <v>160</v>
      </c>
      <c r="U14" s="109"/>
      <c r="V14" s="109"/>
      <c r="W14" s="109"/>
      <c r="X14" s="109"/>
      <c r="Y14" s="109"/>
      <c r="Z14" s="109" t="s">
        <v>160</v>
      </c>
    </row>
    <row r="15" spans="1:26" s="106" customFormat="1" ht="12" customHeight="1">
      <c r="A15" s="118" t="s">
        <v>165</v>
      </c>
      <c r="B15" s="119" t="s">
        <v>181</v>
      </c>
      <c r="C15" s="118" t="s">
        <v>182</v>
      </c>
      <c r="D15" s="120">
        <f t="shared" si="1"/>
        <v>82036</v>
      </c>
      <c r="E15" s="120">
        <f t="shared" si="2"/>
        <v>3622</v>
      </c>
      <c r="F15" s="121">
        <f t="shared" si="3"/>
        <v>4.415134818860013</v>
      </c>
      <c r="G15" s="120">
        <v>3612</v>
      </c>
      <c r="H15" s="120">
        <v>10</v>
      </c>
      <c r="I15" s="120">
        <f t="shared" si="4"/>
        <v>78414</v>
      </c>
      <c r="J15" s="121">
        <f t="shared" si="5"/>
        <v>95.58486518113999</v>
      </c>
      <c r="K15" s="120">
        <v>52270</v>
      </c>
      <c r="L15" s="121">
        <f t="shared" si="6"/>
        <v>63.715929591886486</v>
      </c>
      <c r="M15" s="120">
        <v>0</v>
      </c>
      <c r="N15" s="121">
        <f t="shared" si="7"/>
        <v>0</v>
      </c>
      <c r="O15" s="120">
        <v>26144</v>
      </c>
      <c r="P15" s="120">
        <v>13865</v>
      </c>
      <c r="Q15" s="121">
        <f t="shared" si="8"/>
        <v>31.8689355892535</v>
      </c>
      <c r="R15" s="120">
        <v>745</v>
      </c>
      <c r="S15" s="109"/>
      <c r="T15" s="109"/>
      <c r="U15" s="109"/>
      <c r="V15" s="109" t="s">
        <v>160</v>
      </c>
      <c r="W15" s="109"/>
      <c r="X15" s="109"/>
      <c r="Y15" s="109"/>
      <c r="Z15" s="109" t="s">
        <v>160</v>
      </c>
    </row>
    <row r="16" spans="1:26" s="106" customFormat="1" ht="12" customHeight="1">
      <c r="A16" s="118" t="s">
        <v>165</v>
      </c>
      <c r="B16" s="119" t="s">
        <v>183</v>
      </c>
      <c r="C16" s="118" t="s">
        <v>184</v>
      </c>
      <c r="D16" s="120">
        <f t="shared" si="1"/>
        <v>116516</v>
      </c>
      <c r="E16" s="120">
        <f t="shared" si="2"/>
        <v>13420</v>
      </c>
      <c r="F16" s="121">
        <f t="shared" si="3"/>
        <v>11.517731470356003</v>
      </c>
      <c r="G16" s="120">
        <v>13420</v>
      </c>
      <c r="H16" s="120">
        <v>0</v>
      </c>
      <c r="I16" s="120">
        <f t="shared" si="4"/>
        <v>103096</v>
      </c>
      <c r="J16" s="121">
        <f t="shared" si="5"/>
        <v>88.48226852964399</v>
      </c>
      <c r="K16" s="120">
        <v>46100</v>
      </c>
      <c r="L16" s="121">
        <f t="shared" si="6"/>
        <v>39.56538157849565</v>
      </c>
      <c r="M16" s="120">
        <v>0</v>
      </c>
      <c r="N16" s="121">
        <f t="shared" si="7"/>
        <v>0</v>
      </c>
      <c r="O16" s="120">
        <v>56996</v>
      </c>
      <c r="P16" s="120">
        <v>29890</v>
      </c>
      <c r="Q16" s="121">
        <f t="shared" si="8"/>
        <v>48.91688695114834</v>
      </c>
      <c r="R16" s="120">
        <v>1321</v>
      </c>
      <c r="S16" s="109" t="s">
        <v>160</v>
      </c>
      <c r="T16" s="109"/>
      <c r="U16" s="109"/>
      <c r="V16" s="109"/>
      <c r="W16" s="109" t="s">
        <v>160</v>
      </c>
      <c r="X16" s="109"/>
      <c r="Y16" s="109"/>
      <c r="Z16" s="109"/>
    </row>
    <row r="17" spans="1:26" s="106" customFormat="1" ht="12" customHeight="1">
      <c r="A17" s="118" t="s">
        <v>165</v>
      </c>
      <c r="B17" s="119" t="s">
        <v>185</v>
      </c>
      <c r="C17" s="118" t="s">
        <v>186</v>
      </c>
      <c r="D17" s="120">
        <f t="shared" si="1"/>
        <v>80384</v>
      </c>
      <c r="E17" s="120">
        <f t="shared" si="2"/>
        <v>5756</v>
      </c>
      <c r="F17" s="121">
        <f t="shared" si="3"/>
        <v>7.16062898089172</v>
      </c>
      <c r="G17" s="120">
        <v>5756</v>
      </c>
      <c r="H17" s="120">
        <v>0</v>
      </c>
      <c r="I17" s="120">
        <f t="shared" si="4"/>
        <v>74628</v>
      </c>
      <c r="J17" s="121">
        <f t="shared" si="5"/>
        <v>92.83937101910828</v>
      </c>
      <c r="K17" s="120">
        <v>35654</v>
      </c>
      <c r="L17" s="121">
        <f t="shared" si="6"/>
        <v>44.354597929936304</v>
      </c>
      <c r="M17" s="120">
        <v>0</v>
      </c>
      <c r="N17" s="121">
        <f t="shared" si="7"/>
        <v>0</v>
      </c>
      <c r="O17" s="120">
        <v>38974</v>
      </c>
      <c r="P17" s="120">
        <v>21104</v>
      </c>
      <c r="Q17" s="121">
        <f t="shared" si="8"/>
        <v>48.48477308917197</v>
      </c>
      <c r="R17" s="120">
        <v>2084</v>
      </c>
      <c r="S17" s="109"/>
      <c r="T17" s="109"/>
      <c r="U17" s="109"/>
      <c r="V17" s="109" t="s">
        <v>160</v>
      </c>
      <c r="W17" s="109"/>
      <c r="X17" s="109"/>
      <c r="Y17" s="109"/>
      <c r="Z17" s="109" t="s">
        <v>160</v>
      </c>
    </row>
    <row r="18" spans="1:26" s="106" customFormat="1" ht="12" customHeight="1">
      <c r="A18" s="118" t="s">
        <v>165</v>
      </c>
      <c r="B18" s="119" t="s">
        <v>187</v>
      </c>
      <c r="C18" s="118" t="s">
        <v>188</v>
      </c>
      <c r="D18" s="120">
        <f t="shared" si="1"/>
        <v>89572</v>
      </c>
      <c r="E18" s="120">
        <f t="shared" si="2"/>
        <v>3269</v>
      </c>
      <c r="F18" s="121">
        <f t="shared" si="3"/>
        <v>3.649577993122851</v>
      </c>
      <c r="G18" s="120">
        <v>3269</v>
      </c>
      <c r="H18" s="120">
        <v>0</v>
      </c>
      <c r="I18" s="120">
        <f t="shared" si="4"/>
        <v>86303</v>
      </c>
      <c r="J18" s="121">
        <f t="shared" si="5"/>
        <v>96.35042200687714</v>
      </c>
      <c r="K18" s="120">
        <v>39426</v>
      </c>
      <c r="L18" s="121">
        <f t="shared" si="6"/>
        <v>44.01598713883803</v>
      </c>
      <c r="M18" s="120">
        <v>0</v>
      </c>
      <c r="N18" s="121">
        <f t="shared" si="7"/>
        <v>0</v>
      </c>
      <c r="O18" s="120">
        <v>46877</v>
      </c>
      <c r="P18" s="120">
        <v>33716</v>
      </c>
      <c r="Q18" s="121">
        <f t="shared" si="8"/>
        <v>52.33443486803912</v>
      </c>
      <c r="R18" s="120">
        <v>1582</v>
      </c>
      <c r="S18" s="109" t="s">
        <v>160</v>
      </c>
      <c r="T18" s="109"/>
      <c r="U18" s="109"/>
      <c r="V18" s="109"/>
      <c r="W18" s="109"/>
      <c r="X18" s="109"/>
      <c r="Y18" s="109"/>
      <c r="Z18" s="109" t="s">
        <v>160</v>
      </c>
    </row>
    <row r="19" spans="1:26" s="106" customFormat="1" ht="12" customHeight="1">
      <c r="A19" s="118" t="s">
        <v>165</v>
      </c>
      <c r="B19" s="119" t="s">
        <v>189</v>
      </c>
      <c r="C19" s="118" t="s">
        <v>190</v>
      </c>
      <c r="D19" s="120">
        <f t="shared" si="1"/>
        <v>239991</v>
      </c>
      <c r="E19" s="120">
        <f t="shared" si="2"/>
        <v>2510</v>
      </c>
      <c r="F19" s="121">
        <f t="shared" si="3"/>
        <v>1.0458725535540916</v>
      </c>
      <c r="G19" s="120">
        <v>2510</v>
      </c>
      <c r="H19" s="120">
        <v>0</v>
      </c>
      <c r="I19" s="120">
        <f t="shared" si="4"/>
        <v>237481</v>
      </c>
      <c r="J19" s="121">
        <f t="shared" si="5"/>
        <v>98.95412744644591</v>
      </c>
      <c r="K19" s="120">
        <v>188316</v>
      </c>
      <c r="L19" s="121">
        <f t="shared" si="6"/>
        <v>78.46794254784555</v>
      </c>
      <c r="M19" s="120">
        <v>0</v>
      </c>
      <c r="N19" s="121">
        <f t="shared" si="7"/>
        <v>0</v>
      </c>
      <c r="O19" s="120">
        <v>49165</v>
      </c>
      <c r="P19" s="120">
        <v>39178</v>
      </c>
      <c r="Q19" s="121">
        <f t="shared" si="8"/>
        <v>20.486184898600364</v>
      </c>
      <c r="R19" s="120">
        <v>2877</v>
      </c>
      <c r="S19" s="109"/>
      <c r="T19" s="109" t="s">
        <v>160</v>
      </c>
      <c r="U19" s="109"/>
      <c r="V19" s="109"/>
      <c r="W19" s="109"/>
      <c r="X19" s="109"/>
      <c r="Y19" s="109"/>
      <c r="Z19" s="109" t="s">
        <v>160</v>
      </c>
    </row>
    <row r="20" spans="1:26" s="106" customFormat="1" ht="12" customHeight="1">
      <c r="A20" s="118" t="s">
        <v>165</v>
      </c>
      <c r="B20" s="119" t="s">
        <v>191</v>
      </c>
      <c r="C20" s="118" t="s">
        <v>192</v>
      </c>
      <c r="D20" s="120">
        <f t="shared" si="1"/>
        <v>155812</v>
      </c>
      <c r="E20" s="120">
        <f t="shared" si="2"/>
        <v>519</v>
      </c>
      <c r="F20" s="121">
        <f t="shared" si="3"/>
        <v>0.33309372833928064</v>
      </c>
      <c r="G20" s="120">
        <v>519</v>
      </c>
      <c r="H20" s="120">
        <v>0</v>
      </c>
      <c r="I20" s="120">
        <f t="shared" si="4"/>
        <v>155293</v>
      </c>
      <c r="J20" s="121">
        <f t="shared" si="5"/>
        <v>99.66690627166072</v>
      </c>
      <c r="K20" s="120">
        <v>145467</v>
      </c>
      <c r="L20" s="121">
        <f t="shared" si="6"/>
        <v>93.36058840140682</v>
      </c>
      <c r="M20" s="120">
        <v>0</v>
      </c>
      <c r="N20" s="121">
        <f t="shared" si="7"/>
        <v>0</v>
      </c>
      <c r="O20" s="120">
        <v>9826</v>
      </c>
      <c r="P20" s="120">
        <v>2883</v>
      </c>
      <c r="Q20" s="121">
        <f t="shared" si="8"/>
        <v>6.306317870253896</v>
      </c>
      <c r="R20" s="120">
        <v>1873</v>
      </c>
      <c r="S20" s="109"/>
      <c r="T20" s="109" t="s">
        <v>160</v>
      </c>
      <c r="U20" s="109"/>
      <c r="V20" s="109"/>
      <c r="W20" s="109"/>
      <c r="X20" s="109"/>
      <c r="Y20" s="109"/>
      <c r="Z20" s="109" t="s">
        <v>160</v>
      </c>
    </row>
    <row r="21" spans="1:26" s="106" customFormat="1" ht="12" customHeight="1">
      <c r="A21" s="118" t="s">
        <v>165</v>
      </c>
      <c r="B21" s="119" t="s">
        <v>193</v>
      </c>
      <c r="C21" s="118" t="s">
        <v>194</v>
      </c>
      <c r="D21" s="120">
        <f t="shared" si="1"/>
        <v>56462</v>
      </c>
      <c r="E21" s="120">
        <f t="shared" si="2"/>
        <v>6061</v>
      </c>
      <c r="F21" s="121">
        <f t="shared" si="3"/>
        <v>10.734653395203853</v>
      </c>
      <c r="G21" s="120">
        <v>6061</v>
      </c>
      <c r="H21" s="120">
        <v>0</v>
      </c>
      <c r="I21" s="120">
        <f t="shared" si="4"/>
        <v>50401</v>
      </c>
      <c r="J21" s="121">
        <f t="shared" si="5"/>
        <v>89.26534660479615</v>
      </c>
      <c r="K21" s="120">
        <v>18422</v>
      </c>
      <c r="L21" s="121">
        <f t="shared" si="6"/>
        <v>32.627253728171155</v>
      </c>
      <c r="M21" s="120">
        <v>0</v>
      </c>
      <c r="N21" s="121">
        <f t="shared" si="7"/>
        <v>0</v>
      </c>
      <c r="O21" s="120">
        <v>31979</v>
      </c>
      <c r="P21" s="120">
        <v>16890</v>
      </c>
      <c r="Q21" s="121">
        <f t="shared" si="8"/>
        <v>56.63809287662499</v>
      </c>
      <c r="R21" s="120">
        <v>944</v>
      </c>
      <c r="S21" s="109"/>
      <c r="T21" s="109"/>
      <c r="U21" s="109"/>
      <c r="V21" s="109" t="s">
        <v>160</v>
      </c>
      <c r="W21" s="109"/>
      <c r="X21" s="109"/>
      <c r="Y21" s="109"/>
      <c r="Z21" s="109" t="s">
        <v>160</v>
      </c>
    </row>
    <row r="22" spans="1:26" s="106" customFormat="1" ht="12" customHeight="1">
      <c r="A22" s="118" t="s">
        <v>165</v>
      </c>
      <c r="B22" s="119" t="s">
        <v>195</v>
      </c>
      <c r="C22" s="118" t="s">
        <v>196</v>
      </c>
      <c r="D22" s="120">
        <f t="shared" si="1"/>
        <v>120336</v>
      </c>
      <c r="E22" s="120">
        <f t="shared" si="2"/>
        <v>2396</v>
      </c>
      <c r="F22" s="121">
        <f t="shared" si="3"/>
        <v>1.9910916101582237</v>
      </c>
      <c r="G22" s="120">
        <v>2396</v>
      </c>
      <c r="H22" s="120">
        <v>0</v>
      </c>
      <c r="I22" s="120">
        <f t="shared" si="4"/>
        <v>117940</v>
      </c>
      <c r="J22" s="121">
        <f t="shared" si="5"/>
        <v>98.00890838984178</v>
      </c>
      <c r="K22" s="120">
        <v>84164</v>
      </c>
      <c r="L22" s="121">
        <f t="shared" si="6"/>
        <v>69.94083233612551</v>
      </c>
      <c r="M22" s="120">
        <v>0</v>
      </c>
      <c r="N22" s="121">
        <f t="shared" si="7"/>
        <v>0</v>
      </c>
      <c r="O22" s="120">
        <v>33776</v>
      </c>
      <c r="P22" s="120">
        <v>14934</v>
      </c>
      <c r="Q22" s="121">
        <f t="shared" si="8"/>
        <v>28.06807605371626</v>
      </c>
      <c r="R22" s="120">
        <v>1386</v>
      </c>
      <c r="S22" s="109"/>
      <c r="T22" s="109" t="s">
        <v>160</v>
      </c>
      <c r="U22" s="109"/>
      <c r="V22" s="109"/>
      <c r="W22" s="109"/>
      <c r="X22" s="109"/>
      <c r="Y22" s="109"/>
      <c r="Z22" s="109" t="s">
        <v>160</v>
      </c>
    </row>
    <row r="23" spans="1:26" s="106" customFormat="1" ht="12" customHeight="1">
      <c r="A23" s="118" t="s">
        <v>165</v>
      </c>
      <c r="B23" s="119" t="s">
        <v>197</v>
      </c>
      <c r="C23" s="118" t="s">
        <v>198</v>
      </c>
      <c r="D23" s="120">
        <f t="shared" si="1"/>
        <v>146811</v>
      </c>
      <c r="E23" s="120">
        <f t="shared" si="2"/>
        <v>9631</v>
      </c>
      <c r="F23" s="121">
        <f t="shared" si="3"/>
        <v>6.560135139737485</v>
      </c>
      <c r="G23" s="120">
        <v>9631</v>
      </c>
      <c r="H23" s="120">
        <v>0</v>
      </c>
      <c r="I23" s="120">
        <f t="shared" si="4"/>
        <v>137180</v>
      </c>
      <c r="J23" s="121">
        <f t="shared" si="5"/>
        <v>93.43986486026252</v>
      </c>
      <c r="K23" s="120">
        <v>71337</v>
      </c>
      <c r="L23" s="121">
        <f t="shared" si="6"/>
        <v>48.591045630095834</v>
      </c>
      <c r="M23" s="120">
        <v>0</v>
      </c>
      <c r="N23" s="121">
        <f t="shared" si="7"/>
        <v>0</v>
      </c>
      <c r="O23" s="120">
        <v>65843</v>
      </c>
      <c r="P23" s="120">
        <v>54567</v>
      </c>
      <c r="Q23" s="121">
        <f t="shared" si="8"/>
        <v>44.848819230166676</v>
      </c>
      <c r="R23" s="120">
        <v>2575</v>
      </c>
      <c r="S23" s="109" t="s">
        <v>160</v>
      </c>
      <c r="T23" s="109"/>
      <c r="U23" s="109"/>
      <c r="V23" s="109"/>
      <c r="W23" s="109" t="s">
        <v>160</v>
      </c>
      <c r="X23" s="109"/>
      <c r="Y23" s="109"/>
      <c r="Z23" s="109"/>
    </row>
    <row r="24" spans="1:26" s="106" customFormat="1" ht="12" customHeight="1">
      <c r="A24" s="118" t="s">
        <v>165</v>
      </c>
      <c r="B24" s="119" t="s">
        <v>199</v>
      </c>
      <c r="C24" s="118" t="s">
        <v>200</v>
      </c>
      <c r="D24" s="120">
        <f t="shared" si="1"/>
        <v>227431</v>
      </c>
      <c r="E24" s="120">
        <f t="shared" si="2"/>
        <v>1374</v>
      </c>
      <c r="F24" s="121">
        <f t="shared" si="3"/>
        <v>0.6041392774072136</v>
      </c>
      <c r="G24" s="120">
        <v>1374</v>
      </c>
      <c r="H24" s="120">
        <v>0</v>
      </c>
      <c r="I24" s="120">
        <f t="shared" si="4"/>
        <v>226057</v>
      </c>
      <c r="J24" s="121">
        <f t="shared" si="5"/>
        <v>99.39586072259279</v>
      </c>
      <c r="K24" s="120">
        <v>172475</v>
      </c>
      <c r="L24" s="121">
        <f t="shared" si="6"/>
        <v>75.83618767890042</v>
      </c>
      <c r="M24" s="120">
        <v>0</v>
      </c>
      <c r="N24" s="121">
        <f t="shared" si="7"/>
        <v>0</v>
      </c>
      <c r="O24" s="120">
        <v>53582</v>
      </c>
      <c r="P24" s="120">
        <v>16075</v>
      </c>
      <c r="Q24" s="121">
        <f t="shared" si="8"/>
        <v>23.55967304369237</v>
      </c>
      <c r="R24" s="120">
        <v>2336</v>
      </c>
      <c r="S24" s="109"/>
      <c r="T24" s="109" t="s">
        <v>160</v>
      </c>
      <c r="U24" s="109"/>
      <c r="V24" s="109"/>
      <c r="W24" s="109"/>
      <c r="X24" s="109"/>
      <c r="Y24" s="109"/>
      <c r="Z24" s="109" t="s">
        <v>160</v>
      </c>
    </row>
    <row r="25" spans="1:26" s="106" customFormat="1" ht="12" customHeight="1">
      <c r="A25" s="118" t="s">
        <v>165</v>
      </c>
      <c r="B25" s="119" t="s">
        <v>201</v>
      </c>
      <c r="C25" s="118" t="s">
        <v>202</v>
      </c>
      <c r="D25" s="120">
        <f t="shared" si="1"/>
        <v>244157</v>
      </c>
      <c r="E25" s="120">
        <f t="shared" si="2"/>
        <v>1656</v>
      </c>
      <c r="F25" s="121">
        <f t="shared" si="3"/>
        <v>0.6782521082745938</v>
      </c>
      <c r="G25" s="120">
        <v>1656</v>
      </c>
      <c r="H25" s="120">
        <v>0</v>
      </c>
      <c r="I25" s="120">
        <f t="shared" si="4"/>
        <v>242501</v>
      </c>
      <c r="J25" s="121">
        <f t="shared" si="5"/>
        <v>99.32174789172541</v>
      </c>
      <c r="K25" s="120">
        <v>222940</v>
      </c>
      <c r="L25" s="121">
        <f t="shared" si="6"/>
        <v>91.31009964899634</v>
      </c>
      <c r="M25" s="120">
        <v>0</v>
      </c>
      <c r="N25" s="121">
        <f t="shared" si="7"/>
        <v>0</v>
      </c>
      <c r="O25" s="120">
        <v>19561</v>
      </c>
      <c r="P25" s="120">
        <v>2942</v>
      </c>
      <c r="Q25" s="121">
        <f t="shared" si="8"/>
        <v>8.011648242729063</v>
      </c>
      <c r="R25" s="120">
        <v>4573</v>
      </c>
      <c r="S25" s="109"/>
      <c r="T25" s="109" t="s">
        <v>160</v>
      </c>
      <c r="U25" s="109"/>
      <c r="V25" s="109"/>
      <c r="W25" s="109"/>
      <c r="X25" s="109"/>
      <c r="Y25" s="109"/>
      <c r="Z25" s="109" t="s">
        <v>160</v>
      </c>
    </row>
    <row r="26" spans="1:26" s="106" customFormat="1" ht="12" customHeight="1">
      <c r="A26" s="118" t="s">
        <v>165</v>
      </c>
      <c r="B26" s="119" t="s">
        <v>203</v>
      </c>
      <c r="C26" s="118" t="s">
        <v>204</v>
      </c>
      <c r="D26" s="120">
        <f t="shared" si="1"/>
        <v>329489</v>
      </c>
      <c r="E26" s="120">
        <f t="shared" si="2"/>
        <v>4317</v>
      </c>
      <c r="F26" s="121">
        <f t="shared" si="3"/>
        <v>1.3102106595364336</v>
      </c>
      <c r="G26" s="120">
        <v>4317</v>
      </c>
      <c r="H26" s="120">
        <v>0</v>
      </c>
      <c r="I26" s="120">
        <f t="shared" si="4"/>
        <v>325172</v>
      </c>
      <c r="J26" s="121">
        <f t="shared" si="5"/>
        <v>98.68978934046356</v>
      </c>
      <c r="K26" s="120">
        <v>255859</v>
      </c>
      <c r="L26" s="121">
        <f t="shared" si="6"/>
        <v>77.65327522314858</v>
      </c>
      <c r="M26" s="120">
        <v>0</v>
      </c>
      <c r="N26" s="121">
        <f t="shared" si="7"/>
        <v>0</v>
      </c>
      <c r="O26" s="120">
        <v>69313</v>
      </c>
      <c r="P26" s="120">
        <v>19328</v>
      </c>
      <c r="Q26" s="121">
        <f t="shared" si="8"/>
        <v>21.036514117314994</v>
      </c>
      <c r="R26" s="120">
        <v>3995</v>
      </c>
      <c r="S26" s="109"/>
      <c r="T26" s="109" t="s">
        <v>160</v>
      </c>
      <c r="U26" s="109"/>
      <c r="V26" s="109"/>
      <c r="W26" s="109"/>
      <c r="X26" s="109"/>
      <c r="Y26" s="109"/>
      <c r="Z26" s="109" t="s">
        <v>160</v>
      </c>
    </row>
    <row r="27" spans="1:26" s="106" customFormat="1" ht="12" customHeight="1">
      <c r="A27" s="118" t="s">
        <v>165</v>
      </c>
      <c r="B27" s="119" t="s">
        <v>205</v>
      </c>
      <c r="C27" s="118" t="s">
        <v>206</v>
      </c>
      <c r="D27" s="120">
        <f t="shared" si="1"/>
        <v>72257</v>
      </c>
      <c r="E27" s="120">
        <f t="shared" si="2"/>
        <v>451</v>
      </c>
      <c r="F27" s="121">
        <f t="shared" si="3"/>
        <v>0.6241609809430229</v>
      </c>
      <c r="G27" s="120">
        <v>451</v>
      </c>
      <c r="H27" s="120">
        <v>0</v>
      </c>
      <c r="I27" s="120">
        <f t="shared" si="4"/>
        <v>71806</v>
      </c>
      <c r="J27" s="121">
        <f t="shared" si="5"/>
        <v>99.37583901905698</v>
      </c>
      <c r="K27" s="120">
        <v>68075</v>
      </c>
      <c r="L27" s="121">
        <f t="shared" si="6"/>
        <v>94.21232544943743</v>
      </c>
      <c r="M27" s="120">
        <v>0</v>
      </c>
      <c r="N27" s="121">
        <f t="shared" si="7"/>
        <v>0</v>
      </c>
      <c r="O27" s="120">
        <v>3731</v>
      </c>
      <c r="P27" s="120">
        <v>563</v>
      </c>
      <c r="Q27" s="121">
        <f t="shared" si="8"/>
        <v>5.163513569619552</v>
      </c>
      <c r="R27" s="120">
        <v>3472</v>
      </c>
      <c r="S27" s="109"/>
      <c r="T27" s="109" t="s">
        <v>160</v>
      </c>
      <c r="U27" s="109"/>
      <c r="V27" s="109"/>
      <c r="W27" s="109"/>
      <c r="X27" s="109"/>
      <c r="Y27" s="109"/>
      <c r="Z27" s="109" t="s">
        <v>160</v>
      </c>
    </row>
    <row r="28" spans="1:26" s="106" customFormat="1" ht="12" customHeight="1">
      <c r="A28" s="118" t="s">
        <v>165</v>
      </c>
      <c r="B28" s="119" t="s">
        <v>207</v>
      </c>
      <c r="C28" s="118" t="s">
        <v>208</v>
      </c>
      <c r="D28" s="120">
        <f t="shared" si="1"/>
        <v>126988</v>
      </c>
      <c r="E28" s="120">
        <f t="shared" si="2"/>
        <v>342</v>
      </c>
      <c r="F28" s="121">
        <f t="shared" si="3"/>
        <v>0.2693167858380319</v>
      </c>
      <c r="G28" s="120">
        <v>342</v>
      </c>
      <c r="H28" s="120">
        <v>0</v>
      </c>
      <c r="I28" s="120">
        <f t="shared" si="4"/>
        <v>126646</v>
      </c>
      <c r="J28" s="121">
        <f t="shared" si="5"/>
        <v>99.73068321416196</v>
      </c>
      <c r="K28" s="120">
        <v>109740</v>
      </c>
      <c r="L28" s="121">
        <f t="shared" si="6"/>
        <v>86.41761426276499</v>
      </c>
      <c r="M28" s="120"/>
      <c r="N28" s="121">
        <f t="shared" si="7"/>
        <v>0</v>
      </c>
      <c r="O28" s="120">
        <v>16906</v>
      </c>
      <c r="P28" s="120">
        <v>12602</v>
      </c>
      <c r="Q28" s="121">
        <f t="shared" si="8"/>
        <v>13.313068951396984</v>
      </c>
      <c r="R28" s="120">
        <v>4077</v>
      </c>
      <c r="S28" s="109"/>
      <c r="T28" s="109" t="s">
        <v>160</v>
      </c>
      <c r="U28" s="109"/>
      <c r="V28" s="109"/>
      <c r="W28" s="109"/>
      <c r="X28" s="109"/>
      <c r="Y28" s="109"/>
      <c r="Z28" s="109" t="s">
        <v>160</v>
      </c>
    </row>
    <row r="29" spans="1:26" s="106" customFormat="1" ht="12" customHeight="1">
      <c r="A29" s="118" t="s">
        <v>165</v>
      </c>
      <c r="B29" s="119" t="s">
        <v>209</v>
      </c>
      <c r="C29" s="118" t="s">
        <v>210</v>
      </c>
      <c r="D29" s="120">
        <f t="shared" si="1"/>
        <v>150161</v>
      </c>
      <c r="E29" s="120">
        <f t="shared" si="2"/>
        <v>1075</v>
      </c>
      <c r="F29" s="121">
        <f t="shared" si="3"/>
        <v>0.7158982691910682</v>
      </c>
      <c r="G29" s="120">
        <v>1075</v>
      </c>
      <c r="H29" s="120">
        <v>0</v>
      </c>
      <c r="I29" s="120">
        <f t="shared" si="4"/>
        <v>149086</v>
      </c>
      <c r="J29" s="121">
        <f t="shared" si="5"/>
        <v>99.28410173080893</v>
      </c>
      <c r="K29" s="120">
        <v>127599</v>
      </c>
      <c r="L29" s="121">
        <f t="shared" si="6"/>
        <v>84.97479372140569</v>
      </c>
      <c r="M29" s="120">
        <v>0</v>
      </c>
      <c r="N29" s="121">
        <f t="shared" si="7"/>
        <v>0</v>
      </c>
      <c r="O29" s="120">
        <v>21487</v>
      </c>
      <c r="P29" s="120">
        <v>11327</v>
      </c>
      <c r="Q29" s="121">
        <f t="shared" si="8"/>
        <v>14.30930800940324</v>
      </c>
      <c r="R29" s="120">
        <v>1442</v>
      </c>
      <c r="S29" s="109"/>
      <c r="T29" s="109"/>
      <c r="U29" s="109"/>
      <c r="V29" s="109" t="s">
        <v>160</v>
      </c>
      <c r="W29" s="109"/>
      <c r="X29" s="109"/>
      <c r="Y29" s="109"/>
      <c r="Z29" s="109" t="s">
        <v>160</v>
      </c>
    </row>
    <row r="30" spans="1:26" s="106" customFormat="1" ht="12" customHeight="1">
      <c r="A30" s="118" t="s">
        <v>165</v>
      </c>
      <c r="B30" s="119" t="s">
        <v>211</v>
      </c>
      <c r="C30" s="118" t="s">
        <v>212</v>
      </c>
      <c r="D30" s="120">
        <f t="shared" si="1"/>
        <v>131618</v>
      </c>
      <c r="E30" s="120">
        <f t="shared" si="2"/>
        <v>430</v>
      </c>
      <c r="F30" s="121">
        <f t="shared" si="3"/>
        <v>0.3267030345393487</v>
      </c>
      <c r="G30" s="120">
        <v>430</v>
      </c>
      <c r="H30" s="120">
        <v>0</v>
      </c>
      <c r="I30" s="120">
        <f t="shared" si="4"/>
        <v>131188</v>
      </c>
      <c r="J30" s="121">
        <f t="shared" si="5"/>
        <v>99.67329696546065</v>
      </c>
      <c r="K30" s="120">
        <v>121875</v>
      </c>
      <c r="L30" s="121">
        <f t="shared" si="6"/>
        <v>92.5975170569375</v>
      </c>
      <c r="M30" s="120">
        <v>0</v>
      </c>
      <c r="N30" s="121">
        <f t="shared" si="7"/>
        <v>0</v>
      </c>
      <c r="O30" s="120">
        <v>9313</v>
      </c>
      <c r="P30" s="120">
        <v>830</v>
      </c>
      <c r="Q30" s="121">
        <f t="shared" si="8"/>
        <v>7.07577990852315</v>
      </c>
      <c r="R30" s="120">
        <v>2515</v>
      </c>
      <c r="S30" s="109"/>
      <c r="T30" s="109"/>
      <c r="U30" s="109"/>
      <c r="V30" s="109" t="s">
        <v>160</v>
      </c>
      <c r="W30" s="109"/>
      <c r="X30" s="109"/>
      <c r="Y30" s="109"/>
      <c r="Z30" s="109" t="s">
        <v>160</v>
      </c>
    </row>
    <row r="31" spans="1:26" s="106" customFormat="1" ht="12" customHeight="1">
      <c r="A31" s="118" t="s">
        <v>165</v>
      </c>
      <c r="B31" s="119" t="s">
        <v>213</v>
      </c>
      <c r="C31" s="118" t="s">
        <v>214</v>
      </c>
      <c r="D31" s="120">
        <f t="shared" si="1"/>
        <v>71973</v>
      </c>
      <c r="E31" s="120">
        <f t="shared" si="2"/>
        <v>888</v>
      </c>
      <c r="F31" s="121">
        <f t="shared" si="3"/>
        <v>1.2337960068358969</v>
      </c>
      <c r="G31" s="120">
        <v>888</v>
      </c>
      <c r="H31" s="120">
        <v>0</v>
      </c>
      <c r="I31" s="120">
        <f t="shared" si="4"/>
        <v>71085</v>
      </c>
      <c r="J31" s="121">
        <f t="shared" si="5"/>
        <v>98.7662039931641</v>
      </c>
      <c r="K31" s="120">
        <v>69812</v>
      </c>
      <c r="L31" s="121">
        <f t="shared" si="6"/>
        <v>96.99748516804912</v>
      </c>
      <c r="M31" s="120">
        <v>0</v>
      </c>
      <c r="N31" s="121">
        <f t="shared" si="7"/>
        <v>0</v>
      </c>
      <c r="O31" s="120">
        <v>1273</v>
      </c>
      <c r="P31" s="120">
        <v>41</v>
      </c>
      <c r="Q31" s="121">
        <f t="shared" si="8"/>
        <v>1.7687188251149737</v>
      </c>
      <c r="R31" s="120">
        <v>1101</v>
      </c>
      <c r="S31" s="109"/>
      <c r="T31" s="109"/>
      <c r="U31" s="109"/>
      <c r="V31" s="109" t="s">
        <v>160</v>
      </c>
      <c r="W31" s="109"/>
      <c r="X31" s="109"/>
      <c r="Y31" s="109"/>
      <c r="Z31" s="109" t="s">
        <v>160</v>
      </c>
    </row>
    <row r="32" spans="1:26" s="106" customFormat="1" ht="12" customHeight="1">
      <c r="A32" s="118" t="s">
        <v>165</v>
      </c>
      <c r="B32" s="119" t="s">
        <v>215</v>
      </c>
      <c r="C32" s="118" t="s">
        <v>216</v>
      </c>
      <c r="D32" s="120">
        <f t="shared" si="1"/>
        <v>78964</v>
      </c>
      <c r="E32" s="120">
        <f t="shared" si="2"/>
        <v>750</v>
      </c>
      <c r="F32" s="121">
        <f t="shared" si="3"/>
        <v>0.9497999088192087</v>
      </c>
      <c r="G32" s="120">
        <v>227</v>
      </c>
      <c r="H32" s="120">
        <v>523</v>
      </c>
      <c r="I32" s="120">
        <f t="shared" si="4"/>
        <v>78214</v>
      </c>
      <c r="J32" s="121">
        <f t="shared" si="5"/>
        <v>99.0502000911808</v>
      </c>
      <c r="K32" s="120">
        <v>74570</v>
      </c>
      <c r="L32" s="121">
        <f t="shared" si="6"/>
        <v>94.43543893419786</v>
      </c>
      <c r="M32" s="120">
        <v>0</v>
      </c>
      <c r="N32" s="121">
        <f t="shared" si="7"/>
        <v>0</v>
      </c>
      <c r="O32" s="120">
        <v>3644</v>
      </c>
      <c r="P32" s="120">
        <v>2175</v>
      </c>
      <c r="Q32" s="121">
        <f t="shared" si="8"/>
        <v>4.6147611569829285</v>
      </c>
      <c r="R32" s="120">
        <v>1658</v>
      </c>
      <c r="S32" s="109"/>
      <c r="T32" s="109"/>
      <c r="U32" s="109"/>
      <c r="V32" s="109" t="s">
        <v>160</v>
      </c>
      <c r="W32" s="109"/>
      <c r="X32" s="109"/>
      <c r="Y32" s="109"/>
      <c r="Z32" s="109" t="s">
        <v>160</v>
      </c>
    </row>
    <row r="33" spans="1:26" s="106" customFormat="1" ht="12" customHeight="1">
      <c r="A33" s="118" t="s">
        <v>165</v>
      </c>
      <c r="B33" s="119" t="s">
        <v>217</v>
      </c>
      <c r="C33" s="118" t="s">
        <v>218</v>
      </c>
      <c r="D33" s="120">
        <f t="shared" si="1"/>
        <v>161617</v>
      </c>
      <c r="E33" s="120">
        <f t="shared" si="2"/>
        <v>249</v>
      </c>
      <c r="F33" s="121">
        <f t="shared" si="3"/>
        <v>0.15406795077250537</v>
      </c>
      <c r="G33" s="120">
        <v>249</v>
      </c>
      <c r="H33" s="120">
        <v>0</v>
      </c>
      <c r="I33" s="120">
        <f t="shared" si="4"/>
        <v>161368</v>
      </c>
      <c r="J33" s="121">
        <f t="shared" si="5"/>
        <v>99.84593204922749</v>
      </c>
      <c r="K33" s="120">
        <v>150178</v>
      </c>
      <c r="L33" s="121">
        <f t="shared" si="6"/>
        <v>92.92215546631853</v>
      </c>
      <c r="M33" s="120">
        <v>0</v>
      </c>
      <c r="N33" s="121">
        <f t="shared" si="7"/>
        <v>0</v>
      </c>
      <c r="O33" s="120">
        <v>11190</v>
      </c>
      <c r="P33" s="120">
        <v>2425</v>
      </c>
      <c r="Q33" s="121">
        <f t="shared" si="8"/>
        <v>6.923776582908976</v>
      </c>
      <c r="R33" s="120">
        <v>2262</v>
      </c>
      <c r="S33" s="109"/>
      <c r="T33" s="109"/>
      <c r="U33" s="109"/>
      <c r="V33" s="109" t="s">
        <v>160</v>
      </c>
      <c r="W33" s="109"/>
      <c r="X33" s="109"/>
      <c r="Y33" s="109"/>
      <c r="Z33" s="109" t="s">
        <v>160</v>
      </c>
    </row>
    <row r="34" spans="1:26" s="106" customFormat="1" ht="12" customHeight="1">
      <c r="A34" s="118" t="s">
        <v>165</v>
      </c>
      <c r="B34" s="119" t="s">
        <v>219</v>
      </c>
      <c r="C34" s="118" t="s">
        <v>220</v>
      </c>
      <c r="D34" s="120">
        <f t="shared" si="1"/>
        <v>75774</v>
      </c>
      <c r="E34" s="120">
        <f t="shared" si="2"/>
        <v>1045</v>
      </c>
      <c r="F34" s="121">
        <f t="shared" si="3"/>
        <v>1.3791010109008368</v>
      </c>
      <c r="G34" s="120">
        <v>1045</v>
      </c>
      <c r="H34" s="120">
        <v>0</v>
      </c>
      <c r="I34" s="120">
        <f t="shared" si="4"/>
        <v>74729</v>
      </c>
      <c r="J34" s="121">
        <f t="shared" si="5"/>
        <v>98.62089898909916</v>
      </c>
      <c r="K34" s="120">
        <v>52632</v>
      </c>
      <c r="L34" s="121">
        <f t="shared" si="6"/>
        <v>69.45918124950511</v>
      </c>
      <c r="M34" s="120">
        <v>0</v>
      </c>
      <c r="N34" s="121">
        <f t="shared" si="7"/>
        <v>0</v>
      </c>
      <c r="O34" s="120">
        <v>22097</v>
      </c>
      <c r="P34" s="120">
        <v>13063</v>
      </c>
      <c r="Q34" s="121">
        <f t="shared" si="8"/>
        <v>29.161717739594057</v>
      </c>
      <c r="R34" s="120">
        <v>546</v>
      </c>
      <c r="S34" s="109"/>
      <c r="T34" s="109" t="s">
        <v>160</v>
      </c>
      <c r="U34" s="109"/>
      <c r="V34" s="109"/>
      <c r="W34" s="109"/>
      <c r="X34" s="109"/>
      <c r="Y34" s="109"/>
      <c r="Z34" s="109" t="s">
        <v>160</v>
      </c>
    </row>
    <row r="35" spans="1:26" s="106" customFormat="1" ht="12" customHeight="1">
      <c r="A35" s="118" t="s">
        <v>165</v>
      </c>
      <c r="B35" s="119" t="s">
        <v>221</v>
      </c>
      <c r="C35" s="118" t="s">
        <v>222</v>
      </c>
      <c r="D35" s="120">
        <f t="shared" si="1"/>
        <v>155975</v>
      </c>
      <c r="E35" s="120">
        <f t="shared" si="2"/>
        <v>4679</v>
      </c>
      <c r="F35" s="121">
        <f t="shared" si="3"/>
        <v>2.99983971790351</v>
      </c>
      <c r="G35" s="120">
        <v>4679</v>
      </c>
      <c r="H35" s="120">
        <v>0</v>
      </c>
      <c r="I35" s="120">
        <f t="shared" si="4"/>
        <v>151296</v>
      </c>
      <c r="J35" s="121">
        <f t="shared" si="5"/>
        <v>97.00016028209649</v>
      </c>
      <c r="K35" s="120">
        <v>99824</v>
      </c>
      <c r="L35" s="121">
        <f t="shared" si="6"/>
        <v>64</v>
      </c>
      <c r="M35" s="120">
        <v>0</v>
      </c>
      <c r="N35" s="121">
        <f t="shared" si="7"/>
        <v>0</v>
      </c>
      <c r="O35" s="120">
        <v>51472</v>
      </c>
      <c r="P35" s="120">
        <v>26516</v>
      </c>
      <c r="Q35" s="121">
        <f t="shared" si="8"/>
        <v>33.00016028209649</v>
      </c>
      <c r="R35" s="120">
        <v>2019</v>
      </c>
      <c r="S35" s="109"/>
      <c r="T35" s="109" t="s">
        <v>160</v>
      </c>
      <c r="U35" s="109"/>
      <c r="V35" s="109"/>
      <c r="W35" s="109"/>
      <c r="X35" s="109"/>
      <c r="Y35" s="109"/>
      <c r="Z35" s="109" t="s">
        <v>160</v>
      </c>
    </row>
    <row r="36" spans="1:26" s="106" customFormat="1" ht="12" customHeight="1">
      <c r="A36" s="118" t="s">
        <v>165</v>
      </c>
      <c r="B36" s="119" t="s">
        <v>223</v>
      </c>
      <c r="C36" s="118" t="s">
        <v>224</v>
      </c>
      <c r="D36" s="120">
        <f t="shared" si="1"/>
        <v>69264</v>
      </c>
      <c r="E36" s="120">
        <f t="shared" si="2"/>
        <v>259</v>
      </c>
      <c r="F36" s="121">
        <f t="shared" si="3"/>
        <v>0.37393162393162394</v>
      </c>
      <c r="G36" s="120">
        <v>259</v>
      </c>
      <c r="H36" s="120">
        <v>0</v>
      </c>
      <c r="I36" s="120">
        <f t="shared" si="4"/>
        <v>69005</v>
      </c>
      <c r="J36" s="121">
        <f t="shared" si="5"/>
        <v>99.62606837606837</v>
      </c>
      <c r="K36" s="120">
        <v>52762</v>
      </c>
      <c r="L36" s="121">
        <f t="shared" si="6"/>
        <v>76.17521367521367</v>
      </c>
      <c r="M36" s="120">
        <v>0</v>
      </c>
      <c r="N36" s="121">
        <f t="shared" si="7"/>
        <v>0</v>
      </c>
      <c r="O36" s="120">
        <v>16243</v>
      </c>
      <c r="P36" s="120">
        <v>3877</v>
      </c>
      <c r="Q36" s="121">
        <f t="shared" si="8"/>
        <v>23.450854700854702</v>
      </c>
      <c r="R36" s="120">
        <v>390</v>
      </c>
      <c r="S36" s="109"/>
      <c r="T36" s="109" t="s">
        <v>160</v>
      </c>
      <c r="U36" s="109"/>
      <c r="V36" s="109"/>
      <c r="W36" s="109"/>
      <c r="X36" s="109"/>
      <c r="Y36" s="109"/>
      <c r="Z36" s="109" t="s">
        <v>160</v>
      </c>
    </row>
    <row r="37" spans="1:26" s="106" customFormat="1" ht="12" customHeight="1">
      <c r="A37" s="118" t="s">
        <v>165</v>
      </c>
      <c r="B37" s="119" t="s">
        <v>225</v>
      </c>
      <c r="C37" s="118" t="s">
        <v>226</v>
      </c>
      <c r="D37" s="120">
        <f t="shared" si="1"/>
        <v>84064</v>
      </c>
      <c r="E37" s="120">
        <f t="shared" si="2"/>
        <v>1699</v>
      </c>
      <c r="F37" s="121">
        <f t="shared" si="3"/>
        <v>2.0210791777693187</v>
      </c>
      <c r="G37" s="120">
        <v>1699</v>
      </c>
      <c r="H37" s="120">
        <v>0</v>
      </c>
      <c r="I37" s="120">
        <f t="shared" si="4"/>
        <v>82365</v>
      </c>
      <c r="J37" s="121">
        <f t="shared" si="5"/>
        <v>97.97892082223069</v>
      </c>
      <c r="K37" s="120">
        <v>52213</v>
      </c>
      <c r="L37" s="121">
        <f t="shared" si="6"/>
        <v>62.11101065854587</v>
      </c>
      <c r="M37" s="120">
        <v>0</v>
      </c>
      <c r="N37" s="121">
        <f t="shared" si="7"/>
        <v>0</v>
      </c>
      <c r="O37" s="120">
        <v>30152</v>
      </c>
      <c r="P37" s="120">
        <v>15149</v>
      </c>
      <c r="Q37" s="121">
        <f t="shared" si="8"/>
        <v>35.86791016368481</v>
      </c>
      <c r="R37" s="120">
        <v>2285</v>
      </c>
      <c r="S37" s="109"/>
      <c r="T37" s="109" t="s">
        <v>160</v>
      </c>
      <c r="U37" s="109"/>
      <c r="V37" s="109"/>
      <c r="W37" s="109"/>
      <c r="X37" s="109"/>
      <c r="Y37" s="109"/>
      <c r="Z37" s="109" t="s">
        <v>160</v>
      </c>
    </row>
    <row r="38" spans="1:26" s="106" customFormat="1" ht="12" customHeight="1">
      <c r="A38" s="118" t="s">
        <v>165</v>
      </c>
      <c r="B38" s="119" t="s">
        <v>227</v>
      </c>
      <c r="C38" s="118" t="s">
        <v>228</v>
      </c>
      <c r="D38" s="120">
        <f t="shared" si="1"/>
        <v>107805</v>
      </c>
      <c r="E38" s="120">
        <f t="shared" si="2"/>
        <v>496</v>
      </c>
      <c r="F38" s="121">
        <f t="shared" si="3"/>
        <v>0.4600899772737813</v>
      </c>
      <c r="G38" s="120">
        <v>496</v>
      </c>
      <c r="H38" s="120">
        <v>0</v>
      </c>
      <c r="I38" s="120">
        <f t="shared" si="4"/>
        <v>107309</v>
      </c>
      <c r="J38" s="121">
        <f t="shared" si="5"/>
        <v>99.53991002272622</v>
      </c>
      <c r="K38" s="120">
        <v>101190</v>
      </c>
      <c r="L38" s="121">
        <f t="shared" si="6"/>
        <v>93.86392096841519</v>
      </c>
      <c r="M38" s="120">
        <v>0</v>
      </c>
      <c r="N38" s="121">
        <f t="shared" si="7"/>
        <v>0</v>
      </c>
      <c r="O38" s="120">
        <v>6119</v>
      </c>
      <c r="P38" s="120">
        <v>727</v>
      </c>
      <c r="Q38" s="121">
        <f t="shared" si="8"/>
        <v>5.6759890543110245</v>
      </c>
      <c r="R38" s="120">
        <v>1504</v>
      </c>
      <c r="S38" s="109"/>
      <c r="T38" s="109"/>
      <c r="U38" s="109"/>
      <c r="V38" s="109" t="s">
        <v>160</v>
      </c>
      <c r="W38" s="109"/>
      <c r="X38" s="109"/>
      <c r="Y38" s="109"/>
      <c r="Z38" s="109" t="s">
        <v>160</v>
      </c>
    </row>
    <row r="39" spans="1:26" s="106" customFormat="1" ht="12" customHeight="1">
      <c r="A39" s="118" t="s">
        <v>165</v>
      </c>
      <c r="B39" s="119" t="s">
        <v>229</v>
      </c>
      <c r="C39" s="118" t="s">
        <v>230</v>
      </c>
      <c r="D39" s="120">
        <f t="shared" si="1"/>
        <v>133679</v>
      </c>
      <c r="E39" s="120">
        <f t="shared" si="2"/>
        <v>4205</v>
      </c>
      <c r="F39" s="121">
        <f t="shared" si="3"/>
        <v>3.145595044846236</v>
      </c>
      <c r="G39" s="120">
        <v>4205</v>
      </c>
      <c r="H39" s="120">
        <v>0</v>
      </c>
      <c r="I39" s="120">
        <f t="shared" si="4"/>
        <v>129474</v>
      </c>
      <c r="J39" s="121">
        <f t="shared" si="5"/>
        <v>96.85440495515377</v>
      </c>
      <c r="K39" s="120">
        <v>86716</v>
      </c>
      <c r="L39" s="121">
        <f t="shared" si="6"/>
        <v>64.86882756453893</v>
      </c>
      <c r="M39" s="120"/>
      <c r="N39" s="121">
        <f t="shared" si="7"/>
        <v>0</v>
      </c>
      <c r="O39" s="120">
        <v>42758</v>
      </c>
      <c r="P39" s="120">
        <v>8777</v>
      </c>
      <c r="Q39" s="121">
        <f t="shared" si="8"/>
        <v>31.985577390614832</v>
      </c>
      <c r="R39" s="120">
        <v>2600</v>
      </c>
      <c r="S39" s="109"/>
      <c r="T39" s="109" t="s">
        <v>160</v>
      </c>
      <c r="U39" s="109"/>
      <c r="V39" s="109"/>
      <c r="W39" s="109"/>
      <c r="X39" s="109"/>
      <c r="Y39" s="109"/>
      <c r="Z39" s="109" t="s">
        <v>160</v>
      </c>
    </row>
    <row r="40" spans="1:26" s="106" customFormat="1" ht="12" customHeight="1">
      <c r="A40" s="118" t="s">
        <v>165</v>
      </c>
      <c r="B40" s="119" t="s">
        <v>231</v>
      </c>
      <c r="C40" s="118" t="s">
        <v>232</v>
      </c>
      <c r="D40" s="120">
        <f t="shared" si="1"/>
        <v>63478</v>
      </c>
      <c r="E40" s="120">
        <f t="shared" si="2"/>
        <v>3341</v>
      </c>
      <c r="F40" s="121">
        <f t="shared" si="3"/>
        <v>5.263240807838936</v>
      </c>
      <c r="G40" s="120">
        <v>3341</v>
      </c>
      <c r="H40" s="120">
        <v>0</v>
      </c>
      <c r="I40" s="120">
        <f t="shared" si="4"/>
        <v>60137</v>
      </c>
      <c r="J40" s="121">
        <f t="shared" si="5"/>
        <v>94.73675919216107</v>
      </c>
      <c r="K40" s="120">
        <v>44611</v>
      </c>
      <c r="L40" s="121">
        <f t="shared" si="6"/>
        <v>70.27789155297899</v>
      </c>
      <c r="M40" s="120">
        <v>0</v>
      </c>
      <c r="N40" s="121">
        <f t="shared" si="7"/>
        <v>0</v>
      </c>
      <c r="O40" s="120">
        <v>15526</v>
      </c>
      <c r="P40" s="120">
        <v>2959</v>
      </c>
      <c r="Q40" s="121">
        <f t="shared" si="8"/>
        <v>24.458867639182078</v>
      </c>
      <c r="R40" s="120">
        <v>420</v>
      </c>
      <c r="S40" s="109"/>
      <c r="T40" s="109" t="s">
        <v>160</v>
      </c>
      <c r="U40" s="109"/>
      <c r="V40" s="109"/>
      <c r="W40" s="109" t="s">
        <v>160</v>
      </c>
      <c r="X40" s="109"/>
      <c r="Y40" s="109"/>
      <c r="Z40" s="109"/>
    </row>
    <row r="41" spans="1:26" s="106" customFormat="1" ht="12" customHeight="1">
      <c r="A41" s="118" t="s">
        <v>165</v>
      </c>
      <c r="B41" s="119" t="s">
        <v>233</v>
      </c>
      <c r="C41" s="118" t="s">
        <v>234</v>
      </c>
      <c r="D41" s="120">
        <f t="shared" si="1"/>
        <v>101039</v>
      </c>
      <c r="E41" s="120">
        <f t="shared" si="2"/>
        <v>1260</v>
      </c>
      <c r="F41" s="121">
        <f t="shared" si="3"/>
        <v>1.2470432209344906</v>
      </c>
      <c r="G41" s="120">
        <v>1260</v>
      </c>
      <c r="H41" s="120">
        <v>0</v>
      </c>
      <c r="I41" s="120">
        <f t="shared" si="4"/>
        <v>99779</v>
      </c>
      <c r="J41" s="121">
        <f t="shared" si="5"/>
        <v>98.7529567790655</v>
      </c>
      <c r="K41" s="120">
        <v>64141</v>
      </c>
      <c r="L41" s="121">
        <f t="shared" si="6"/>
        <v>63.48142796345966</v>
      </c>
      <c r="M41" s="120">
        <v>0</v>
      </c>
      <c r="N41" s="121">
        <f t="shared" si="7"/>
        <v>0</v>
      </c>
      <c r="O41" s="120">
        <v>35638</v>
      </c>
      <c r="P41" s="120">
        <v>20217</v>
      </c>
      <c r="Q41" s="121">
        <f t="shared" si="8"/>
        <v>35.271528815605855</v>
      </c>
      <c r="R41" s="120">
        <v>1771</v>
      </c>
      <c r="S41" s="109"/>
      <c r="T41" s="109"/>
      <c r="U41" s="109"/>
      <c r="V41" s="109" t="s">
        <v>160</v>
      </c>
      <c r="W41" s="109"/>
      <c r="X41" s="109"/>
      <c r="Y41" s="109"/>
      <c r="Z41" s="109" t="s">
        <v>160</v>
      </c>
    </row>
    <row r="42" spans="1:26" s="106" customFormat="1" ht="12" customHeight="1">
      <c r="A42" s="118" t="s">
        <v>165</v>
      </c>
      <c r="B42" s="119" t="s">
        <v>235</v>
      </c>
      <c r="C42" s="118" t="s">
        <v>236</v>
      </c>
      <c r="D42" s="120">
        <f t="shared" si="1"/>
        <v>54108</v>
      </c>
      <c r="E42" s="120">
        <f t="shared" si="2"/>
        <v>1159</v>
      </c>
      <c r="F42" s="121">
        <f t="shared" si="3"/>
        <v>2.1420122717527907</v>
      </c>
      <c r="G42" s="120">
        <v>1159</v>
      </c>
      <c r="H42" s="120">
        <v>0</v>
      </c>
      <c r="I42" s="120">
        <f t="shared" si="4"/>
        <v>52949</v>
      </c>
      <c r="J42" s="121">
        <f t="shared" si="5"/>
        <v>97.85798772824721</v>
      </c>
      <c r="K42" s="120">
        <v>19568</v>
      </c>
      <c r="L42" s="121">
        <f t="shared" si="6"/>
        <v>36.164707621793454</v>
      </c>
      <c r="M42" s="120">
        <v>0</v>
      </c>
      <c r="N42" s="121">
        <f t="shared" si="7"/>
        <v>0</v>
      </c>
      <c r="O42" s="120">
        <v>33381</v>
      </c>
      <c r="P42" s="120">
        <v>18518</v>
      </c>
      <c r="Q42" s="121">
        <f t="shared" si="8"/>
        <v>61.69328010645376</v>
      </c>
      <c r="R42" s="120">
        <v>780</v>
      </c>
      <c r="S42" s="109"/>
      <c r="T42" s="109"/>
      <c r="U42" s="109"/>
      <c r="V42" s="109" t="s">
        <v>160</v>
      </c>
      <c r="W42" s="109"/>
      <c r="X42" s="109"/>
      <c r="Y42" s="109"/>
      <c r="Z42" s="109" t="s">
        <v>160</v>
      </c>
    </row>
    <row r="43" spans="1:26" s="106" customFormat="1" ht="12" customHeight="1">
      <c r="A43" s="118" t="s">
        <v>165</v>
      </c>
      <c r="B43" s="119" t="s">
        <v>237</v>
      </c>
      <c r="C43" s="118" t="s">
        <v>238</v>
      </c>
      <c r="D43" s="120">
        <f t="shared" si="1"/>
        <v>70275</v>
      </c>
      <c r="E43" s="120">
        <f t="shared" si="2"/>
        <v>950</v>
      </c>
      <c r="F43" s="121">
        <f t="shared" si="3"/>
        <v>1.351832088224831</v>
      </c>
      <c r="G43" s="120">
        <v>950</v>
      </c>
      <c r="H43" s="120">
        <v>0</v>
      </c>
      <c r="I43" s="120">
        <f t="shared" si="4"/>
        <v>69325</v>
      </c>
      <c r="J43" s="121">
        <f t="shared" si="5"/>
        <v>98.64816791177516</v>
      </c>
      <c r="K43" s="120">
        <v>50875</v>
      </c>
      <c r="L43" s="121">
        <f t="shared" si="6"/>
        <v>72.39416577730346</v>
      </c>
      <c r="M43" s="120">
        <v>0</v>
      </c>
      <c r="N43" s="121">
        <f t="shared" si="7"/>
        <v>0</v>
      </c>
      <c r="O43" s="120">
        <v>18450</v>
      </c>
      <c r="P43" s="120">
        <v>9280</v>
      </c>
      <c r="Q43" s="121">
        <f t="shared" si="8"/>
        <v>26.254002134471715</v>
      </c>
      <c r="R43" s="120">
        <v>794</v>
      </c>
      <c r="S43" s="109"/>
      <c r="T43" s="109"/>
      <c r="U43" s="109"/>
      <c r="V43" s="109" t="s">
        <v>160</v>
      </c>
      <c r="W43" s="109"/>
      <c r="X43" s="109"/>
      <c r="Y43" s="109"/>
      <c r="Z43" s="109" t="s">
        <v>160</v>
      </c>
    </row>
    <row r="44" spans="1:26" s="106" customFormat="1" ht="12" customHeight="1">
      <c r="A44" s="118" t="s">
        <v>165</v>
      </c>
      <c r="B44" s="119" t="s">
        <v>239</v>
      </c>
      <c r="C44" s="118" t="s">
        <v>240</v>
      </c>
      <c r="D44" s="120">
        <f t="shared" si="1"/>
        <v>57634</v>
      </c>
      <c r="E44" s="120">
        <f t="shared" si="2"/>
        <v>971</v>
      </c>
      <c r="F44" s="121">
        <f t="shared" si="3"/>
        <v>1.6847694069472883</v>
      </c>
      <c r="G44" s="120">
        <v>971</v>
      </c>
      <c r="H44" s="120">
        <v>0</v>
      </c>
      <c r="I44" s="120">
        <f t="shared" si="4"/>
        <v>56663</v>
      </c>
      <c r="J44" s="121">
        <f t="shared" si="5"/>
        <v>98.31523059305272</v>
      </c>
      <c r="K44" s="120">
        <v>31113</v>
      </c>
      <c r="L44" s="121">
        <f t="shared" si="6"/>
        <v>53.983759586355276</v>
      </c>
      <c r="M44" s="120">
        <v>8151</v>
      </c>
      <c r="N44" s="121">
        <f t="shared" si="7"/>
        <v>14.142693548946802</v>
      </c>
      <c r="O44" s="120">
        <v>17399</v>
      </c>
      <c r="P44" s="120">
        <v>10531</v>
      </c>
      <c r="Q44" s="121">
        <f t="shared" si="8"/>
        <v>30.188777457750632</v>
      </c>
      <c r="R44" s="120">
        <v>605</v>
      </c>
      <c r="S44" s="109"/>
      <c r="T44" s="109"/>
      <c r="U44" s="109"/>
      <c r="V44" s="109" t="s">
        <v>160</v>
      </c>
      <c r="W44" s="109"/>
      <c r="X44" s="109"/>
      <c r="Y44" s="109"/>
      <c r="Z44" s="109" t="s">
        <v>160</v>
      </c>
    </row>
    <row r="45" spans="1:26" s="106" customFormat="1" ht="12" customHeight="1">
      <c r="A45" s="118" t="s">
        <v>165</v>
      </c>
      <c r="B45" s="119" t="s">
        <v>241</v>
      </c>
      <c r="C45" s="118" t="s">
        <v>242</v>
      </c>
      <c r="D45" s="120">
        <f t="shared" si="1"/>
        <v>67870</v>
      </c>
      <c r="E45" s="120">
        <f t="shared" si="2"/>
        <v>654</v>
      </c>
      <c r="F45" s="121">
        <f t="shared" si="3"/>
        <v>0.9636068955355827</v>
      </c>
      <c r="G45" s="120">
        <v>654</v>
      </c>
      <c r="H45" s="120">
        <v>0</v>
      </c>
      <c r="I45" s="120">
        <f t="shared" si="4"/>
        <v>67216</v>
      </c>
      <c r="J45" s="121">
        <f t="shared" si="5"/>
        <v>99.03639310446441</v>
      </c>
      <c r="K45" s="120">
        <v>52842</v>
      </c>
      <c r="L45" s="121">
        <f t="shared" si="6"/>
        <v>77.85766907322824</v>
      </c>
      <c r="M45" s="120">
        <v>0</v>
      </c>
      <c r="N45" s="121">
        <f t="shared" si="7"/>
        <v>0</v>
      </c>
      <c r="O45" s="120">
        <v>14374</v>
      </c>
      <c r="P45" s="120">
        <v>5239</v>
      </c>
      <c r="Q45" s="121">
        <f t="shared" si="8"/>
        <v>21.178724031236186</v>
      </c>
      <c r="R45" s="120">
        <v>957</v>
      </c>
      <c r="S45" s="109"/>
      <c r="T45" s="109" t="s">
        <v>160</v>
      </c>
      <c r="U45" s="109"/>
      <c r="V45" s="109"/>
      <c r="W45" s="109"/>
      <c r="X45" s="109"/>
      <c r="Y45" s="109"/>
      <c r="Z45" s="109" t="s">
        <v>160</v>
      </c>
    </row>
    <row r="46" spans="1:26" s="106" customFormat="1" ht="12" customHeight="1">
      <c r="A46" s="118" t="s">
        <v>165</v>
      </c>
      <c r="B46" s="119" t="s">
        <v>243</v>
      </c>
      <c r="C46" s="118" t="s">
        <v>244</v>
      </c>
      <c r="D46" s="120">
        <f t="shared" si="1"/>
        <v>108489</v>
      </c>
      <c r="E46" s="120">
        <f t="shared" si="2"/>
        <v>402</v>
      </c>
      <c r="F46" s="121">
        <f t="shared" si="3"/>
        <v>0.3705444791637862</v>
      </c>
      <c r="G46" s="120">
        <v>402</v>
      </c>
      <c r="H46" s="120">
        <v>0</v>
      </c>
      <c r="I46" s="120">
        <f t="shared" si="4"/>
        <v>108087</v>
      </c>
      <c r="J46" s="121">
        <f t="shared" si="5"/>
        <v>99.62945552083622</v>
      </c>
      <c r="K46" s="120">
        <v>96663</v>
      </c>
      <c r="L46" s="121">
        <f t="shared" si="6"/>
        <v>89.09935569504742</v>
      </c>
      <c r="M46" s="120">
        <v>0</v>
      </c>
      <c r="N46" s="121">
        <f t="shared" si="7"/>
        <v>0</v>
      </c>
      <c r="O46" s="120">
        <v>11424</v>
      </c>
      <c r="P46" s="120">
        <v>2124</v>
      </c>
      <c r="Q46" s="121">
        <f t="shared" si="8"/>
        <v>10.53009982578879</v>
      </c>
      <c r="R46" s="120">
        <v>1579</v>
      </c>
      <c r="S46" s="109"/>
      <c r="T46" s="109"/>
      <c r="U46" s="109"/>
      <c r="V46" s="109" t="s">
        <v>160</v>
      </c>
      <c r="W46" s="109"/>
      <c r="X46" s="109"/>
      <c r="Y46" s="109"/>
      <c r="Z46" s="109" t="s">
        <v>160</v>
      </c>
    </row>
    <row r="47" spans="1:26" s="106" customFormat="1" ht="12" customHeight="1">
      <c r="A47" s="118" t="s">
        <v>165</v>
      </c>
      <c r="B47" s="119" t="s">
        <v>245</v>
      </c>
      <c r="C47" s="118" t="s">
        <v>246</v>
      </c>
      <c r="D47" s="120">
        <f t="shared" si="1"/>
        <v>50872</v>
      </c>
      <c r="E47" s="120">
        <f t="shared" si="2"/>
        <v>1263</v>
      </c>
      <c r="F47" s="121">
        <f t="shared" si="3"/>
        <v>2.4827016826545054</v>
      </c>
      <c r="G47" s="120">
        <v>1263</v>
      </c>
      <c r="H47" s="120">
        <v>0</v>
      </c>
      <c r="I47" s="120">
        <f t="shared" si="4"/>
        <v>49609</v>
      </c>
      <c r="J47" s="121">
        <f t="shared" si="5"/>
        <v>97.51729831734549</v>
      </c>
      <c r="K47" s="120">
        <v>29356</v>
      </c>
      <c r="L47" s="121">
        <f t="shared" si="6"/>
        <v>57.70561409026577</v>
      </c>
      <c r="M47" s="120">
        <v>0</v>
      </c>
      <c r="N47" s="121">
        <f t="shared" si="7"/>
        <v>0</v>
      </c>
      <c r="O47" s="120">
        <v>20253</v>
      </c>
      <c r="P47" s="120">
        <v>5370</v>
      </c>
      <c r="Q47" s="121">
        <f t="shared" si="8"/>
        <v>39.81168422707973</v>
      </c>
      <c r="R47" s="120">
        <v>274</v>
      </c>
      <c r="S47" s="109"/>
      <c r="T47" s="109" t="s">
        <v>160</v>
      </c>
      <c r="U47" s="109"/>
      <c r="V47" s="109"/>
      <c r="W47" s="109" t="s">
        <v>160</v>
      </c>
      <c r="X47" s="109"/>
      <c r="Y47" s="109"/>
      <c r="Z47" s="109"/>
    </row>
    <row r="48" spans="1:26" s="106" customFormat="1" ht="12" customHeight="1">
      <c r="A48" s="118" t="s">
        <v>165</v>
      </c>
      <c r="B48" s="119" t="s">
        <v>247</v>
      </c>
      <c r="C48" s="118" t="s">
        <v>248</v>
      </c>
      <c r="D48" s="120">
        <f t="shared" si="1"/>
        <v>43561</v>
      </c>
      <c r="E48" s="120">
        <f t="shared" si="2"/>
        <v>801</v>
      </c>
      <c r="F48" s="121">
        <f t="shared" si="3"/>
        <v>1.8388007621496294</v>
      </c>
      <c r="G48" s="120">
        <v>801</v>
      </c>
      <c r="H48" s="120">
        <v>0</v>
      </c>
      <c r="I48" s="120">
        <f t="shared" si="4"/>
        <v>42760</v>
      </c>
      <c r="J48" s="121">
        <f t="shared" si="5"/>
        <v>98.16119923785037</v>
      </c>
      <c r="K48" s="120">
        <v>30287</v>
      </c>
      <c r="L48" s="121">
        <f t="shared" si="6"/>
        <v>69.52778861825945</v>
      </c>
      <c r="M48" s="120">
        <v>0</v>
      </c>
      <c r="N48" s="121">
        <f t="shared" si="7"/>
        <v>0</v>
      </c>
      <c r="O48" s="120">
        <v>12473</v>
      </c>
      <c r="P48" s="120">
        <v>4278</v>
      </c>
      <c r="Q48" s="121">
        <f t="shared" si="8"/>
        <v>28.633410619590922</v>
      </c>
      <c r="R48" s="120">
        <v>292</v>
      </c>
      <c r="S48" s="109"/>
      <c r="T48" s="109" t="s">
        <v>160</v>
      </c>
      <c r="U48" s="109"/>
      <c r="V48" s="109"/>
      <c r="W48" s="109"/>
      <c r="X48" s="109"/>
      <c r="Y48" s="109"/>
      <c r="Z48" s="109" t="s">
        <v>160</v>
      </c>
    </row>
    <row r="49" spans="1:26" s="106" customFormat="1" ht="12" customHeight="1">
      <c r="A49" s="118" t="s">
        <v>165</v>
      </c>
      <c r="B49" s="119" t="s">
        <v>249</v>
      </c>
      <c r="C49" s="118" t="s">
        <v>250</v>
      </c>
      <c r="D49" s="120">
        <f t="shared" si="1"/>
        <v>38517</v>
      </c>
      <c r="E49" s="120">
        <f t="shared" si="2"/>
        <v>119</v>
      </c>
      <c r="F49" s="121">
        <f t="shared" si="3"/>
        <v>0.3089544876288392</v>
      </c>
      <c r="G49" s="120">
        <v>119</v>
      </c>
      <c r="H49" s="120">
        <v>0</v>
      </c>
      <c r="I49" s="120">
        <f t="shared" si="4"/>
        <v>38398</v>
      </c>
      <c r="J49" s="121">
        <f t="shared" si="5"/>
        <v>99.69104551237116</v>
      </c>
      <c r="K49" s="120">
        <v>34369</v>
      </c>
      <c r="L49" s="121">
        <f t="shared" si="6"/>
        <v>89.23072928836618</v>
      </c>
      <c r="M49" s="120">
        <v>0</v>
      </c>
      <c r="N49" s="121">
        <f t="shared" si="7"/>
        <v>0</v>
      </c>
      <c r="O49" s="120">
        <v>4029</v>
      </c>
      <c r="P49" s="120">
        <v>818</v>
      </c>
      <c r="Q49" s="121">
        <f t="shared" si="8"/>
        <v>10.460316224004986</v>
      </c>
      <c r="R49" s="120">
        <v>463</v>
      </c>
      <c r="S49" s="109"/>
      <c r="T49" s="109"/>
      <c r="U49" s="109"/>
      <c r="V49" s="109" t="s">
        <v>160</v>
      </c>
      <c r="W49" s="109"/>
      <c r="X49" s="109"/>
      <c r="Y49" s="109"/>
      <c r="Z49" s="109" t="s">
        <v>160</v>
      </c>
    </row>
    <row r="50" spans="1:26" s="106" customFormat="1" ht="12" customHeight="1">
      <c r="A50" s="118" t="s">
        <v>165</v>
      </c>
      <c r="B50" s="119" t="s">
        <v>251</v>
      </c>
      <c r="C50" s="118" t="s">
        <v>252</v>
      </c>
      <c r="D50" s="120">
        <f t="shared" si="1"/>
        <v>35962</v>
      </c>
      <c r="E50" s="120">
        <f t="shared" si="2"/>
        <v>1233</v>
      </c>
      <c r="F50" s="121">
        <f t="shared" si="3"/>
        <v>3.428619097936711</v>
      </c>
      <c r="G50" s="120">
        <v>1233</v>
      </c>
      <c r="H50" s="120">
        <v>0</v>
      </c>
      <c r="I50" s="120">
        <f t="shared" si="4"/>
        <v>34729</v>
      </c>
      <c r="J50" s="121">
        <f t="shared" si="5"/>
        <v>96.57138090206328</v>
      </c>
      <c r="K50" s="120">
        <v>20996</v>
      </c>
      <c r="L50" s="121">
        <f t="shared" si="6"/>
        <v>58.38384961904233</v>
      </c>
      <c r="M50" s="120">
        <v>0</v>
      </c>
      <c r="N50" s="121">
        <f t="shared" si="7"/>
        <v>0</v>
      </c>
      <c r="O50" s="120">
        <v>13733</v>
      </c>
      <c r="P50" s="120">
        <v>9529</v>
      </c>
      <c r="Q50" s="121">
        <f t="shared" si="8"/>
        <v>38.18753128302097</v>
      </c>
      <c r="R50" s="120">
        <v>402</v>
      </c>
      <c r="S50" s="109"/>
      <c r="T50" s="109"/>
      <c r="U50" s="109"/>
      <c r="V50" s="109" t="s">
        <v>160</v>
      </c>
      <c r="W50" s="109"/>
      <c r="X50" s="109"/>
      <c r="Y50" s="109"/>
      <c r="Z50" s="109" t="s">
        <v>160</v>
      </c>
    </row>
    <row r="51" spans="1:26" s="106" customFormat="1" ht="12" customHeight="1">
      <c r="A51" s="118" t="s">
        <v>165</v>
      </c>
      <c r="B51" s="119" t="s">
        <v>253</v>
      </c>
      <c r="C51" s="118" t="s">
        <v>254</v>
      </c>
      <c r="D51" s="120">
        <f t="shared" si="1"/>
        <v>12664</v>
      </c>
      <c r="E51" s="120">
        <f t="shared" si="2"/>
        <v>278</v>
      </c>
      <c r="F51" s="121">
        <f t="shared" si="3"/>
        <v>2.195198989260897</v>
      </c>
      <c r="G51" s="120">
        <v>278</v>
      </c>
      <c r="H51" s="120">
        <v>0</v>
      </c>
      <c r="I51" s="120">
        <f t="shared" si="4"/>
        <v>12386</v>
      </c>
      <c r="J51" s="121">
        <f t="shared" si="5"/>
        <v>97.80480101073911</v>
      </c>
      <c r="K51" s="120">
        <v>5258</v>
      </c>
      <c r="L51" s="121">
        <f t="shared" si="6"/>
        <v>41.51926721415035</v>
      </c>
      <c r="M51" s="120">
        <v>0</v>
      </c>
      <c r="N51" s="121">
        <f t="shared" si="7"/>
        <v>0</v>
      </c>
      <c r="O51" s="120">
        <v>7128</v>
      </c>
      <c r="P51" s="120">
        <v>4679</v>
      </c>
      <c r="Q51" s="121">
        <f t="shared" si="8"/>
        <v>56.28553379658876</v>
      </c>
      <c r="R51" s="120">
        <v>100</v>
      </c>
      <c r="S51" s="109"/>
      <c r="T51" s="109"/>
      <c r="U51" s="109"/>
      <c r="V51" s="109" t="s">
        <v>160</v>
      </c>
      <c r="W51" s="109"/>
      <c r="X51" s="109"/>
      <c r="Y51" s="109"/>
      <c r="Z51" s="109" t="s">
        <v>160</v>
      </c>
    </row>
    <row r="52" spans="1:26" s="106" customFormat="1" ht="12" customHeight="1">
      <c r="A52" s="118" t="s">
        <v>165</v>
      </c>
      <c r="B52" s="119" t="s">
        <v>255</v>
      </c>
      <c r="C52" s="118" t="s">
        <v>256</v>
      </c>
      <c r="D52" s="120">
        <f t="shared" si="1"/>
        <v>17446</v>
      </c>
      <c r="E52" s="120">
        <f t="shared" si="2"/>
        <v>849</v>
      </c>
      <c r="F52" s="121">
        <f t="shared" si="3"/>
        <v>4.866445030379456</v>
      </c>
      <c r="G52" s="120">
        <v>849</v>
      </c>
      <c r="H52" s="120">
        <v>0</v>
      </c>
      <c r="I52" s="120">
        <f t="shared" si="4"/>
        <v>16597</v>
      </c>
      <c r="J52" s="121">
        <f t="shared" si="5"/>
        <v>95.13355496962055</v>
      </c>
      <c r="K52" s="120">
        <v>8066</v>
      </c>
      <c r="L52" s="121">
        <f t="shared" si="6"/>
        <v>46.23409377507738</v>
      </c>
      <c r="M52" s="120">
        <v>0</v>
      </c>
      <c r="N52" s="121">
        <f t="shared" si="7"/>
        <v>0</v>
      </c>
      <c r="O52" s="120">
        <v>8531</v>
      </c>
      <c r="P52" s="120">
        <v>6692</v>
      </c>
      <c r="Q52" s="121">
        <f t="shared" si="8"/>
        <v>48.89946119454316</v>
      </c>
      <c r="R52" s="120">
        <v>280</v>
      </c>
      <c r="S52" s="109" t="s">
        <v>160</v>
      </c>
      <c r="T52" s="109"/>
      <c r="U52" s="109"/>
      <c r="V52" s="109"/>
      <c r="W52" s="109"/>
      <c r="X52" s="109"/>
      <c r="Y52" s="109"/>
      <c r="Z52" s="109" t="s">
        <v>160</v>
      </c>
    </row>
    <row r="53" spans="1:26" s="106" customFormat="1" ht="12" customHeight="1">
      <c r="A53" s="118" t="s">
        <v>165</v>
      </c>
      <c r="B53" s="119" t="s">
        <v>257</v>
      </c>
      <c r="C53" s="118" t="s">
        <v>258</v>
      </c>
      <c r="D53" s="120">
        <f t="shared" si="1"/>
        <v>18463</v>
      </c>
      <c r="E53" s="120">
        <f t="shared" si="2"/>
        <v>806</v>
      </c>
      <c r="F53" s="121">
        <f t="shared" si="3"/>
        <v>4.365487732221199</v>
      </c>
      <c r="G53" s="120">
        <v>806</v>
      </c>
      <c r="H53" s="120">
        <v>0</v>
      </c>
      <c r="I53" s="120">
        <f t="shared" si="4"/>
        <v>17657</v>
      </c>
      <c r="J53" s="121">
        <f t="shared" si="5"/>
        <v>95.6345122677788</v>
      </c>
      <c r="K53" s="120">
        <v>9358</v>
      </c>
      <c r="L53" s="121">
        <f t="shared" si="6"/>
        <v>50.68515409196772</v>
      </c>
      <c r="M53" s="120">
        <v>0</v>
      </c>
      <c r="N53" s="121">
        <f t="shared" si="7"/>
        <v>0</v>
      </c>
      <c r="O53" s="120">
        <v>8299</v>
      </c>
      <c r="P53" s="120">
        <v>4126</v>
      </c>
      <c r="Q53" s="121">
        <f t="shared" si="8"/>
        <v>44.949358175811085</v>
      </c>
      <c r="R53" s="120">
        <v>264</v>
      </c>
      <c r="S53" s="109" t="s">
        <v>160</v>
      </c>
      <c r="T53" s="109"/>
      <c r="U53" s="109"/>
      <c r="V53" s="109"/>
      <c r="W53" s="109"/>
      <c r="X53" s="109"/>
      <c r="Y53" s="109" t="s">
        <v>160</v>
      </c>
      <c r="Z53" s="109"/>
    </row>
    <row r="54" spans="1:26" s="106" customFormat="1" ht="12" customHeight="1">
      <c r="A54" s="118" t="s">
        <v>165</v>
      </c>
      <c r="B54" s="119" t="s">
        <v>259</v>
      </c>
      <c r="C54" s="118" t="s">
        <v>260</v>
      </c>
      <c r="D54" s="120">
        <f t="shared" si="1"/>
        <v>33324</v>
      </c>
      <c r="E54" s="120">
        <f t="shared" si="2"/>
        <v>3725</v>
      </c>
      <c r="F54" s="121">
        <f t="shared" si="3"/>
        <v>11.178129876365382</v>
      </c>
      <c r="G54" s="120">
        <v>3725</v>
      </c>
      <c r="H54" s="120">
        <v>0</v>
      </c>
      <c r="I54" s="120">
        <f t="shared" si="4"/>
        <v>29599</v>
      </c>
      <c r="J54" s="121">
        <f t="shared" si="5"/>
        <v>88.82187012363461</v>
      </c>
      <c r="K54" s="120">
        <v>15516</v>
      </c>
      <c r="L54" s="121">
        <f t="shared" si="6"/>
        <v>46.56103709038531</v>
      </c>
      <c r="M54" s="120">
        <v>0</v>
      </c>
      <c r="N54" s="121">
        <f t="shared" si="7"/>
        <v>0</v>
      </c>
      <c r="O54" s="120">
        <v>14083</v>
      </c>
      <c r="P54" s="120">
        <v>8176</v>
      </c>
      <c r="Q54" s="121">
        <f t="shared" si="8"/>
        <v>42.26083303324931</v>
      </c>
      <c r="R54" s="120">
        <v>208</v>
      </c>
      <c r="S54" s="109" t="s">
        <v>160</v>
      </c>
      <c r="T54" s="109"/>
      <c r="U54" s="109"/>
      <c r="V54" s="109"/>
      <c r="W54" s="109"/>
      <c r="X54" s="109"/>
      <c r="Y54" s="109"/>
      <c r="Z54" s="109" t="s">
        <v>160</v>
      </c>
    </row>
    <row r="55" spans="1:26" s="106" customFormat="1" ht="12" customHeight="1">
      <c r="A55" s="118" t="s">
        <v>165</v>
      </c>
      <c r="B55" s="119" t="s">
        <v>261</v>
      </c>
      <c r="C55" s="118" t="s">
        <v>262</v>
      </c>
      <c r="D55" s="120">
        <f t="shared" si="1"/>
        <v>21847</v>
      </c>
      <c r="E55" s="120">
        <f t="shared" si="2"/>
        <v>202</v>
      </c>
      <c r="F55" s="121">
        <f t="shared" si="3"/>
        <v>0.9246120748844235</v>
      </c>
      <c r="G55" s="120">
        <v>202</v>
      </c>
      <c r="H55" s="120">
        <v>0</v>
      </c>
      <c r="I55" s="120">
        <f t="shared" si="4"/>
        <v>21645</v>
      </c>
      <c r="J55" s="121">
        <f t="shared" si="5"/>
        <v>99.07538792511558</v>
      </c>
      <c r="K55" s="120">
        <v>10550</v>
      </c>
      <c r="L55" s="121">
        <f t="shared" si="6"/>
        <v>48.2903831189637</v>
      </c>
      <c r="M55" s="120">
        <v>0</v>
      </c>
      <c r="N55" s="121">
        <f t="shared" si="7"/>
        <v>0</v>
      </c>
      <c r="O55" s="120">
        <v>11095</v>
      </c>
      <c r="P55" s="120">
        <v>9467</v>
      </c>
      <c r="Q55" s="121">
        <f t="shared" si="8"/>
        <v>50.78500480615188</v>
      </c>
      <c r="R55" s="120">
        <v>196</v>
      </c>
      <c r="S55" s="109"/>
      <c r="T55" s="109" t="s">
        <v>160</v>
      </c>
      <c r="U55" s="109"/>
      <c r="V55" s="109"/>
      <c r="W55" s="109" t="s">
        <v>160</v>
      </c>
      <c r="X55" s="109"/>
      <c r="Y55" s="109"/>
      <c r="Z55" s="109"/>
    </row>
    <row r="56" spans="1:26" s="106" customFormat="1" ht="12" customHeight="1">
      <c r="A56" s="118" t="s">
        <v>165</v>
      </c>
      <c r="B56" s="119" t="s">
        <v>263</v>
      </c>
      <c r="C56" s="118" t="s">
        <v>264</v>
      </c>
      <c r="D56" s="120">
        <f t="shared" si="1"/>
        <v>21082</v>
      </c>
      <c r="E56" s="120">
        <f t="shared" si="2"/>
        <v>504</v>
      </c>
      <c r="F56" s="121">
        <f t="shared" si="3"/>
        <v>2.3906650222939</v>
      </c>
      <c r="G56" s="120">
        <v>504</v>
      </c>
      <c r="H56" s="120">
        <v>0</v>
      </c>
      <c r="I56" s="120">
        <f t="shared" si="4"/>
        <v>20578</v>
      </c>
      <c r="J56" s="121">
        <f t="shared" si="5"/>
        <v>97.6093349777061</v>
      </c>
      <c r="K56" s="120">
        <v>3753</v>
      </c>
      <c r="L56" s="121">
        <f t="shared" si="6"/>
        <v>17.80191632672422</v>
      </c>
      <c r="M56" s="120">
        <v>0</v>
      </c>
      <c r="N56" s="121">
        <f t="shared" si="7"/>
        <v>0</v>
      </c>
      <c r="O56" s="120">
        <v>16825</v>
      </c>
      <c r="P56" s="120">
        <v>11668</v>
      </c>
      <c r="Q56" s="121">
        <f t="shared" si="8"/>
        <v>79.80741865098187</v>
      </c>
      <c r="R56" s="120">
        <v>127</v>
      </c>
      <c r="S56" s="109"/>
      <c r="T56" s="109"/>
      <c r="U56" s="109"/>
      <c r="V56" s="109" t="s">
        <v>160</v>
      </c>
      <c r="W56" s="109"/>
      <c r="X56" s="109"/>
      <c r="Y56" s="109"/>
      <c r="Z56" s="109" t="s">
        <v>160</v>
      </c>
    </row>
    <row r="57" spans="1:26" s="106" customFormat="1" ht="12" customHeight="1">
      <c r="A57" s="118" t="s">
        <v>165</v>
      </c>
      <c r="B57" s="119" t="s">
        <v>265</v>
      </c>
      <c r="C57" s="118" t="s">
        <v>266</v>
      </c>
      <c r="D57" s="120">
        <f t="shared" si="1"/>
        <v>14995</v>
      </c>
      <c r="E57" s="120">
        <f t="shared" si="2"/>
        <v>508</v>
      </c>
      <c r="F57" s="121">
        <f t="shared" si="3"/>
        <v>3.3877959319773256</v>
      </c>
      <c r="G57" s="120">
        <v>508</v>
      </c>
      <c r="H57" s="120">
        <v>0</v>
      </c>
      <c r="I57" s="120">
        <f t="shared" si="4"/>
        <v>14487</v>
      </c>
      <c r="J57" s="121">
        <f t="shared" si="5"/>
        <v>96.61220406802268</v>
      </c>
      <c r="K57" s="120">
        <v>9547</v>
      </c>
      <c r="L57" s="121">
        <f t="shared" si="6"/>
        <v>63.66788929643214</v>
      </c>
      <c r="M57" s="120">
        <v>0</v>
      </c>
      <c r="N57" s="121">
        <f t="shared" si="7"/>
        <v>0</v>
      </c>
      <c r="O57" s="120">
        <v>4940</v>
      </c>
      <c r="P57" s="120">
        <v>3234</v>
      </c>
      <c r="Q57" s="121">
        <f t="shared" si="8"/>
        <v>32.944314771590534</v>
      </c>
      <c r="R57" s="120">
        <v>71</v>
      </c>
      <c r="S57" s="109"/>
      <c r="T57" s="109"/>
      <c r="U57" s="109"/>
      <c r="V57" s="109" t="s">
        <v>160</v>
      </c>
      <c r="W57" s="109"/>
      <c r="X57" s="109"/>
      <c r="Y57" s="109"/>
      <c r="Z57" s="109" t="s">
        <v>160</v>
      </c>
    </row>
    <row r="58" spans="1:26" s="106" customFormat="1" ht="12" customHeight="1">
      <c r="A58" s="118" t="s">
        <v>165</v>
      </c>
      <c r="B58" s="119" t="s">
        <v>267</v>
      </c>
      <c r="C58" s="118" t="s">
        <v>268</v>
      </c>
      <c r="D58" s="120">
        <f t="shared" si="1"/>
        <v>12517</v>
      </c>
      <c r="E58" s="120">
        <f t="shared" si="2"/>
        <v>1552</v>
      </c>
      <c r="F58" s="121">
        <f t="shared" si="3"/>
        <v>12.399137173444116</v>
      </c>
      <c r="G58" s="120">
        <v>1552</v>
      </c>
      <c r="H58" s="120">
        <v>0</v>
      </c>
      <c r="I58" s="120">
        <f t="shared" si="4"/>
        <v>10965</v>
      </c>
      <c r="J58" s="121">
        <f t="shared" si="5"/>
        <v>87.60086282655588</v>
      </c>
      <c r="K58" s="120">
        <v>0</v>
      </c>
      <c r="L58" s="121">
        <f t="shared" si="6"/>
        <v>0</v>
      </c>
      <c r="M58" s="120">
        <v>0</v>
      </c>
      <c r="N58" s="121">
        <f t="shared" si="7"/>
        <v>0</v>
      </c>
      <c r="O58" s="120">
        <v>10965</v>
      </c>
      <c r="P58" s="120">
        <v>8062</v>
      </c>
      <c r="Q58" s="121">
        <f t="shared" si="8"/>
        <v>87.60086282655588</v>
      </c>
      <c r="R58" s="120">
        <v>138</v>
      </c>
      <c r="S58" s="109" t="s">
        <v>160</v>
      </c>
      <c r="T58" s="109"/>
      <c r="U58" s="109"/>
      <c r="V58" s="109"/>
      <c r="W58" s="109" t="s">
        <v>160</v>
      </c>
      <c r="X58" s="109"/>
      <c r="Y58" s="109"/>
      <c r="Z58" s="109"/>
    </row>
    <row r="59" spans="1:26" s="106" customFormat="1" ht="12" customHeight="1">
      <c r="A59" s="118" t="s">
        <v>165</v>
      </c>
      <c r="B59" s="119" t="s">
        <v>269</v>
      </c>
      <c r="C59" s="118" t="s">
        <v>270</v>
      </c>
      <c r="D59" s="120">
        <f t="shared" si="1"/>
        <v>9021</v>
      </c>
      <c r="E59" s="120">
        <f t="shared" si="2"/>
        <v>488</v>
      </c>
      <c r="F59" s="121">
        <f t="shared" si="3"/>
        <v>5.409599822636071</v>
      </c>
      <c r="G59" s="120">
        <v>483</v>
      </c>
      <c r="H59" s="120">
        <v>5</v>
      </c>
      <c r="I59" s="120">
        <f t="shared" si="4"/>
        <v>8533</v>
      </c>
      <c r="J59" s="121">
        <f t="shared" si="5"/>
        <v>94.59040017736393</v>
      </c>
      <c r="K59" s="120">
        <v>2068</v>
      </c>
      <c r="L59" s="121">
        <f t="shared" si="6"/>
        <v>22.92428777297417</v>
      </c>
      <c r="M59" s="120">
        <v>0</v>
      </c>
      <c r="N59" s="121">
        <f t="shared" si="7"/>
        <v>0</v>
      </c>
      <c r="O59" s="120">
        <v>6465</v>
      </c>
      <c r="P59" s="120">
        <v>4103</v>
      </c>
      <c r="Q59" s="121">
        <f t="shared" si="8"/>
        <v>71.66611240438976</v>
      </c>
      <c r="R59" s="120">
        <v>47</v>
      </c>
      <c r="S59" s="109" t="s">
        <v>160</v>
      </c>
      <c r="T59" s="109"/>
      <c r="U59" s="109"/>
      <c r="V59" s="109"/>
      <c r="W59" s="109"/>
      <c r="X59" s="109"/>
      <c r="Y59" s="109"/>
      <c r="Z59" s="109" t="s">
        <v>160</v>
      </c>
    </row>
    <row r="60" spans="1:26" s="106" customFormat="1" ht="12" customHeight="1">
      <c r="A60" s="118" t="s">
        <v>165</v>
      </c>
      <c r="B60" s="119" t="s">
        <v>271</v>
      </c>
      <c r="C60" s="118" t="s">
        <v>272</v>
      </c>
      <c r="D60" s="120">
        <f t="shared" si="1"/>
        <v>10860</v>
      </c>
      <c r="E60" s="120">
        <f t="shared" si="2"/>
        <v>1170</v>
      </c>
      <c r="F60" s="121">
        <f t="shared" si="3"/>
        <v>10.773480662983426</v>
      </c>
      <c r="G60" s="120">
        <v>1170</v>
      </c>
      <c r="H60" s="120">
        <v>0</v>
      </c>
      <c r="I60" s="120">
        <f t="shared" si="4"/>
        <v>9690</v>
      </c>
      <c r="J60" s="121">
        <f t="shared" si="5"/>
        <v>89.22651933701657</v>
      </c>
      <c r="K60" s="120">
        <v>4514</v>
      </c>
      <c r="L60" s="121">
        <f t="shared" si="6"/>
        <v>41.56537753222836</v>
      </c>
      <c r="M60" s="120">
        <v>0</v>
      </c>
      <c r="N60" s="121">
        <f t="shared" si="7"/>
        <v>0</v>
      </c>
      <c r="O60" s="120">
        <v>5176</v>
      </c>
      <c r="P60" s="120">
        <v>2501</v>
      </c>
      <c r="Q60" s="121">
        <f t="shared" si="8"/>
        <v>47.661141804788215</v>
      </c>
      <c r="R60" s="120">
        <v>57</v>
      </c>
      <c r="S60" s="109" t="s">
        <v>160</v>
      </c>
      <c r="T60" s="109"/>
      <c r="U60" s="109"/>
      <c r="V60" s="109"/>
      <c r="W60" s="109"/>
      <c r="X60" s="109"/>
      <c r="Y60" s="109"/>
      <c r="Z60" s="109" t="s">
        <v>160</v>
      </c>
    </row>
    <row r="61" spans="1:26" s="106" customFormat="1" ht="12" customHeight="1">
      <c r="A61" s="118" t="s">
        <v>165</v>
      </c>
      <c r="B61" s="119" t="s">
        <v>273</v>
      </c>
      <c r="C61" s="118" t="s">
        <v>274</v>
      </c>
      <c r="D61" s="120">
        <f t="shared" si="1"/>
        <v>7800</v>
      </c>
      <c r="E61" s="120">
        <f t="shared" si="2"/>
        <v>1609</v>
      </c>
      <c r="F61" s="121">
        <f t="shared" si="3"/>
        <v>20.628205128205128</v>
      </c>
      <c r="G61" s="120">
        <v>1609</v>
      </c>
      <c r="H61" s="120">
        <v>0</v>
      </c>
      <c r="I61" s="120">
        <f t="shared" si="4"/>
        <v>6191</v>
      </c>
      <c r="J61" s="121">
        <f t="shared" si="5"/>
        <v>79.37179487179488</v>
      </c>
      <c r="K61" s="120">
        <v>3558</v>
      </c>
      <c r="L61" s="121">
        <f t="shared" si="6"/>
        <v>45.61538461538461</v>
      </c>
      <c r="M61" s="120">
        <v>0</v>
      </c>
      <c r="N61" s="121">
        <f t="shared" si="7"/>
        <v>0</v>
      </c>
      <c r="O61" s="120">
        <v>2633</v>
      </c>
      <c r="P61" s="120">
        <v>1613</v>
      </c>
      <c r="Q61" s="121">
        <f t="shared" si="8"/>
        <v>33.756410256410255</v>
      </c>
      <c r="R61" s="120">
        <v>47</v>
      </c>
      <c r="S61" s="109" t="s">
        <v>160</v>
      </c>
      <c r="T61" s="109"/>
      <c r="U61" s="109"/>
      <c r="V61" s="109"/>
      <c r="W61" s="109"/>
      <c r="X61" s="109"/>
      <c r="Y61" s="109"/>
      <c r="Z61" s="109" t="s">
        <v>160</v>
      </c>
    </row>
    <row r="62" spans="1:26" s="106" customFormat="1" ht="12" customHeight="1">
      <c r="A62" s="118" t="s">
        <v>165</v>
      </c>
      <c r="B62" s="119" t="s">
        <v>275</v>
      </c>
      <c r="C62" s="118" t="s">
        <v>276</v>
      </c>
      <c r="D62" s="120">
        <f t="shared" si="1"/>
        <v>13359</v>
      </c>
      <c r="E62" s="120">
        <f t="shared" si="2"/>
        <v>1285</v>
      </c>
      <c r="F62" s="121">
        <f t="shared" si="3"/>
        <v>9.618983456845573</v>
      </c>
      <c r="G62" s="120">
        <v>1082</v>
      </c>
      <c r="H62" s="120">
        <v>203</v>
      </c>
      <c r="I62" s="120">
        <f t="shared" si="4"/>
        <v>12074</v>
      </c>
      <c r="J62" s="121">
        <f t="shared" si="5"/>
        <v>90.38101654315443</v>
      </c>
      <c r="K62" s="120">
        <v>0</v>
      </c>
      <c r="L62" s="121">
        <f t="shared" si="6"/>
        <v>0</v>
      </c>
      <c r="M62" s="120">
        <v>0</v>
      </c>
      <c r="N62" s="121">
        <f t="shared" si="7"/>
        <v>0</v>
      </c>
      <c r="O62" s="120">
        <v>12074</v>
      </c>
      <c r="P62" s="120">
        <v>7050</v>
      </c>
      <c r="Q62" s="121">
        <f t="shared" si="8"/>
        <v>90.38101654315443</v>
      </c>
      <c r="R62" s="120">
        <v>99</v>
      </c>
      <c r="S62" s="109" t="s">
        <v>160</v>
      </c>
      <c r="T62" s="109"/>
      <c r="U62" s="109"/>
      <c r="V62" s="109"/>
      <c r="W62" s="109" t="s">
        <v>160</v>
      </c>
      <c r="X62" s="109"/>
      <c r="Y62" s="109"/>
      <c r="Z62" s="109"/>
    </row>
    <row r="63" spans="1:26" s="106" customFormat="1" ht="12" customHeight="1">
      <c r="A63" s="118" t="s">
        <v>165</v>
      </c>
      <c r="B63" s="119" t="s">
        <v>277</v>
      </c>
      <c r="C63" s="118" t="s">
        <v>278</v>
      </c>
      <c r="D63" s="120">
        <f t="shared" si="1"/>
        <v>3321</v>
      </c>
      <c r="E63" s="120">
        <f t="shared" si="2"/>
        <v>385</v>
      </c>
      <c r="F63" s="121">
        <f t="shared" si="3"/>
        <v>11.592893706714845</v>
      </c>
      <c r="G63" s="120">
        <v>318</v>
      </c>
      <c r="H63" s="120">
        <v>67</v>
      </c>
      <c r="I63" s="120">
        <f t="shared" si="4"/>
        <v>2936</v>
      </c>
      <c r="J63" s="121">
        <f t="shared" si="5"/>
        <v>88.40710629328515</v>
      </c>
      <c r="K63" s="120">
        <v>0</v>
      </c>
      <c r="L63" s="121">
        <f t="shared" si="6"/>
        <v>0</v>
      </c>
      <c r="M63" s="120">
        <v>0</v>
      </c>
      <c r="N63" s="121">
        <f t="shared" si="7"/>
        <v>0</v>
      </c>
      <c r="O63" s="120">
        <v>2936</v>
      </c>
      <c r="P63" s="120">
        <v>1514</v>
      </c>
      <c r="Q63" s="121">
        <f t="shared" si="8"/>
        <v>88.40710629328515</v>
      </c>
      <c r="R63" s="120">
        <v>17</v>
      </c>
      <c r="S63" s="109" t="s">
        <v>160</v>
      </c>
      <c r="T63" s="109"/>
      <c r="U63" s="109"/>
      <c r="V63" s="109"/>
      <c r="W63" s="109" t="s">
        <v>160</v>
      </c>
      <c r="X63" s="109"/>
      <c r="Y63" s="109"/>
      <c r="Z63" s="109"/>
    </row>
    <row r="64" spans="1:26" s="106" customFormat="1" ht="12" customHeight="1">
      <c r="A64" s="118" t="s">
        <v>165</v>
      </c>
      <c r="B64" s="119" t="s">
        <v>279</v>
      </c>
      <c r="C64" s="118" t="s">
        <v>164</v>
      </c>
      <c r="D64" s="120">
        <f t="shared" si="1"/>
        <v>11715</v>
      </c>
      <c r="E64" s="120">
        <f t="shared" si="2"/>
        <v>1227</v>
      </c>
      <c r="F64" s="121">
        <f t="shared" si="3"/>
        <v>10.473751600512164</v>
      </c>
      <c r="G64" s="120">
        <v>1227</v>
      </c>
      <c r="H64" s="120">
        <v>0</v>
      </c>
      <c r="I64" s="120">
        <f t="shared" si="4"/>
        <v>10488</v>
      </c>
      <c r="J64" s="121">
        <f t="shared" si="5"/>
        <v>89.52624839948784</v>
      </c>
      <c r="K64" s="120">
        <v>0</v>
      </c>
      <c r="L64" s="121">
        <f t="shared" si="6"/>
        <v>0</v>
      </c>
      <c r="M64" s="120">
        <v>0</v>
      </c>
      <c r="N64" s="121">
        <f t="shared" si="7"/>
        <v>0</v>
      </c>
      <c r="O64" s="120">
        <v>10488</v>
      </c>
      <c r="P64" s="120">
        <v>6202</v>
      </c>
      <c r="Q64" s="121">
        <f t="shared" si="8"/>
        <v>89.52624839948784</v>
      </c>
      <c r="R64" s="120">
        <v>99</v>
      </c>
      <c r="S64" s="109"/>
      <c r="T64" s="109" t="s">
        <v>160</v>
      </c>
      <c r="U64" s="109"/>
      <c r="V64" s="109"/>
      <c r="W64" s="109"/>
      <c r="X64" s="109" t="s">
        <v>160</v>
      </c>
      <c r="Y64" s="109"/>
      <c r="Z64" s="109"/>
    </row>
    <row r="65" spans="1:26" s="106" customFormat="1" ht="12" customHeight="1">
      <c r="A65" s="118" t="s">
        <v>165</v>
      </c>
      <c r="B65" s="119" t="s">
        <v>280</v>
      </c>
      <c r="C65" s="118" t="s">
        <v>281</v>
      </c>
      <c r="D65" s="120">
        <f t="shared" si="1"/>
        <v>14421</v>
      </c>
      <c r="E65" s="120">
        <f t="shared" si="2"/>
        <v>2132</v>
      </c>
      <c r="F65" s="121">
        <f t="shared" si="3"/>
        <v>14.783995562027599</v>
      </c>
      <c r="G65" s="120">
        <v>2132</v>
      </c>
      <c r="H65" s="120">
        <v>0</v>
      </c>
      <c r="I65" s="120">
        <f t="shared" si="4"/>
        <v>12289</v>
      </c>
      <c r="J65" s="121">
        <f t="shared" si="5"/>
        <v>85.2160044379724</v>
      </c>
      <c r="K65" s="120">
        <v>1357</v>
      </c>
      <c r="L65" s="121">
        <f t="shared" si="6"/>
        <v>9.409888357256778</v>
      </c>
      <c r="M65" s="120">
        <v>0</v>
      </c>
      <c r="N65" s="121">
        <f t="shared" si="7"/>
        <v>0</v>
      </c>
      <c r="O65" s="120">
        <v>10932</v>
      </c>
      <c r="P65" s="120">
        <v>6709</v>
      </c>
      <c r="Q65" s="121">
        <f t="shared" si="8"/>
        <v>75.80611608071563</v>
      </c>
      <c r="R65" s="120">
        <v>276</v>
      </c>
      <c r="S65" s="109" t="s">
        <v>160</v>
      </c>
      <c r="T65" s="109"/>
      <c r="U65" s="109"/>
      <c r="V65" s="109"/>
      <c r="W65" s="109"/>
      <c r="X65" s="109"/>
      <c r="Y65" s="109"/>
      <c r="Z65" s="109" t="s">
        <v>160</v>
      </c>
    </row>
    <row r="66" spans="1:26" s="106" customFormat="1" ht="12" customHeight="1">
      <c r="A66" s="118" t="s">
        <v>165</v>
      </c>
      <c r="B66" s="119" t="s">
        <v>282</v>
      </c>
      <c r="C66" s="118" t="s">
        <v>283</v>
      </c>
      <c r="D66" s="120">
        <f t="shared" si="1"/>
        <v>31708</v>
      </c>
      <c r="E66" s="120">
        <f t="shared" si="2"/>
        <v>1966</v>
      </c>
      <c r="F66" s="121">
        <f t="shared" si="3"/>
        <v>6.200327992935536</v>
      </c>
      <c r="G66" s="120">
        <v>1966</v>
      </c>
      <c r="H66" s="120">
        <v>0</v>
      </c>
      <c r="I66" s="120">
        <f t="shared" si="4"/>
        <v>29742</v>
      </c>
      <c r="J66" s="121">
        <f t="shared" si="5"/>
        <v>93.79967200706446</v>
      </c>
      <c r="K66" s="120">
        <v>1279</v>
      </c>
      <c r="L66" s="121">
        <f t="shared" si="6"/>
        <v>4.0336823514570455</v>
      </c>
      <c r="M66" s="120">
        <v>0</v>
      </c>
      <c r="N66" s="121">
        <f t="shared" si="7"/>
        <v>0</v>
      </c>
      <c r="O66" s="120">
        <v>28463</v>
      </c>
      <c r="P66" s="120">
        <v>19688</v>
      </c>
      <c r="Q66" s="121">
        <f t="shared" si="8"/>
        <v>89.76598965560741</v>
      </c>
      <c r="R66" s="120">
        <v>1000</v>
      </c>
      <c r="S66" s="109"/>
      <c r="T66" s="109"/>
      <c r="U66" s="109"/>
      <c r="V66" s="109" t="s">
        <v>160</v>
      </c>
      <c r="W66" s="109"/>
      <c r="X66" s="109"/>
      <c r="Y66" s="109"/>
      <c r="Z66" s="109" t="s">
        <v>160</v>
      </c>
    </row>
    <row r="67" spans="1:26" s="106" customFormat="1" ht="12" customHeight="1">
      <c r="A67" s="118" t="s">
        <v>165</v>
      </c>
      <c r="B67" s="119" t="s">
        <v>284</v>
      </c>
      <c r="C67" s="118" t="s">
        <v>285</v>
      </c>
      <c r="D67" s="120">
        <f t="shared" si="1"/>
        <v>35893</v>
      </c>
      <c r="E67" s="120">
        <f t="shared" si="2"/>
        <v>3360</v>
      </c>
      <c r="F67" s="121">
        <f t="shared" si="3"/>
        <v>9.361156771515338</v>
      </c>
      <c r="G67" s="120">
        <v>3360</v>
      </c>
      <c r="H67" s="120">
        <v>0</v>
      </c>
      <c r="I67" s="120">
        <f t="shared" si="4"/>
        <v>32533</v>
      </c>
      <c r="J67" s="121">
        <f t="shared" si="5"/>
        <v>90.63884322848466</v>
      </c>
      <c r="K67" s="120">
        <v>5935</v>
      </c>
      <c r="L67" s="121">
        <f t="shared" si="6"/>
        <v>16.535257571114144</v>
      </c>
      <c r="M67" s="120">
        <v>0</v>
      </c>
      <c r="N67" s="121">
        <f t="shared" si="7"/>
        <v>0</v>
      </c>
      <c r="O67" s="120">
        <v>26598</v>
      </c>
      <c r="P67" s="120">
        <v>17194</v>
      </c>
      <c r="Q67" s="121">
        <f t="shared" si="8"/>
        <v>74.10358565737052</v>
      </c>
      <c r="R67" s="120">
        <v>359</v>
      </c>
      <c r="S67" s="109" t="s">
        <v>160</v>
      </c>
      <c r="T67" s="109"/>
      <c r="U67" s="109"/>
      <c r="V67" s="109"/>
      <c r="W67" s="109" t="s">
        <v>160</v>
      </c>
      <c r="X67" s="109"/>
      <c r="Y67" s="109"/>
      <c r="Z67" s="109"/>
    </row>
    <row r="68" spans="1:26" s="106" customFormat="1" ht="12" customHeight="1">
      <c r="A68" s="118" t="s">
        <v>165</v>
      </c>
      <c r="B68" s="119" t="s">
        <v>286</v>
      </c>
      <c r="C68" s="118" t="s">
        <v>287</v>
      </c>
      <c r="D68" s="120">
        <f t="shared" si="1"/>
        <v>33081</v>
      </c>
      <c r="E68" s="120">
        <f t="shared" si="2"/>
        <v>662</v>
      </c>
      <c r="F68" s="121">
        <f t="shared" si="3"/>
        <v>2.001148695625888</v>
      </c>
      <c r="G68" s="120">
        <v>662</v>
      </c>
      <c r="H68" s="120">
        <v>0</v>
      </c>
      <c r="I68" s="120">
        <f t="shared" si="4"/>
        <v>32419</v>
      </c>
      <c r="J68" s="121">
        <f t="shared" si="5"/>
        <v>97.99885130437411</v>
      </c>
      <c r="K68" s="120">
        <v>22495</v>
      </c>
      <c r="L68" s="121">
        <f t="shared" si="6"/>
        <v>67.99975816934192</v>
      </c>
      <c r="M68" s="120">
        <v>0</v>
      </c>
      <c r="N68" s="121">
        <f t="shared" si="7"/>
        <v>0</v>
      </c>
      <c r="O68" s="120">
        <v>9924</v>
      </c>
      <c r="P68" s="120">
        <v>5293</v>
      </c>
      <c r="Q68" s="121">
        <f t="shared" si="8"/>
        <v>29.999093135032197</v>
      </c>
      <c r="R68" s="120">
        <v>326</v>
      </c>
      <c r="S68" s="109"/>
      <c r="T68" s="109" t="s">
        <v>160</v>
      </c>
      <c r="U68" s="109"/>
      <c r="V68" s="109"/>
      <c r="W68" s="109"/>
      <c r="X68" s="109"/>
      <c r="Y68" s="109"/>
      <c r="Z68" s="109" t="s">
        <v>160</v>
      </c>
    </row>
    <row r="69" spans="1:26" s="106" customFormat="1" ht="12" customHeight="1">
      <c r="A69" s="118" t="s">
        <v>165</v>
      </c>
      <c r="B69" s="119" t="s">
        <v>288</v>
      </c>
      <c r="C69" s="118" t="s">
        <v>289</v>
      </c>
      <c r="D69" s="120">
        <f t="shared" si="1"/>
        <v>46982</v>
      </c>
      <c r="E69" s="120">
        <f t="shared" si="2"/>
        <v>1002</v>
      </c>
      <c r="F69" s="121">
        <f t="shared" si="3"/>
        <v>2.1327316844749054</v>
      </c>
      <c r="G69" s="120">
        <v>1002</v>
      </c>
      <c r="H69" s="120">
        <v>0</v>
      </c>
      <c r="I69" s="120">
        <f t="shared" si="4"/>
        <v>45980</v>
      </c>
      <c r="J69" s="121">
        <f t="shared" si="5"/>
        <v>97.8672683155251</v>
      </c>
      <c r="K69" s="120">
        <v>28812</v>
      </c>
      <c r="L69" s="121">
        <f t="shared" si="6"/>
        <v>61.32561406496105</v>
      </c>
      <c r="M69" s="120">
        <v>0</v>
      </c>
      <c r="N69" s="121">
        <f t="shared" si="7"/>
        <v>0</v>
      </c>
      <c r="O69" s="120">
        <v>17168</v>
      </c>
      <c r="P69" s="120">
        <v>9260</v>
      </c>
      <c r="Q69" s="121">
        <f t="shared" si="8"/>
        <v>36.54165425056405</v>
      </c>
      <c r="R69" s="120">
        <v>334</v>
      </c>
      <c r="S69" s="109"/>
      <c r="T69" s="109" t="s">
        <v>160</v>
      </c>
      <c r="U69" s="109"/>
      <c r="V69" s="109"/>
      <c r="W69" s="109"/>
      <c r="X69" s="109"/>
      <c r="Y69" s="109"/>
      <c r="Z69" s="109" t="s">
        <v>160</v>
      </c>
    </row>
    <row r="70" spans="1:26" s="106" customFormat="1" ht="12" customHeight="1">
      <c r="A70" s="118" t="s">
        <v>165</v>
      </c>
      <c r="B70" s="119" t="s">
        <v>290</v>
      </c>
      <c r="C70" s="118" t="s">
        <v>291</v>
      </c>
      <c r="D70" s="120">
        <f t="shared" si="1"/>
        <v>31078</v>
      </c>
      <c r="E70" s="120">
        <f t="shared" si="2"/>
        <v>1515</v>
      </c>
      <c r="F70" s="121">
        <f t="shared" si="3"/>
        <v>4.874831070210439</v>
      </c>
      <c r="G70" s="120">
        <v>1515</v>
      </c>
      <c r="H70" s="120">
        <v>0</v>
      </c>
      <c r="I70" s="120">
        <f t="shared" si="4"/>
        <v>29563</v>
      </c>
      <c r="J70" s="121">
        <f t="shared" si="5"/>
        <v>95.12516892978957</v>
      </c>
      <c r="K70" s="120">
        <v>20778</v>
      </c>
      <c r="L70" s="121">
        <f t="shared" si="6"/>
        <v>66.85758414312374</v>
      </c>
      <c r="M70" s="120">
        <v>0</v>
      </c>
      <c r="N70" s="121">
        <f t="shared" si="7"/>
        <v>0</v>
      </c>
      <c r="O70" s="120">
        <v>8785</v>
      </c>
      <c r="P70" s="120">
        <v>2914</v>
      </c>
      <c r="Q70" s="121">
        <f t="shared" si="8"/>
        <v>28.267584786665807</v>
      </c>
      <c r="R70" s="120">
        <v>261</v>
      </c>
      <c r="S70" s="109" t="s">
        <v>160</v>
      </c>
      <c r="T70" s="109"/>
      <c r="U70" s="109"/>
      <c r="V70" s="109"/>
      <c r="W70" s="109"/>
      <c r="X70" s="109"/>
      <c r="Y70" s="109"/>
      <c r="Z70" s="109" t="s">
        <v>160</v>
      </c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17" customWidth="1"/>
    <col min="4" max="55" width="9" style="114" customWidth="1"/>
    <col min="56" max="16384" width="9" style="117" customWidth="1"/>
  </cols>
  <sheetData>
    <row r="1" spans="1:31" s="50" customFormat="1" ht="17.25">
      <c r="A1" s="91" t="s">
        <v>162</v>
      </c>
      <c r="B1" s="60"/>
      <c r="C1" s="49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55" s="51" customFormat="1" ht="33.75" customHeight="1">
      <c r="A2" s="150" t="s">
        <v>84</v>
      </c>
      <c r="B2" s="148" t="s">
        <v>85</v>
      </c>
      <c r="C2" s="148" t="s">
        <v>86</v>
      </c>
      <c r="D2" s="92" t="s">
        <v>87</v>
      </c>
      <c r="E2" s="63"/>
      <c r="F2" s="63"/>
      <c r="G2" s="63"/>
      <c r="H2" s="63"/>
      <c r="I2" s="63"/>
      <c r="J2" s="63"/>
      <c r="K2" s="63"/>
      <c r="L2" s="63"/>
      <c r="M2" s="64"/>
      <c r="N2" s="92" t="s">
        <v>88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140" t="s">
        <v>89</v>
      </c>
      <c r="AG2" s="141"/>
      <c r="AH2" s="141"/>
      <c r="AI2" s="142"/>
      <c r="AJ2" s="140" t="s">
        <v>90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4" t="s">
        <v>91</v>
      </c>
      <c r="AU2" s="148"/>
      <c r="AV2" s="148"/>
      <c r="AW2" s="148"/>
      <c r="AX2" s="148"/>
      <c r="AY2" s="148"/>
      <c r="AZ2" s="140" t="s">
        <v>92</v>
      </c>
      <c r="BA2" s="141"/>
      <c r="BB2" s="141"/>
      <c r="BC2" s="142"/>
    </row>
    <row r="3" spans="1:55" s="51" customFormat="1" ht="26.25" customHeight="1">
      <c r="A3" s="149"/>
      <c r="B3" s="149"/>
      <c r="C3" s="149"/>
      <c r="D3" s="67" t="s">
        <v>93</v>
      </c>
      <c r="E3" s="143" t="s">
        <v>94</v>
      </c>
      <c r="F3" s="141"/>
      <c r="G3" s="142"/>
      <c r="H3" s="144" t="s">
        <v>95</v>
      </c>
      <c r="I3" s="145"/>
      <c r="J3" s="146"/>
      <c r="K3" s="143" t="s">
        <v>96</v>
      </c>
      <c r="L3" s="145"/>
      <c r="M3" s="146"/>
      <c r="N3" s="67" t="s">
        <v>93</v>
      </c>
      <c r="O3" s="143" t="s">
        <v>97</v>
      </c>
      <c r="P3" s="152"/>
      <c r="Q3" s="152"/>
      <c r="R3" s="152"/>
      <c r="S3" s="152"/>
      <c r="T3" s="152"/>
      <c r="U3" s="153"/>
      <c r="V3" s="143" t="s">
        <v>98</v>
      </c>
      <c r="W3" s="152"/>
      <c r="X3" s="152"/>
      <c r="Y3" s="152"/>
      <c r="Z3" s="152"/>
      <c r="AA3" s="152"/>
      <c r="AB3" s="153"/>
      <c r="AC3" s="93" t="s">
        <v>99</v>
      </c>
      <c r="AD3" s="65"/>
      <c r="AE3" s="66"/>
      <c r="AF3" s="147" t="s">
        <v>93</v>
      </c>
      <c r="AG3" s="148" t="s">
        <v>101</v>
      </c>
      <c r="AH3" s="148" t="s">
        <v>103</v>
      </c>
      <c r="AI3" s="148" t="s">
        <v>104</v>
      </c>
      <c r="AJ3" s="149" t="s">
        <v>93</v>
      </c>
      <c r="AK3" s="148" t="s">
        <v>106</v>
      </c>
      <c r="AL3" s="148" t="s">
        <v>107</v>
      </c>
      <c r="AM3" s="148" t="s">
        <v>108</v>
      </c>
      <c r="AN3" s="148" t="s">
        <v>103</v>
      </c>
      <c r="AO3" s="148" t="s">
        <v>104</v>
      </c>
      <c r="AP3" s="148" t="s">
        <v>109</v>
      </c>
      <c r="AQ3" s="148" t="s">
        <v>110</v>
      </c>
      <c r="AR3" s="148" t="s">
        <v>111</v>
      </c>
      <c r="AS3" s="148" t="s">
        <v>112</v>
      </c>
      <c r="AT3" s="147" t="s">
        <v>93</v>
      </c>
      <c r="AU3" s="148" t="s">
        <v>106</v>
      </c>
      <c r="AV3" s="148" t="s">
        <v>107</v>
      </c>
      <c r="AW3" s="148" t="s">
        <v>108</v>
      </c>
      <c r="AX3" s="148" t="s">
        <v>103</v>
      </c>
      <c r="AY3" s="148" t="s">
        <v>104</v>
      </c>
      <c r="AZ3" s="147" t="s">
        <v>93</v>
      </c>
      <c r="BA3" s="148" t="s">
        <v>101</v>
      </c>
      <c r="BB3" s="148" t="s">
        <v>103</v>
      </c>
      <c r="BC3" s="148" t="s">
        <v>104</v>
      </c>
    </row>
    <row r="4" spans="1:55" s="51" customFormat="1" ht="26.25" customHeight="1">
      <c r="A4" s="149"/>
      <c r="B4" s="149"/>
      <c r="C4" s="149"/>
      <c r="D4" s="67"/>
      <c r="E4" s="67" t="s">
        <v>93</v>
      </c>
      <c r="F4" s="57" t="s">
        <v>113</v>
      </c>
      <c r="G4" s="57" t="s">
        <v>114</v>
      </c>
      <c r="H4" s="67" t="s">
        <v>93</v>
      </c>
      <c r="I4" s="57" t="s">
        <v>113</v>
      </c>
      <c r="J4" s="57" t="s">
        <v>114</v>
      </c>
      <c r="K4" s="67" t="s">
        <v>93</v>
      </c>
      <c r="L4" s="57" t="s">
        <v>113</v>
      </c>
      <c r="M4" s="57" t="s">
        <v>114</v>
      </c>
      <c r="N4" s="67"/>
      <c r="O4" s="67" t="s">
        <v>93</v>
      </c>
      <c r="P4" s="57" t="s">
        <v>101</v>
      </c>
      <c r="Q4" s="57" t="s">
        <v>103</v>
      </c>
      <c r="R4" s="57" t="s">
        <v>104</v>
      </c>
      <c r="S4" s="57" t="s">
        <v>116</v>
      </c>
      <c r="T4" s="57" t="s">
        <v>118</v>
      </c>
      <c r="U4" s="57" t="s">
        <v>120</v>
      </c>
      <c r="V4" s="67" t="s">
        <v>93</v>
      </c>
      <c r="W4" s="57" t="s">
        <v>101</v>
      </c>
      <c r="X4" s="57" t="s">
        <v>103</v>
      </c>
      <c r="Y4" s="57" t="s">
        <v>104</v>
      </c>
      <c r="Z4" s="57" t="s">
        <v>116</v>
      </c>
      <c r="AA4" s="57" t="s">
        <v>118</v>
      </c>
      <c r="AB4" s="57" t="s">
        <v>120</v>
      </c>
      <c r="AC4" s="67" t="s">
        <v>93</v>
      </c>
      <c r="AD4" s="57" t="s">
        <v>113</v>
      </c>
      <c r="AE4" s="57" t="s">
        <v>114</v>
      </c>
      <c r="AF4" s="147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7"/>
      <c r="AU4" s="149"/>
      <c r="AV4" s="149"/>
      <c r="AW4" s="149"/>
      <c r="AX4" s="149"/>
      <c r="AY4" s="149"/>
      <c r="AZ4" s="147"/>
      <c r="BA4" s="149"/>
      <c r="BB4" s="149"/>
      <c r="BC4" s="149"/>
    </row>
    <row r="5" spans="1:55" s="55" customFormat="1" ht="23.25" customHeight="1">
      <c r="A5" s="149"/>
      <c r="B5" s="149"/>
      <c r="C5" s="14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9"/>
      <c r="S5" s="68"/>
      <c r="T5" s="68"/>
      <c r="U5" s="68"/>
      <c r="V5" s="68"/>
      <c r="W5" s="70"/>
      <c r="X5" s="71"/>
      <c r="Y5" s="71"/>
      <c r="Z5" s="70"/>
      <c r="AA5" s="70"/>
      <c r="AB5" s="70"/>
      <c r="AC5" s="68"/>
      <c r="AD5" s="70"/>
      <c r="AE5" s="70"/>
      <c r="AF5" s="56"/>
      <c r="AG5" s="56"/>
      <c r="AH5" s="56"/>
      <c r="AI5" s="56"/>
      <c r="AJ5" s="56"/>
      <c r="AK5" s="56"/>
      <c r="AL5" s="149"/>
      <c r="AM5" s="56"/>
      <c r="AN5" s="56"/>
      <c r="AO5" s="56"/>
      <c r="AP5" s="56"/>
      <c r="AQ5" s="56"/>
      <c r="AR5" s="56"/>
      <c r="AS5" s="56"/>
      <c r="AT5" s="56"/>
      <c r="AU5" s="56"/>
      <c r="AV5" s="149"/>
      <c r="AW5" s="56"/>
      <c r="AX5" s="56"/>
      <c r="AY5" s="56"/>
      <c r="AZ5" s="56"/>
      <c r="BA5" s="56"/>
      <c r="BB5" s="56"/>
      <c r="BC5" s="56"/>
    </row>
    <row r="6" spans="1:55" s="54" customFormat="1" ht="16.5" customHeight="1">
      <c r="A6" s="151"/>
      <c r="B6" s="151"/>
      <c r="C6" s="151"/>
      <c r="D6" s="72" t="s">
        <v>121</v>
      </c>
      <c r="E6" s="72" t="s">
        <v>121</v>
      </c>
      <c r="F6" s="72" t="s">
        <v>121</v>
      </c>
      <c r="G6" s="72" t="s">
        <v>121</v>
      </c>
      <c r="H6" s="72" t="s">
        <v>121</v>
      </c>
      <c r="I6" s="72" t="s">
        <v>121</v>
      </c>
      <c r="J6" s="72" t="s">
        <v>121</v>
      </c>
      <c r="K6" s="72" t="s">
        <v>121</v>
      </c>
      <c r="L6" s="72" t="s">
        <v>121</v>
      </c>
      <c r="M6" s="72" t="s">
        <v>121</v>
      </c>
      <c r="N6" s="72" t="s">
        <v>121</v>
      </c>
      <c r="O6" s="72" t="s">
        <v>121</v>
      </c>
      <c r="P6" s="72" t="s">
        <v>121</v>
      </c>
      <c r="Q6" s="72" t="s">
        <v>121</v>
      </c>
      <c r="R6" s="72" t="s">
        <v>121</v>
      </c>
      <c r="S6" s="72" t="s">
        <v>121</v>
      </c>
      <c r="T6" s="72" t="s">
        <v>121</v>
      </c>
      <c r="U6" s="72" t="s">
        <v>121</v>
      </c>
      <c r="V6" s="72" t="s">
        <v>121</v>
      </c>
      <c r="W6" s="72" t="s">
        <v>121</v>
      </c>
      <c r="X6" s="72" t="s">
        <v>121</v>
      </c>
      <c r="Y6" s="72" t="s">
        <v>121</v>
      </c>
      <c r="Z6" s="72" t="s">
        <v>121</v>
      </c>
      <c r="AA6" s="72" t="s">
        <v>121</v>
      </c>
      <c r="AB6" s="72" t="s">
        <v>121</v>
      </c>
      <c r="AC6" s="72" t="s">
        <v>121</v>
      </c>
      <c r="AD6" s="72" t="s">
        <v>121</v>
      </c>
      <c r="AE6" s="72" t="s">
        <v>121</v>
      </c>
      <c r="AF6" s="73" t="s">
        <v>122</v>
      </c>
      <c r="AG6" s="73" t="s">
        <v>122</v>
      </c>
      <c r="AH6" s="73" t="s">
        <v>122</v>
      </c>
      <c r="AI6" s="73" t="s">
        <v>122</v>
      </c>
      <c r="AJ6" s="73" t="s">
        <v>122</v>
      </c>
      <c r="AK6" s="73" t="s">
        <v>122</v>
      </c>
      <c r="AL6" s="73" t="s">
        <v>122</v>
      </c>
      <c r="AM6" s="73" t="s">
        <v>122</v>
      </c>
      <c r="AN6" s="73" t="s">
        <v>122</v>
      </c>
      <c r="AO6" s="73" t="s">
        <v>122</v>
      </c>
      <c r="AP6" s="73" t="s">
        <v>122</v>
      </c>
      <c r="AQ6" s="73" t="s">
        <v>122</v>
      </c>
      <c r="AR6" s="73" t="s">
        <v>122</v>
      </c>
      <c r="AS6" s="73" t="s">
        <v>122</v>
      </c>
      <c r="AT6" s="73" t="s">
        <v>122</v>
      </c>
      <c r="AU6" s="73" t="s">
        <v>122</v>
      </c>
      <c r="AV6" s="73" t="s">
        <v>122</v>
      </c>
      <c r="AW6" s="73" t="s">
        <v>122</v>
      </c>
      <c r="AX6" s="73" t="s">
        <v>122</v>
      </c>
      <c r="AY6" s="73" t="s">
        <v>122</v>
      </c>
      <c r="AZ6" s="73" t="s">
        <v>122</v>
      </c>
      <c r="BA6" s="73" t="s">
        <v>122</v>
      </c>
      <c r="BB6" s="73" t="s">
        <v>122</v>
      </c>
      <c r="BC6" s="73" t="s">
        <v>122</v>
      </c>
    </row>
    <row r="7" spans="1:55" s="99" customFormat="1" ht="12" customHeight="1">
      <c r="A7" s="107" t="s">
        <v>165</v>
      </c>
      <c r="B7" s="108" t="s">
        <v>166</v>
      </c>
      <c r="C7" s="107" t="s">
        <v>63</v>
      </c>
      <c r="D7" s="98">
        <f aca="true" t="shared" si="0" ref="D7:AI7">SUM(D8:D70)</f>
        <v>812234</v>
      </c>
      <c r="E7" s="98">
        <f t="shared" si="0"/>
        <v>0</v>
      </c>
      <c r="F7" s="98">
        <f t="shared" si="0"/>
        <v>0</v>
      </c>
      <c r="G7" s="98">
        <f t="shared" si="0"/>
        <v>0</v>
      </c>
      <c r="H7" s="98">
        <f t="shared" si="0"/>
        <v>74550</v>
      </c>
      <c r="I7" s="98">
        <f t="shared" si="0"/>
        <v>61797</v>
      </c>
      <c r="J7" s="98">
        <f t="shared" si="0"/>
        <v>12753</v>
      </c>
      <c r="K7" s="98">
        <f t="shared" si="0"/>
        <v>737684</v>
      </c>
      <c r="L7" s="98">
        <f t="shared" si="0"/>
        <v>63880</v>
      </c>
      <c r="M7" s="98">
        <f t="shared" si="0"/>
        <v>673804</v>
      </c>
      <c r="N7" s="98">
        <f t="shared" si="0"/>
        <v>818187</v>
      </c>
      <c r="O7" s="98">
        <f t="shared" si="0"/>
        <v>125633</v>
      </c>
      <c r="P7" s="98">
        <f t="shared" si="0"/>
        <v>125633</v>
      </c>
      <c r="Q7" s="98">
        <f t="shared" si="0"/>
        <v>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>
        <f t="shared" si="0"/>
        <v>687276</v>
      </c>
      <c r="W7" s="98">
        <f t="shared" si="0"/>
        <v>687253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23</v>
      </c>
      <c r="AC7" s="98">
        <f t="shared" si="0"/>
        <v>5278</v>
      </c>
      <c r="AD7" s="98">
        <f t="shared" si="0"/>
        <v>1029</v>
      </c>
      <c r="AE7" s="98">
        <f t="shared" si="0"/>
        <v>4249</v>
      </c>
      <c r="AF7" s="98">
        <f t="shared" si="0"/>
        <v>20322</v>
      </c>
      <c r="AG7" s="98">
        <f t="shared" si="0"/>
        <v>20322</v>
      </c>
      <c r="AH7" s="98">
        <f t="shared" si="0"/>
        <v>0</v>
      </c>
      <c r="AI7" s="98">
        <f t="shared" si="0"/>
        <v>0</v>
      </c>
      <c r="AJ7" s="98">
        <f aca="true" t="shared" si="1" ref="AJ7:BC7">SUM(AJ8:AJ70)</f>
        <v>28623</v>
      </c>
      <c r="AK7" s="98">
        <f t="shared" si="1"/>
        <v>8674</v>
      </c>
      <c r="AL7" s="98">
        <f t="shared" si="1"/>
        <v>263</v>
      </c>
      <c r="AM7" s="98">
        <f t="shared" si="1"/>
        <v>9712</v>
      </c>
      <c r="AN7" s="98">
        <f t="shared" si="1"/>
        <v>3885</v>
      </c>
      <c r="AO7" s="98">
        <f t="shared" si="1"/>
        <v>0</v>
      </c>
      <c r="AP7" s="98">
        <f t="shared" si="1"/>
        <v>0</v>
      </c>
      <c r="AQ7" s="98">
        <f t="shared" si="1"/>
        <v>271</v>
      </c>
      <c r="AR7" s="98">
        <f t="shared" si="1"/>
        <v>50</v>
      </c>
      <c r="AS7" s="98">
        <f t="shared" si="1"/>
        <v>5768</v>
      </c>
      <c r="AT7" s="98">
        <f t="shared" si="1"/>
        <v>735</v>
      </c>
      <c r="AU7" s="98">
        <f t="shared" si="1"/>
        <v>636</v>
      </c>
      <c r="AV7" s="98">
        <f t="shared" si="1"/>
        <v>0</v>
      </c>
      <c r="AW7" s="98">
        <f t="shared" si="1"/>
        <v>99</v>
      </c>
      <c r="AX7" s="98">
        <f t="shared" si="1"/>
        <v>0</v>
      </c>
      <c r="AY7" s="98">
        <f t="shared" si="1"/>
        <v>0</v>
      </c>
      <c r="AZ7" s="98">
        <f t="shared" si="1"/>
        <v>735</v>
      </c>
      <c r="BA7" s="98">
        <f t="shared" si="1"/>
        <v>735</v>
      </c>
      <c r="BB7" s="98">
        <f t="shared" si="1"/>
        <v>0</v>
      </c>
      <c r="BC7" s="98">
        <f t="shared" si="1"/>
        <v>0</v>
      </c>
    </row>
    <row r="8" spans="1:55" s="106" customFormat="1" ht="12" customHeight="1">
      <c r="A8" s="109" t="s">
        <v>165</v>
      </c>
      <c r="B8" s="110" t="s">
        <v>167</v>
      </c>
      <c r="C8" s="109" t="s">
        <v>168</v>
      </c>
      <c r="D8" s="102">
        <f aca="true" t="shared" si="2" ref="D8:D70">SUM(E8,+H8,+K8)</f>
        <v>63209</v>
      </c>
      <c r="E8" s="102">
        <f aca="true" t="shared" si="3" ref="E8:E70">SUM(F8:G8)</f>
        <v>0</v>
      </c>
      <c r="F8" s="102">
        <v>0</v>
      </c>
      <c r="G8" s="102">
        <v>0</v>
      </c>
      <c r="H8" s="102">
        <f aca="true" t="shared" si="4" ref="H8:H70">SUM(I8:J8)</f>
        <v>11807</v>
      </c>
      <c r="I8" s="102">
        <v>11807</v>
      </c>
      <c r="J8" s="102">
        <v>0</v>
      </c>
      <c r="K8" s="102">
        <f aca="true" t="shared" si="5" ref="K8:K70">SUM(L8:M8)</f>
        <v>51402</v>
      </c>
      <c r="L8" s="102">
        <v>0</v>
      </c>
      <c r="M8" s="102">
        <v>51402</v>
      </c>
      <c r="N8" s="102">
        <f aca="true" t="shared" si="6" ref="N8:N70">SUM(O8,+V8,+AC8)</f>
        <v>63209</v>
      </c>
      <c r="O8" s="102">
        <f aca="true" t="shared" si="7" ref="O8:O70">SUM(P8:U8)</f>
        <v>11807</v>
      </c>
      <c r="P8" s="102">
        <v>11807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f aca="true" t="shared" si="8" ref="V8:V70">SUM(W8:AB8)</f>
        <v>51402</v>
      </c>
      <c r="W8" s="102">
        <v>51402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f aca="true" t="shared" si="9" ref="AC8:AC70">SUM(AD8:AE8)</f>
        <v>0</v>
      </c>
      <c r="AD8" s="102">
        <v>0</v>
      </c>
      <c r="AE8" s="102">
        <v>0</v>
      </c>
      <c r="AF8" s="102">
        <f aca="true" t="shared" si="10" ref="AF8:AF70">SUM(AG8:AI8)</f>
        <v>1188</v>
      </c>
      <c r="AG8" s="102">
        <v>1188</v>
      </c>
      <c r="AH8" s="102">
        <v>0</v>
      </c>
      <c r="AI8" s="102">
        <v>0</v>
      </c>
      <c r="AJ8" s="102">
        <f aca="true" t="shared" si="11" ref="AJ8:AJ70">SUM(AK8:AS8)</f>
        <v>3241</v>
      </c>
      <c r="AK8" s="102">
        <v>1884</v>
      </c>
      <c r="AL8" s="102">
        <v>251</v>
      </c>
      <c r="AM8" s="102">
        <v>1056</v>
      </c>
      <c r="AN8" s="102">
        <v>0</v>
      </c>
      <c r="AO8" s="102">
        <v>0</v>
      </c>
      <c r="AP8" s="102">
        <v>0</v>
      </c>
      <c r="AQ8" s="102">
        <v>0</v>
      </c>
      <c r="AR8" s="102">
        <v>10</v>
      </c>
      <c r="AS8" s="102">
        <v>40</v>
      </c>
      <c r="AT8" s="102">
        <f aca="true" t="shared" si="12" ref="AT8:AT70">SUM(AU8:AY8)</f>
        <v>82</v>
      </c>
      <c r="AU8" s="102">
        <v>82</v>
      </c>
      <c r="AV8" s="102">
        <v>0</v>
      </c>
      <c r="AW8" s="102">
        <v>0</v>
      </c>
      <c r="AX8" s="102">
        <v>0</v>
      </c>
      <c r="AY8" s="102">
        <v>0</v>
      </c>
      <c r="AZ8" s="102">
        <f aca="true" t="shared" si="13" ref="AZ8:AZ70">SUM(BA8:BC8)</f>
        <v>251</v>
      </c>
      <c r="BA8" s="102">
        <v>251</v>
      </c>
      <c r="BB8" s="102">
        <v>0</v>
      </c>
      <c r="BC8" s="102">
        <v>0</v>
      </c>
    </row>
    <row r="9" spans="1:55" s="106" customFormat="1" ht="12" customHeight="1">
      <c r="A9" s="109" t="s">
        <v>165</v>
      </c>
      <c r="B9" s="110" t="s">
        <v>169</v>
      </c>
      <c r="C9" s="109" t="s">
        <v>170</v>
      </c>
      <c r="D9" s="102">
        <f t="shared" si="2"/>
        <v>34498</v>
      </c>
      <c r="E9" s="102">
        <f t="shared" si="3"/>
        <v>0</v>
      </c>
      <c r="F9" s="102">
        <v>0</v>
      </c>
      <c r="G9" s="102">
        <v>0</v>
      </c>
      <c r="H9" s="102">
        <f t="shared" si="4"/>
        <v>0</v>
      </c>
      <c r="I9" s="102">
        <v>0</v>
      </c>
      <c r="J9" s="102">
        <v>0</v>
      </c>
      <c r="K9" s="102">
        <f t="shared" si="5"/>
        <v>34498</v>
      </c>
      <c r="L9" s="102">
        <v>3320</v>
      </c>
      <c r="M9" s="102">
        <v>31178</v>
      </c>
      <c r="N9" s="102">
        <f t="shared" si="6"/>
        <v>34525</v>
      </c>
      <c r="O9" s="102">
        <f t="shared" si="7"/>
        <v>3320</v>
      </c>
      <c r="P9" s="102">
        <v>3320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f t="shared" si="8"/>
        <v>31178</v>
      </c>
      <c r="W9" s="102">
        <v>31178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f t="shared" si="9"/>
        <v>27</v>
      </c>
      <c r="AD9" s="102">
        <v>27</v>
      </c>
      <c r="AE9" s="102">
        <v>0</v>
      </c>
      <c r="AF9" s="102">
        <f t="shared" si="10"/>
        <v>878</v>
      </c>
      <c r="AG9" s="102">
        <v>878</v>
      </c>
      <c r="AH9" s="102">
        <v>0</v>
      </c>
      <c r="AI9" s="102">
        <v>0</v>
      </c>
      <c r="AJ9" s="102">
        <f t="shared" si="11"/>
        <v>878</v>
      </c>
      <c r="AK9" s="102"/>
      <c r="AL9" s="102">
        <v>0</v>
      </c>
      <c r="AM9" s="102">
        <v>878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f t="shared" si="12"/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f t="shared" si="13"/>
        <v>0</v>
      </c>
      <c r="BA9" s="102">
        <v>0</v>
      </c>
      <c r="BB9" s="102">
        <v>0</v>
      </c>
      <c r="BC9" s="102">
        <v>0</v>
      </c>
    </row>
    <row r="10" spans="1:55" s="106" customFormat="1" ht="12" customHeight="1">
      <c r="A10" s="109" t="s">
        <v>165</v>
      </c>
      <c r="B10" s="110" t="s">
        <v>171</v>
      </c>
      <c r="C10" s="109" t="s">
        <v>172</v>
      </c>
      <c r="D10" s="102">
        <f t="shared" si="2"/>
        <v>79452</v>
      </c>
      <c r="E10" s="102">
        <f t="shared" si="3"/>
        <v>0</v>
      </c>
      <c r="F10" s="102">
        <v>0</v>
      </c>
      <c r="G10" s="102">
        <v>0</v>
      </c>
      <c r="H10" s="102">
        <f t="shared" si="4"/>
        <v>269</v>
      </c>
      <c r="I10" s="102">
        <v>269</v>
      </c>
      <c r="J10" s="102">
        <v>0</v>
      </c>
      <c r="K10" s="102">
        <f t="shared" si="5"/>
        <v>79183</v>
      </c>
      <c r="L10" s="102">
        <v>20950</v>
      </c>
      <c r="M10" s="102">
        <v>58233</v>
      </c>
      <c r="N10" s="102">
        <f t="shared" si="6"/>
        <v>79452</v>
      </c>
      <c r="O10" s="102">
        <f t="shared" si="7"/>
        <v>21219</v>
      </c>
      <c r="P10" s="102">
        <v>21219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f t="shared" si="8"/>
        <v>58233</v>
      </c>
      <c r="W10" s="102">
        <v>58233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f t="shared" si="9"/>
        <v>0</v>
      </c>
      <c r="AD10" s="102">
        <v>0</v>
      </c>
      <c r="AE10" s="102">
        <v>0</v>
      </c>
      <c r="AF10" s="102">
        <f t="shared" si="10"/>
        <v>1508</v>
      </c>
      <c r="AG10" s="102">
        <v>1508</v>
      </c>
      <c r="AH10" s="102">
        <v>0</v>
      </c>
      <c r="AI10" s="102">
        <v>0</v>
      </c>
      <c r="AJ10" s="102">
        <f t="shared" si="11"/>
        <v>1660</v>
      </c>
      <c r="AK10" s="102">
        <v>140</v>
      </c>
      <c r="AL10" s="102">
        <v>12</v>
      </c>
      <c r="AM10" s="102">
        <v>42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1466</v>
      </c>
      <c r="AT10" s="102">
        <f t="shared" si="12"/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f t="shared" si="13"/>
        <v>12</v>
      </c>
      <c r="BA10" s="102">
        <v>12</v>
      </c>
      <c r="BB10" s="102">
        <v>0</v>
      </c>
      <c r="BC10" s="102">
        <v>0</v>
      </c>
    </row>
    <row r="11" spans="1:55" s="106" customFormat="1" ht="12" customHeight="1">
      <c r="A11" s="109" t="s">
        <v>165</v>
      </c>
      <c r="B11" s="110" t="s">
        <v>173</v>
      </c>
      <c r="C11" s="109" t="s">
        <v>174</v>
      </c>
      <c r="D11" s="102">
        <f t="shared" si="2"/>
        <v>41706</v>
      </c>
      <c r="E11" s="102">
        <f t="shared" si="3"/>
        <v>0</v>
      </c>
      <c r="F11" s="102">
        <v>0</v>
      </c>
      <c r="G11" s="102">
        <v>0</v>
      </c>
      <c r="H11" s="102">
        <f t="shared" si="4"/>
        <v>1157</v>
      </c>
      <c r="I11" s="102">
        <v>1157</v>
      </c>
      <c r="J11" s="102">
        <v>0</v>
      </c>
      <c r="K11" s="102">
        <f t="shared" si="5"/>
        <v>40549</v>
      </c>
      <c r="L11" s="102">
        <v>4510</v>
      </c>
      <c r="M11" s="102">
        <v>36039</v>
      </c>
      <c r="N11" s="102">
        <f t="shared" si="6"/>
        <v>41706</v>
      </c>
      <c r="O11" s="102">
        <f t="shared" si="7"/>
        <v>5667</v>
      </c>
      <c r="P11" s="102">
        <v>5667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f t="shared" si="8"/>
        <v>36039</v>
      </c>
      <c r="W11" s="102">
        <v>36039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f t="shared" si="9"/>
        <v>0</v>
      </c>
      <c r="AD11" s="102">
        <v>0</v>
      </c>
      <c r="AE11" s="102">
        <v>0</v>
      </c>
      <c r="AF11" s="102">
        <f t="shared" si="10"/>
        <v>1320</v>
      </c>
      <c r="AG11" s="102">
        <v>1320</v>
      </c>
      <c r="AH11" s="102">
        <v>0</v>
      </c>
      <c r="AI11" s="102">
        <v>0</v>
      </c>
      <c r="AJ11" s="102">
        <f t="shared" si="11"/>
        <v>1320</v>
      </c>
      <c r="AK11" s="102"/>
      <c r="AL11" s="102">
        <v>0</v>
      </c>
      <c r="AM11" s="102">
        <v>223</v>
      </c>
      <c r="AN11" s="102">
        <v>1097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f t="shared" si="12"/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f t="shared" si="13"/>
        <v>0</v>
      </c>
      <c r="BA11" s="102">
        <v>0</v>
      </c>
      <c r="BB11" s="102">
        <v>0</v>
      </c>
      <c r="BC11" s="102">
        <v>0</v>
      </c>
    </row>
    <row r="12" spans="1:55" s="106" customFormat="1" ht="12" customHeight="1">
      <c r="A12" s="109" t="s">
        <v>165</v>
      </c>
      <c r="B12" s="110" t="s">
        <v>175</v>
      </c>
      <c r="C12" s="109" t="s">
        <v>176</v>
      </c>
      <c r="D12" s="120">
        <f t="shared" si="2"/>
        <v>21147</v>
      </c>
      <c r="E12" s="120">
        <f t="shared" si="3"/>
        <v>0</v>
      </c>
      <c r="F12" s="120">
        <v>0</v>
      </c>
      <c r="G12" s="120">
        <v>0</v>
      </c>
      <c r="H12" s="120">
        <f t="shared" si="4"/>
        <v>0</v>
      </c>
      <c r="I12" s="120">
        <v>0</v>
      </c>
      <c r="J12" s="120">
        <v>0</v>
      </c>
      <c r="K12" s="120">
        <f t="shared" si="5"/>
        <v>21147</v>
      </c>
      <c r="L12" s="120">
        <v>2692</v>
      </c>
      <c r="M12" s="120">
        <v>18455</v>
      </c>
      <c r="N12" s="120">
        <f t="shared" si="6"/>
        <v>21147</v>
      </c>
      <c r="O12" s="120">
        <f t="shared" si="7"/>
        <v>2692</v>
      </c>
      <c r="P12" s="120">
        <v>2692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f t="shared" si="8"/>
        <v>18455</v>
      </c>
      <c r="W12" s="120">
        <v>18455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f t="shared" si="9"/>
        <v>0</v>
      </c>
      <c r="AD12" s="120">
        <v>0</v>
      </c>
      <c r="AE12" s="120">
        <v>0</v>
      </c>
      <c r="AF12" s="120">
        <f t="shared" si="10"/>
        <v>165</v>
      </c>
      <c r="AG12" s="120">
        <v>165</v>
      </c>
      <c r="AH12" s="120">
        <v>0</v>
      </c>
      <c r="AI12" s="120">
        <v>0</v>
      </c>
      <c r="AJ12" s="120">
        <f t="shared" si="11"/>
        <v>974</v>
      </c>
      <c r="AK12" s="120">
        <v>809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165</v>
      </c>
      <c r="AT12" s="120">
        <f t="shared" si="12"/>
        <v>0</v>
      </c>
      <c r="AU12" s="120">
        <v>0</v>
      </c>
      <c r="AV12" s="120">
        <v>0</v>
      </c>
      <c r="AW12" s="120">
        <v>0</v>
      </c>
      <c r="AX12" s="120">
        <v>0</v>
      </c>
      <c r="AY12" s="120">
        <v>0</v>
      </c>
      <c r="AZ12" s="120">
        <f t="shared" si="13"/>
        <v>0</v>
      </c>
      <c r="BA12" s="120">
        <v>0</v>
      </c>
      <c r="BB12" s="120">
        <v>0</v>
      </c>
      <c r="BC12" s="120">
        <v>0</v>
      </c>
    </row>
    <row r="13" spans="1:55" s="106" customFormat="1" ht="12" customHeight="1">
      <c r="A13" s="109" t="s">
        <v>165</v>
      </c>
      <c r="B13" s="110" t="s">
        <v>177</v>
      </c>
      <c r="C13" s="109" t="s">
        <v>178</v>
      </c>
      <c r="D13" s="120">
        <f t="shared" si="2"/>
        <v>10311</v>
      </c>
      <c r="E13" s="120">
        <f t="shared" si="3"/>
        <v>0</v>
      </c>
      <c r="F13" s="120">
        <v>0</v>
      </c>
      <c r="G13" s="120">
        <v>0</v>
      </c>
      <c r="H13" s="120">
        <f t="shared" si="4"/>
        <v>2349</v>
      </c>
      <c r="I13" s="120">
        <v>2349</v>
      </c>
      <c r="J13" s="120"/>
      <c r="K13" s="120">
        <f t="shared" si="5"/>
        <v>7962</v>
      </c>
      <c r="L13" s="120">
        <v>0</v>
      </c>
      <c r="M13" s="120">
        <v>7962</v>
      </c>
      <c r="N13" s="120">
        <f t="shared" si="6"/>
        <v>10311</v>
      </c>
      <c r="O13" s="120">
        <f t="shared" si="7"/>
        <v>2349</v>
      </c>
      <c r="P13" s="120">
        <v>2349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f t="shared" si="8"/>
        <v>7962</v>
      </c>
      <c r="W13" s="120">
        <v>7962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f t="shared" si="9"/>
        <v>0</v>
      </c>
      <c r="AD13" s="120">
        <v>0</v>
      </c>
      <c r="AE13" s="120">
        <v>0</v>
      </c>
      <c r="AF13" s="120">
        <f t="shared" si="10"/>
        <v>12</v>
      </c>
      <c r="AG13" s="120">
        <v>12</v>
      </c>
      <c r="AH13" s="120">
        <v>0</v>
      </c>
      <c r="AI13" s="120">
        <v>0</v>
      </c>
      <c r="AJ13" s="120">
        <f t="shared" si="11"/>
        <v>12</v>
      </c>
      <c r="AK13" s="120"/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12</v>
      </c>
      <c r="AT13" s="120">
        <f t="shared" si="12"/>
        <v>0</v>
      </c>
      <c r="AU13" s="120">
        <v>0</v>
      </c>
      <c r="AV13" s="120">
        <v>0</v>
      </c>
      <c r="AW13" s="120">
        <v>0</v>
      </c>
      <c r="AX13" s="120">
        <v>0</v>
      </c>
      <c r="AY13" s="120">
        <v>0</v>
      </c>
      <c r="AZ13" s="120">
        <f t="shared" si="13"/>
        <v>137</v>
      </c>
      <c r="BA13" s="120">
        <v>137</v>
      </c>
      <c r="BB13" s="120">
        <v>0</v>
      </c>
      <c r="BC13" s="120">
        <v>0</v>
      </c>
    </row>
    <row r="14" spans="1:55" s="106" customFormat="1" ht="12" customHeight="1">
      <c r="A14" s="109" t="s">
        <v>165</v>
      </c>
      <c r="B14" s="110" t="s">
        <v>179</v>
      </c>
      <c r="C14" s="109" t="s">
        <v>180</v>
      </c>
      <c r="D14" s="120">
        <f t="shared" si="2"/>
        <v>18720</v>
      </c>
      <c r="E14" s="120">
        <f t="shared" si="3"/>
        <v>0</v>
      </c>
      <c r="F14" s="120"/>
      <c r="G14" s="120">
        <v>0</v>
      </c>
      <c r="H14" s="120">
        <f t="shared" si="4"/>
        <v>1254</v>
      </c>
      <c r="I14" s="120">
        <v>1254</v>
      </c>
      <c r="J14" s="120">
        <v>0</v>
      </c>
      <c r="K14" s="120">
        <f t="shared" si="5"/>
        <v>17466</v>
      </c>
      <c r="L14" s="120">
        <v>2586</v>
      </c>
      <c r="M14" s="120">
        <v>14880</v>
      </c>
      <c r="N14" s="120">
        <f t="shared" si="6"/>
        <v>18720</v>
      </c>
      <c r="O14" s="120">
        <f t="shared" si="7"/>
        <v>3840</v>
      </c>
      <c r="P14" s="120">
        <v>3840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f t="shared" si="8"/>
        <v>14880</v>
      </c>
      <c r="W14" s="120">
        <v>14880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f t="shared" si="9"/>
        <v>0</v>
      </c>
      <c r="AD14" s="120">
        <v>0</v>
      </c>
      <c r="AE14" s="120">
        <v>0</v>
      </c>
      <c r="AF14" s="120">
        <f t="shared" si="10"/>
        <v>433</v>
      </c>
      <c r="AG14" s="120">
        <v>433</v>
      </c>
      <c r="AH14" s="120">
        <v>0</v>
      </c>
      <c r="AI14" s="120">
        <v>0</v>
      </c>
      <c r="AJ14" s="120">
        <f t="shared" si="11"/>
        <v>433</v>
      </c>
      <c r="AK14" s="120"/>
      <c r="AL14" s="120">
        <v>0</v>
      </c>
      <c r="AM14" s="120">
        <v>433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f t="shared" si="12"/>
        <v>0</v>
      </c>
      <c r="AU14" s="120">
        <v>0</v>
      </c>
      <c r="AV14" s="120">
        <v>0</v>
      </c>
      <c r="AW14" s="120">
        <v>0</v>
      </c>
      <c r="AX14" s="120">
        <v>0</v>
      </c>
      <c r="AY14" s="120">
        <v>0</v>
      </c>
      <c r="AZ14" s="120">
        <f t="shared" si="13"/>
        <v>0</v>
      </c>
      <c r="BA14" s="120">
        <v>0</v>
      </c>
      <c r="BB14" s="120">
        <v>0</v>
      </c>
      <c r="BC14" s="120">
        <v>0</v>
      </c>
    </row>
    <row r="15" spans="1:55" s="106" customFormat="1" ht="12" customHeight="1">
      <c r="A15" s="109" t="s">
        <v>165</v>
      </c>
      <c r="B15" s="110" t="s">
        <v>181</v>
      </c>
      <c r="C15" s="109" t="s">
        <v>182</v>
      </c>
      <c r="D15" s="120">
        <f t="shared" si="2"/>
        <v>21663</v>
      </c>
      <c r="E15" s="120">
        <f t="shared" si="3"/>
        <v>0</v>
      </c>
      <c r="F15" s="120">
        <v>0</v>
      </c>
      <c r="G15" s="120">
        <v>0</v>
      </c>
      <c r="H15" s="120">
        <f t="shared" si="4"/>
        <v>0</v>
      </c>
      <c r="I15" s="120">
        <v>0</v>
      </c>
      <c r="J15" s="120">
        <v>0</v>
      </c>
      <c r="K15" s="120">
        <f t="shared" si="5"/>
        <v>21663</v>
      </c>
      <c r="L15" s="120">
        <v>3011</v>
      </c>
      <c r="M15" s="120">
        <v>18652</v>
      </c>
      <c r="N15" s="120">
        <f t="shared" si="6"/>
        <v>21669</v>
      </c>
      <c r="O15" s="120">
        <f t="shared" si="7"/>
        <v>3011</v>
      </c>
      <c r="P15" s="120">
        <v>3011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f t="shared" si="8"/>
        <v>18652</v>
      </c>
      <c r="W15" s="120">
        <v>18652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f t="shared" si="9"/>
        <v>6</v>
      </c>
      <c r="AD15" s="120">
        <v>6</v>
      </c>
      <c r="AE15" s="120">
        <v>0</v>
      </c>
      <c r="AF15" s="120">
        <f t="shared" si="10"/>
        <v>718</v>
      </c>
      <c r="AG15" s="120">
        <v>718</v>
      </c>
      <c r="AH15" s="120">
        <v>0</v>
      </c>
      <c r="AI15" s="120">
        <v>0</v>
      </c>
      <c r="AJ15" s="120">
        <f t="shared" si="11"/>
        <v>718</v>
      </c>
      <c r="AK15" s="120"/>
      <c r="AL15" s="120">
        <v>0</v>
      </c>
      <c r="AM15" s="120">
        <v>53</v>
      </c>
      <c r="AN15" s="120">
        <v>665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f t="shared" si="12"/>
        <v>0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>
        <f t="shared" si="13"/>
        <v>0</v>
      </c>
      <c r="BA15" s="120">
        <v>0</v>
      </c>
      <c r="BB15" s="120">
        <v>0</v>
      </c>
      <c r="BC15" s="120">
        <v>0</v>
      </c>
    </row>
    <row r="16" spans="1:55" s="106" customFormat="1" ht="12" customHeight="1">
      <c r="A16" s="109" t="s">
        <v>165</v>
      </c>
      <c r="B16" s="110" t="s">
        <v>183</v>
      </c>
      <c r="C16" s="109" t="s">
        <v>184</v>
      </c>
      <c r="D16" s="120">
        <f t="shared" si="2"/>
        <v>28326</v>
      </c>
      <c r="E16" s="120">
        <f t="shared" si="3"/>
        <v>0</v>
      </c>
      <c r="F16" s="120">
        <v>0</v>
      </c>
      <c r="G16" s="120">
        <v>0</v>
      </c>
      <c r="H16" s="120">
        <f t="shared" si="4"/>
        <v>0</v>
      </c>
      <c r="I16" s="120">
        <v>0</v>
      </c>
      <c r="J16" s="120">
        <v>0</v>
      </c>
      <c r="K16" s="120">
        <f t="shared" si="5"/>
        <v>28326</v>
      </c>
      <c r="L16" s="120">
        <v>1631</v>
      </c>
      <c r="M16" s="120">
        <v>26695</v>
      </c>
      <c r="N16" s="120">
        <f t="shared" si="6"/>
        <v>28326</v>
      </c>
      <c r="O16" s="120">
        <f t="shared" si="7"/>
        <v>1631</v>
      </c>
      <c r="P16" s="120">
        <v>1631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f t="shared" si="8"/>
        <v>26695</v>
      </c>
      <c r="W16" s="120">
        <v>26695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f t="shared" si="9"/>
        <v>0</v>
      </c>
      <c r="AD16" s="120">
        <v>0</v>
      </c>
      <c r="AE16" s="120">
        <v>0</v>
      </c>
      <c r="AF16" s="120">
        <f t="shared" si="10"/>
        <v>107</v>
      </c>
      <c r="AG16" s="120">
        <v>107</v>
      </c>
      <c r="AH16" s="120">
        <v>0</v>
      </c>
      <c r="AI16" s="120">
        <v>0</v>
      </c>
      <c r="AJ16" s="120">
        <f t="shared" si="11"/>
        <v>859</v>
      </c>
      <c r="AK16" s="120">
        <v>752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107</v>
      </c>
      <c r="AT16" s="120">
        <f t="shared" si="12"/>
        <v>0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>
        <f t="shared" si="13"/>
        <v>0</v>
      </c>
      <c r="BA16" s="120">
        <v>0</v>
      </c>
      <c r="BB16" s="120">
        <v>0</v>
      </c>
      <c r="BC16" s="120">
        <v>0</v>
      </c>
    </row>
    <row r="17" spans="1:55" s="106" customFormat="1" ht="12" customHeight="1">
      <c r="A17" s="109" t="s">
        <v>165</v>
      </c>
      <c r="B17" s="110" t="s">
        <v>185</v>
      </c>
      <c r="C17" s="109" t="s">
        <v>186</v>
      </c>
      <c r="D17" s="120">
        <f t="shared" si="2"/>
        <v>16980</v>
      </c>
      <c r="E17" s="120">
        <f t="shared" si="3"/>
        <v>0</v>
      </c>
      <c r="F17" s="120">
        <v>0</v>
      </c>
      <c r="G17" s="120">
        <v>0</v>
      </c>
      <c r="H17" s="120">
        <f t="shared" si="4"/>
        <v>0</v>
      </c>
      <c r="I17" s="120">
        <v>0</v>
      </c>
      <c r="J17" s="120">
        <v>0</v>
      </c>
      <c r="K17" s="120">
        <f t="shared" si="5"/>
        <v>16980</v>
      </c>
      <c r="L17" s="120">
        <v>2921</v>
      </c>
      <c r="M17" s="120">
        <v>14059</v>
      </c>
      <c r="N17" s="120">
        <f t="shared" si="6"/>
        <v>16981</v>
      </c>
      <c r="O17" s="120">
        <f t="shared" si="7"/>
        <v>2922</v>
      </c>
      <c r="P17" s="120">
        <v>2922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f t="shared" si="8"/>
        <v>14059</v>
      </c>
      <c r="W17" s="120">
        <v>14059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f t="shared" si="9"/>
        <v>0</v>
      </c>
      <c r="AD17" s="120">
        <v>0</v>
      </c>
      <c r="AE17" s="120">
        <v>0</v>
      </c>
      <c r="AF17" s="120">
        <f t="shared" si="10"/>
        <v>121</v>
      </c>
      <c r="AG17" s="120">
        <v>121</v>
      </c>
      <c r="AH17" s="120">
        <v>0</v>
      </c>
      <c r="AI17" s="120">
        <v>0</v>
      </c>
      <c r="AJ17" s="120">
        <f t="shared" si="11"/>
        <v>987</v>
      </c>
      <c r="AK17" s="120">
        <v>973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14</v>
      </c>
      <c r="AT17" s="120">
        <f t="shared" si="12"/>
        <v>107</v>
      </c>
      <c r="AU17" s="120">
        <v>107</v>
      </c>
      <c r="AV17" s="120">
        <v>0</v>
      </c>
      <c r="AW17" s="120">
        <v>0</v>
      </c>
      <c r="AX17" s="120">
        <v>0</v>
      </c>
      <c r="AY17" s="120">
        <v>0</v>
      </c>
      <c r="AZ17" s="120">
        <f t="shared" si="13"/>
        <v>0</v>
      </c>
      <c r="BA17" s="120">
        <v>0</v>
      </c>
      <c r="BB17" s="120">
        <v>0</v>
      </c>
      <c r="BC17" s="120">
        <v>0</v>
      </c>
    </row>
    <row r="18" spans="1:55" s="106" customFormat="1" ht="12" customHeight="1">
      <c r="A18" s="109" t="s">
        <v>165</v>
      </c>
      <c r="B18" s="110" t="s">
        <v>187</v>
      </c>
      <c r="C18" s="109" t="s">
        <v>188</v>
      </c>
      <c r="D18" s="120">
        <f t="shared" si="2"/>
        <v>18749</v>
      </c>
      <c r="E18" s="120">
        <f t="shared" si="3"/>
        <v>0</v>
      </c>
      <c r="F18" s="120">
        <v>0</v>
      </c>
      <c r="G18" s="120">
        <v>0</v>
      </c>
      <c r="H18" s="120">
        <f t="shared" si="4"/>
        <v>1924</v>
      </c>
      <c r="I18" s="120">
        <v>1924</v>
      </c>
      <c r="J18" s="120">
        <v>0</v>
      </c>
      <c r="K18" s="120">
        <f t="shared" si="5"/>
        <v>16825</v>
      </c>
      <c r="L18" s="120">
        <v>0</v>
      </c>
      <c r="M18" s="120">
        <v>16825</v>
      </c>
      <c r="N18" s="120">
        <f t="shared" si="6"/>
        <v>18749</v>
      </c>
      <c r="O18" s="120">
        <f t="shared" si="7"/>
        <v>1924</v>
      </c>
      <c r="P18" s="120">
        <v>1924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f t="shared" si="8"/>
        <v>16825</v>
      </c>
      <c r="W18" s="120">
        <v>16825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f t="shared" si="9"/>
        <v>0</v>
      </c>
      <c r="AD18" s="120">
        <v>0</v>
      </c>
      <c r="AE18" s="120">
        <v>0</v>
      </c>
      <c r="AF18" s="120">
        <f t="shared" si="10"/>
        <v>814</v>
      </c>
      <c r="AG18" s="120">
        <v>814</v>
      </c>
      <c r="AH18" s="120">
        <v>0</v>
      </c>
      <c r="AI18" s="120">
        <v>0</v>
      </c>
      <c r="AJ18" s="120">
        <f t="shared" si="11"/>
        <v>814</v>
      </c>
      <c r="AK18" s="120"/>
      <c r="AL18" s="120">
        <v>0</v>
      </c>
      <c r="AM18" s="120">
        <v>15</v>
      </c>
      <c r="AN18" s="120">
        <v>795</v>
      </c>
      <c r="AO18" s="120">
        <v>0</v>
      </c>
      <c r="AP18" s="120">
        <v>0</v>
      </c>
      <c r="AQ18" s="120">
        <v>0</v>
      </c>
      <c r="AR18" s="120">
        <v>4</v>
      </c>
      <c r="AS18" s="120">
        <v>0</v>
      </c>
      <c r="AT18" s="120">
        <f t="shared" si="12"/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f t="shared" si="13"/>
        <v>0</v>
      </c>
      <c r="BA18" s="120">
        <v>0</v>
      </c>
      <c r="BB18" s="120">
        <v>0</v>
      </c>
      <c r="BC18" s="120">
        <v>0</v>
      </c>
    </row>
    <row r="19" spans="1:55" s="106" customFormat="1" ht="12" customHeight="1">
      <c r="A19" s="109" t="s">
        <v>165</v>
      </c>
      <c r="B19" s="110" t="s">
        <v>189</v>
      </c>
      <c r="C19" s="109" t="s">
        <v>190</v>
      </c>
      <c r="D19" s="120">
        <f t="shared" si="2"/>
        <v>23768</v>
      </c>
      <c r="E19" s="120">
        <f t="shared" si="3"/>
        <v>0</v>
      </c>
      <c r="F19" s="120">
        <v>0</v>
      </c>
      <c r="G19" s="120">
        <v>0</v>
      </c>
      <c r="H19" s="120">
        <f t="shared" si="4"/>
        <v>2907</v>
      </c>
      <c r="I19" s="120">
        <v>2907</v>
      </c>
      <c r="J19" s="120">
        <v>0</v>
      </c>
      <c r="K19" s="120">
        <f t="shared" si="5"/>
        <v>20861</v>
      </c>
      <c r="L19" s="120">
        <v>769</v>
      </c>
      <c r="M19" s="120">
        <v>20092</v>
      </c>
      <c r="N19" s="120">
        <f t="shared" si="6"/>
        <v>23768</v>
      </c>
      <c r="O19" s="120">
        <f t="shared" si="7"/>
        <v>3676</v>
      </c>
      <c r="P19" s="120">
        <v>3676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f t="shared" si="8"/>
        <v>20092</v>
      </c>
      <c r="W19" s="120">
        <v>20092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f t="shared" si="9"/>
        <v>0</v>
      </c>
      <c r="AD19" s="120">
        <v>0</v>
      </c>
      <c r="AE19" s="120">
        <v>0</v>
      </c>
      <c r="AF19" s="120">
        <f t="shared" si="10"/>
        <v>1344</v>
      </c>
      <c r="AG19" s="120">
        <v>1344</v>
      </c>
      <c r="AH19" s="120">
        <v>0</v>
      </c>
      <c r="AI19" s="120">
        <v>0</v>
      </c>
      <c r="AJ19" s="120">
        <f t="shared" si="11"/>
        <v>1344</v>
      </c>
      <c r="AK19" s="120"/>
      <c r="AL19" s="120">
        <v>0</v>
      </c>
      <c r="AM19" s="120">
        <v>1294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50</v>
      </c>
      <c r="AT19" s="120">
        <f t="shared" si="12"/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f t="shared" si="13"/>
        <v>0</v>
      </c>
      <c r="BA19" s="120">
        <v>0</v>
      </c>
      <c r="BB19" s="120">
        <v>0</v>
      </c>
      <c r="BC19" s="120">
        <v>0</v>
      </c>
    </row>
    <row r="20" spans="1:55" s="106" customFormat="1" ht="12" customHeight="1">
      <c r="A20" s="109" t="s">
        <v>165</v>
      </c>
      <c r="B20" s="110" t="s">
        <v>191</v>
      </c>
      <c r="C20" s="109" t="s">
        <v>192</v>
      </c>
      <c r="D20" s="120">
        <f t="shared" si="2"/>
        <v>9236</v>
      </c>
      <c r="E20" s="120">
        <f t="shared" si="3"/>
        <v>0</v>
      </c>
      <c r="F20" s="120">
        <v>0</v>
      </c>
      <c r="G20" s="120">
        <v>0</v>
      </c>
      <c r="H20" s="120">
        <f t="shared" si="4"/>
        <v>541</v>
      </c>
      <c r="I20" s="120">
        <v>541</v>
      </c>
      <c r="J20" s="120">
        <v>0</v>
      </c>
      <c r="K20" s="120">
        <f t="shared" si="5"/>
        <v>8695</v>
      </c>
      <c r="L20" s="120">
        <v>853</v>
      </c>
      <c r="M20" s="120">
        <v>7842</v>
      </c>
      <c r="N20" s="120">
        <f t="shared" si="6"/>
        <v>9236</v>
      </c>
      <c r="O20" s="120">
        <f t="shared" si="7"/>
        <v>1394</v>
      </c>
      <c r="P20" s="120">
        <v>1394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f t="shared" si="8"/>
        <v>7842</v>
      </c>
      <c r="W20" s="120">
        <v>7842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f t="shared" si="9"/>
        <v>0</v>
      </c>
      <c r="AD20" s="120">
        <v>0</v>
      </c>
      <c r="AE20" s="120">
        <v>0</v>
      </c>
      <c r="AF20" s="120">
        <f t="shared" si="10"/>
        <v>424</v>
      </c>
      <c r="AG20" s="120">
        <v>424</v>
      </c>
      <c r="AH20" s="120">
        <v>0</v>
      </c>
      <c r="AI20" s="120">
        <v>0</v>
      </c>
      <c r="AJ20" s="120">
        <f t="shared" si="11"/>
        <v>424</v>
      </c>
      <c r="AK20" s="120"/>
      <c r="AL20" s="120">
        <v>0</v>
      </c>
      <c r="AM20" s="120">
        <v>202</v>
      </c>
      <c r="AN20" s="120">
        <v>222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f t="shared" si="12"/>
        <v>10</v>
      </c>
      <c r="AU20" s="120">
        <v>0</v>
      </c>
      <c r="AV20" s="120">
        <v>0</v>
      </c>
      <c r="AW20" s="120">
        <v>10</v>
      </c>
      <c r="AX20" s="120">
        <v>0</v>
      </c>
      <c r="AY20" s="120">
        <v>0</v>
      </c>
      <c r="AZ20" s="120">
        <f t="shared" si="13"/>
        <v>0</v>
      </c>
      <c r="BA20" s="120">
        <v>0</v>
      </c>
      <c r="BB20" s="120">
        <v>0</v>
      </c>
      <c r="BC20" s="120">
        <v>0</v>
      </c>
    </row>
    <row r="21" spans="1:55" s="106" customFormat="1" ht="12" customHeight="1">
      <c r="A21" s="109" t="s">
        <v>165</v>
      </c>
      <c r="B21" s="110" t="s">
        <v>193</v>
      </c>
      <c r="C21" s="109" t="s">
        <v>194</v>
      </c>
      <c r="D21" s="120">
        <f t="shared" si="2"/>
        <v>17572</v>
      </c>
      <c r="E21" s="120">
        <f t="shared" si="3"/>
        <v>0</v>
      </c>
      <c r="F21" s="120">
        <v>0</v>
      </c>
      <c r="G21" s="120">
        <v>0</v>
      </c>
      <c r="H21" s="120">
        <f t="shared" si="4"/>
        <v>0</v>
      </c>
      <c r="I21" s="120">
        <v>0</v>
      </c>
      <c r="J21" s="120">
        <v>0</v>
      </c>
      <c r="K21" s="120">
        <f t="shared" si="5"/>
        <v>17572</v>
      </c>
      <c r="L21" s="120">
        <v>1581</v>
      </c>
      <c r="M21" s="120">
        <v>15991</v>
      </c>
      <c r="N21" s="120">
        <f t="shared" si="6"/>
        <v>17572</v>
      </c>
      <c r="O21" s="120">
        <f t="shared" si="7"/>
        <v>1581</v>
      </c>
      <c r="P21" s="120">
        <v>1581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f t="shared" si="8"/>
        <v>15991</v>
      </c>
      <c r="W21" s="120">
        <v>15991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f t="shared" si="9"/>
        <v>0</v>
      </c>
      <c r="AD21" s="120">
        <v>0</v>
      </c>
      <c r="AE21" s="120">
        <v>0</v>
      </c>
      <c r="AF21" s="120">
        <f t="shared" si="10"/>
        <v>21</v>
      </c>
      <c r="AG21" s="120">
        <v>21</v>
      </c>
      <c r="AH21" s="120">
        <v>0</v>
      </c>
      <c r="AI21" s="120">
        <v>0</v>
      </c>
      <c r="AJ21" s="120">
        <f t="shared" si="11"/>
        <v>21</v>
      </c>
      <c r="AK21" s="120"/>
      <c r="AL21" s="120">
        <v>0</v>
      </c>
      <c r="AM21" s="120">
        <v>21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f t="shared" si="12"/>
        <v>0</v>
      </c>
      <c r="AU21" s="120">
        <v>0</v>
      </c>
      <c r="AV21" s="120">
        <v>0</v>
      </c>
      <c r="AW21" s="120">
        <v>0</v>
      </c>
      <c r="AX21" s="120">
        <v>0</v>
      </c>
      <c r="AY21" s="120">
        <v>0</v>
      </c>
      <c r="AZ21" s="120">
        <f t="shared" si="13"/>
        <v>68</v>
      </c>
      <c r="BA21" s="120">
        <v>68</v>
      </c>
      <c r="BB21" s="120">
        <v>0</v>
      </c>
      <c r="BC21" s="120">
        <v>0</v>
      </c>
    </row>
    <row r="22" spans="1:55" s="106" customFormat="1" ht="12" customHeight="1">
      <c r="A22" s="109" t="s">
        <v>165</v>
      </c>
      <c r="B22" s="110" t="s">
        <v>195</v>
      </c>
      <c r="C22" s="109" t="s">
        <v>196</v>
      </c>
      <c r="D22" s="120">
        <f t="shared" si="2"/>
        <v>12351</v>
      </c>
      <c r="E22" s="120">
        <f t="shared" si="3"/>
        <v>0</v>
      </c>
      <c r="F22" s="120">
        <v>0</v>
      </c>
      <c r="G22" s="120">
        <v>0</v>
      </c>
      <c r="H22" s="120">
        <f t="shared" si="4"/>
        <v>2201</v>
      </c>
      <c r="I22" s="120">
        <v>2201</v>
      </c>
      <c r="J22" s="120">
        <v>0</v>
      </c>
      <c r="K22" s="120">
        <f t="shared" si="5"/>
        <v>10150</v>
      </c>
      <c r="L22" s="120">
        <v>0</v>
      </c>
      <c r="M22" s="120">
        <v>10150</v>
      </c>
      <c r="N22" s="120">
        <f t="shared" si="6"/>
        <v>12351</v>
      </c>
      <c r="O22" s="120">
        <f t="shared" si="7"/>
        <v>2201</v>
      </c>
      <c r="P22" s="120">
        <v>2201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f t="shared" si="8"/>
        <v>10150</v>
      </c>
      <c r="W22" s="120">
        <v>10150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f t="shared" si="9"/>
        <v>0</v>
      </c>
      <c r="AD22" s="120">
        <v>0</v>
      </c>
      <c r="AE22" s="120">
        <v>0</v>
      </c>
      <c r="AF22" s="120">
        <f t="shared" si="10"/>
        <v>78</v>
      </c>
      <c r="AG22" s="120">
        <v>78</v>
      </c>
      <c r="AH22" s="120">
        <v>0</v>
      </c>
      <c r="AI22" s="120">
        <v>0</v>
      </c>
      <c r="AJ22" s="120">
        <f t="shared" si="11"/>
        <v>78</v>
      </c>
      <c r="AK22" s="120">
        <v>34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9</v>
      </c>
      <c r="AR22" s="120">
        <v>0</v>
      </c>
      <c r="AS22" s="120">
        <v>35</v>
      </c>
      <c r="AT22" s="120">
        <f t="shared" si="12"/>
        <v>34</v>
      </c>
      <c r="AU22" s="120">
        <v>34</v>
      </c>
      <c r="AV22" s="120">
        <v>0</v>
      </c>
      <c r="AW22" s="120">
        <v>0</v>
      </c>
      <c r="AX22" s="120">
        <v>0</v>
      </c>
      <c r="AY22" s="120">
        <v>0</v>
      </c>
      <c r="AZ22" s="120">
        <f t="shared" si="13"/>
        <v>0</v>
      </c>
      <c r="BA22" s="120">
        <v>0</v>
      </c>
      <c r="BB22" s="120">
        <v>0</v>
      </c>
      <c r="BC22" s="120">
        <v>0</v>
      </c>
    </row>
    <row r="23" spans="1:55" s="106" customFormat="1" ht="12" customHeight="1">
      <c r="A23" s="109" t="s">
        <v>165</v>
      </c>
      <c r="B23" s="110" t="s">
        <v>197</v>
      </c>
      <c r="C23" s="109" t="s">
        <v>198</v>
      </c>
      <c r="D23" s="120">
        <f t="shared" si="2"/>
        <v>26821</v>
      </c>
      <c r="E23" s="120">
        <f t="shared" si="3"/>
        <v>0</v>
      </c>
      <c r="F23" s="120">
        <v>0</v>
      </c>
      <c r="G23" s="120">
        <v>0</v>
      </c>
      <c r="H23" s="120">
        <f t="shared" si="4"/>
        <v>0</v>
      </c>
      <c r="I23" s="120">
        <v>0</v>
      </c>
      <c r="J23" s="120">
        <v>0</v>
      </c>
      <c r="K23" s="120">
        <f t="shared" si="5"/>
        <v>26821</v>
      </c>
      <c r="L23" s="120">
        <v>3968</v>
      </c>
      <c r="M23" s="120">
        <v>22853</v>
      </c>
      <c r="N23" s="120">
        <f t="shared" si="6"/>
        <v>26821</v>
      </c>
      <c r="O23" s="120">
        <f t="shared" si="7"/>
        <v>3968</v>
      </c>
      <c r="P23" s="120">
        <v>3968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f t="shared" si="8"/>
        <v>22853</v>
      </c>
      <c r="W23" s="120">
        <v>22853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f t="shared" si="9"/>
        <v>0</v>
      </c>
      <c r="AD23" s="120">
        <v>0</v>
      </c>
      <c r="AE23" s="120">
        <v>0</v>
      </c>
      <c r="AF23" s="120">
        <f t="shared" si="10"/>
        <v>1920</v>
      </c>
      <c r="AG23" s="120">
        <v>1920</v>
      </c>
      <c r="AH23" s="120">
        <v>0</v>
      </c>
      <c r="AI23" s="120">
        <v>0</v>
      </c>
      <c r="AJ23" s="120">
        <f t="shared" si="11"/>
        <v>1920</v>
      </c>
      <c r="AK23" s="120"/>
      <c r="AL23" s="120">
        <v>0</v>
      </c>
      <c r="AM23" s="120">
        <v>47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1873</v>
      </c>
      <c r="AT23" s="120">
        <f t="shared" si="12"/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f t="shared" si="13"/>
        <v>0</v>
      </c>
      <c r="BA23" s="120">
        <v>0</v>
      </c>
      <c r="BB23" s="120">
        <v>0</v>
      </c>
      <c r="BC23" s="120">
        <v>0</v>
      </c>
    </row>
    <row r="24" spans="1:55" s="106" customFormat="1" ht="12" customHeight="1">
      <c r="A24" s="109" t="s">
        <v>165</v>
      </c>
      <c r="B24" s="110" t="s">
        <v>199</v>
      </c>
      <c r="C24" s="109" t="s">
        <v>200</v>
      </c>
      <c r="D24" s="120">
        <f t="shared" si="2"/>
        <v>20008</v>
      </c>
      <c r="E24" s="120">
        <f t="shared" si="3"/>
        <v>0</v>
      </c>
      <c r="F24" s="120">
        <v>0</v>
      </c>
      <c r="G24" s="120">
        <v>0</v>
      </c>
      <c r="H24" s="120">
        <f t="shared" si="4"/>
        <v>2632</v>
      </c>
      <c r="I24" s="120">
        <v>2632</v>
      </c>
      <c r="J24" s="120">
        <v>0</v>
      </c>
      <c r="K24" s="120">
        <f t="shared" si="5"/>
        <v>17376</v>
      </c>
      <c r="L24" s="120">
        <v>0</v>
      </c>
      <c r="M24" s="120">
        <v>17376</v>
      </c>
      <c r="N24" s="120">
        <f t="shared" si="6"/>
        <v>20008</v>
      </c>
      <c r="O24" s="120">
        <f t="shared" si="7"/>
        <v>2632</v>
      </c>
      <c r="P24" s="120">
        <v>2632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f t="shared" si="8"/>
        <v>17376</v>
      </c>
      <c r="W24" s="120">
        <v>17376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f t="shared" si="9"/>
        <v>0</v>
      </c>
      <c r="AD24" s="120">
        <v>0</v>
      </c>
      <c r="AE24" s="120">
        <v>0</v>
      </c>
      <c r="AF24" s="120">
        <f t="shared" si="10"/>
        <v>27</v>
      </c>
      <c r="AG24" s="120">
        <v>27</v>
      </c>
      <c r="AH24" s="120">
        <v>0</v>
      </c>
      <c r="AI24" s="120">
        <v>0</v>
      </c>
      <c r="AJ24" s="120">
        <f t="shared" si="11"/>
        <v>1116</v>
      </c>
      <c r="AK24" s="120">
        <v>1094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0">
        <v>22</v>
      </c>
      <c r="AS24" s="120">
        <v>0</v>
      </c>
      <c r="AT24" s="120">
        <f t="shared" si="12"/>
        <v>5</v>
      </c>
      <c r="AU24" s="120">
        <v>5</v>
      </c>
      <c r="AV24" s="120">
        <v>0</v>
      </c>
      <c r="AW24" s="120">
        <v>0</v>
      </c>
      <c r="AX24" s="120">
        <v>0</v>
      </c>
      <c r="AY24" s="120">
        <v>0</v>
      </c>
      <c r="AZ24" s="120">
        <f t="shared" si="13"/>
        <v>65</v>
      </c>
      <c r="BA24" s="120">
        <v>65</v>
      </c>
      <c r="BB24" s="120">
        <v>0</v>
      </c>
      <c r="BC24" s="120">
        <v>0</v>
      </c>
    </row>
    <row r="25" spans="1:55" s="106" customFormat="1" ht="12" customHeight="1">
      <c r="A25" s="109" t="s">
        <v>165</v>
      </c>
      <c r="B25" s="110" t="s">
        <v>201</v>
      </c>
      <c r="C25" s="109" t="s">
        <v>202</v>
      </c>
      <c r="D25" s="120">
        <f t="shared" si="2"/>
        <v>8741</v>
      </c>
      <c r="E25" s="120">
        <f t="shared" si="3"/>
        <v>0</v>
      </c>
      <c r="F25" s="120">
        <v>0</v>
      </c>
      <c r="G25" s="120">
        <v>0</v>
      </c>
      <c r="H25" s="120">
        <f t="shared" si="4"/>
        <v>1740</v>
      </c>
      <c r="I25" s="120">
        <v>1740</v>
      </c>
      <c r="J25" s="120">
        <v>0</v>
      </c>
      <c r="K25" s="120">
        <f t="shared" si="5"/>
        <v>7001</v>
      </c>
      <c r="L25" s="120">
        <v>0</v>
      </c>
      <c r="M25" s="120">
        <v>7001</v>
      </c>
      <c r="N25" s="120">
        <f t="shared" si="6"/>
        <v>8741</v>
      </c>
      <c r="O25" s="120">
        <f t="shared" si="7"/>
        <v>1740</v>
      </c>
      <c r="P25" s="120">
        <v>1740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f t="shared" si="8"/>
        <v>7001</v>
      </c>
      <c r="W25" s="120">
        <v>7001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f t="shared" si="9"/>
        <v>0</v>
      </c>
      <c r="AD25" s="120">
        <v>0</v>
      </c>
      <c r="AE25" s="120">
        <v>0</v>
      </c>
      <c r="AF25" s="120">
        <f t="shared" si="10"/>
        <v>410</v>
      </c>
      <c r="AG25" s="120">
        <v>410</v>
      </c>
      <c r="AH25" s="120">
        <v>0</v>
      </c>
      <c r="AI25" s="120">
        <v>0</v>
      </c>
      <c r="AJ25" s="120">
        <f t="shared" si="11"/>
        <v>410</v>
      </c>
      <c r="AK25" s="120"/>
      <c r="AL25" s="120">
        <v>0</v>
      </c>
      <c r="AM25" s="120">
        <v>410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/>
      <c r="AT25" s="120">
        <f t="shared" si="12"/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f t="shared" si="13"/>
        <v>0</v>
      </c>
      <c r="BA25" s="120">
        <v>0</v>
      </c>
      <c r="BB25" s="120">
        <v>0</v>
      </c>
      <c r="BC25" s="120">
        <v>0</v>
      </c>
    </row>
    <row r="26" spans="1:55" s="106" customFormat="1" ht="12" customHeight="1">
      <c r="A26" s="109" t="s">
        <v>165</v>
      </c>
      <c r="B26" s="110" t="s">
        <v>203</v>
      </c>
      <c r="C26" s="109" t="s">
        <v>204</v>
      </c>
      <c r="D26" s="120">
        <f t="shared" si="2"/>
        <v>27095</v>
      </c>
      <c r="E26" s="120">
        <f t="shared" si="3"/>
        <v>0</v>
      </c>
      <c r="F26" s="120">
        <v>0</v>
      </c>
      <c r="G26" s="120">
        <v>0</v>
      </c>
      <c r="H26" s="120">
        <f t="shared" si="4"/>
        <v>7646</v>
      </c>
      <c r="I26" s="120">
        <v>7646</v>
      </c>
      <c r="J26" s="120">
        <v>0</v>
      </c>
      <c r="K26" s="120">
        <f t="shared" si="5"/>
        <v>19449</v>
      </c>
      <c r="L26" s="120">
        <v>0</v>
      </c>
      <c r="M26" s="120">
        <v>19449</v>
      </c>
      <c r="N26" s="120">
        <f t="shared" si="6"/>
        <v>27095</v>
      </c>
      <c r="O26" s="120">
        <f t="shared" si="7"/>
        <v>7646</v>
      </c>
      <c r="P26" s="120">
        <v>7646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f t="shared" si="8"/>
        <v>19449</v>
      </c>
      <c r="W26" s="120">
        <v>19449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f t="shared" si="9"/>
        <v>0</v>
      </c>
      <c r="AD26" s="120">
        <v>0</v>
      </c>
      <c r="AE26" s="120">
        <v>0</v>
      </c>
      <c r="AF26" s="120">
        <f t="shared" si="10"/>
        <v>1150</v>
      </c>
      <c r="AG26" s="120">
        <v>1150</v>
      </c>
      <c r="AH26" s="120">
        <v>0</v>
      </c>
      <c r="AI26" s="120">
        <v>0</v>
      </c>
      <c r="AJ26" s="120">
        <f t="shared" si="11"/>
        <v>1150</v>
      </c>
      <c r="AK26" s="120">
        <v>0</v>
      </c>
      <c r="AL26" s="120">
        <v>0</v>
      </c>
      <c r="AM26" s="120">
        <v>1150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f t="shared" si="12"/>
        <v>43</v>
      </c>
      <c r="AU26" s="120">
        <v>0</v>
      </c>
      <c r="AV26" s="120">
        <v>0</v>
      </c>
      <c r="AW26" s="120">
        <v>43</v>
      </c>
      <c r="AX26" s="120">
        <v>0</v>
      </c>
      <c r="AY26" s="120">
        <v>0</v>
      </c>
      <c r="AZ26" s="120">
        <f t="shared" si="13"/>
        <v>0</v>
      </c>
      <c r="BA26" s="120">
        <v>0</v>
      </c>
      <c r="BB26" s="120">
        <v>0</v>
      </c>
      <c r="BC26" s="120">
        <v>0</v>
      </c>
    </row>
    <row r="27" spans="1:55" s="106" customFormat="1" ht="12" customHeight="1">
      <c r="A27" s="109" t="s">
        <v>165</v>
      </c>
      <c r="B27" s="110" t="s">
        <v>205</v>
      </c>
      <c r="C27" s="109" t="s">
        <v>206</v>
      </c>
      <c r="D27" s="120">
        <f t="shared" si="2"/>
        <v>1100</v>
      </c>
      <c r="E27" s="120">
        <f t="shared" si="3"/>
        <v>0</v>
      </c>
      <c r="F27" s="120">
        <v>0</v>
      </c>
      <c r="G27" s="120">
        <v>0</v>
      </c>
      <c r="H27" s="120">
        <f t="shared" si="4"/>
        <v>629</v>
      </c>
      <c r="I27" s="120">
        <v>629</v>
      </c>
      <c r="J27" s="120">
        <v>0</v>
      </c>
      <c r="K27" s="120">
        <f t="shared" si="5"/>
        <v>471</v>
      </c>
      <c r="L27" s="120">
        <v>0</v>
      </c>
      <c r="M27" s="120">
        <v>471</v>
      </c>
      <c r="N27" s="120">
        <f t="shared" si="6"/>
        <v>1100</v>
      </c>
      <c r="O27" s="120">
        <f t="shared" si="7"/>
        <v>629</v>
      </c>
      <c r="P27" s="120">
        <v>629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f t="shared" si="8"/>
        <v>471</v>
      </c>
      <c r="W27" s="120">
        <v>471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f t="shared" si="9"/>
        <v>0</v>
      </c>
      <c r="AD27" s="120">
        <v>0</v>
      </c>
      <c r="AE27" s="120">
        <v>0</v>
      </c>
      <c r="AF27" s="120">
        <f t="shared" si="10"/>
        <v>36</v>
      </c>
      <c r="AG27" s="120">
        <v>36</v>
      </c>
      <c r="AH27" s="120">
        <v>0</v>
      </c>
      <c r="AI27" s="120">
        <v>0</v>
      </c>
      <c r="AJ27" s="120">
        <f t="shared" si="11"/>
        <v>36</v>
      </c>
      <c r="AK27" s="120"/>
      <c r="AL27" s="120">
        <v>0</v>
      </c>
      <c r="AM27" s="120">
        <v>36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f t="shared" si="12"/>
        <v>0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f t="shared" si="13"/>
        <v>0</v>
      </c>
      <c r="BA27" s="120">
        <v>0</v>
      </c>
      <c r="BB27" s="120">
        <v>0</v>
      </c>
      <c r="BC27" s="120">
        <v>0</v>
      </c>
    </row>
    <row r="28" spans="1:55" s="106" customFormat="1" ht="12" customHeight="1">
      <c r="A28" s="109" t="s">
        <v>165</v>
      </c>
      <c r="B28" s="110" t="s">
        <v>207</v>
      </c>
      <c r="C28" s="109" t="s">
        <v>208</v>
      </c>
      <c r="D28" s="120">
        <f t="shared" si="2"/>
        <v>5902</v>
      </c>
      <c r="E28" s="120">
        <f t="shared" si="3"/>
        <v>0</v>
      </c>
      <c r="F28" s="120">
        <v>0</v>
      </c>
      <c r="G28" s="120">
        <v>0</v>
      </c>
      <c r="H28" s="120">
        <f t="shared" si="4"/>
        <v>416</v>
      </c>
      <c r="I28" s="120">
        <v>416</v>
      </c>
      <c r="J28" s="120">
        <v>0</v>
      </c>
      <c r="K28" s="120">
        <f t="shared" si="5"/>
        <v>5486</v>
      </c>
      <c r="L28" s="120">
        <v>0</v>
      </c>
      <c r="M28" s="120">
        <v>5486</v>
      </c>
      <c r="N28" s="120">
        <f t="shared" si="6"/>
        <v>5902</v>
      </c>
      <c r="O28" s="120">
        <f t="shared" si="7"/>
        <v>416</v>
      </c>
      <c r="P28" s="120">
        <v>416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f t="shared" si="8"/>
        <v>5486</v>
      </c>
      <c r="W28" s="120">
        <v>5486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f t="shared" si="9"/>
        <v>0</v>
      </c>
      <c r="AD28" s="120">
        <v>0</v>
      </c>
      <c r="AE28" s="120">
        <v>0</v>
      </c>
      <c r="AF28" s="120">
        <f t="shared" si="10"/>
        <v>193</v>
      </c>
      <c r="AG28" s="120">
        <v>193</v>
      </c>
      <c r="AH28" s="120">
        <v>0</v>
      </c>
      <c r="AI28" s="120">
        <v>0</v>
      </c>
      <c r="AJ28" s="120">
        <f t="shared" si="11"/>
        <v>193</v>
      </c>
      <c r="AK28" s="120"/>
      <c r="AL28" s="120">
        <v>0</v>
      </c>
      <c r="AM28" s="120">
        <v>193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120">
        <f t="shared" si="12"/>
        <v>0</v>
      </c>
      <c r="AU28" s="120">
        <v>0</v>
      </c>
      <c r="AV28" s="120">
        <v>0</v>
      </c>
      <c r="AW28" s="120">
        <v>0</v>
      </c>
      <c r="AX28" s="120">
        <v>0</v>
      </c>
      <c r="AY28" s="120">
        <v>0</v>
      </c>
      <c r="AZ28" s="120">
        <f t="shared" si="13"/>
        <v>0</v>
      </c>
      <c r="BA28" s="120">
        <v>0</v>
      </c>
      <c r="BB28" s="120">
        <v>0</v>
      </c>
      <c r="BC28" s="120">
        <v>0</v>
      </c>
    </row>
    <row r="29" spans="1:55" s="106" customFormat="1" ht="12" customHeight="1">
      <c r="A29" s="109" t="s">
        <v>165</v>
      </c>
      <c r="B29" s="110" t="s">
        <v>209</v>
      </c>
      <c r="C29" s="109" t="s">
        <v>210</v>
      </c>
      <c r="D29" s="120">
        <f t="shared" si="2"/>
        <v>12024</v>
      </c>
      <c r="E29" s="120">
        <f t="shared" si="3"/>
        <v>0</v>
      </c>
      <c r="F29" s="120">
        <v>0</v>
      </c>
      <c r="G29" s="120">
        <v>0</v>
      </c>
      <c r="H29" s="120">
        <f t="shared" si="4"/>
        <v>0</v>
      </c>
      <c r="I29" s="120">
        <v>0</v>
      </c>
      <c r="J29" s="120">
        <v>0</v>
      </c>
      <c r="K29" s="120">
        <f t="shared" si="5"/>
        <v>12024</v>
      </c>
      <c r="L29" s="120">
        <v>1290</v>
      </c>
      <c r="M29" s="120">
        <v>10734</v>
      </c>
      <c r="N29" s="120">
        <f t="shared" si="6"/>
        <v>12024</v>
      </c>
      <c r="O29" s="120">
        <f t="shared" si="7"/>
        <v>1290</v>
      </c>
      <c r="P29" s="120">
        <v>1290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f t="shared" si="8"/>
        <v>10734</v>
      </c>
      <c r="W29" s="120">
        <v>10734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f t="shared" si="9"/>
        <v>0</v>
      </c>
      <c r="AD29" s="120">
        <v>0</v>
      </c>
      <c r="AE29" s="120">
        <v>0</v>
      </c>
      <c r="AF29" s="120">
        <f t="shared" si="10"/>
        <v>528</v>
      </c>
      <c r="AG29" s="120">
        <v>528</v>
      </c>
      <c r="AH29" s="120">
        <v>0</v>
      </c>
      <c r="AI29" s="120">
        <v>0</v>
      </c>
      <c r="AJ29" s="120">
        <f t="shared" si="11"/>
        <v>528</v>
      </c>
      <c r="AK29" s="120"/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528</v>
      </c>
      <c r="AT29" s="120">
        <f t="shared" si="12"/>
        <v>0</v>
      </c>
      <c r="AU29" s="120">
        <v>0</v>
      </c>
      <c r="AV29" s="120">
        <v>0</v>
      </c>
      <c r="AW29" s="120">
        <v>0</v>
      </c>
      <c r="AX29" s="120">
        <v>0</v>
      </c>
      <c r="AY29" s="120">
        <v>0</v>
      </c>
      <c r="AZ29" s="120">
        <f t="shared" si="13"/>
        <v>0</v>
      </c>
      <c r="BA29" s="120">
        <v>0</v>
      </c>
      <c r="BB29" s="120">
        <v>0</v>
      </c>
      <c r="BC29" s="120">
        <v>0</v>
      </c>
    </row>
    <row r="30" spans="1:55" s="106" customFormat="1" ht="12" customHeight="1">
      <c r="A30" s="109" t="s">
        <v>165</v>
      </c>
      <c r="B30" s="110" t="s">
        <v>211</v>
      </c>
      <c r="C30" s="109" t="s">
        <v>212</v>
      </c>
      <c r="D30" s="120">
        <f t="shared" si="2"/>
        <v>4058</v>
      </c>
      <c r="E30" s="120">
        <f t="shared" si="3"/>
        <v>0</v>
      </c>
      <c r="F30" s="120">
        <v>0</v>
      </c>
      <c r="G30" s="120">
        <v>0</v>
      </c>
      <c r="H30" s="120">
        <f t="shared" si="4"/>
        <v>0</v>
      </c>
      <c r="I30" s="120">
        <v>0</v>
      </c>
      <c r="J30" s="120">
        <v>0</v>
      </c>
      <c r="K30" s="120">
        <f t="shared" si="5"/>
        <v>4058</v>
      </c>
      <c r="L30" s="120">
        <v>670</v>
      </c>
      <c r="M30" s="120">
        <v>3388</v>
      </c>
      <c r="N30" s="120">
        <f t="shared" si="6"/>
        <v>4058</v>
      </c>
      <c r="O30" s="120">
        <f t="shared" si="7"/>
        <v>670</v>
      </c>
      <c r="P30" s="120">
        <v>670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f t="shared" si="8"/>
        <v>3388</v>
      </c>
      <c r="W30" s="120">
        <v>3388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f t="shared" si="9"/>
        <v>0</v>
      </c>
      <c r="AD30" s="120">
        <v>0</v>
      </c>
      <c r="AE30" s="120">
        <v>0</v>
      </c>
      <c r="AF30" s="120">
        <f t="shared" si="10"/>
        <v>54</v>
      </c>
      <c r="AG30" s="120">
        <v>54</v>
      </c>
      <c r="AH30" s="120">
        <v>0</v>
      </c>
      <c r="AI30" s="120">
        <v>0</v>
      </c>
      <c r="AJ30" s="120">
        <f t="shared" si="11"/>
        <v>54</v>
      </c>
      <c r="AK30" s="120"/>
      <c r="AL30" s="120">
        <v>0</v>
      </c>
      <c r="AM30" s="120">
        <v>5</v>
      </c>
      <c r="AN30" s="120">
        <v>0</v>
      </c>
      <c r="AO30" s="120">
        <v>0</v>
      </c>
      <c r="AP30" s="120">
        <v>0</v>
      </c>
      <c r="AQ30" s="120">
        <v>49</v>
      </c>
      <c r="AR30" s="120">
        <v>0</v>
      </c>
      <c r="AS30" s="120">
        <v>0</v>
      </c>
      <c r="AT30" s="120">
        <f t="shared" si="12"/>
        <v>1</v>
      </c>
      <c r="AU30" s="120">
        <v>0</v>
      </c>
      <c r="AV30" s="120">
        <v>0</v>
      </c>
      <c r="AW30" s="120">
        <v>1</v>
      </c>
      <c r="AX30" s="120">
        <v>0</v>
      </c>
      <c r="AY30" s="120">
        <v>0</v>
      </c>
      <c r="AZ30" s="120">
        <f t="shared" si="13"/>
        <v>0</v>
      </c>
      <c r="BA30" s="120">
        <v>0</v>
      </c>
      <c r="BB30" s="120">
        <v>0</v>
      </c>
      <c r="BC30" s="120">
        <v>0</v>
      </c>
    </row>
    <row r="31" spans="1:55" s="106" customFormat="1" ht="12" customHeight="1">
      <c r="A31" s="109" t="s">
        <v>165</v>
      </c>
      <c r="B31" s="110" t="s">
        <v>213</v>
      </c>
      <c r="C31" s="109" t="s">
        <v>214</v>
      </c>
      <c r="D31" s="120">
        <f t="shared" si="2"/>
        <v>1254</v>
      </c>
      <c r="E31" s="120">
        <f t="shared" si="3"/>
        <v>0</v>
      </c>
      <c r="F31" s="120">
        <v>0</v>
      </c>
      <c r="G31" s="120">
        <v>0</v>
      </c>
      <c r="H31" s="120">
        <f t="shared" si="4"/>
        <v>0</v>
      </c>
      <c r="I31" s="120">
        <v>0</v>
      </c>
      <c r="J31" s="120">
        <v>0</v>
      </c>
      <c r="K31" s="120">
        <f t="shared" si="5"/>
        <v>1254</v>
      </c>
      <c r="L31" s="120">
        <v>200</v>
      </c>
      <c r="M31" s="120">
        <v>1054</v>
      </c>
      <c r="N31" s="120">
        <f t="shared" si="6"/>
        <v>1254</v>
      </c>
      <c r="O31" s="120">
        <f t="shared" si="7"/>
        <v>200</v>
      </c>
      <c r="P31" s="120">
        <v>200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f t="shared" si="8"/>
        <v>1054</v>
      </c>
      <c r="W31" s="120">
        <v>1054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f t="shared" si="9"/>
        <v>0</v>
      </c>
      <c r="AD31" s="120">
        <v>0</v>
      </c>
      <c r="AE31" s="120">
        <v>0</v>
      </c>
      <c r="AF31" s="120">
        <f t="shared" si="10"/>
        <v>17</v>
      </c>
      <c r="AG31" s="120">
        <v>17</v>
      </c>
      <c r="AH31" s="120">
        <v>0</v>
      </c>
      <c r="AI31" s="120">
        <v>0</v>
      </c>
      <c r="AJ31" s="120">
        <f t="shared" si="11"/>
        <v>17</v>
      </c>
      <c r="AK31" s="120"/>
      <c r="AL31" s="120">
        <v>0</v>
      </c>
      <c r="AM31" s="120">
        <v>2</v>
      </c>
      <c r="AN31" s="120">
        <v>0</v>
      </c>
      <c r="AO31" s="120">
        <v>0</v>
      </c>
      <c r="AP31" s="120">
        <v>0</v>
      </c>
      <c r="AQ31" s="120">
        <v>15</v>
      </c>
      <c r="AR31" s="120">
        <v>0</v>
      </c>
      <c r="AS31" s="120">
        <v>0</v>
      </c>
      <c r="AT31" s="120">
        <f t="shared" si="12"/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f t="shared" si="13"/>
        <v>0</v>
      </c>
      <c r="BA31" s="120">
        <v>0</v>
      </c>
      <c r="BB31" s="120">
        <v>0</v>
      </c>
      <c r="BC31" s="120">
        <v>0</v>
      </c>
    </row>
    <row r="32" spans="1:55" s="106" customFormat="1" ht="12" customHeight="1">
      <c r="A32" s="109" t="s">
        <v>165</v>
      </c>
      <c r="B32" s="110" t="s">
        <v>215</v>
      </c>
      <c r="C32" s="109" t="s">
        <v>216</v>
      </c>
      <c r="D32" s="120">
        <f t="shared" si="2"/>
        <v>2208</v>
      </c>
      <c r="E32" s="120">
        <f t="shared" si="3"/>
        <v>0</v>
      </c>
      <c r="F32" s="120">
        <v>0</v>
      </c>
      <c r="G32" s="120">
        <v>0</v>
      </c>
      <c r="H32" s="120">
        <f t="shared" si="4"/>
        <v>0</v>
      </c>
      <c r="I32" s="120">
        <v>0</v>
      </c>
      <c r="J32" s="120">
        <v>0</v>
      </c>
      <c r="K32" s="120">
        <f t="shared" si="5"/>
        <v>2208</v>
      </c>
      <c r="L32" s="120">
        <v>364</v>
      </c>
      <c r="M32" s="120">
        <v>1844</v>
      </c>
      <c r="N32" s="120">
        <f t="shared" si="6"/>
        <v>7296</v>
      </c>
      <c r="O32" s="120">
        <f t="shared" si="7"/>
        <v>364</v>
      </c>
      <c r="P32" s="120">
        <v>364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f t="shared" si="8"/>
        <v>1844</v>
      </c>
      <c r="W32" s="120">
        <v>1844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0">
        <f t="shared" si="9"/>
        <v>5088</v>
      </c>
      <c r="AD32" s="120">
        <v>839</v>
      </c>
      <c r="AE32" s="120">
        <v>4249</v>
      </c>
      <c r="AF32" s="120">
        <f t="shared" si="10"/>
        <v>30</v>
      </c>
      <c r="AG32" s="120">
        <v>30</v>
      </c>
      <c r="AH32" s="120">
        <v>0</v>
      </c>
      <c r="AI32" s="120">
        <v>0</v>
      </c>
      <c r="AJ32" s="120">
        <f t="shared" si="11"/>
        <v>30</v>
      </c>
      <c r="AK32" s="120"/>
      <c r="AL32" s="120">
        <v>0</v>
      </c>
      <c r="AM32" s="120">
        <v>3</v>
      </c>
      <c r="AN32" s="120">
        <v>0</v>
      </c>
      <c r="AO32" s="120">
        <v>0</v>
      </c>
      <c r="AP32" s="120">
        <v>0</v>
      </c>
      <c r="AQ32" s="120">
        <v>27</v>
      </c>
      <c r="AR32" s="120">
        <v>0</v>
      </c>
      <c r="AS32" s="120">
        <v>0</v>
      </c>
      <c r="AT32" s="120">
        <f t="shared" si="12"/>
        <v>0</v>
      </c>
      <c r="AU32" s="120">
        <v>0</v>
      </c>
      <c r="AV32" s="120">
        <v>0</v>
      </c>
      <c r="AW32" s="120">
        <v>0</v>
      </c>
      <c r="AX32" s="120">
        <v>0</v>
      </c>
      <c r="AY32" s="120">
        <v>0</v>
      </c>
      <c r="AZ32" s="120">
        <f t="shared" si="13"/>
        <v>0</v>
      </c>
      <c r="BA32" s="120">
        <v>0</v>
      </c>
      <c r="BB32" s="120">
        <v>0</v>
      </c>
      <c r="BC32" s="120">
        <v>0</v>
      </c>
    </row>
    <row r="33" spans="1:55" s="106" customFormat="1" ht="12" customHeight="1">
      <c r="A33" s="109" t="s">
        <v>165</v>
      </c>
      <c r="B33" s="110" t="s">
        <v>217</v>
      </c>
      <c r="C33" s="109" t="s">
        <v>218</v>
      </c>
      <c r="D33" s="120">
        <f t="shared" si="2"/>
        <v>5088</v>
      </c>
      <c r="E33" s="120">
        <f t="shared" si="3"/>
        <v>0</v>
      </c>
      <c r="F33" s="120">
        <v>0</v>
      </c>
      <c r="G33" s="120">
        <v>0</v>
      </c>
      <c r="H33" s="120">
        <f t="shared" si="4"/>
        <v>0</v>
      </c>
      <c r="I33" s="120">
        <v>0</v>
      </c>
      <c r="J33" s="120">
        <v>0</v>
      </c>
      <c r="K33" s="120">
        <f t="shared" si="5"/>
        <v>5088</v>
      </c>
      <c r="L33" s="120">
        <v>841</v>
      </c>
      <c r="M33" s="120">
        <v>4247</v>
      </c>
      <c r="N33" s="120">
        <f t="shared" si="6"/>
        <v>5088</v>
      </c>
      <c r="O33" s="120">
        <f t="shared" si="7"/>
        <v>841</v>
      </c>
      <c r="P33" s="120">
        <v>841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f t="shared" si="8"/>
        <v>4247</v>
      </c>
      <c r="W33" s="120">
        <v>4247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f t="shared" si="9"/>
        <v>0</v>
      </c>
      <c r="AD33" s="120">
        <v>0</v>
      </c>
      <c r="AE33" s="120">
        <v>0</v>
      </c>
      <c r="AF33" s="120">
        <f t="shared" si="10"/>
        <v>69</v>
      </c>
      <c r="AG33" s="120">
        <v>69</v>
      </c>
      <c r="AH33" s="120">
        <v>0</v>
      </c>
      <c r="AI33" s="120">
        <v>0</v>
      </c>
      <c r="AJ33" s="120">
        <f t="shared" si="11"/>
        <v>69</v>
      </c>
      <c r="AK33" s="120"/>
      <c r="AL33" s="120">
        <v>0</v>
      </c>
      <c r="AM33" s="120">
        <v>7</v>
      </c>
      <c r="AN33" s="120">
        <v>0</v>
      </c>
      <c r="AO33" s="120">
        <v>0</v>
      </c>
      <c r="AP33" s="120">
        <v>0</v>
      </c>
      <c r="AQ33" s="120">
        <v>62</v>
      </c>
      <c r="AR33" s="120">
        <v>0</v>
      </c>
      <c r="AS33" s="120">
        <v>0</v>
      </c>
      <c r="AT33" s="120">
        <f t="shared" si="12"/>
        <v>1</v>
      </c>
      <c r="AU33" s="120">
        <v>0</v>
      </c>
      <c r="AV33" s="120">
        <v>0</v>
      </c>
      <c r="AW33" s="120">
        <v>1</v>
      </c>
      <c r="AX33" s="120">
        <v>0</v>
      </c>
      <c r="AY33" s="120">
        <v>0</v>
      </c>
      <c r="AZ33" s="120">
        <f t="shared" si="13"/>
        <v>0</v>
      </c>
      <c r="BA33" s="120">
        <v>0</v>
      </c>
      <c r="BB33" s="120">
        <v>0</v>
      </c>
      <c r="BC33" s="120">
        <v>0</v>
      </c>
    </row>
    <row r="34" spans="1:55" s="106" customFormat="1" ht="12" customHeight="1">
      <c r="A34" s="109" t="s">
        <v>165</v>
      </c>
      <c r="B34" s="110" t="s">
        <v>219</v>
      </c>
      <c r="C34" s="109" t="s">
        <v>220</v>
      </c>
      <c r="D34" s="120">
        <f t="shared" si="2"/>
        <v>7981</v>
      </c>
      <c r="E34" s="120">
        <f t="shared" si="3"/>
        <v>0</v>
      </c>
      <c r="F34" s="120">
        <v>0</v>
      </c>
      <c r="G34" s="120">
        <v>0</v>
      </c>
      <c r="H34" s="120">
        <f t="shared" si="4"/>
        <v>1280</v>
      </c>
      <c r="I34" s="120">
        <v>1280</v>
      </c>
      <c r="J34" s="120">
        <v>0</v>
      </c>
      <c r="K34" s="120">
        <f t="shared" si="5"/>
        <v>6701</v>
      </c>
      <c r="L34" s="120">
        <v>0</v>
      </c>
      <c r="M34" s="120">
        <v>6701</v>
      </c>
      <c r="N34" s="120">
        <f t="shared" si="6"/>
        <v>7981</v>
      </c>
      <c r="O34" s="120">
        <f t="shared" si="7"/>
        <v>1280</v>
      </c>
      <c r="P34" s="120">
        <v>1280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f t="shared" si="8"/>
        <v>6701</v>
      </c>
      <c r="W34" s="120">
        <v>6701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f t="shared" si="9"/>
        <v>0</v>
      </c>
      <c r="AD34" s="120">
        <v>0</v>
      </c>
      <c r="AE34" s="120">
        <v>0</v>
      </c>
      <c r="AF34" s="120">
        <f t="shared" si="10"/>
        <v>11</v>
      </c>
      <c r="AG34" s="120">
        <v>11</v>
      </c>
      <c r="AH34" s="120">
        <v>0</v>
      </c>
      <c r="AI34" s="120">
        <v>0</v>
      </c>
      <c r="AJ34" s="120">
        <f t="shared" si="11"/>
        <v>445</v>
      </c>
      <c r="AK34" s="120">
        <v>436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9</v>
      </c>
      <c r="AS34" s="120">
        <v>0</v>
      </c>
      <c r="AT34" s="120">
        <f t="shared" si="12"/>
        <v>2</v>
      </c>
      <c r="AU34" s="120">
        <v>2</v>
      </c>
      <c r="AV34" s="120">
        <v>0</v>
      </c>
      <c r="AW34" s="120">
        <v>0</v>
      </c>
      <c r="AX34" s="120">
        <v>0</v>
      </c>
      <c r="AY34" s="120">
        <v>0</v>
      </c>
      <c r="AZ34" s="120">
        <f t="shared" si="13"/>
        <v>26</v>
      </c>
      <c r="BA34" s="120">
        <v>26</v>
      </c>
      <c r="BB34" s="120">
        <v>0</v>
      </c>
      <c r="BC34" s="120">
        <v>0</v>
      </c>
    </row>
    <row r="35" spans="1:55" s="106" customFormat="1" ht="12" customHeight="1">
      <c r="A35" s="109" t="s">
        <v>165</v>
      </c>
      <c r="B35" s="110" t="s">
        <v>221</v>
      </c>
      <c r="C35" s="109" t="s">
        <v>222</v>
      </c>
      <c r="D35" s="120">
        <f t="shared" si="2"/>
        <v>21373</v>
      </c>
      <c r="E35" s="120">
        <f t="shared" si="3"/>
        <v>0</v>
      </c>
      <c r="F35" s="120">
        <v>0</v>
      </c>
      <c r="G35" s="120">
        <v>0</v>
      </c>
      <c r="H35" s="120">
        <f t="shared" si="4"/>
        <v>1037</v>
      </c>
      <c r="I35" s="120">
        <v>1037</v>
      </c>
      <c r="J35" s="120">
        <v>0</v>
      </c>
      <c r="K35" s="120">
        <f t="shared" si="5"/>
        <v>20336</v>
      </c>
      <c r="L35" s="120">
        <v>520</v>
      </c>
      <c r="M35" s="120">
        <v>19816</v>
      </c>
      <c r="N35" s="120">
        <f t="shared" si="6"/>
        <v>21373</v>
      </c>
      <c r="O35" s="120">
        <f t="shared" si="7"/>
        <v>1557</v>
      </c>
      <c r="P35" s="120">
        <v>1557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f t="shared" si="8"/>
        <v>19816</v>
      </c>
      <c r="W35" s="120">
        <v>19816</v>
      </c>
      <c r="X35" s="120">
        <v>0</v>
      </c>
      <c r="Y35" s="120">
        <v>0</v>
      </c>
      <c r="Z35" s="120">
        <v>0</v>
      </c>
      <c r="AA35" s="120">
        <v>0</v>
      </c>
      <c r="AB35" s="120">
        <v>0</v>
      </c>
      <c r="AC35" s="120">
        <f t="shared" si="9"/>
        <v>0</v>
      </c>
      <c r="AD35" s="120">
        <v>0</v>
      </c>
      <c r="AE35" s="120">
        <v>0</v>
      </c>
      <c r="AF35" s="120">
        <f t="shared" si="10"/>
        <v>446</v>
      </c>
      <c r="AG35" s="120">
        <v>446</v>
      </c>
      <c r="AH35" s="120">
        <v>0</v>
      </c>
      <c r="AI35" s="120">
        <v>0</v>
      </c>
      <c r="AJ35" s="120">
        <f t="shared" si="11"/>
        <v>546</v>
      </c>
      <c r="AK35" s="120">
        <v>145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3</v>
      </c>
      <c r="AR35" s="120">
        <v>0</v>
      </c>
      <c r="AS35" s="120">
        <v>398</v>
      </c>
      <c r="AT35" s="120">
        <f t="shared" si="12"/>
        <v>45</v>
      </c>
      <c r="AU35" s="120">
        <v>45</v>
      </c>
      <c r="AV35" s="120">
        <v>0</v>
      </c>
      <c r="AW35" s="120">
        <v>0</v>
      </c>
      <c r="AX35" s="120">
        <v>0</v>
      </c>
      <c r="AY35" s="120">
        <v>0</v>
      </c>
      <c r="AZ35" s="120">
        <f t="shared" si="13"/>
        <v>0</v>
      </c>
      <c r="BA35" s="120">
        <v>0</v>
      </c>
      <c r="BB35" s="120">
        <v>0</v>
      </c>
      <c r="BC35" s="120">
        <v>0</v>
      </c>
    </row>
    <row r="36" spans="1:55" s="106" customFormat="1" ht="12" customHeight="1">
      <c r="A36" s="109" t="s">
        <v>165</v>
      </c>
      <c r="B36" s="110" t="s">
        <v>223</v>
      </c>
      <c r="C36" s="109" t="s">
        <v>224</v>
      </c>
      <c r="D36" s="120">
        <f t="shared" si="2"/>
        <v>5169</v>
      </c>
      <c r="E36" s="120">
        <f t="shared" si="3"/>
        <v>0</v>
      </c>
      <c r="F36" s="120">
        <v>0</v>
      </c>
      <c r="G36" s="120">
        <v>0</v>
      </c>
      <c r="H36" s="120">
        <f t="shared" si="4"/>
        <v>499</v>
      </c>
      <c r="I36" s="120">
        <v>499</v>
      </c>
      <c r="J36" s="120">
        <v>0</v>
      </c>
      <c r="K36" s="120">
        <f t="shared" si="5"/>
        <v>4670</v>
      </c>
      <c r="L36" s="120">
        <v>0</v>
      </c>
      <c r="M36" s="120">
        <v>4670</v>
      </c>
      <c r="N36" s="120">
        <f t="shared" si="6"/>
        <v>5169</v>
      </c>
      <c r="O36" s="120">
        <f t="shared" si="7"/>
        <v>499</v>
      </c>
      <c r="P36" s="120">
        <v>499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f t="shared" si="8"/>
        <v>4670</v>
      </c>
      <c r="W36" s="120">
        <v>4670</v>
      </c>
      <c r="X36" s="120">
        <v>0</v>
      </c>
      <c r="Y36" s="120">
        <v>0</v>
      </c>
      <c r="Z36" s="120">
        <v>0</v>
      </c>
      <c r="AA36" s="120">
        <v>0</v>
      </c>
      <c r="AB36" s="120">
        <v>0</v>
      </c>
      <c r="AC36" s="120">
        <f t="shared" si="9"/>
        <v>0</v>
      </c>
      <c r="AD36" s="120">
        <v>0</v>
      </c>
      <c r="AE36" s="120">
        <v>0</v>
      </c>
      <c r="AF36" s="120">
        <f t="shared" si="10"/>
        <v>14</v>
      </c>
      <c r="AG36" s="120">
        <v>14</v>
      </c>
      <c r="AH36" s="120">
        <v>0</v>
      </c>
      <c r="AI36" s="120">
        <v>0</v>
      </c>
      <c r="AJ36" s="120">
        <f t="shared" si="11"/>
        <v>0</v>
      </c>
      <c r="AK36" s="120"/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  <c r="AT36" s="120">
        <f t="shared" si="12"/>
        <v>14</v>
      </c>
      <c r="AU36" s="120">
        <v>14</v>
      </c>
      <c r="AV36" s="120">
        <v>0</v>
      </c>
      <c r="AW36" s="120">
        <v>0</v>
      </c>
      <c r="AX36" s="120">
        <v>0</v>
      </c>
      <c r="AY36" s="120">
        <v>0</v>
      </c>
      <c r="AZ36" s="120">
        <f t="shared" si="13"/>
        <v>18</v>
      </c>
      <c r="BA36" s="120">
        <v>18</v>
      </c>
      <c r="BB36" s="120">
        <v>0</v>
      </c>
      <c r="BC36" s="120">
        <v>0</v>
      </c>
    </row>
    <row r="37" spans="1:55" s="106" customFormat="1" ht="12" customHeight="1">
      <c r="A37" s="109" t="s">
        <v>165</v>
      </c>
      <c r="B37" s="110" t="s">
        <v>225</v>
      </c>
      <c r="C37" s="109" t="s">
        <v>226</v>
      </c>
      <c r="D37" s="120">
        <f t="shared" si="2"/>
        <v>14058</v>
      </c>
      <c r="E37" s="120">
        <f t="shared" si="3"/>
        <v>0</v>
      </c>
      <c r="F37" s="120">
        <v>0</v>
      </c>
      <c r="G37" s="120">
        <v>0</v>
      </c>
      <c r="H37" s="120">
        <f t="shared" si="4"/>
        <v>2024</v>
      </c>
      <c r="I37" s="120">
        <v>2024</v>
      </c>
      <c r="J37" s="120">
        <v>0</v>
      </c>
      <c r="K37" s="120">
        <f t="shared" si="5"/>
        <v>12034</v>
      </c>
      <c r="L37" s="120">
        <v>0</v>
      </c>
      <c r="M37" s="120">
        <v>12034</v>
      </c>
      <c r="N37" s="120">
        <f t="shared" si="6"/>
        <v>14058</v>
      </c>
      <c r="O37" s="120">
        <f t="shared" si="7"/>
        <v>2024</v>
      </c>
      <c r="P37" s="120">
        <v>2024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f t="shared" si="8"/>
        <v>12034</v>
      </c>
      <c r="W37" s="120">
        <v>12034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f t="shared" si="9"/>
        <v>0</v>
      </c>
      <c r="AD37" s="120">
        <v>0</v>
      </c>
      <c r="AE37" s="120">
        <v>0</v>
      </c>
      <c r="AF37" s="120">
        <f t="shared" si="10"/>
        <v>701</v>
      </c>
      <c r="AG37" s="120">
        <v>701</v>
      </c>
      <c r="AH37" s="120">
        <v>0</v>
      </c>
      <c r="AI37" s="120">
        <v>0</v>
      </c>
      <c r="AJ37" s="120">
        <f t="shared" si="11"/>
        <v>701</v>
      </c>
      <c r="AK37" s="120"/>
      <c r="AL37" s="120">
        <v>0</v>
      </c>
      <c r="AM37" s="120">
        <v>701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120">
        <f t="shared" si="12"/>
        <v>13</v>
      </c>
      <c r="AU37" s="120">
        <v>0</v>
      </c>
      <c r="AV37" s="120">
        <v>0</v>
      </c>
      <c r="AW37" s="120">
        <v>13</v>
      </c>
      <c r="AX37" s="120">
        <v>0</v>
      </c>
      <c r="AY37" s="120">
        <v>0</v>
      </c>
      <c r="AZ37" s="120">
        <f t="shared" si="13"/>
        <v>0</v>
      </c>
      <c r="BA37" s="120">
        <v>0</v>
      </c>
      <c r="BB37" s="120">
        <v>0</v>
      </c>
      <c r="BC37" s="120">
        <v>0</v>
      </c>
    </row>
    <row r="38" spans="1:55" s="106" customFormat="1" ht="12" customHeight="1">
      <c r="A38" s="109" t="s">
        <v>165</v>
      </c>
      <c r="B38" s="110" t="s">
        <v>227</v>
      </c>
      <c r="C38" s="109" t="s">
        <v>228</v>
      </c>
      <c r="D38" s="120">
        <f t="shared" si="2"/>
        <v>4057</v>
      </c>
      <c r="E38" s="120">
        <f t="shared" si="3"/>
        <v>0</v>
      </c>
      <c r="F38" s="120">
        <v>0</v>
      </c>
      <c r="G38" s="120">
        <v>0</v>
      </c>
      <c r="H38" s="120">
        <f t="shared" si="4"/>
        <v>0</v>
      </c>
      <c r="I38" s="120">
        <v>0</v>
      </c>
      <c r="J38" s="120">
        <v>0</v>
      </c>
      <c r="K38" s="120">
        <f t="shared" si="5"/>
        <v>4057</v>
      </c>
      <c r="L38" s="120">
        <v>860</v>
      </c>
      <c r="M38" s="120">
        <v>3197</v>
      </c>
      <c r="N38" s="120">
        <f t="shared" si="6"/>
        <v>4057</v>
      </c>
      <c r="O38" s="120">
        <f t="shared" si="7"/>
        <v>860</v>
      </c>
      <c r="P38" s="120">
        <v>860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f t="shared" si="8"/>
        <v>3197</v>
      </c>
      <c r="W38" s="120">
        <v>3197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f t="shared" si="9"/>
        <v>0</v>
      </c>
      <c r="AD38" s="120">
        <v>0</v>
      </c>
      <c r="AE38" s="120">
        <v>0</v>
      </c>
      <c r="AF38" s="120">
        <f t="shared" si="10"/>
        <v>7</v>
      </c>
      <c r="AG38" s="120">
        <v>7</v>
      </c>
      <c r="AH38" s="120">
        <v>0</v>
      </c>
      <c r="AI38" s="120">
        <v>0</v>
      </c>
      <c r="AJ38" s="120">
        <f t="shared" si="11"/>
        <v>7</v>
      </c>
      <c r="AK38" s="120"/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0">
        <v>0</v>
      </c>
      <c r="AS38" s="120">
        <v>7</v>
      </c>
      <c r="AT38" s="120">
        <f t="shared" si="12"/>
        <v>0</v>
      </c>
      <c r="AU38" s="120">
        <v>0</v>
      </c>
      <c r="AV38" s="120">
        <v>0</v>
      </c>
      <c r="AW38" s="120">
        <v>0</v>
      </c>
      <c r="AX38" s="120">
        <v>0</v>
      </c>
      <c r="AY38" s="120">
        <v>0</v>
      </c>
      <c r="AZ38" s="120">
        <f t="shared" si="13"/>
        <v>0</v>
      </c>
      <c r="BA38" s="120">
        <v>0</v>
      </c>
      <c r="BB38" s="120">
        <v>0</v>
      </c>
      <c r="BC38" s="120">
        <v>0</v>
      </c>
    </row>
    <row r="39" spans="1:55" s="106" customFormat="1" ht="12" customHeight="1">
      <c r="A39" s="109" t="s">
        <v>165</v>
      </c>
      <c r="B39" s="110" t="s">
        <v>229</v>
      </c>
      <c r="C39" s="109" t="s">
        <v>230</v>
      </c>
      <c r="D39" s="120">
        <f t="shared" si="2"/>
        <v>16963</v>
      </c>
      <c r="E39" s="120">
        <f t="shared" si="3"/>
        <v>0</v>
      </c>
      <c r="F39" s="120">
        <v>0</v>
      </c>
      <c r="G39" s="120">
        <v>0</v>
      </c>
      <c r="H39" s="120">
        <f t="shared" si="4"/>
        <v>3661</v>
      </c>
      <c r="I39" s="120">
        <v>3661</v>
      </c>
      <c r="J39" s="120">
        <v>0</v>
      </c>
      <c r="K39" s="120">
        <f t="shared" si="5"/>
        <v>13302</v>
      </c>
      <c r="L39" s="120">
        <v>0</v>
      </c>
      <c r="M39" s="120">
        <v>13302</v>
      </c>
      <c r="N39" s="120">
        <f t="shared" si="6"/>
        <v>16963</v>
      </c>
      <c r="O39" s="120">
        <f t="shared" si="7"/>
        <v>3661</v>
      </c>
      <c r="P39" s="120">
        <v>3661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f t="shared" si="8"/>
        <v>13302</v>
      </c>
      <c r="W39" s="120">
        <v>13302</v>
      </c>
      <c r="X39" s="120">
        <v>0</v>
      </c>
      <c r="Y39" s="120">
        <v>0</v>
      </c>
      <c r="Z39" s="120">
        <v>0</v>
      </c>
      <c r="AA39" s="120">
        <v>0</v>
      </c>
      <c r="AB39" s="120">
        <v>0</v>
      </c>
      <c r="AC39" s="120">
        <f t="shared" si="9"/>
        <v>0</v>
      </c>
      <c r="AD39" s="120">
        <v>0</v>
      </c>
      <c r="AE39" s="120">
        <v>0</v>
      </c>
      <c r="AF39" s="120">
        <f t="shared" si="10"/>
        <v>781</v>
      </c>
      <c r="AG39" s="120">
        <v>781</v>
      </c>
      <c r="AH39" s="120">
        <v>0</v>
      </c>
      <c r="AI39" s="120">
        <v>0</v>
      </c>
      <c r="AJ39" s="120">
        <f t="shared" si="11"/>
        <v>781</v>
      </c>
      <c r="AK39" s="120"/>
      <c r="AL39" s="120">
        <v>0</v>
      </c>
      <c r="AM39" s="120">
        <v>781</v>
      </c>
      <c r="AN39" s="120">
        <v>0</v>
      </c>
      <c r="AO39" s="120">
        <v>0</v>
      </c>
      <c r="AP39" s="120">
        <v>0</v>
      </c>
      <c r="AQ39" s="120">
        <v>0</v>
      </c>
      <c r="AR39" s="120">
        <v>0</v>
      </c>
      <c r="AS39" s="120">
        <v>0</v>
      </c>
      <c r="AT39" s="120">
        <f t="shared" si="12"/>
        <v>19</v>
      </c>
      <c r="AU39" s="120">
        <v>0</v>
      </c>
      <c r="AV39" s="120">
        <v>0</v>
      </c>
      <c r="AW39" s="120">
        <v>19</v>
      </c>
      <c r="AX39" s="120">
        <v>0</v>
      </c>
      <c r="AY39" s="120">
        <v>0</v>
      </c>
      <c r="AZ39" s="120">
        <f t="shared" si="13"/>
        <v>0</v>
      </c>
      <c r="BA39" s="120">
        <v>0</v>
      </c>
      <c r="BB39" s="120">
        <v>0</v>
      </c>
      <c r="BC39" s="120">
        <v>0</v>
      </c>
    </row>
    <row r="40" spans="1:55" s="106" customFormat="1" ht="12" customHeight="1">
      <c r="A40" s="109" t="s">
        <v>165</v>
      </c>
      <c r="B40" s="110" t="s">
        <v>231</v>
      </c>
      <c r="C40" s="109" t="s">
        <v>232</v>
      </c>
      <c r="D40" s="120">
        <f t="shared" si="2"/>
        <v>8303</v>
      </c>
      <c r="E40" s="120">
        <f t="shared" si="3"/>
        <v>0</v>
      </c>
      <c r="F40" s="120">
        <v>0</v>
      </c>
      <c r="G40" s="120">
        <v>0</v>
      </c>
      <c r="H40" s="120">
        <f t="shared" si="4"/>
        <v>1235</v>
      </c>
      <c r="I40" s="120">
        <v>1235</v>
      </c>
      <c r="J40" s="120">
        <v>0</v>
      </c>
      <c r="K40" s="120">
        <f t="shared" si="5"/>
        <v>7068</v>
      </c>
      <c r="L40" s="120">
        <v>0</v>
      </c>
      <c r="M40" s="120">
        <v>7068</v>
      </c>
      <c r="N40" s="120">
        <f t="shared" si="6"/>
        <v>8303</v>
      </c>
      <c r="O40" s="120">
        <f t="shared" si="7"/>
        <v>1235</v>
      </c>
      <c r="P40" s="120">
        <v>1235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f t="shared" si="8"/>
        <v>7068</v>
      </c>
      <c r="W40" s="120">
        <v>7068</v>
      </c>
      <c r="X40" s="120">
        <v>0</v>
      </c>
      <c r="Y40" s="120">
        <v>0</v>
      </c>
      <c r="Z40" s="120">
        <v>0</v>
      </c>
      <c r="AA40" s="120">
        <v>0</v>
      </c>
      <c r="AB40" s="120">
        <v>0</v>
      </c>
      <c r="AC40" s="120">
        <f t="shared" si="9"/>
        <v>0</v>
      </c>
      <c r="AD40" s="120">
        <v>0</v>
      </c>
      <c r="AE40" s="120">
        <v>0</v>
      </c>
      <c r="AF40" s="120">
        <f t="shared" si="10"/>
        <v>593</v>
      </c>
      <c r="AG40" s="120">
        <v>593</v>
      </c>
      <c r="AH40" s="120">
        <v>0</v>
      </c>
      <c r="AI40" s="120">
        <v>0</v>
      </c>
      <c r="AJ40" s="120">
        <f t="shared" si="11"/>
        <v>593</v>
      </c>
      <c r="AK40" s="120"/>
      <c r="AL40" s="120">
        <v>0</v>
      </c>
      <c r="AM40" s="120">
        <v>30</v>
      </c>
      <c r="AN40" s="120">
        <v>563</v>
      </c>
      <c r="AO40" s="120">
        <v>0</v>
      </c>
      <c r="AP40" s="120">
        <v>0</v>
      </c>
      <c r="AQ40" s="120">
        <v>0</v>
      </c>
      <c r="AR40" s="120">
        <v>0</v>
      </c>
      <c r="AS40" s="120">
        <v>0</v>
      </c>
      <c r="AT40" s="120">
        <f t="shared" si="12"/>
        <v>0</v>
      </c>
      <c r="AU40" s="120">
        <v>0</v>
      </c>
      <c r="AV40" s="120">
        <v>0</v>
      </c>
      <c r="AW40" s="120">
        <v>0</v>
      </c>
      <c r="AX40" s="120">
        <v>0</v>
      </c>
      <c r="AY40" s="120">
        <v>0</v>
      </c>
      <c r="AZ40" s="120">
        <f t="shared" si="13"/>
        <v>0</v>
      </c>
      <c r="BA40" s="120">
        <v>0</v>
      </c>
      <c r="BB40" s="120">
        <v>0</v>
      </c>
      <c r="BC40" s="120">
        <v>0</v>
      </c>
    </row>
    <row r="41" spans="1:55" s="106" customFormat="1" ht="12" customHeight="1">
      <c r="A41" s="109" t="s">
        <v>165</v>
      </c>
      <c r="B41" s="110" t="s">
        <v>233</v>
      </c>
      <c r="C41" s="109" t="s">
        <v>234</v>
      </c>
      <c r="D41" s="120">
        <f t="shared" si="2"/>
        <v>22456</v>
      </c>
      <c r="E41" s="120">
        <f t="shared" si="3"/>
        <v>0</v>
      </c>
      <c r="F41" s="120">
        <v>0</v>
      </c>
      <c r="G41" s="120">
        <v>0</v>
      </c>
      <c r="H41" s="120">
        <f t="shared" si="4"/>
        <v>0</v>
      </c>
      <c r="I41" s="120">
        <v>0</v>
      </c>
      <c r="J41" s="120">
        <v>0</v>
      </c>
      <c r="K41" s="120">
        <f t="shared" si="5"/>
        <v>22456</v>
      </c>
      <c r="L41" s="120">
        <v>1958</v>
      </c>
      <c r="M41" s="120">
        <v>20498</v>
      </c>
      <c r="N41" s="120">
        <f t="shared" si="6"/>
        <v>22456</v>
      </c>
      <c r="O41" s="120">
        <f t="shared" si="7"/>
        <v>1958</v>
      </c>
      <c r="P41" s="120">
        <v>1958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f t="shared" si="8"/>
        <v>20498</v>
      </c>
      <c r="W41" s="120">
        <v>20498</v>
      </c>
      <c r="X41" s="120">
        <v>0</v>
      </c>
      <c r="Y41" s="120">
        <v>0</v>
      </c>
      <c r="Z41" s="120">
        <v>0</v>
      </c>
      <c r="AA41" s="120">
        <v>0</v>
      </c>
      <c r="AB41" s="120">
        <v>0</v>
      </c>
      <c r="AC41" s="120">
        <f t="shared" si="9"/>
        <v>0</v>
      </c>
      <c r="AD41" s="120">
        <v>0</v>
      </c>
      <c r="AE41" s="120">
        <v>0</v>
      </c>
      <c r="AF41" s="120">
        <f t="shared" si="10"/>
        <v>87</v>
      </c>
      <c r="AG41" s="120">
        <v>87</v>
      </c>
      <c r="AH41" s="120">
        <v>0</v>
      </c>
      <c r="AI41" s="120">
        <v>0</v>
      </c>
      <c r="AJ41" s="120">
        <f t="shared" si="11"/>
        <v>87</v>
      </c>
      <c r="AK41" s="120"/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0">
        <v>0</v>
      </c>
      <c r="AS41" s="120">
        <v>87</v>
      </c>
      <c r="AT41" s="120">
        <f t="shared" si="12"/>
        <v>0</v>
      </c>
      <c r="AU41" s="120">
        <v>0</v>
      </c>
      <c r="AV41" s="120">
        <v>0</v>
      </c>
      <c r="AW41" s="120">
        <v>0</v>
      </c>
      <c r="AX41" s="120">
        <v>0</v>
      </c>
      <c r="AY41" s="120">
        <v>0</v>
      </c>
      <c r="AZ41" s="120">
        <f t="shared" si="13"/>
        <v>0</v>
      </c>
      <c r="BA41" s="120">
        <v>0</v>
      </c>
      <c r="BB41" s="120">
        <v>0</v>
      </c>
      <c r="BC41" s="120">
        <v>0</v>
      </c>
    </row>
    <row r="42" spans="1:55" s="106" customFormat="1" ht="12" customHeight="1">
      <c r="A42" s="109" t="s">
        <v>165</v>
      </c>
      <c r="B42" s="110" t="s">
        <v>235</v>
      </c>
      <c r="C42" s="109" t="s">
        <v>236</v>
      </c>
      <c r="D42" s="120">
        <f t="shared" si="2"/>
        <v>14474</v>
      </c>
      <c r="E42" s="120">
        <f t="shared" si="3"/>
        <v>0</v>
      </c>
      <c r="F42" s="120">
        <v>0</v>
      </c>
      <c r="G42" s="120">
        <v>0</v>
      </c>
      <c r="H42" s="120">
        <f t="shared" si="4"/>
        <v>0</v>
      </c>
      <c r="I42" s="120">
        <v>0</v>
      </c>
      <c r="J42" s="120">
        <v>0</v>
      </c>
      <c r="K42" s="120">
        <f t="shared" si="5"/>
        <v>14474</v>
      </c>
      <c r="L42" s="120">
        <v>1095</v>
      </c>
      <c r="M42" s="120">
        <v>13379</v>
      </c>
      <c r="N42" s="120">
        <f t="shared" si="6"/>
        <v>14474</v>
      </c>
      <c r="O42" s="120">
        <f t="shared" si="7"/>
        <v>1095</v>
      </c>
      <c r="P42" s="120">
        <v>1095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f t="shared" si="8"/>
        <v>13379</v>
      </c>
      <c r="W42" s="120">
        <v>13379</v>
      </c>
      <c r="X42" s="120">
        <v>0</v>
      </c>
      <c r="Y42" s="120">
        <v>0</v>
      </c>
      <c r="Z42" s="120">
        <v>0</v>
      </c>
      <c r="AA42" s="120">
        <v>0</v>
      </c>
      <c r="AB42" s="120">
        <v>0</v>
      </c>
      <c r="AC42" s="120">
        <f t="shared" si="9"/>
        <v>0</v>
      </c>
      <c r="AD42" s="120">
        <v>0</v>
      </c>
      <c r="AE42" s="120">
        <v>0</v>
      </c>
      <c r="AF42" s="120">
        <f t="shared" si="10"/>
        <v>82</v>
      </c>
      <c r="AG42" s="120">
        <v>82</v>
      </c>
      <c r="AH42" s="120">
        <v>0</v>
      </c>
      <c r="AI42" s="120">
        <v>0</v>
      </c>
      <c r="AJ42" s="120">
        <f t="shared" si="11"/>
        <v>710</v>
      </c>
      <c r="AK42" s="120">
        <v>710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0">
        <v>0</v>
      </c>
      <c r="AS42" s="120">
        <v>0</v>
      </c>
      <c r="AT42" s="120">
        <f t="shared" si="12"/>
        <v>82</v>
      </c>
      <c r="AU42" s="120">
        <v>82</v>
      </c>
      <c r="AV42" s="120">
        <v>0</v>
      </c>
      <c r="AW42" s="120">
        <v>0</v>
      </c>
      <c r="AX42" s="120">
        <v>0</v>
      </c>
      <c r="AY42" s="120">
        <v>0</v>
      </c>
      <c r="AZ42" s="120">
        <f t="shared" si="13"/>
        <v>0</v>
      </c>
      <c r="BA42" s="120">
        <v>0</v>
      </c>
      <c r="BB42" s="120">
        <v>0</v>
      </c>
      <c r="BC42" s="120">
        <v>0</v>
      </c>
    </row>
    <row r="43" spans="1:55" s="106" customFormat="1" ht="12" customHeight="1">
      <c r="A43" s="109" t="s">
        <v>165</v>
      </c>
      <c r="B43" s="110" t="s">
        <v>237</v>
      </c>
      <c r="C43" s="109" t="s">
        <v>238</v>
      </c>
      <c r="D43" s="120">
        <f t="shared" si="2"/>
        <v>13415</v>
      </c>
      <c r="E43" s="120">
        <f t="shared" si="3"/>
        <v>0</v>
      </c>
      <c r="F43" s="120">
        <v>0</v>
      </c>
      <c r="G43" s="120">
        <v>0</v>
      </c>
      <c r="H43" s="120">
        <f t="shared" si="4"/>
        <v>0</v>
      </c>
      <c r="I43" s="120">
        <v>0</v>
      </c>
      <c r="J43" s="120">
        <v>0</v>
      </c>
      <c r="K43" s="120">
        <f t="shared" si="5"/>
        <v>13415</v>
      </c>
      <c r="L43" s="120">
        <v>1274</v>
      </c>
      <c r="M43" s="120">
        <v>12141</v>
      </c>
      <c r="N43" s="120">
        <f t="shared" si="6"/>
        <v>13415</v>
      </c>
      <c r="O43" s="120">
        <f t="shared" si="7"/>
        <v>1274</v>
      </c>
      <c r="P43" s="120">
        <v>1274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f t="shared" si="8"/>
        <v>12141</v>
      </c>
      <c r="W43" s="120">
        <v>12141</v>
      </c>
      <c r="X43" s="120">
        <v>0</v>
      </c>
      <c r="Y43" s="120">
        <v>0</v>
      </c>
      <c r="Z43" s="120">
        <v>0</v>
      </c>
      <c r="AA43" s="120">
        <v>0</v>
      </c>
      <c r="AB43" s="120">
        <v>0</v>
      </c>
      <c r="AC43" s="120">
        <f t="shared" si="9"/>
        <v>0</v>
      </c>
      <c r="AD43" s="120">
        <v>0</v>
      </c>
      <c r="AE43" s="120">
        <v>0</v>
      </c>
      <c r="AF43" s="120">
        <f t="shared" si="10"/>
        <v>46</v>
      </c>
      <c r="AG43" s="120">
        <v>46</v>
      </c>
      <c r="AH43" s="120">
        <v>0</v>
      </c>
      <c r="AI43" s="120">
        <v>0</v>
      </c>
      <c r="AJ43" s="120">
        <f t="shared" si="11"/>
        <v>0</v>
      </c>
      <c r="AK43" s="120"/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0">
        <v>0</v>
      </c>
      <c r="AS43" s="120">
        <v>0</v>
      </c>
      <c r="AT43" s="120">
        <f t="shared" si="12"/>
        <v>46</v>
      </c>
      <c r="AU43" s="120">
        <v>46</v>
      </c>
      <c r="AV43" s="120">
        <v>0</v>
      </c>
      <c r="AW43" s="120">
        <v>0</v>
      </c>
      <c r="AX43" s="120">
        <v>0</v>
      </c>
      <c r="AY43" s="120">
        <v>0</v>
      </c>
      <c r="AZ43" s="120">
        <f t="shared" si="13"/>
        <v>0</v>
      </c>
      <c r="BA43" s="120">
        <v>0</v>
      </c>
      <c r="BB43" s="120">
        <v>0</v>
      </c>
      <c r="BC43" s="120">
        <v>0</v>
      </c>
    </row>
    <row r="44" spans="1:55" s="106" customFormat="1" ht="12" customHeight="1">
      <c r="A44" s="109" t="s">
        <v>165</v>
      </c>
      <c r="B44" s="110" t="s">
        <v>239</v>
      </c>
      <c r="C44" s="109" t="s">
        <v>240</v>
      </c>
      <c r="D44" s="120">
        <f t="shared" si="2"/>
        <v>11029</v>
      </c>
      <c r="E44" s="120">
        <f t="shared" si="3"/>
        <v>0</v>
      </c>
      <c r="F44" s="120">
        <v>0</v>
      </c>
      <c r="G44" s="120">
        <v>0</v>
      </c>
      <c r="H44" s="120">
        <f t="shared" si="4"/>
        <v>0</v>
      </c>
      <c r="I44" s="120">
        <v>0</v>
      </c>
      <c r="J44" s="120">
        <v>0</v>
      </c>
      <c r="K44" s="120">
        <f t="shared" si="5"/>
        <v>11029</v>
      </c>
      <c r="L44" s="120">
        <v>1497</v>
      </c>
      <c r="M44" s="120">
        <v>9532</v>
      </c>
      <c r="N44" s="120">
        <f t="shared" si="6"/>
        <v>11029</v>
      </c>
      <c r="O44" s="120">
        <f t="shared" si="7"/>
        <v>1497</v>
      </c>
      <c r="P44" s="120">
        <v>1497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f t="shared" si="8"/>
        <v>9532</v>
      </c>
      <c r="W44" s="120">
        <v>9532</v>
      </c>
      <c r="X44" s="120">
        <v>0</v>
      </c>
      <c r="Y44" s="120">
        <v>0</v>
      </c>
      <c r="Z44" s="120">
        <v>0</v>
      </c>
      <c r="AA44" s="120">
        <v>0</v>
      </c>
      <c r="AB44" s="120">
        <v>0</v>
      </c>
      <c r="AC44" s="120">
        <f t="shared" si="9"/>
        <v>0</v>
      </c>
      <c r="AD44" s="120">
        <v>0</v>
      </c>
      <c r="AE44" s="120">
        <v>0</v>
      </c>
      <c r="AF44" s="120">
        <f t="shared" si="10"/>
        <v>488</v>
      </c>
      <c r="AG44" s="120">
        <v>488</v>
      </c>
      <c r="AH44" s="120">
        <v>0</v>
      </c>
      <c r="AI44" s="120">
        <v>0</v>
      </c>
      <c r="AJ44" s="120">
        <f t="shared" si="11"/>
        <v>488</v>
      </c>
      <c r="AK44" s="120"/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0">
        <v>0</v>
      </c>
      <c r="AS44" s="120">
        <v>488</v>
      </c>
      <c r="AT44" s="120">
        <f t="shared" si="12"/>
        <v>0</v>
      </c>
      <c r="AU44" s="120">
        <v>0</v>
      </c>
      <c r="AV44" s="120">
        <v>0</v>
      </c>
      <c r="AW44" s="120">
        <v>0</v>
      </c>
      <c r="AX44" s="120">
        <v>0</v>
      </c>
      <c r="AY44" s="120">
        <v>0</v>
      </c>
      <c r="AZ44" s="120">
        <f t="shared" si="13"/>
        <v>0</v>
      </c>
      <c r="BA44" s="120">
        <v>0</v>
      </c>
      <c r="BB44" s="120">
        <v>0</v>
      </c>
      <c r="BC44" s="120">
        <v>0</v>
      </c>
    </row>
    <row r="45" spans="1:55" s="106" customFormat="1" ht="12" customHeight="1">
      <c r="A45" s="109" t="s">
        <v>165</v>
      </c>
      <c r="B45" s="110" t="s">
        <v>241</v>
      </c>
      <c r="C45" s="109" t="s">
        <v>242</v>
      </c>
      <c r="D45" s="120">
        <f t="shared" si="2"/>
        <v>7332</v>
      </c>
      <c r="E45" s="120">
        <f t="shared" si="3"/>
        <v>0</v>
      </c>
      <c r="F45" s="120">
        <v>0</v>
      </c>
      <c r="G45" s="120">
        <v>0</v>
      </c>
      <c r="H45" s="120">
        <f t="shared" si="4"/>
        <v>731</v>
      </c>
      <c r="I45" s="120">
        <v>731</v>
      </c>
      <c r="J45" s="120">
        <v>0</v>
      </c>
      <c r="K45" s="120">
        <f t="shared" si="5"/>
        <v>6601</v>
      </c>
      <c r="L45" s="120">
        <v>0</v>
      </c>
      <c r="M45" s="120">
        <v>6601</v>
      </c>
      <c r="N45" s="120">
        <f t="shared" si="6"/>
        <v>7332</v>
      </c>
      <c r="O45" s="120">
        <f t="shared" si="7"/>
        <v>731</v>
      </c>
      <c r="P45" s="120">
        <v>731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f t="shared" si="8"/>
        <v>6601</v>
      </c>
      <c r="W45" s="120">
        <v>6601</v>
      </c>
      <c r="X45" s="120">
        <v>0</v>
      </c>
      <c r="Y45" s="120">
        <v>0</v>
      </c>
      <c r="Z45" s="120">
        <v>0</v>
      </c>
      <c r="AA45" s="120">
        <v>0</v>
      </c>
      <c r="AB45" s="120">
        <v>0</v>
      </c>
      <c r="AC45" s="120">
        <f t="shared" si="9"/>
        <v>0</v>
      </c>
      <c r="AD45" s="120">
        <v>0</v>
      </c>
      <c r="AE45" s="120">
        <v>0</v>
      </c>
      <c r="AF45" s="120">
        <f t="shared" si="10"/>
        <v>384</v>
      </c>
      <c r="AG45" s="120">
        <v>384</v>
      </c>
      <c r="AH45" s="120">
        <v>0</v>
      </c>
      <c r="AI45" s="120">
        <v>0</v>
      </c>
      <c r="AJ45" s="120">
        <f t="shared" si="11"/>
        <v>384</v>
      </c>
      <c r="AK45" s="120"/>
      <c r="AL45" s="120">
        <v>0</v>
      </c>
      <c r="AM45" s="120">
        <v>384</v>
      </c>
      <c r="AN45" s="120">
        <v>0</v>
      </c>
      <c r="AO45" s="120">
        <v>0</v>
      </c>
      <c r="AP45" s="120">
        <v>0</v>
      </c>
      <c r="AQ45" s="120">
        <v>0</v>
      </c>
      <c r="AR45" s="120">
        <v>0</v>
      </c>
      <c r="AS45" s="120">
        <v>0</v>
      </c>
      <c r="AT45" s="120">
        <f t="shared" si="12"/>
        <v>8</v>
      </c>
      <c r="AU45" s="120">
        <v>0</v>
      </c>
      <c r="AV45" s="120">
        <v>0</v>
      </c>
      <c r="AW45" s="120">
        <v>8</v>
      </c>
      <c r="AX45" s="120">
        <v>0</v>
      </c>
      <c r="AY45" s="120">
        <v>0</v>
      </c>
      <c r="AZ45" s="120">
        <f t="shared" si="13"/>
        <v>0</v>
      </c>
      <c r="BA45" s="120">
        <v>0</v>
      </c>
      <c r="BB45" s="120">
        <v>0</v>
      </c>
      <c r="BC45" s="120">
        <v>0</v>
      </c>
    </row>
    <row r="46" spans="1:55" s="106" customFormat="1" ht="12" customHeight="1">
      <c r="A46" s="109" t="s">
        <v>165</v>
      </c>
      <c r="B46" s="110" t="s">
        <v>243</v>
      </c>
      <c r="C46" s="109" t="s">
        <v>244</v>
      </c>
      <c r="D46" s="120">
        <f t="shared" si="2"/>
        <v>4521</v>
      </c>
      <c r="E46" s="120">
        <f t="shared" si="3"/>
        <v>0</v>
      </c>
      <c r="F46" s="120">
        <v>0</v>
      </c>
      <c r="G46" s="120">
        <v>0</v>
      </c>
      <c r="H46" s="120">
        <f t="shared" si="4"/>
        <v>0</v>
      </c>
      <c r="I46" s="120">
        <v>0</v>
      </c>
      <c r="J46" s="120">
        <v>0</v>
      </c>
      <c r="K46" s="120">
        <f t="shared" si="5"/>
        <v>4521</v>
      </c>
      <c r="L46" s="120">
        <v>696</v>
      </c>
      <c r="M46" s="120">
        <v>3825</v>
      </c>
      <c r="N46" s="120">
        <f t="shared" si="6"/>
        <v>4521</v>
      </c>
      <c r="O46" s="120">
        <f t="shared" si="7"/>
        <v>696</v>
      </c>
      <c r="P46" s="120">
        <v>696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f t="shared" si="8"/>
        <v>3825</v>
      </c>
      <c r="W46" s="120">
        <v>3825</v>
      </c>
      <c r="X46" s="120">
        <v>0</v>
      </c>
      <c r="Y46" s="120">
        <v>0</v>
      </c>
      <c r="Z46" s="120">
        <v>0</v>
      </c>
      <c r="AA46" s="120">
        <v>0</v>
      </c>
      <c r="AB46" s="120">
        <v>0</v>
      </c>
      <c r="AC46" s="120">
        <f t="shared" si="9"/>
        <v>0</v>
      </c>
      <c r="AD46" s="120">
        <v>0</v>
      </c>
      <c r="AE46" s="120">
        <v>0</v>
      </c>
      <c r="AF46" s="120">
        <f t="shared" si="10"/>
        <v>8</v>
      </c>
      <c r="AG46" s="120">
        <v>8</v>
      </c>
      <c r="AH46" s="120">
        <v>0</v>
      </c>
      <c r="AI46" s="120">
        <v>0</v>
      </c>
      <c r="AJ46" s="120">
        <f t="shared" si="11"/>
        <v>8</v>
      </c>
      <c r="AK46" s="120"/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0">
        <v>0</v>
      </c>
      <c r="AS46" s="120">
        <v>8</v>
      </c>
      <c r="AT46" s="120">
        <f t="shared" si="12"/>
        <v>0</v>
      </c>
      <c r="AU46" s="120">
        <v>0</v>
      </c>
      <c r="AV46" s="120">
        <v>0</v>
      </c>
      <c r="AW46" s="120">
        <v>0</v>
      </c>
      <c r="AX46" s="120">
        <v>0</v>
      </c>
      <c r="AY46" s="120">
        <v>0</v>
      </c>
      <c r="AZ46" s="120">
        <f t="shared" si="13"/>
        <v>0</v>
      </c>
      <c r="BA46" s="120">
        <v>0</v>
      </c>
      <c r="BB46" s="120">
        <v>0</v>
      </c>
      <c r="BC46" s="120">
        <v>0</v>
      </c>
    </row>
    <row r="47" spans="1:55" s="106" customFormat="1" ht="12" customHeight="1">
      <c r="A47" s="109" t="s">
        <v>165</v>
      </c>
      <c r="B47" s="110" t="s">
        <v>245</v>
      </c>
      <c r="C47" s="109" t="s">
        <v>246</v>
      </c>
      <c r="D47" s="120">
        <f t="shared" si="2"/>
        <v>7990</v>
      </c>
      <c r="E47" s="120">
        <f t="shared" si="3"/>
        <v>0</v>
      </c>
      <c r="F47" s="120">
        <v>0</v>
      </c>
      <c r="G47" s="120">
        <v>0</v>
      </c>
      <c r="H47" s="120">
        <f t="shared" si="4"/>
        <v>783</v>
      </c>
      <c r="I47" s="120">
        <v>783</v>
      </c>
      <c r="J47" s="120">
        <v>0</v>
      </c>
      <c r="K47" s="120">
        <f t="shared" si="5"/>
        <v>7207</v>
      </c>
      <c r="L47" s="120">
        <v>0</v>
      </c>
      <c r="M47" s="120">
        <v>7207</v>
      </c>
      <c r="N47" s="120">
        <f t="shared" si="6"/>
        <v>7990</v>
      </c>
      <c r="O47" s="120">
        <f t="shared" si="7"/>
        <v>783</v>
      </c>
      <c r="P47" s="120">
        <v>783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f t="shared" si="8"/>
        <v>7207</v>
      </c>
      <c r="W47" s="120">
        <v>7207</v>
      </c>
      <c r="X47" s="120">
        <v>0</v>
      </c>
      <c r="Y47" s="120">
        <v>0</v>
      </c>
      <c r="Z47" s="120">
        <v>0</v>
      </c>
      <c r="AA47" s="120">
        <v>0</v>
      </c>
      <c r="AB47" s="120">
        <v>0</v>
      </c>
      <c r="AC47" s="120">
        <f t="shared" si="9"/>
        <v>0</v>
      </c>
      <c r="AD47" s="120">
        <v>0</v>
      </c>
      <c r="AE47" s="120">
        <v>0</v>
      </c>
      <c r="AF47" s="120">
        <f t="shared" si="10"/>
        <v>571</v>
      </c>
      <c r="AG47" s="120">
        <v>571</v>
      </c>
      <c r="AH47" s="120">
        <v>0</v>
      </c>
      <c r="AI47" s="120">
        <v>0</v>
      </c>
      <c r="AJ47" s="120">
        <f t="shared" si="11"/>
        <v>571</v>
      </c>
      <c r="AK47" s="120"/>
      <c r="AL47" s="120">
        <v>0</v>
      </c>
      <c r="AM47" s="120">
        <v>28</v>
      </c>
      <c r="AN47" s="120">
        <v>543</v>
      </c>
      <c r="AO47" s="120">
        <v>0</v>
      </c>
      <c r="AP47" s="120">
        <v>0</v>
      </c>
      <c r="AQ47" s="120">
        <v>0</v>
      </c>
      <c r="AR47" s="120">
        <v>0</v>
      </c>
      <c r="AS47" s="120">
        <v>0</v>
      </c>
      <c r="AT47" s="120">
        <f t="shared" si="12"/>
        <v>0</v>
      </c>
      <c r="AU47" s="120">
        <v>0</v>
      </c>
      <c r="AV47" s="120">
        <v>0</v>
      </c>
      <c r="AW47" s="120">
        <v>0</v>
      </c>
      <c r="AX47" s="120">
        <v>0</v>
      </c>
      <c r="AY47" s="120">
        <v>0</v>
      </c>
      <c r="AZ47" s="120">
        <f t="shared" si="13"/>
        <v>0</v>
      </c>
      <c r="BA47" s="120">
        <v>0</v>
      </c>
      <c r="BB47" s="120">
        <v>0</v>
      </c>
      <c r="BC47" s="120">
        <v>0</v>
      </c>
    </row>
    <row r="48" spans="1:55" s="106" customFormat="1" ht="12" customHeight="1">
      <c r="A48" s="109" t="s">
        <v>165</v>
      </c>
      <c r="B48" s="110" t="s">
        <v>247</v>
      </c>
      <c r="C48" s="109" t="s">
        <v>248</v>
      </c>
      <c r="D48" s="120">
        <f t="shared" si="2"/>
        <v>4434</v>
      </c>
      <c r="E48" s="120">
        <f t="shared" si="3"/>
        <v>0</v>
      </c>
      <c r="F48" s="120">
        <v>0</v>
      </c>
      <c r="G48" s="120">
        <v>0</v>
      </c>
      <c r="H48" s="120">
        <f t="shared" si="4"/>
        <v>803</v>
      </c>
      <c r="I48" s="120">
        <v>803</v>
      </c>
      <c r="J48" s="120">
        <v>0</v>
      </c>
      <c r="K48" s="120">
        <f t="shared" si="5"/>
        <v>3631</v>
      </c>
      <c r="L48" s="120">
        <v>0</v>
      </c>
      <c r="M48" s="120">
        <v>3631</v>
      </c>
      <c r="N48" s="120">
        <f t="shared" si="6"/>
        <v>4434</v>
      </c>
      <c r="O48" s="120">
        <f t="shared" si="7"/>
        <v>803</v>
      </c>
      <c r="P48" s="120">
        <v>803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f t="shared" si="8"/>
        <v>3631</v>
      </c>
      <c r="W48" s="120">
        <v>3631</v>
      </c>
      <c r="X48" s="120">
        <v>0</v>
      </c>
      <c r="Y48" s="120">
        <v>0</v>
      </c>
      <c r="Z48" s="120">
        <v>0</v>
      </c>
      <c r="AA48" s="120">
        <v>0</v>
      </c>
      <c r="AB48" s="120">
        <v>0</v>
      </c>
      <c r="AC48" s="120">
        <f t="shared" si="9"/>
        <v>0</v>
      </c>
      <c r="AD48" s="120">
        <v>0</v>
      </c>
      <c r="AE48" s="120">
        <v>0</v>
      </c>
      <c r="AF48" s="120">
        <f t="shared" si="10"/>
        <v>6</v>
      </c>
      <c r="AG48" s="120">
        <v>6</v>
      </c>
      <c r="AH48" s="120">
        <v>0</v>
      </c>
      <c r="AI48" s="120">
        <v>0</v>
      </c>
      <c r="AJ48" s="120">
        <f t="shared" si="11"/>
        <v>248</v>
      </c>
      <c r="AK48" s="120">
        <v>243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0">
        <v>5</v>
      </c>
      <c r="AS48" s="120">
        <v>0</v>
      </c>
      <c r="AT48" s="120">
        <f t="shared" si="12"/>
        <v>1</v>
      </c>
      <c r="AU48" s="120">
        <v>1</v>
      </c>
      <c r="AV48" s="120">
        <v>0</v>
      </c>
      <c r="AW48" s="120">
        <v>0</v>
      </c>
      <c r="AX48" s="120">
        <v>0</v>
      </c>
      <c r="AY48" s="120">
        <v>0</v>
      </c>
      <c r="AZ48" s="120">
        <f t="shared" si="13"/>
        <v>15</v>
      </c>
      <c r="BA48" s="120">
        <v>15</v>
      </c>
      <c r="BB48" s="120">
        <v>0</v>
      </c>
      <c r="BC48" s="120">
        <v>0</v>
      </c>
    </row>
    <row r="49" spans="1:55" s="106" customFormat="1" ht="12" customHeight="1">
      <c r="A49" s="109" t="s">
        <v>165</v>
      </c>
      <c r="B49" s="110" t="s">
        <v>249</v>
      </c>
      <c r="C49" s="109" t="s">
        <v>250</v>
      </c>
      <c r="D49" s="120">
        <f t="shared" si="2"/>
        <v>1553</v>
      </c>
      <c r="E49" s="120">
        <f t="shared" si="3"/>
        <v>0</v>
      </c>
      <c r="F49" s="120">
        <v>0</v>
      </c>
      <c r="G49" s="120">
        <v>0</v>
      </c>
      <c r="H49" s="120">
        <f t="shared" si="4"/>
        <v>0</v>
      </c>
      <c r="I49" s="120">
        <v>0</v>
      </c>
      <c r="J49" s="120">
        <v>0</v>
      </c>
      <c r="K49" s="120">
        <f t="shared" si="5"/>
        <v>1553</v>
      </c>
      <c r="L49" s="120">
        <v>206</v>
      </c>
      <c r="M49" s="120">
        <v>1347</v>
      </c>
      <c r="N49" s="120">
        <f t="shared" si="6"/>
        <v>1553</v>
      </c>
      <c r="O49" s="120">
        <f t="shared" si="7"/>
        <v>206</v>
      </c>
      <c r="P49" s="120">
        <v>206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f t="shared" si="8"/>
        <v>1347</v>
      </c>
      <c r="W49" s="120">
        <v>1347</v>
      </c>
      <c r="X49" s="120">
        <v>0</v>
      </c>
      <c r="Y49" s="120">
        <v>0</v>
      </c>
      <c r="Z49" s="120">
        <v>0</v>
      </c>
      <c r="AA49" s="120">
        <v>0</v>
      </c>
      <c r="AB49" s="120">
        <v>0</v>
      </c>
      <c r="AC49" s="120">
        <f t="shared" si="9"/>
        <v>0</v>
      </c>
      <c r="AD49" s="120">
        <v>0</v>
      </c>
      <c r="AE49" s="120">
        <v>0</v>
      </c>
      <c r="AF49" s="120">
        <f t="shared" si="10"/>
        <v>3</v>
      </c>
      <c r="AG49" s="120">
        <v>3</v>
      </c>
      <c r="AH49" s="120">
        <v>0</v>
      </c>
      <c r="AI49" s="120">
        <v>0</v>
      </c>
      <c r="AJ49" s="120">
        <f t="shared" si="11"/>
        <v>3</v>
      </c>
      <c r="AK49" s="120"/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20">
        <v>0</v>
      </c>
      <c r="AR49" s="120">
        <v>0</v>
      </c>
      <c r="AS49" s="120">
        <v>3</v>
      </c>
      <c r="AT49" s="120">
        <f t="shared" si="12"/>
        <v>0</v>
      </c>
      <c r="AU49" s="120">
        <v>0</v>
      </c>
      <c r="AV49" s="120">
        <v>0</v>
      </c>
      <c r="AW49" s="120">
        <v>0</v>
      </c>
      <c r="AX49" s="120">
        <v>0</v>
      </c>
      <c r="AY49" s="120">
        <v>0</v>
      </c>
      <c r="AZ49" s="120">
        <f t="shared" si="13"/>
        <v>0</v>
      </c>
      <c r="BA49" s="120">
        <v>0</v>
      </c>
      <c r="BB49" s="120">
        <v>0</v>
      </c>
      <c r="BC49" s="120">
        <v>0</v>
      </c>
    </row>
    <row r="50" spans="1:55" s="106" customFormat="1" ht="12" customHeight="1">
      <c r="A50" s="109" t="s">
        <v>165</v>
      </c>
      <c r="B50" s="110" t="s">
        <v>251</v>
      </c>
      <c r="C50" s="109" t="s">
        <v>252</v>
      </c>
      <c r="D50" s="120">
        <f t="shared" si="2"/>
        <v>7854</v>
      </c>
      <c r="E50" s="120">
        <f t="shared" si="3"/>
        <v>0</v>
      </c>
      <c r="F50" s="120">
        <v>0</v>
      </c>
      <c r="G50" s="120">
        <v>0</v>
      </c>
      <c r="H50" s="120">
        <f t="shared" si="4"/>
        <v>0</v>
      </c>
      <c r="I50" s="120">
        <v>0</v>
      </c>
      <c r="J50" s="120">
        <v>0</v>
      </c>
      <c r="K50" s="120">
        <f t="shared" si="5"/>
        <v>7854</v>
      </c>
      <c r="L50" s="120">
        <v>923</v>
      </c>
      <c r="M50" s="120">
        <v>6931</v>
      </c>
      <c r="N50" s="120">
        <f t="shared" si="6"/>
        <v>7854</v>
      </c>
      <c r="O50" s="120">
        <f t="shared" si="7"/>
        <v>923</v>
      </c>
      <c r="P50" s="120">
        <v>923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f t="shared" si="8"/>
        <v>6931</v>
      </c>
      <c r="W50" s="120">
        <v>6931</v>
      </c>
      <c r="X50" s="120">
        <v>0</v>
      </c>
      <c r="Y50" s="120">
        <v>0</v>
      </c>
      <c r="Z50" s="120">
        <v>0</v>
      </c>
      <c r="AA50" s="120">
        <v>0</v>
      </c>
      <c r="AB50" s="120">
        <v>0</v>
      </c>
      <c r="AC50" s="120">
        <f t="shared" si="9"/>
        <v>0</v>
      </c>
      <c r="AD50" s="120">
        <v>0</v>
      </c>
      <c r="AE50" s="120">
        <v>0</v>
      </c>
      <c r="AF50" s="120">
        <f t="shared" si="10"/>
        <v>35</v>
      </c>
      <c r="AG50" s="120">
        <v>35</v>
      </c>
      <c r="AH50" s="120">
        <v>0</v>
      </c>
      <c r="AI50" s="120">
        <v>0</v>
      </c>
      <c r="AJ50" s="120">
        <f t="shared" si="11"/>
        <v>0</v>
      </c>
      <c r="AK50" s="120"/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0">
        <v>0</v>
      </c>
      <c r="AS50" s="120">
        <v>0</v>
      </c>
      <c r="AT50" s="120">
        <f t="shared" si="12"/>
        <v>35</v>
      </c>
      <c r="AU50" s="120">
        <v>35</v>
      </c>
      <c r="AV50" s="120">
        <v>0</v>
      </c>
      <c r="AW50" s="120">
        <v>0</v>
      </c>
      <c r="AX50" s="120">
        <v>0</v>
      </c>
      <c r="AY50" s="120">
        <v>0</v>
      </c>
      <c r="AZ50" s="120">
        <f t="shared" si="13"/>
        <v>0</v>
      </c>
      <c r="BA50" s="120">
        <v>0</v>
      </c>
      <c r="BB50" s="120">
        <v>0</v>
      </c>
      <c r="BC50" s="120">
        <v>0</v>
      </c>
    </row>
    <row r="51" spans="1:55" s="106" customFormat="1" ht="12" customHeight="1">
      <c r="A51" s="109" t="s">
        <v>165</v>
      </c>
      <c r="B51" s="110" t="s">
        <v>253</v>
      </c>
      <c r="C51" s="109" t="s">
        <v>254</v>
      </c>
      <c r="D51" s="120">
        <f t="shared" si="2"/>
        <v>3540</v>
      </c>
      <c r="E51" s="120">
        <f t="shared" si="3"/>
        <v>0</v>
      </c>
      <c r="F51" s="120">
        <v>0</v>
      </c>
      <c r="G51" s="120">
        <v>0</v>
      </c>
      <c r="H51" s="120">
        <f t="shared" si="4"/>
        <v>0</v>
      </c>
      <c r="I51" s="120">
        <v>0</v>
      </c>
      <c r="J51" s="120">
        <v>0</v>
      </c>
      <c r="K51" s="120">
        <f t="shared" si="5"/>
        <v>3540</v>
      </c>
      <c r="L51" s="120">
        <v>301</v>
      </c>
      <c r="M51" s="120">
        <v>3239</v>
      </c>
      <c r="N51" s="120">
        <f t="shared" si="6"/>
        <v>3540</v>
      </c>
      <c r="O51" s="120">
        <f t="shared" si="7"/>
        <v>301</v>
      </c>
      <c r="P51" s="120">
        <v>301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f t="shared" si="8"/>
        <v>3239</v>
      </c>
      <c r="W51" s="120">
        <v>3239</v>
      </c>
      <c r="X51" s="120">
        <v>0</v>
      </c>
      <c r="Y51" s="120">
        <v>0</v>
      </c>
      <c r="Z51" s="120">
        <v>0</v>
      </c>
      <c r="AA51" s="120">
        <v>0</v>
      </c>
      <c r="AB51" s="120">
        <v>0</v>
      </c>
      <c r="AC51" s="120">
        <f t="shared" si="9"/>
        <v>0</v>
      </c>
      <c r="AD51" s="120">
        <v>0</v>
      </c>
      <c r="AE51" s="120">
        <v>0</v>
      </c>
      <c r="AF51" s="120">
        <f t="shared" si="10"/>
        <v>17</v>
      </c>
      <c r="AG51" s="120">
        <v>17</v>
      </c>
      <c r="AH51" s="120">
        <v>0</v>
      </c>
      <c r="AI51" s="120">
        <v>0</v>
      </c>
      <c r="AJ51" s="120">
        <f t="shared" si="11"/>
        <v>0</v>
      </c>
      <c r="AK51" s="120"/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0</v>
      </c>
      <c r="AT51" s="120">
        <f t="shared" si="12"/>
        <v>17</v>
      </c>
      <c r="AU51" s="120">
        <v>17</v>
      </c>
      <c r="AV51" s="120">
        <v>0</v>
      </c>
      <c r="AW51" s="120">
        <v>0</v>
      </c>
      <c r="AX51" s="120">
        <v>0</v>
      </c>
      <c r="AY51" s="120">
        <v>0</v>
      </c>
      <c r="AZ51" s="120">
        <f t="shared" si="13"/>
        <v>0</v>
      </c>
      <c r="BA51" s="120">
        <v>0</v>
      </c>
      <c r="BB51" s="120">
        <v>0</v>
      </c>
      <c r="BC51" s="120">
        <v>0</v>
      </c>
    </row>
    <row r="52" spans="1:55" s="106" customFormat="1" ht="12" customHeight="1">
      <c r="A52" s="109" t="s">
        <v>165</v>
      </c>
      <c r="B52" s="110" t="s">
        <v>255</v>
      </c>
      <c r="C52" s="109" t="s">
        <v>256</v>
      </c>
      <c r="D52" s="120">
        <f t="shared" si="2"/>
        <v>3808</v>
      </c>
      <c r="E52" s="120">
        <f t="shared" si="3"/>
        <v>0</v>
      </c>
      <c r="F52" s="120">
        <v>0</v>
      </c>
      <c r="G52" s="120">
        <v>0</v>
      </c>
      <c r="H52" s="120">
        <f t="shared" si="4"/>
        <v>523</v>
      </c>
      <c r="I52" s="120">
        <v>523</v>
      </c>
      <c r="J52" s="120">
        <v>0</v>
      </c>
      <c r="K52" s="120">
        <f t="shared" si="5"/>
        <v>3285</v>
      </c>
      <c r="L52" s="120">
        <v>0</v>
      </c>
      <c r="M52" s="120">
        <v>3285</v>
      </c>
      <c r="N52" s="120">
        <f t="shared" si="6"/>
        <v>3808</v>
      </c>
      <c r="O52" s="120">
        <f t="shared" si="7"/>
        <v>523</v>
      </c>
      <c r="P52" s="120">
        <v>523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f t="shared" si="8"/>
        <v>3285</v>
      </c>
      <c r="W52" s="120">
        <v>3285</v>
      </c>
      <c r="X52" s="120">
        <v>0</v>
      </c>
      <c r="Y52" s="120">
        <v>0</v>
      </c>
      <c r="Z52" s="120">
        <v>0</v>
      </c>
      <c r="AA52" s="120">
        <v>0</v>
      </c>
      <c r="AB52" s="120">
        <v>0</v>
      </c>
      <c r="AC52" s="120">
        <f t="shared" si="9"/>
        <v>0</v>
      </c>
      <c r="AD52" s="120">
        <v>0</v>
      </c>
      <c r="AE52" s="120">
        <v>0</v>
      </c>
      <c r="AF52" s="120">
        <f t="shared" si="10"/>
        <v>162</v>
      </c>
      <c r="AG52" s="120">
        <v>162</v>
      </c>
      <c r="AH52" s="120">
        <v>0</v>
      </c>
      <c r="AI52" s="120">
        <v>0</v>
      </c>
      <c r="AJ52" s="120">
        <f t="shared" si="11"/>
        <v>162</v>
      </c>
      <c r="AK52" s="120"/>
      <c r="AL52" s="120">
        <v>0</v>
      </c>
      <c r="AM52" s="120">
        <v>161</v>
      </c>
      <c r="AN52" s="120">
        <v>0</v>
      </c>
      <c r="AO52" s="120">
        <v>0</v>
      </c>
      <c r="AP52" s="120">
        <v>0</v>
      </c>
      <c r="AQ52" s="120">
        <v>0</v>
      </c>
      <c r="AR52" s="120">
        <v>0</v>
      </c>
      <c r="AS52" s="120">
        <v>1</v>
      </c>
      <c r="AT52" s="120">
        <f t="shared" si="12"/>
        <v>0</v>
      </c>
      <c r="AU52" s="120">
        <v>0</v>
      </c>
      <c r="AV52" s="120">
        <v>0</v>
      </c>
      <c r="AW52" s="120">
        <v>0</v>
      </c>
      <c r="AX52" s="120">
        <v>0</v>
      </c>
      <c r="AY52" s="120">
        <v>0</v>
      </c>
      <c r="AZ52" s="120">
        <f t="shared" si="13"/>
        <v>0</v>
      </c>
      <c r="BA52" s="120">
        <v>0</v>
      </c>
      <c r="BB52" s="120">
        <v>0</v>
      </c>
      <c r="BC52" s="120">
        <v>0</v>
      </c>
    </row>
    <row r="53" spans="1:55" s="106" customFormat="1" ht="12" customHeight="1">
      <c r="A53" s="109" t="s">
        <v>165</v>
      </c>
      <c r="B53" s="110" t="s">
        <v>257</v>
      </c>
      <c r="C53" s="109" t="s">
        <v>258</v>
      </c>
      <c r="D53" s="120">
        <f t="shared" si="2"/>
        <v>5551</v>
      </c>
      <c r="E53" s="120">
        <f t="shared" si="3"/>
        <v>0</v>
      </c>
      <c r="F53" s="120">
        <v>0</v>
      </c>
      <c r="G53" s="120">
        <v>0</v>
      </c>
      <c r="H53" s="120">
        <f t="shared" si="4"/>
        <v>503</v>
      </c>
      <c r="I53" s="120">
        <v>503</v>
      </c>
      <c r="J53" s="120">
        <v>0</v>
      </c>
      <c r="K53" s="120">
        <f t="shared" si="5"/>
        <v>5048</v>
      </c>
      <c r="L53" s="120">
        <v>0</v>
      </c>
      <c r="M53" s="120">
        <v>5048</v>
      </c>
      <c r="N53" s="120">
        <f t="shared" si="6"/>
        <v>5551</v>
      </c>
      <c r="O53" s="120">
        <f t="shared" si="7"/>
        <v>503</v>
      </c>
      <c r="P53" s="120">
        <v>503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f t="shared" si="8"/>
        <v>5048</v>
      </c>
      <c r="W53" s="120">
        <v>5025</v>
      </c>
      <c r="X53" s="120">
        <v>0</v>
      </c>
      <c r="Y53" s="120">
        <v>0</v>
      </c>
      <c r="Z53" s="120">
        <v>0</v>
      </c>
      <c r="AA53" s="120">
        <v>0</v>
      </c>
      <c r="AB53" s="120">
        <v>23</v>
      </c>
      <c r="AC53" s="120">
        <f t="shared" si="9"/>
        <v>0</v>
      </c>
      <c r="AD53" s="120">
        <v>0</v>
      </c>
      <c r="AE53" s="120">
        <v>0</v>
      </c>
      <c r="AF53" s="120">
        <f t="shared" si="10"/>
        <v>230</v>
      </c>
      <c r="AG53" s="120">
        <v>230</v>
      </c>
      <c r="AH53" s="120">
        <v>0</v>
      </c>
      <c r="AI53" s="120">
        <v>0</v>
      </c>
      <c r="AJ53" s="120">
        <f t="shared" si="11"/>
        <v>230</v>
      </c>
      <c r="AK53" s="120"/>
      <c r="AL53" s="120">
        <v>0</v>
      </c>
      <c r="AM53" s="120">
        <v>229</v>
      </c>
      <c r="AN53" s="120">
        <v>0</v>
      </c>
      <c r="AO53" s="120">
        <v>0</v>
      </c>
      <c r="AP53" s="120">
        <v>0</v>
      </c>
      <c r="AQ53" s="120">
        <v>0</v>
      </c>
      <c r="AR53" s="120">
        <v>0</v>
      </c>
      <c r="AS53" s="120">
        <v>1</v>
      </c>
      <c r="AT53" s="120">
        <f t="shared" si="12"/>
        <v>0</v>
      </c>
      <c r="AU53" s="120">
        <v>0</v>
      </c>
      <c r="AV53" s="120">
        <v>0</v>
      </c>
      <c r="AW53" s="120">
        <v>0</v>
      </c>
      <c r="AX53" s="120">
        <v>0</v>
      </c>
      <c r="AY53" s="120">
        <v>0</v>
      </c>
      <c r="AZ53" s="120">
        <f t="shared" si="13"/>
        <v>0</v>
      </c>
      <c r="BA53" s="120">
        <v>0</v>
      </c>
      <c r="BB53" s="120">
        <v>0</v>
      </c>
      <c r="BC53" s="120">
        <v>0</v>
      </c>
    </row>
    <row r="54" spans="1:55" s="106" customFormat="1" ht="12" customHeight="1">
      <c r="A54" s="109" t="s">
        <v>165</v>
      </c>
      <c r="B54" s="110" t="s">
        <v>259</v>
      </c>
      <c r="C54" s="109" t="s">
        <v>260</v>
      </c>
      <c r="D54" s="120">
        <f t="shared" si="2"/>
        <v>9912</v>
      </c>
      <c r="E54" s="120">
        <f t="shared" si="3"/>
        <v>0</v>
      </c>
      <c r="F54" s="120">
        <v>0</v>
      </c>
      <c r="G54" s="120">
        <v>0</v>
      </c>
      <c r="H54" s="120">
        <f t="shared" si="4"/>
        <v>1337</v>
      </c>
      <c r="I54" s="120">
        <v>1337</v>
      </c>
      <c r="J54" s="120">
        <v>0</v>
      </c>
      <c r="K54" s="120">
        <f t="shared" si="5"/>
        <v>8575</v>
      </c>
      <c r="L54" s="120">
        <v>0</v>
      </c>
      <c r="M54" s="120">
        <v>8575</v>
      </c>
      <c r="N54" s="120">
        <f t="shared" si="6"/>
        <v>9912</v>
      </c>
      <c r="O54" s="120">
        <f t="shared" si="7"/>
        <v>1337</v>
      </c>
      <c r="P54" s="120">
        <v>1337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f t="shared" si="8"/>
        <v>8575</v>
      </c>
      <c r="W54" s="120">
        <v>8575</v>
      </c>
      <c r="X54" s="120">
        <v>0</v>
      </c>
      <c r="Y54" s="120">
        <v>0</v>
      </c>
      <c r="Z54" s="120">
        <v>0</v>
      </c>
      <c r="AA54" s="120">
        <v>0</v>
      </c>
      <c r="AB54" s="120">
        <v>0</v>
      </c>
      <c r="AC54" s="120">
        <f t="shared" si="9"/>
        <v>0</v>
      </c>
      <c r="AD54" s="120">
        <v>0</v>
      </c>
      <c r="AE54" s="120">
        <v>0</v>
      </c>
      <c r="AF54" s="120">
        <f t="shared" si="10"/>
        <v>403</v>
      </c>
      <c r="AG54" s="120">
        <v>403</v>
      </c>
      <c r="AH54" s="120">
        <v>0</v>
      </c>
      <c r="AI54" s="120">
        <v>0</v>
      </c>
      <c r="AJ54" s="120">
        <f t="shared" si="11"/>
        <v>403</v>
      </c>
      <c r="AK54" s="120"/>
      <c r="AL54" s="120">
        <v>0</v>
      </c>
      <c r="AM54" s="120">
        <v>402</v>
      </c>
      <c r="AN54" s="120">
        <v>0</v>
      </c>
      <c r="AO54" s="120">
        <v>0</v>
      </c>
      <c r="AP54" s="120">
        <v>0</v>
      </c>
      <c r="AQ54" s="120">
        <v>0</v>
      </c>
      <c r="AR54" s="120">
        <v>0</v>
      </c>
      <c r="AS54" s="120">
        <v>1</v>
      </c>
      <c r="AT54" s="120">
        <f t="shared" si="12"/>
        <v>0</v>
      </c>
      <c r="AU54" s="120">
        <v>0</v>
      </c>
      <c r="AV54" s="120">
        <v>0</v>
      </c>
      <c r="AW54" s="120">
        <v>0</v>
      </c>
      <c r="AX54" s="120">
        <v>0</v>
      </c>
      <c r="AY54" s="120">
        <v>0</v>
      </c>
      <c r="AZ54" s="120">
        <f t="shared" si="13"/>
        <v>0</v>
      </c>
      <c r="BA54" s="120">
        <v>0</v>
      </c>
      <c r="BB54" s="120">
        <v>0</v>
      </c>
      <c r="BC54" s="120">
        <v>0</v>
      </c>
    </row>
    <row r="55" spans="1:55" s="106" customFormat="1" ht="12" customHeight="1">
      <c r="A55" s="109" t="s">
        <v>165</v>
      </c>
      <c r="B55" s="110" t="s">
        <v>261</v>
      </c>
      <c r="C55" s="109" t="s">
        <v>262</v>
      </c>
      <c r="D55" s="120">
        <f t="shared" si="2"/>
        <v>5629</v>
      </c>
      <c r="E55" s="120">
        <f t="shared" si="3"/>
        <v>0</v>
      </c>
      <c r="F55" s="120">
        <v>0</v>
      </c>
      <c r="G55" s="120">
        <v>0</v>
      </c>
      <c r="H55" s="120">
        <f t="shared" si="4"/>
        <v>0</v>
      </c>
      <c r="I55" s="120">
        <v>0</v>
      </c>
      <c r="J55" s="120">
        <v>0</v>
      </c>
      <c r="K55" s="120">
        <f t="shared" si="5"/>
        <v>5629</v>
      </c>
      <c r="L55" s="120">
        <v>302</v>
      </c>
      <c r="M55" s="120">
        <v>5327</v>
      </c>
      <c r="N55" s="120">
        <f t="shared" si="6"/>
        <v>5629</v>
      </c>
      <c r="O55" s="120">
        <f t="shared" si="7"/>
        <v>302</v>
      </c>
      <c r="P55" s="120">
        <v>302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  <c r="V55" s="120">
        <f t="shared" si="8"/>
        <v>5327</v>
      </c>
      <c r="W55" s="120">
        <v>5327</v>
      </c>
      <c r="X55" s="120">
        <v>0</v>
      </c>
      <c r="Y55" s="120">
        <v>0</v>
      </c>
      <c r="Z55" s="120">
        <v>0</v>
      </c>
      <c r="AA55" s="120">
        <v>0</v>
      </c>
      <c r="AB55" s="120">
        <v>0</v>
      </c>
      <c r="AC55" s="120">
        <f t="shared" si="9"/>
        <v>0</v>
      </c>
      <c r="AD55" s="120">
        <v>0</v>
      </c>
      <c r="AE55" s="120">
        <v>0</v>
      </c>
      <c r="AF55" s="120">
        <f t="shared" si="10"/>
        <v>285</v>
      </c>
      <c r="AG55" s="120">
        <v>285</v>
      </c>
      <c r="AH55" s="120">
        <v>0</v>
      </c>
      <c r="AI55" s="120">
        <v>0</v>
      </c>
      <c r="AJ55" s="120">
        <f t="shared" si="11"/>
        <v>285</v>
      </c>
      <c r="AK55" s="120"/>
      <c r="AL55" s="120">
        <v>0</v>
      </c>
      <c r="AM55" s="120">
        <v>285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f t="shared" si="12"/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f t="shared" si="13"/>
        <v>0</v>
      </c>
      <c r="BA55" s="120">
        <v>0</v>
      </c>
      <c r="BB55" s="120">
        <v>0</v>
      </c>
      <c r="BC55" s="120">
        <v>0</v>
      </c>
    </row>
    <row r="56" spans="1:55" s="106" customFormat="1" ht="12" customHeight="1">
      <c r="A56" s="109" t="s">
        <v>165</v>
      </c>
      <c r="B56" s="110" t="s">
        <v>263</v>
      </c>
      <c r="C56" s="109" t="s">
        <v>264</v>
      </c>
      <c r="D56" s="120">
        <f t="shared" si="2"/>
        <v>5281</v>
      </c>
      <c r="E56" s="120">
        <f t="shared" si="3"/>
        <v>0</v>
      </c>
      <c r="F56" s="120">
        <v>0</v>
      </c>
      <c r="G56" s="120">
        <v>0</v>
      </c>
      <c r="H56" s="120">
        <f t="shared" si="4"/>
        <v>0</v>
      </c>
      <c r="I56" s="120">
        <v>0</v>
      </c>
      <c r="J56" s="120">
        <v>0</v>
      </c>
      <c r="K56" s="120">
        <f t="shared" si="5"/>
        <v>5281</v>
      </c>
      <c r="L56" s="120">
        <v>943</v>
      </c>
      <c r="M56" s="120">
        <v>4338</v>
      </c>
      <c r="N56" s="120">
        <f t="shared" si="6"/>
        <v>5281</v>
      </c>
      <c r="O56" s="120">
        <f t="shared" si="7"/>
        <v>943</v>
      </c>
      <c r="P56" s="120">
        <v>943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f t="shared" si="8"/>
        <v>4338</v>
      </c>
      <c r="W56" s="120">
        <v>4338</v>
      </c>
      <c r="X56" s="120">
        <v>0</v>
      </c>
      <c r="Y56" s="120">
        <v>0</v>
      </c>
      <c r="Z56" s="120">
        <v>0</v>
      </c>
      <c r="AA56" s="120">
        <v>0</v>
      </c>
      <c r="AB56" s="120">
        <v>0</v>
      </c>
      <c r="AC56" s="120">
        <f t="shared" si="9"/>
        <v>0</v>
      </c>
      <c r="AD56" s="120">
        <v>0</v>
      </c>
      <c r="AE56" s="120">
        <v>0</v>
      </c>
      <c r="AF56" s="120">
        <f t="shared" si="10"/>
        <v>33</v>
      </c>
      <c r="AG56" s="120">
        <v>33</v>
      </c>
      <c r="AH56" s="120">
        <v>0</v>
      </c>
      <c r="AI56" s="120">
        <v>0</v>
      </c>
      <c r="AJ56" s="120">
        <f t="shared" si="11"/>
        <v>18</v>
      </c>
      <c r="AK56" s="120"/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4</v>
      </c>
      <c r="AR56" s="120">
        <v>0</v>
      </c>
      <c r="AS56" s="120">
        <v>14</v>
      </c>
      <c r="AT56" s="120">
        <f t="shared" si="12"/>
        <v>15</v>
      </c>
      <c r="AU56" s="120">
        <v>15</v>
      </c>
      <c r="AV56" s="120">
        <v>0</v>
      </c>
      <c r="AW56" s="120">
        <v>0</v>
      </c>
      <c r="AX56" s="120">
        <v>0</v>
      </c>
      <c r="AY56" s="120">
        <v>0</v>
      </c>
      <c r="AZ56" s="120">
        <f t="shared" si="13"/>
        <v>0</v>
      </c>
      <c r="BA56" s="120">
        <v>0</v>
      </c>
      <c r="BB56" s="120">
        <v>0</v>
      </c>
      <c r="BC56" s="120">
        <v>0</v>
      </c>
    </row>
    <row r="57" spans="1:55" s="106" customFormat="1" ht="12" customHeight="1">
      <c r="A57" s="109" t="s">
        <v>165</v>
      </c>
      <c r="B57" s="110" t="s">
        <v>265</v>
      </c>
      <c r="C57" s="109" t="s">
        <v>266</v>
      </c>
      <c r="D57" s="120">
        <f t="shared" si="2"/>
        <v>3018</v>
      </c>
      <c r="E57" s="120">
        <f t="shared" si="3"/>
        <v>0</v>
      </c>
      <c r="F57" s="120">
        <v>0</v>
      </c>
      <c r="G57" s="120">
        <v>0</v>
      </c>
      <c r="H57" s="120">
        <f t="shared" si="4"/>
        <v>0</v>
      </c>
      <c r="I57" s="120">
        <v>0</v>
      </c>
      <c r="J57" s="120">
        <v>0</v>
      </c>
      <c r="K57" s="120">
        <f t="shared" si="5"/>
        <v>3018</v>
      </c>
      <c r="L57" s="120">
        <v>249</v>
      </c>
      <c r="M57" s="120">
        <v>2769</v>
      </c>
      <c r="N57" s="120">
        <f t="shared" si="6"/>
        <v>3018</v>
      </c>
      <c r="O57" s="120">
        <f t="shared" si="7"/>
        <v>249</v>
      </c>
      <c r="P57" s="120">
        <v>249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f t="shared" si="8"/>
        <v>2769</v>
      </c>
      <c r="W57" s="120">
        <v>2769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f t="shared" si="9"/>
        <v>0</v>
      </c>
      <c r="AD57" s="120">
        <v>0</v>
      </c>
      <c r="AE57" s="120">
        <v>0</v>
      </c>
      <c r="AF57" s="120">
        <f t="shared" si="10"/>
        <v>13</v>
      </c>
      <c r="AG57" s="120">
        <v>13</v>
      </c>
      <c r="AH57" s="120">
        <v>0</v>
      </c>
      <c r="AI57" s="120">
        <v>0</v>
      </c>
      <c r="AJ57" s="120">
        <f t="shared" si="11"/>
        <v>0</v>
      </c>
      <c r="AK57" s="120"/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  <c r="AS57" s="120">
        <v>0</v>
      </c>
      <c r="AT57" s="120">
        <f t="shared" si="12"/>
        <v>13</v>
      </c>
      <c r="AU57" s="120">
        <v>13</v>
      </c>
      <c r="AV57" s="120">
        <v>0</v>
      </c>
      <c r="AW57" s="120">
        <v>0</v>
      </c>
      <c r="AX57" s="120">
        <v>0</v>
      </c>
      <c r="AY57" s="120">
        <v>0</v>
      </c>
      <c r="AZ57" s="120">
        <f t="shared" si="13"/>
        <v>0</v>
      </c>
      <c r="BA57" s="120">
        <v>0</v>
      </c>
      <c r="BB57" s="120">
        <v>0</v>
      </c>
      <c r="BC57" s="120">
        <v>0</v>
      </c>
    </row>
    <row r="58" spans="1:55" s="106" customFormat="1" ht="12" customHeight="1">
      <c r="A58" s="109" t="s">
        <v>165</v>
      </c>
      <c r="B58" s="110" t="s">
        <v>267</v>
      </c>
      <c r="C58" s="109" t="s">
        <v>268</v>
      </c>
      <c r="D58" s="120">
        <f t="shared" si="2"/>
        <v>6830</v>
      </c>
      <c r="E58" s="120">
        <f t="shared" si="3"/>
        <v>0</v>
      </c>
      <c r="F58" s="120">
        <v>0</v>
      </c>
      <c r="G58" s="120">
        <v>0</v>
      </c>
      <c r="H58" s="120">
        <f t="shared" si="4"/>
        <v>826</v>
      </c>
      <c r="I58" s="120">
        <v>826</v>
      </c>
      <c r="J58" s="120">
        <v>0</v>
      </c>
      <c r="K58" s="120">
        <f t="shared" si="5"/>
        <v>6004</v>
      </c>
      <c r="L58" s="120">
        <v>0</v>
      </c>
      <c r="M58" s="120">
        <v>6004</v>
      </c>
      <c r="N58" s="120">
        <f t="shared" si="6"/>
        <v>6830</v>
      </c>
      <c r="O58" s="120">
        <f t="shared" si="7"/>
        <v>826</v>
      </c>
      <c r="P58" s="120">
        <v>826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f t="shared" si="8"/>
        <v>6004</v>
      </c>
      <c r="W58" s="120">
        <v>6004</v>
      </c>
      <c r="X58" s="120">
        <v>0</v>
      </c>
      <c r="Y58" s="120">
        <v>0</v>
      </c>
      <c r="Z58" s="120">
        <v>0</v>
      </c>
      <c r="AA58" s="120">
        <v>0</v>
      </c>
      <c r="AB58" s="120">
        <v>0</v>
      </c>
      <c r="AC58" s="120">
        <f t="shared" si="9"/>
        <v>0</v>
      </c>
      <c r="AD58" s="120">
        <v>0</v>
      </c>
      <c r="AE58" s="120">
        <v>0</v>
      </c>
      <c r="AF58" s="120">
        <f t="shared" si="10"/>
        <v>276</v>
      </c>
      <c r="AG58" s="120">
        <v>276</v>
      </c>
      <c r="AH58" s="120">
        <v>0</v>
      </c>
      <c r="AI58" s="120">
        <v>0</v>
      </c>
      <c r="AJ58" s="120">
        <f t="shared" si="11"/>
        <v>276</v>
      </c>
      <c r="AK58" s="120"/>
      <c r="AL58" s="120">
        <v>0</v>
      </c>
      <c r="AM58" s="120">
        <v>275</v>
      </c>
      <c r="AN58" s="120">
        <v>0</v>
      </c>
      <c r="AO58" s="120">
        <v>0</v>
      </c>
      <c r="AP58" s="120">
        <v>0</v>
      </c>
      <c r="AQ58" s="120">
        <v>0</v>
      </c>
      <c r="AR58" s="120">
        <v>0</v>
      </c>
      <c r="AS58" s="120">
        <v>1</v>
      </c>
      <c r="AT58" s="120">
        <f t="shared" si="12"/>
        <v>0</v>
      </c>
      <c r="AU58" s="120">
        <v>0</v>
      </c>
      <c r="AV58" s="120">
        <v>0</v>
      </c>
      <c r="AW58" s="120">
        <v>0</v>
      </c>
      <c r="AX58" s="120">
        <v>0</v>
      </c>
      <c r="AY58" s="120">
        <v>0</v>
      </c>
      <c r="AZ58" s="120">
        <f t="shared" si="13"/>
        <v>0</v>
      </c>
      <c r="BA58" s="120">
        <v>0</v>
      </c>
      <c r="BB58" s="120">
        <v>0</v>
      </c>
      <c r="BC58" s="120">
        <v>0</v>
      </c>
    </row>
    <row r="59" spans="1:55" s="106" customFormat="1" ht="12" customHeight="1">
      <c r="A59" s="109" t="s">
        <v>165</v>
      </c>
      <c r="B59" s="110" t="s">
        <v>269</v>
      </c>
      <c r="C59" s="109" t="s">
        <v>270</v>
      </c>
      <c r="D59" s="120">
        <f t="shared" si="2"/>
        <v>2068</v>
      </c>
      <c r="E59" s="120">
        <f t="shared" si="3"/>
        <v>0</v>
      </c>
      <c r="F59" s="120">
        <v>0</v>
      </c>
      <c r="G59" s="120">
        <v>0</v>
      </c>
      <c r="H59" s="120">
        <f t="shared" si="4"/>
        <v>313</v>
      </c>
      <c r="I59" s="120">
        <v>313</v>
      </c>
      <c r="J59" s="120">
        <v>0</v>
      </c>
      <c r="K59" s="120">
        <f t="shared" si="5"/>
        <v>1755</v>
      </c>
      <c r="L59" s="120">
        <v>0</v>
      </c>
      <c r="M59" s="120">
        <v>1755</v>
      </c>
      <c r="N59" s="120">
        <f t="shared" si="6"/>
        <v>2083</v>
      </c>
      <c r="O59" s="120">
        <f t="shared" si="7"/>
        <v>313</v>
      </c>
      <c r="P59" s="120">
        <v>313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f t="shared" si="8"/>
        <v>1755</v>
      </c>
      <c r="W59" s="120">
        <v>1755</v>
      </c>
      <c r="X59" s="120">
        <v>0</v>
      </c>
      <c r="Y59" s="120">
        <v>0</v>
      </c>
      <c r="Z59" s="120">
        <v>0</v>
      </c>
      <c r="AA59" s="120">
        <v>0</v>
      </c>
      <c r="AB59" s="120">
        <v>0</v>
      </c>
      <c r="AC59" s="120">
        <f t="shared" si="9"/>
        <v>15</v>
      </c>
      <c r="AD59" s="120">
        <v>15</v>
      </c>
      <c r="AE59" s="120">
        <v>0</v>
      </c>
      <c r="AF59" s="120">
        <f t="shared" si="10"/>
        <v>3</v>
      </c>
      <c r="AG59" s="120">
        <v>3</v>
      </c>
      <c r="AH59" s="120">
        <v>0</v>
      </c>
      <c r="AI59" s="120">
        <v>0</v>
      </c>
      <c r="AJ59" s="120">
        <f t="shared" si="11"/>
        <v>3</v>
      </c>
      <c r="AK59" s="120"/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0">
        <v>0</v>
      </c>
      <c r="AS59" s="120">
        <v>3</v>
      </c>
      <c r="AT59" s="120">
        <f t="shared" si="12"/>
        <v>0</v>
      </c>
      <c r="AU59" s="120">
        <v>0</v>
      </c>
      <c r="AV59" s="120">
        <v>0</v>
      </c>
      <c r="AW59" s="120">
        <v>0</v>
      </c>
      <c r="AX59" s="120">
        <v>0</v>
      </c>
      <c r="AY59" s="120">
        <v>0</v>
      </c>
      <c r="AZ59" s="120">
        <f t="shared" si="13"/>
        <v>28</v>
      </c>
      <c r="BA59" s="120">
        <v>28</v>
      </c>
      <c r="BB59" s="120">
        <v>0</v>
      </c>
      <c r="BC59" s="120">
        <v>0</v>
      </c>
    </row>
    <row r="60" spans="1:55" s="106" customFormat="1" ht="12" customHeight="1">
      <c r="A60" s="109" t="s">
        <v>165</v>
      </c>
      <c r="B60" s="110" t="s">
        <v>271</v>
      </c>
      <c r="C60" s="109" t="s">
        <v>272</v>
      </c>
      <c r="D60" s="120">
        <f t="shared" si="2"/>
        <v>1961</v>
      </c>
      <c r="E60" s="120">
        <f t="shared" si="3"/>
        <v>0</v>
      </c>
      <c r="F60" s="120">
        <v>0</v>
      </c>
      <c r="G60" s="120">
        <v>0</v>
      </c>
      <c r="H60" s="120">
        <f t="shared" si="4"/>
        <v>727</v>
      </c>
      <c r="I60" s="120">
        <v>727</v>
      </c>
      <c r="J60" s="120">
        <v>0</v>
      </c>
      <c r="K60" s="120">
        <f t="shared" si="5"/>
        <v>1234</v>
      </c>
      <c r="L60" s="120">
        <v>0</v>
      </c>
      <c r="M60" s="120">
        <v>1234</v>
      </c>
      <c r="N60" s="120">
        <f t="shared" si="6"/>
        <v>1961</v>
      </c>
      <c r="O60" s="120">
        <f t="shared" si="7"/>
        <v>727</v>
      </c>
      <c r="P60" s="120">
        <v>727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f t="shared" si="8"/>
        <v>1234</v>
      </c>
      <c r="W60" s="120">
        <v>1234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f t="shared" si="9"/>
        <v>0</v>
      </c>
      <c r="AD60" s="120">
        <v>0</v>
      </c>
      <c r="AE60" s="120">
        <v>0</v>
      </c>
      <c r="AF60" s="120">
        <f t="shared" si="10"/>
        <v>126</v>
      </c>
      <c r="AG60" s="120">
        <v>126</v>
      </c>
      <c r="AH60" s="120">
        <v>0</v>
      </c>
      <c r="AI60" s="120">
        <v>0</v>
      </c>
      <c r="AJ60" s="120">
        <f t="shared" si="11"/>
        <v>126</v>
      </c>
      <c r="AK60" s="120"/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61</v>
      </c>
      <c r="AR60" s="120">
        <v>0</v>
      </c>
      <c r="AS60" s="120">
        <v>65</v>
      </c>
      <c r="AT60" s="120">
        <f t="shared" si="12"/>
        <v>0</v>
      </c>
      <c r="AU60" s="120">
        <v>0</v>
      </c>
      <c r="AV60" s="120">
        <v>0</v>
      </c>
      <c r="AW60" s="120">
        <v>0</v>
      </c>
      <c r="AX60" s="120">
        <v>0</v>
      </c>
      <c r="AY60" s="120">
        <v>0</v>
      </c>
      <c r="AZ60" s="120">
        <f t="shared" si="13"/>
        <v>0</v>
      </c>
      <c r="BA60" s="120">
        <v>0</v>
      </c>
      <c r="BB60" s="120">
        <v>0</v>
      </c>
      <c r="BC60" s="120">
        <v>0</v>
      </c>
    </row>
    <row r="61" spans="1:55" s="106" customFormat="1" ht="12" customHeight="1">
      <c r="A61" s="109" t="s">
        <v>165</v>
      </c>
      <c r="B61" s="110" t="s">
        <v>273</v>
      </c>
      <c r="C61" s="109" t="s">
        <v>274</v>
      </c>
      <c r="D61" s="120">
        <f t="shared" si="2"/>
        <v>1299</v>
      </c>
      <c r="E61" s="120">
        <f t="shared" si="3"/>
        <v>0</v>
      </c>
      <c r="F61" s="120">
        <v>0</v>
      </c>
      <c r="G61" s="120">
        <v>0</v>
      </c>
      <c r="H61" s="120">
        <f t="shared" si="4"/>
        <v>472</v>
      </c>
      <c r="I61" s="120">
        <v>472</v>
      </c>
      <c r="J61" s="120">
        <v>0</v>
      </c>
      <c r="K61" s="120">
        <f t="shared" si="5"/>
        <v>827</v>
      </c>
      <c r="L61" s="120">
        <v>0</v>
      </c>
      <c r="M61" s="120">
        <v>827</v>
      </c>
      <c r="N61" s="120">
        <f t="shared" si="6"/>
        <v>1299</v>
      </c>
      <c r="O61" s="120">
        <f t="shared" si="7"/>
        <v>472</v>
      </c>
      <c r="P61" s="120">
        <v>472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f t="shared" si="8"/>
        <v>827</v>
      </c>
      <c r="W61" s="120">
        <v>827</v>
      </c>
      <c r="X61" s="120">
        <v>0</v>
      </c>
      <c r="Y61" s="120">
        <v>0</v>
      </c>
      <c r="Z61" s="120">
        <v>0</v>
      </c>
      <c r="AA61" s="120">
        <v>0</v>
      </c>
      <c r="AB61" s="120">
        <v>0</v>
      </c>
      <c r="AC61" s="120">
        <f t="shared" si="9"/>
        <v>0</v>
      </c>
      <c r="AD61" s="120">
        <v>0</v>
      </c>
      <c r="AE61" s="120">
        <v>0</v>
      </c>
      <c r="AF61" s="120">
        <f t="shared" si="10"/>
        <v>83</v>
      </c>
      <c r="AG61" s="120">
        <v>83</v>
      </c>
      <c r="AH61" s="120">
        <v>0</v>
      </c>
      <c r="AI61" s="120">
        <v>0</v>
      </c>
      <c r="AJ61" s="120">
        <f t="shared" si="11"/>
        <v>83</v>
      </c>
      <c r="AK61" s="120"/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41</v>
      </c>
      <c r="AR61" s="120">
        <v>0</v>
      </c>
      <c r="AS61" s="120">
        <v>42</v>
      </c>
      <c r="AT61" s="120">
        <f t="shared" si="12"/>
        <v>0</v>
      </c>
      <c r="AU61" s="120">
        <v>0</v>
      </c>
      <c r="AV61" s="120">
        <v>0</v>
      </c>
      <c r="AW61" s="120">
        <v>0</v>
      </c>
      <c r="AX61" s="120">
        <v>0</v>
      </c>
      <c r="AY61" s="120">
        <v>0</v>
      </c>
      <c r="AZ61" s="120">
        <f t="shared" si="13"/>
        <v>0</v>
      </c>
      <c r="BA61" s="120">
        <v>0</v>
      </c>
      <c r="BB61" s="120">
        <v>0</v>
      </c>
      <c r="BC61" s="120">
        <v>0</v>
      </c>
    </row>
    <row r="62" spans="1:55" s="106" customFormat="1" ht="12" customHeight="1">
      <c r="A62" s="109" t="s">
        <v>165</v>
      </c>
      <c r="B62" s="110" t="s">
        <v>275</v>
      </c>
      <c r="C62" s="109" t="s">
        <v>276</v>
      </c>
      <c r="D62" s="120">
        <f t="shared" si="2"/>
        <v>4836</v>
      </c>
      <c r="E62" s="120">
        <f t="shared" si="3"/>
        <v>0</v>
      </c>
      <c r="F62" s="120">
        <v>0</v>
      </c>
      <c r="G62" s="120">
        <v>0</v>
      </c>
      <c r="H62" s="120">
        <f t="shared" si="4"/>
        <v>1394</v>
      </c>
      <c r="I62" s="120">
        <v>1394</v>
      </c>
      <c r="J62" s="120">
        <v>0</v>
      </c>
      <c r="K62" s="120">
        <f t="shared" si="5"/>
        <v>3442</v>
      </c>
      <c r="L62" s="120">
        <v>0</v>
      </c>
      <c r="M62" s="120">
        <v>3442</v>
      </c>
      <c r="N62" s="120">
        <f t="shared" si="6"/>
        <v>4941</v>
      </c>
      <c r="O62" s="120">
        <f t="shared" si="7"/>
        <v>1394</v>
      </c>
      <c r="P62" s="120">
        <v>1394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f t="shared" si="8"/>
        <v>3442</v>
      </c>
      <c r="W62" s="120">
        <v>3442</v>
      </c>
      <c r="X62" s="120">
        <v>0</v>
      </c>
      <c r="Y62" s="120">
        <v>0</v>
      </c>
      <c r="Z62" s="120">
        <v>0</v>
      </c>
      <c r="AA62" s="120">
        <v>0</v>
      </c>
      <c r="AB62" s="120">
        <v>0</v>
      </c>
      <c r="AC62" s="120">
        <f t="shared" si="9"/>
        <v>105</v>
      </c>
      <c r="AD62" s="120">
        <v>105</v>
      </c>
      <c r="AE62" s="120">
        <v>0</v>
      </c>
      <c r="AF62" s="120">
        <f t="shared" si="10"/>
        <v>0</v>
      </c>
      <c r="AG62" s="120">
        <v>0</v>
      </c>
      <c r="AH62" s="120">
        <v>0</v>
      </c>
      <c r="AI62" s="120">
        <v>0</v>
      </c>
      <c r="AJ62" s="120">
        <f t="shared" si="11"/>
        <v>0</v>
      </c>
      <c r="AK62" s="120"/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0">
        <v>0</v>
      </c>
      <c r="AS62" s="120">
        <v>0</v>
      </c>
      <c r="AT62" s="120">
        <f t="shared" si="12"/>
        <v>0</v>
      </c>
      <c r="AU62" s="120">
        <v>0</v>
      </c>
      <c r="AV62" s="120">
        <v>0</v>
      </c>
      <c r="AW62" s="120">
        <v>0</v>
      </c>
      <c r="AX62" s="120">
        <v>0</v>
      </c>
      <c r="AY62" s="120">
        <v>0</v>
      </c>
      <c r="AZ62" s="120">
        <f t="shared" si="13"/>
        <v>46</v>
      </c>
      <c r="BA62" s="120">
        <v>46</v>
      </c>
      <c r="BB62" s="120">
        <v>0</v>
      </c>
      <c r="BC62" s="120">
        <v>0</v>
      </c>
    </row>
    <row r="63" spans="1:55" s="106" customFormat="1" ht="12" customHeight="1">
      <c r="A63" s="109" t="s">
        <v>165</v>
      </c>
      <c r="B63" s="110" t="s">
        <v>277</v>
      </c>
      <c r="C63" s="109" t="s">
        <v>278</v>
      </c>
      <c r="D63" s="120">
        <f t="shared" si="2"/>
        <v>1893</v>
      </c>
      <c r="E63" s="120">
        <f t="shared" si="3"/>
        <v>0</v>
      </c>
      <c r="F63" s="120">
        <v>0</v>
      </c>
      <c r="G63" s="120">
        <v>0</v>
      </c>
      <c r="H63" s="120">
        <f t="shared" si="4"/>
        <v>183</v>
      </c>
      <c r="I63" s="120">
        <v>183</v>
      </c>
      <c r="J63" s="120">
        <v>0</v>
      </c>
      <c r="K63" s="120">
        <f t="shared" si="5"/>
        <v>1710</v>
      </c>
      <c r="L63" s="120">
        <v>0</v>
      </c>
      <c r="M63" s="120">
        <v>1710</v>
      </c>
      <c r="N63" s="120">
        <f t="shared" si="6"/>
        <v>1930</v>
      </c>
      <c r="O63" s="120">
        <f t="shared" si="7"/>
        <v>183</v>
      </c>
      <c r="P63" s="120">
        <v>183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f t="shared" si="8"/>
        <v>1710</v>
      </c>
      <c r="W63" s="120">
        <v>1710</v>
      </c>
      <c r="X63" s="120">
        <v>0</v>
      </c>
      <c r="Y63" s="120">
        <v>0</v>
      </c>
      <c r="Z63" s="120">
        <v>0</v>
      </c>
      <c r="AA63" s="120">
        <v>0</v>
      </c>
      <c r="AB63" s="120">
        <v>0</v>
      </c>
      <c r="AC63" s="120">
        <f t="shared" si="9"/>
        <v>37</v>
      </c>
      <c r="AD63" s="120">
        <v>37</v>
      </c>
      <c r="AE63" s="120">
        <v>0</v>
      </c>
      <c r="AF63" s="120">
        <f t="shared" si="10"/>
        <v>80</v>
      </c>
      <c r="AG63" s="120">
        <v>80</v>
      </c>
      <c r="AH63" s="120">
        <v>0</v>
      </c>
      <c r="AI63" s="120">
        <v>0</v>
      </c>
      <c r="AJ63" s="120">
        <f t="shared" si="11"/>
        <v>80</v>
      </c>
      <c r="AK63" s="120"/>
      <c r="AL63" s="120">
        <v>0</v>
      </c>
      <c r="AM63" s="120">
        <v>80</v>
      </c>
      <c r="AN63" s="120">
        <v>0</v>
      </c>
      <c r="AO63" s="120">
        <v>0</v>
      </c>
      <c r="AP63" s="120">
        <v>0</v>
      </c>
      <c r="AQ63" s="120">
        <v>0</v>
      </c>
      <c r="AR63" s="120">
        <v>0</v>
      </c>
      <c r="AS63" s="120">
        <v>0</v>
      </c>
      <c r="AT63" s="120">
        <f t="shared" si="12"/>
        <v>0</v>
      </c>
      <c r="AU63" s="120">
        <v>0</v>
      </c>
      <c r="AV63" s="120">
        <v>0</v>
      </c>
      <c r="AW63" s="120">
        <v>0</v>
      </c>
      <c r="AX63" s="120">
        <v>0</v>
      </c>
      <c r="AY63" s="120">
        <v>0</v>
      </c>
      <c r="AZ63" s="120">
        <f t="shared" si="13"/>
        <v>0</v>
      </c>
      <c r="BA63" s="120">
        <v>0</v>
      </c>
      <c r="BB63" s="120">
        <v>0</v>
      </c>
      <c r="BC63" s="120">
        <v>0</v>
      </c>
    </row>
    <row r="64" spans="1:55" s="106" customFormat="1" ht="12" customHeight="1">
      <c r="A64" s="109" t="s">
        <v>165</v>
      </c>
      <c r="B64" s="110" t="s">
        <v>279</v>
      </c>
      <c r="C64" s="109" t="s">
        <v>164</v>
      </c>
      <c r="D64" s="120">
        <f t="shared" si="2"/>
        <v>3816</v>
      </c>
      <c r="E64" s="120">
        <f t="shared" si="3"/>
        <v>0</v>
      </c>
      <c r="F64" s="120">
        <v>0</v>
      </c>
      <c r="G64" s="120">
        <v>0</v>
      </c>
      <c r="H64" s="120">
        <f t="shared" si="4"/>
        <v>79</v>
      </c>
      <c r="I64" s="120">
        <v>79</v>
      </c>
      <c r="J64" s="120">
        <v>0</v>
      </c>
      <c r="K64" s="120">
        <f t="shared" si="5"/>
        <v>3737</v>
      </c>
      <c r="L64" s="120">
        <v>0</v>
      </c>
      <c r="M64" s="120">
        <v>3737</v>
      </c>
      <c r="N64" s="120">
        <f t="shared" si="6"/>
        <v>3816</v>
      </c>
      <c r="O64" s="120">
        <f t="shared" si="7"/>
        <v>79</v>
      </c>
      <c r="P64" s="120">
        <v>79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f t="shared" si="8"/>
        <v>3737</v>
      </c>
      <c r="W64" s="120">
        <v>3737</v>
      </c>
      <c r="X64" s="120">
        <v>0</v>
      </c>
      <c r="Y64" s="120">
        <v>0</v>
      </c>
      <c r="Z64" s="120">
        <v>0</v>
      </c>
      <c r="AA64" s="120">
        <v>0</v>
      </c>
      <c r="AB64" s="120">
        <v>0</v>
      </c>
      <c r="AC64" s="120">
        <f t="shared" si="9"/>
        <v>0</v>
      </c>
      <c r="AD64" s="120">
        <v>0</v>
      </c>
      <c r="AE64" s="120">
        <v>0</v>
      </c>
      <c r="AF64" s="120">
        <f t="shared" si="10"/>
        <v>27</v>
      </c>
      <c r="AG64" s="120">
        <v>27</v>
      </c>
      <c r="AH64" s="120">
        <v>0</v>
      </c>
      <c r="AI64" s="120">
        <v>0</v>
      </c>
      <c r="AJ64" s="120">
        <f t="shared" si="11"/>
        <v>222</v>
      </c>
      <c r="AK64" s="120">
        <v>219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0">
        <v>0</v>
      </c>
      <c r="AS64" s="120">
        <v>3</v>
      </c>
      <c r="AT64" s="120">
        <f t="shared" si="12"/>
        <v>24</v>
      </c>
      <c r="AU64" s="120">
        <v>24</v>
      </c>
      <c r="AV64" s="120">
        <v>0</v>
      </c>
      <c r="AW64" s="120">
        <v>0</v>
      </c>
      <c r="AX64" s="120">
        <v>0</v>
      </c>
      <c r="AY64" s="120">
        <v>0</v>
      </c>
      <c r="AZ64" s="120">
        <f t="shared" si="13"/>
        <v>0</v>
      </c>
      <c r="BA64" s="120">
        <v>0</v>
      </c>
      <c r="BB64" s="120">
        <v>0</v>
      </c>
      <c r="BC64" s="120">
        <v>0</v>
      </c>
    </row>
    <row r="65" spans="1:55" s="106" customFormat="1" ht="12" customHeight="1">
      <c r="A65" s="109" t="s">
        <v>165</v>
      </c>
      <c r="B65" s="110" t="s">
        <v>280</v>
      </c>
      <c r="C65" s="109" t="s">
        <v>281</v>
      </c>
      <c r="D65" s="120">
        <f t="shared" si="2"/>
        <v>4439</v>
      </c>
      <c r="E65" s="120">
        <f t="shared" si="3"/>
        <v>0</v>
      </c>
      <c r="F65" s="120">
        <v>0</v>
      </c>
      <c r="G65" s="120">
        <v>0</v>
      </c>
      <c r="H65" s="120">
        <f t="shared" si="4"/>
        <v>339</v>
      </c>
      <c r="I65" s="120">
        <v>339</v>
      </c>
      <c r="J65" s="120">
        <v>0</v>
      </c>
      <c r="K65" s="120">
        <f t="shared" si="5"/>
        <v>4100</v>
      </c>
      <c r="L65" s="120">
        <v>0</v>
      </c>
      <c r="M65" s="120">
        <v>4100</v>
      </c>
      <c r="N65" s="120">
        <f t="shared" si="6"/>
        <v>4439</v>
      </c>
      <c r="O65" s="120">
        <f t="shared" si="7"/>
        <v>339</v>
      </c>
      <c r="P65" s="120">
        <v>339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f t="shared" si="8"/>
        <v>4100</v>
      </c>
      <c r="W65" s="120">
        <v>4100</v>
      </c>
      <c r="X65" s="120">
        <v>0</v>
      </c>
      <c r="Y65" s="120">
        <v>0</v>
      </c>
      <c r="Z65" s="120">
        <v>0</v>
      </c>
      <c r="AA65" s="120">
        <v>0</v>
      </c>
      <c r="AB65" s="120">
        <v>0</v>
      </c>
      <c r="AC65" s="120">
        <f t="shared" si="9"/>
        <v>0</v>
      </c>
      <c r="AD65" s="120">
        <v>0</v>
      </c>
      <c r="AE65" s="120">
        <v>0</v>
      </c>
      <c r="AF65" s="120">
        <f t="shared" si="10"/>
        <v>32</v>
      </c>
      <c r="AG65" s="120">
        <v>32</v>
      </c>
      <c r="AH65" s="120">
        <v>0</v>
      </c>
      <c r="AI65" s="120">
        <v>0</v>
      </c>
      <c r="AJ65" s="120">
        <f t="shared" si="11"/>
        <v>258</v>
      </c>
      <c r="AK65" s="120">
        <v>254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0">
        <v>0</v>
      </c>
      <c r="AS65" s="120">
        <v>4</v>
      </c>
      <c r="AT65" s="120">
        <f t="shared" si="12"/>
        <v>28</v>
      </c>
      <c r="AU65" s="120">
        <v>28</v>
      </c>
      <c r="AV65" s="120">
        <v>0</v>
      </c>
      <c r="AW65" s="120">
        <v>0</v>
      </c>
      <c r="AX65" s="120">
        <v>0</v>
      </c>
      <c r="AY65" s="120">
        <v>0</v>
      </c>
      <c r="AZ65" s="120">
        <f t="shared" si="13"/>
        <v>0</v>
      </c>
      <c r="BA65" s="120">
        <v>0</v>
      </c>
      <c r="BB65" s="120">
        <v>0</v>
      </c>
      <c r="BC65" s="120">
        <v>0</v>
      </c>
    </row>
    <row r="66" spans="1:55" s="106" customFormat="1" ht="12" customHeight="1">
      <c r="A66" s="109" t="s">
        <v>165</v>
      </c>
      <c r="B66" s="110" t="s">
        <v>282</v>
      </c>
      <c r="C66" s="109" t="s">
        <v>283</v>
      </c>
      <c r="D66" s="120">
        <f t="shared" si="2"/>
        <v>11213</v>
      </c>
      <c r="E66" s="120">
        <f t="shared" si="3"/>
        <v>0</v>
      </c>
      <c r="F66" s="120">
        <v>0</v>
      </c>
      <c r="G66" s="120">
        <v>0</v>
      </c>
      <c r="H66" s="120">
        <f t="shared" si="4"/>
        <v>0</v>
      </c>
      <c r="I66" s="120">
        <v>0</v>
      </c>
      <c r="J66" s="120">
        <v>0</v>
      </c>
      <c r="K66" s="120">
        <f t="shared" si="5"/>
        <v>11213</v>
      </c>
      <c r="L66" s="120">
        <v>899</v>
      </c>
      <c r="M66" s="120">
        <v>10314</v>
      </c>
      <c r="N66" s="120">
        <f t="shared" si="6"/>
        <v>11213</v>
      </c>
      <c r="O66" s="120">
        <f t="shared" si="7"/>
        <v>899</v>
      </c>
      <c r="P66" s="120">
        <v>899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f t="shared" si="8"/>
        <v>10314</v>
      </c>
      <c r="W66" s="120">
        <v>10314</v>
      </c>
      <c r="X66" s="120">
        <v>0</v>
      </c>
      <c r="Y66" s="120">
        <v>0</v>
      </c>
      <c r="Z66" s="120">
        <v>0</v>
      </c>
      <c r="AA66" s="120">
        <v>0</v>
      </c>
      <c r="AB66" s="120">
        <v>0</v>
      </c>
      <c r="AC66" s="120">
        <f t="shared" si="9"/>
        <v>0</v>
      </c>
      <c r="AD66" s="120">
        <v>0</v>
      </c>
      <c r="AE66" s="120">
        <v>0</v>
      </c>
      <c r="AF66" s="120">
        <f t="shared" si="10"/>
        <v>80</v>
      </c>
      <c r="AG66" s="120">
        <v>80</v>
      </c>
      <c r="AH66" s="120">
        <v>0</v>
      </c>
      <c r="AI66" s="120">
        <v>0</v>
      </c>
      <c r="AJ66" s="120">
        <f t="shared" si="11"/>
        <v>652</v>
      </c>
      <c r="AK66" s="120">
        <v>642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0">
        <v>0</v>
      </c>
      <c r="AS66" s="120">
        <v>10</v>
      </c>
      <c r="AT66" s="120">
        <f t="shared" si="12"/>
        <v>70</v>
      </c>
      <c r="AU66" s="120">
        <v>70</v>
      </c>
      <c r="AV66" s="120">
        <v>0</v>
      </c>
      <c r="AW66" s="120">
        <v>0</v>
      </c>
      <c r="AX66" s="120">
        <v>0</v>
      </c>
      <c r="AY66" s="120">
        <v>0</v>
      </c>
      <c r="AZ66" s="120">
        <f t="shared" si="13"/>
        <v>0</v>
      </c>
      <c r="BA66" s="120">
        <v>0</v>
      </c>
      <c r="BB66" s="120">
        <v>0</v>
      </c>
      <c r="BC66" s="120">
        <v>0</v>
      </c>
    </row>
    <row r="67" spans="1:55" s="106" customFormat="1" ht="12" customHeight="1">
      <c r="A67" s="109" t="s">
        <v>165</v>
      </c>
      <c r="B67" s="110" t="s">
        <v>284</v>
      </c>
      <c r="C67" s="109" t="s">
        <v>285</v>
      </c>
      <c r="D67" s="120">
        <f t="shared" si="2"/>
        <v>15671</v>
      </c>
      <c r="E67" s="120">
        <f t="shared" si="3"/>
        <v>0</v>
      </c>
      <c r="F67" s="120">
        <v>0</v>
      </c>
      <c r="G67" s="120">
        <v>0</v>
      </c>
      <c r="H67" s="120">
        <f t="shared" si="4"/>
        <v>15671</v>
      </c>
      <c r="I67" s="120">
        <v>2918</v>
      </c>
      <c r="J67" s="120">
        <v>12753</v>
      </c>
      <c r="K67" s="120">
        <f t="shared" si="5"/>
        <v>0</v>
      </c>
      <c r="L67" s="120">
        <v>0</v>
      </c>
      <c r="M67" s="120">
        <v>0</v>
      </c>
      <c r="N67" s="120">
        <f t="shared" si="6"/>
        <v>15671</v>
      </c>
      <c r="O67" s="120">
        <f t="shared" si="7"/>
        <v>2918</v>
      </c>
      <c r="P67" s="120">
        <v>2918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f t="shared" si="8"/>
        <v>12753</v>
      </c>
      <c r="W67" s="120">
        <v>12753</v>
      </c>
      <c r="X67" s="120">
        <v>0</v>
      </c>
      <c r="Y67" s="120">
        <v>0</v>
      </c>
      <c r="Z67" s="120">
        <v>0</v>
      </c>
      <c r="AA67" s="120">
        <v>0</v>
      </c>
      <c r="AB67" s="120">
        <v>0</v>
      </c>
      <c r="AC67" s="120">
        <f t="shared" si="9"/>
        <v>0</v>
      </c>
      <c r="AD67" s="120">
        <v>0</v>
      </c>
      <c r="AE67" s="120">
        <v>0</v>
      </c>
      <c r="AF67" s="120">
        <f t="shared" si="10"/>
        <v>60</v>
      </c>
      <c r="AG67" s="120">
        <v>60</v>
      </c>
      <c r="AH67" s="120">
        <v>0</v>
      </c>
      <c r="AI67" s="120">
        <v>0</v>
      </c>
      <c r="AJ67" s="120">
        <f t="shared" si="11"/>
        <v>60</v>
      </c>
      <c r="AK67" s="120"/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0">
        <v>0</v>
      </c>
      <c r="AS67" s="120">
        <v>60</v>
      </c>
      <c r="AT67" s="120">
        <f t="shared" si="12"/>
        <v>0</v>
      </c>
      <c r="AU67" s="120">
        <v>0</v>
      </c>
      <c r="AV67" s="120">
        <v>0</v>
      </c>
      <c r="AW67" s="120">
        <v>0</v>
      </c>
      <c r="AX67" s="120">
        <v>0</v>
      </c>
      <c r="AY67" s="120">
        <v>0</v>
      </c>
      <c r="AZ67" s="120">
        <f t="shared" si="13"/>
        <v>69</v>
      </c>
      <c r="BA67" s="120">
        <v>69</v>
      </c>
      <c r="BB67" s="120">
        <v>0</v>
      </c>
      <c r="BC67" s="120">
        <v>0</v>
      </c>
    </row>
    <row r="68" spans="1:55" s="106" customFormat="1" ht="12" customHeight="1">
      <c r="A68" s="109" t="s">
        <v>165</v>
      </c>
      <c r="B68" s="110" t="s">
        <v>286</v>
      </c>
      <c r="C68" s="109" t="s">
        <v>287</v>
      </c>
      <c r="D68" s="120">
        <f t="shared" si="2"/>
        <v>3657</v>
      </c>
      <c r="E68" s="120">
        <f t="shared" si="3"/>
        <v>0</v>
      </c>
      <c r="F68" s="120">
        <v>0</v>
      </c>
      <c r="G68" s="120">
        <v>0</v>
      </c>
      <c r="H68" s="120">
        <f t="shared" si="4"/>
        <v>796</v>
      </c>
      <c r="I68" s="120">
        <v>796</v>
      </c>
      <c r="J68" s="120">
        <v>0</v>
      </c>
      <c r="K68" s="120">
        <f t="shared" si="5"/>
        <v>2861</v>
      </c>
      <c r="L68" s="120">
        <v>0</v>
      </c>
      <c r="M68" s="120">
        <v>2861</v>
      </c>
      <c r="N68" s="120">
        <f t="shared" si="6"/>
        <v>4331</v>
      </c>
      <c r="O68" s="120">
        <f t="shared" si="7"/>
        <v>751</v>
      </c>
      <c r="P68" s="120">
        <v>751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f t="shared" si="8"/>
        <v>3580</v>
      </c>
      <c r="W68" s="120">
        <v>3580</v>
      </c>
      <c r="X68" s="120">
        <v>0</v>
      </c>
      <c r="Y68" s="120">
        <v>0</v>
      </c>
      <c r="Z68" s="120">
        <v>0</v>
      </c>
      <c r="AA68" s="120">
        <v>0</v>
      </c>
      <c r="AB68" s="120">
        <v>0</v>
      </c>
      <c r="AC68" s="120">
        <f t="shared" si="9"/>
        <v>0</v>
      </c>
      <c r="AD68" s="120">
        <v>0</v>
      </c>
      <c r="AE68" s="120">
        <v>0</v>
      </c>
      <c r="AF68" s="120">
        <f t="shared" si="10"/>
        <v>282</v>
      </c>
      <c r="AG68" s="120">
        <v>282</v>
      </c>
      <c r="AH68" s="120">
        <v>0</v>
      </c>
      <c r="AI68" s="120">
        <v>0</v>
      </c>
      <c r="AJ68" s="120">
        <f t="shared" si="11"/>
        <v>282</v>
      </c>
      <c r="AK68" s="120"/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0">
        <v>0</v>
      </c>
      <c r="AS68" s="120">
        <v>282</v>
      </c>
      <c r="AT68" s="120">
        <f t="shared" si="12"/>
        <v>0</v>
      </c>
      <c r="AU68" s="120">
        <v>0</v>
      </c>
      <c r="AV68" s="120">
        <v>0</v>
      </c>
      <c r="AW68" s="120">
        <v>0</v>
      </c>
      <c r="AX68" s="120">
        <v>0</v>
      </c>
      <c r="AY68" s="120">
        <v>0</v>
      </c>
      <c r="AZ68" s="120">
        <f t="shared" si="13"/>
        <v>0</v>
      </c>
      <c r="BA68" s="120">
        <v>0</v>
      </c>
      <c r="BB68" s="120">
        <v>0</v>
      </c>
      <c r="BC68" s="120">
        <v>0</v>
      </c>
    </row>
    <row r="69" spans="1:55" s="106" customFormat="1" ht="12" customHeight="1">
      <c r="A69" s="109" t="s">
        <v>165</v>
      </c>
      <c r="B69" s="110" t="s">
        <v>288</v>
      </c>
      <c r="C69" s="109" t="s">
        <v>289</v>
      </c>
      <c r="D69" s="120">
        <f t="shared" si="2"/>
        <v>6902</v>
      </c>
      <c r="E69" s="120">
        <f t="shared" si="3"/>
        <v>0</v>
      </c>
      <c r="F69" s="120">
        <v>0</v>
      </c>
      <c r="G69" s="120">
        <v>0</v>
      </c>
      <c r="H69" s="120">
        <f t="shared" si="4"/>
        <v>786</v>
      </c>
      <c r="I69" s="120">
        <v>786</v>
      </c>
      <c r="J69" s="120">
        <v>0</v>
      </c>
      <c r="K69" s="120">
        <f t="shared" si="5"/>
        <v>6116</v>
      </c>
      <c r="L69" s="120">
        <v>0</v>
      </c>
      <c r="M69" s="120">
        <v>6116</v>
      </c>
      <c r="N69" s="120">
        <f t="shared" si="6"/>
        <v>6902</v>
      </c>
      <c r="O69" s="120">
        <f t="shared" si="7"/>
        <v>786</v>
      </c>
      <c r="P69" s="120">
        <v>786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f t="shared" si="8"/>
        <v>6116</v>
      </c>
      <c r="W69" s="120">
        <v>6116</v>
      </c>
      <c r="X69" s="120">
        <v>0</v>
      </c>
      <c r="Y69" s="120">
        <v>0</v>
      </c>
      <c r="Z69" s="120">
        <v>0</v>
      </c>
      <c r="AA69" s="120">
        <v>0</v>
      </c>
      <c r="AB69" s="120">
        <v>0</v>
      </c>
      <c r="AC69" s="120">
        <f t="shared" si="9"/>
        <v>0</v>
      </c>
      <c r="AD69" s="120">
        <v>0</v>
      </c>
      <c r="AE69" s="120">
        <v>0</v>
      </c>
      <c r="AF69" s="120">
        <f t="shared" si="10"/>
        <v>16</v>
      </c>
      <c r="AG69" s="120">
        <v>16</v>
      </c>
      <c r="AH69" s="120">
        <v>0</v>
      </c>
      <c r="AI69" s="120">
        <v>0</v>
      </c>
      <c r="AJ69" s="120">
        <f t="shared" si="11"/>
        <v>339</v>
      </c>
      <c r="AK69" s="120">
        <v>339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0">
        <v>0</v>
      </c>
      <c r="AS69" s="120">
        <v>0</v>
      </c>
      <c r="AT69" s="120">
        <f t="shared" si="12"/>
        <v>16</v>
      </c>
      <c r="AU69" s="120">
        <v>16</v>
      </c>
      <c r="AV69" s="120">
        <v>0</v>
      </c>
      <c r="AW69" s="120">
        <v>0</v>
      </c>
      <c r="AX69" s="120">
        <v>0</v>
      </c>
      <c r="AY69" s="120">
        <v>0</v>
      </c>
      <c r="AZ69" s="120">
        <f t="shared" si="13"/>
        <v>0</v>
      </c>
      <c r="BA69" s="120">
        <v>0</v>
      </c>
      <c r="BB69" s="120">
        <v>0</v>
      </c>
      <c r="BC69" s="120">
        <v>0</v>
      </c>
    </row>
    <row r="70" spans="1:55" s="106" customFormat="1" ht="12" customHeight="1">
      <c r="A70" s="109" t="s">
        <v>165</v>
      </c>
      <c r="B70" s="110" t="s">
        <v>290</v>
      </c>
      <c r="C70" s="109" t="s">
        <v>291</v>
      </c>
      <c r="D70" s="120">
        <f t="shared" si="2"/>
        <v>5961</v>
      </c>
      <c r="E70" s="120">
        <f t="shared" si="3"/>
        <v>0</v>
      </c>
      <c r="F70" s="120">
        <v>0</v>
      </c>
      <c r="G70" s="120">
        <v>0</v>
      </c>
      <c r="H70" s="120">
        <f t="shared" si="4"/>
        <v>1076</v>
      </c>
      <c r="I70" s="120">
        <v>1076</v>
      </c>
      <c r="J70" s="120">
        <v>0</v>
      </c>
      <c r="K70" s="120">
        <f t="shared" si="5"/>
        <v>4885</v>
      </c>
      <c r="L70" s="120"/>
      <c r="M70" s="120">
        <v>4885</v>
      </c>
      <c r="N70" s="120">
        <f t="shared" si="6"/>
        <v>5961</v>
      </c>
      <c r="O70" s="120">
        <f t="shared" si="7"/>
        <v>1076</v>
      </c>
      <c r="P70" s="120">
        <v>1076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f t="shared" si="8"/>
        <v>4885</v>
      </c>
      <c r="W70" s="120">
        <v>4885</v>
      </c>
      <c r="X70" s="120">
        <v>0</v>
      </c>
      <c r="Y70" s="120">
        <v>0</v>
      </c>
      <c r="Z70" s="120">
        <v>0</v>
      </c>
      <c r="AA70" s="120">
        <v>0</v>
      </c>
      <c r="AB70" s="120">
        <v>0</v>
      </c>
      <c r="AC70" s="120">
        <f t="shared" si="9"/>
        <v>0</v>
      </c>
      <c r="AD70" s="120">
        <v>0</v>
      </c>
      <c r="AE70" s="120">
        <v>0</v>
      </c>
      <c r="AF70" s="120">
        <f t="shared" si="10"/>
        <v>286</v>
      </c>
      <c r="AG70" s="120">
        <v>286</v>
      </c>
      <c r="AH70" s="120">
        <v>0</v>
      </c>
      <c r="AI70" s="120">
        <v>0</v>
      </c>
      <c r="AJ70" s="120">
        <f t="shared" si="11"/>
        <v>286</v>
      </c>
      <c r="AK70" s="120"/>
      <c r="AL70" s="120">
        <v>0</v>
      </c>
      <c r="AM70" s="120">
        <v>286</v>
      </c>
      <c r="AN70" s="120">
        <v>0</v>
      </c>
      <c r="AO70" s="120">
        <v>0</v>
      </c>
      <c r="AP70" s="120">
        <v>0</v>
      </c>
      <c r="AQ70" s="120">
        <v>0</v>
      </c>
      <c r="AR70" s="120">
        <v>0</v>
      </c>
      <c r="AS70" s="120">
        <v>0</v>
      </c>
      <c r="AT70" s="120">
        <f t="shared" si="12"/>
        <v>4</v>
      </c>
      <c r="AU70" s="120">
        <v>0</v>
      </c>
      <c r="AV70" s="120">
        <v>0</v>
      </c>
      <c r="AW70" s="120">
        <v>4</v>
      </c>
      <c r="AX70" s="120">
        <v>0</v>
      </c>
      <c r="AY70" s="120">
        <v>0</v>
      </c>
      <c r="AZ70" s="120">
        <f t="shared" si="13"/>
        <v>0</v>
      </c>
      <c r="BA70" s="120">
        <v>0</v>
      </c>
      <c r="BB70" s="120">
        <v>0</v>
      </c>
      <c r="BC70" s="120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O1" sqref="O1:AJ16384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8"/>
      <c r="B2" s="11" t="s">
        <v>123</v>
      </c>
      <c r="C2" s="44" t="s">
        <v>292</v>
      </c>
      <c r="D2" s="94" t="s">
        <v>124</v>
      </c>
      <c r="E2" s="2"/>
      <c r="F2" s="2"/>
      <c r="G2" s="2"/>
      <c r="H2" s="2"/>
      <c r="I2" s="2"/>
      <c r="J2" s="2"/>
      <c r="K2" s="2"/>
      <c r="L2" s="2" t="str">
        <f>LEFT(C2,2)</f>
        <v>11</v>
      </c>
      <c r="M2" s="2" t="str">
        <f>IF(L2&lt;&gt;"",VLOOKUP(L2,$AI$6:$AJ$52,2,FALSE),"-")</f>
        <v>埼玉県</v>
      </c>
      <c r="AA2" s="1">
        <f>IF(VALUE(C2)=0,0,1)</f>
        <v>1</v>
      </c>
      <c r="AB2" s="10" t="str">
        <f>IF(AA2=0,"",VLOOKUP(C2,'水洗化人口等'!B7:C70,2,FALSE))</f>
        <v>合計</v>
      </c>
      <c r="AC2" s="10"/>
      <c r="AD2" s="46">
        <f>IF(AA2=0,1,IF(ISERROR(AB2),1,0))</f>
        <v>0</v>
      </c>
      <c r="AF2" s="10">
        <f>COUNTA('水洗化人口等'!B7:B70)+6</f>
        <v>70</v>
      </c>
      <c r="AG2" s="10">
        <f>IF(AA2=0,0,VLOOKUP(C2,AF5:AG300,2,FALSE))</f>
        <v>7</v>
      </c>
    </row>
    <row r="3" ht="13.5">
      <c r="AD3" s="46"/>
    </row>
    <row r="4" spans="2:30" ht="13.5">
      <c r="B4" s="12" t="s">
        <v>163</v>
      </c>
      <c r="C4" s="13"/>
      <c r="AA4" s="43"/>
      <c r="AB4" s="47"/>
      <c r="AC4" s="47"/>
      <c r="AD4" s="47"/>
    </row>
    <row r="5" spans="10:33" ht="14.25" thickBot="1">
      <c r="J5" s="14"/>
      <c r="AF5" s="10">
        <f>+'水洗化人口等'!B5</f>
        <v>0</v>
      </c>
      <c r="AG5" s="10">
        <v>5</v>
      </c>
    </row>
    <row r="6" spans="6:36" ht="27.75" thickBot="1">
      <c r="F6" s="176" t="s">
        <v>125</v>
      </c>
      <c r="G6" s="177"/>
      <c r="H6" s="38" t="s">
        <v>126</v>
      </c>
      <c r="I6" s="38" t="s">
        <v>127</v>
      </c>
      <c r="J6" s="38" t="s">
        <v>128</v>
      </c>
      <c r="K6" s="4" t="s">
        <v>129</v>
      </c>
      <c r="L6" s="15" t="s">
        <v>130</v>
      </c>
      <c r="M6" s="39" t="s">
        <v>131</v>
      </c>
      <c r="AF6" s="10">
        <f>+'水洗化人口等'!B6</f>
        <v>0</v>
      </c>
      <c r="AG6" s="10">
        <v>6</v>
      </c>
      <c r="AI6" s="42" t="s">
        <v>293</v>
      </c>
      <c r="AJ6" s="2" t="s">
        <v>53</v>
      </c>
    </row>
    <row r="7" spans="2:36" ht="16.5" customHeight="1">
      <c r="B7" s="181" t="s">
        <v>132</v>
      </c>
      <c r="C7" s="5" t="s">
        <v>133</v>
      </c>
      <c r="D7" s="16">
        <f>AD7</f>
        <v>144763</v>
      </c>
      <c r="F7" s="178" t="s">
        <v>134</v>
      </c>
      <c r="G7" s="6" t="s">
        <v>100</v>
      </c>
      <c r="H7" s="17">
        <f aca="true" t="shared" si="0" ref="H7:H12">AD14</f>
        <v>125633</v>
      </c>
      <c r="I7" s="17">
        <f aca="true" t="shared" si="1" ref="I7:I12">AD24</f>
        <v>687253</v>
      </c>
      <c r="J7" s="17">
        <f aca="true" t="shared" si="2" ref="J7:J12">SUM(H7:I7)</f>
        <v>812886</v>
      </c>
      <c r="K7" s="18">
        <f aca="true" t="shared" si="3" ref="K7:K12">IF(J$13&gt;0,J7/J$13,0)</f>
        <v>0.9999717065501796</v>
      </c>
      <c r="L7" s="19">
        <f>AD34</f>
        <v>20322</v>
      </c>
      <c r="M7" s="20">
        <f>AD37</f>
        <v>735</v>
      </c>
      <c r="AA7" s="3" t="s">
        <v>294</v>
      </c>
      <c r="AB7" s="45" t="s">
        <v>295</v>
      </c>
      <c r="AC7" s="45" t="s">
        <v>296</v>
      </c>
      <c r="AD7" s="10">
        <f aca="true" ca="1" t="shared" si="4" ref="AD7:AD53">IF(AD$2=0,INDIRECT(AB7&amp;"!"&amp;AC7&amp;$AG$2),0)</f>
        <v>144763</v>
      </c>
      <c r="AF7" s="42" t="str">
        <f>+'水洗化人口等'!B7</f>
        <v>11000</v>
      </c>
      <c r="AG7" s="10">
        <v>7</v>
      </c>
      <c r="AI7" s="42" t="s">
        <v>297</v>
      </c>
      <c r="AJ7" s="2" t="s">
        <v>52</v>
      </c>
    </row>
    <row r="8" spans="2:36" ht="16.5" customHeight="1">
      <c r="B8" s="182"/>
      <c r="C8" s="6" t="s">
        <v>68</v>
      </c>
      <c r="D8" s="21">
        <f>AD8</f>
        <v>834</v>
      </c>
      <c r="F8" s="179"/>
      <c r="G8" s="6" t="s">
        <v>102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3" t="s">
        <v>298</v>
      </c>
      <c r="AB8" s="45" t="s">
        <v>295</v>
      </c>
      <c r="AC8" s="45" t="s">
        <v>299</v>
      </c>
      <c r="AD8" s="10">
        <f ca="1" t="shared" si="4"/>
        <v>834</v>
      </c>
      <c r="AF8" s="42" t="str">
        <f>+'水洗化人口等'!B8</f>
        <v>11100</v>
      </c>
      <c r="AG8" s="10">
        <v>8</v>
      </c>
      <c r="AI8" s="42" t="s">
        <v>300</v>
      </c>
      <c r="AJ8" s="2" t="s">
        <v>51</v>
      </c>
    </row>
    <row r="9" spans="2:36" ht="16.5" customHeight="1">
      <c r="B9" s="183"/>
      <c r="C9" s="7" t="s">
        <v>135</v>
      </c>
      <c r="D9" s="22">
        <f>SUM(D7:D8)</f>
        <v>145597</v>
      </c>
      <c r="F9" s="179"/>
      <c r="G9" s="6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3" t="s">
        <v>301</v>
      </c>
      <c r="AB9" s="45" t="s">
        <v>295</v>
      </c>
      <c r="AC9" s="45" t="s">
        <v>302</v>
      </c>
      <c r="AD9" s="10">
        <f ca="1" t="shared" si="4"/>
        <v>5407989</v>
      </c>
      <c r="AF9" s="42" t="str">
        <f>+'水洗化人口等'!B9</f>
        <v>11201</v>
      </c>
      <c r="AG9" s="10">
        <v>9</v>
      </c>
      <c r="AI9" s="42" t="s">
        <v>303</v>
      </c>
      <c r="AJ9" s="2" t="s">
        <v>50</v>
      </c>
    </row>
    <row r="10" spans="2:36" ht="16.5" customHeight="1">
      <c r="B10" s="184" t="s">
        <v>137</v>
      </c>
      <c r="C10" s="95" t="s">
        <v>136</v>
      </c>
      <c r="D10" s="21">
        <f>AD9</f>
        <v>5407989</v>
      </c>
      <c r="F10" s="179"/>
      <c r="G10" s="6" t="s">
        <v>115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8">
        <f t="shared" si="3"/>
        <v>0</v>
      </c>
      <c r="L10" s="23" t="s">
        <v>138</v>
      </c>
      <c r="M10" s="24" t="s">
        <v>138</v>
      </c>
      <c r="AA10" s="3" t="s">
        <v>304</v>
      </c>
      <c r="AB10" s="45" t="s">
        <v>295</v>
      </c>
      <c r="AC10" s="45" t="s">
        <v>305</v>
      </c>
      <c r="AD10" s="10">
        <f ca="1" t="shared" si="4"/>
        <v>9096</v>
      </c>
      <c r="AF10" s="42" t="str">
        <f>+'水洗化人口等'!B10</f>
        <v>11202</v>
      </c>
      <c r="AG10" s="10">
        <v>10</v>
      </c>
      <c r="AI10" s="42" t="s">
        <v>306</v>
      </c>
      <c r="AJ10" s="2" t="s">
        <v>49</v>
      </c>
    </row>
    <row r="11" spans="2:36" ht="16.5" customHeight="1">
      <c r="B11" s="185"/>
      <c r="C11" s="6" t="s">
        <v>139</v>
      </c>
      <c r="D11" s="21">
        <f>AD10</f>
        <v>9096</v>
      </c>
      <c r="F11" s="179"/>
      <c r="G11" s="6" t="s">
        <v>117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138</v>
      </c>
      <c r="M11" s="24" t="s">
        <v>138</v>
      </c>
      <c r="AA11" s="3" t="s">
        <v>307</v>
      </c>
      <c r="AB11" s="45" t="s">
        <v>295</v>
      </c>
      <c r="AC11" s="45" t="s">
        <v>308</v>
      </c>
      <c r="AD11" s="10">
        <f ca="1" t="shared" si="4"/>
        <v>1709688</v>
      </c>
      <c r="AF11" s="42" t="str">
        <f>+'水洗化人口等'!B11</f>
        <v>11203</v>
      </c>
      <c r="AG11" s="10">
        <v>11</v>
      </c>
      <c r="AI11" s="42" t="s">
        <v>309</v>
      </c>
      <c r="AJ11" s="2" t="s">
        <v>48</v>
      </c>
    </row>
    <row r="12" spans="2:36" ht="16.5" customHeight="1">
      <c r="B12" s="185"/>
      <c r="C12" s="6" t="s">
        <v>140</v>
      </c>
      <c r="D12" s="21">
        <f>AD11</f>
        <v>1709688</v>
      </c>
      <c r="F12" s="179"/>
      <c r="G12" s="6" t="s">
        <v>119</v>
      </c>
      <c r="H12" s="17">
        <f t="shared" si="0"/>
        <v>0</v>
      </c>
      <c r="I12" s="17">
        <f t="shared" si="1"/>
        <v>23</v>
      </c>
      <c r="J12" s="17">
        <f t="shared" si="2"/>
        <v>23</v>
      </c>
      <c r="K12" s="18">
        <f t="shared" si="3"/>
        <v>2.8293449820336593E-05</v>
      </c>
      <c r="L12" s="23" t="s">
        <v>138</v>
      </c>
      <c r="M12" s="24" t="s">
        <v>138</v>
      </c>
      <c r="AA12" s="3" t="s">
        <v>310</v>
      </c>
      <c r="AB12" s="45" t="s">
        <v>295</v>
      </c>
      <c r="AC12" s="45" t="s">
        <v>311</v>
      </c>
      <c r="AD12" s="10">
        <f ca="1" t="shared" si="4"/>
        <v>797618</v>
      </c>
      <c r="AF12" s="42" t="str">
        <f>+'水洗化人口等'!B12</f>
        <v>11206</v>
      </c>
      <c r="AG12" s="10">
        <v>12</v>
      </c>
      <c r="AI12" s="42" t="s">
        <v>312</v>
      </c>
      <c r="AJ12" s="2" t="s">
        <v>47</v>
      </c>
    </row>
    <row r="13" spans="2:36" ht="16.5" customHeight="1">
      <c r="B13" s="186"/>
      <c r="C13" s="7" t="s">
        <v>135</v>
      </c>
      <c r="D13" s="22">
        <f>SUM(D10:D12)</f>
        <v>7126773</v>
      </c>
      <c r="F13" s="180"/>
      <c r="G13" s="6" t="s">
        <v>135</v>
      </c>
      <c r="H13" s="17">
        <f>SUM(H7:H12)</f>
        <v>125633</v>
      </c>
      <c r="I13" s="17">
        <f>SUM(I7:I12)</f>
        <v>687276</v>
      </c>
      <c r="J13" s="17">
        <f>SUM(J7:J12)</f>
        <v>812909</v>
      </c>
      <c r="K13" s="18">
        <v>1</v>
      </c>
      <c r="L13" s="23" t="s">
        <v>138</v>
      </c>
      <c r="M13" s="24" t="s">
        <v>138</v>
      </c>
      <c r="AA13" s="3" t="s">
        <v>313</v>
      </c>
      <c r="AB13" s="45" t="s">
        <v>295</v>
      </c>
      <c r="AC13" s="45" t="s">
        <v>314</v>
      </c>
      <c r="AD13" s="10">
        <f ca="1" t="shared" si="4"/>
        <v>115943</v>
      </c>
      <c r="AF13" s="42" t="str">
        <f>+'水洗化人口等'!B13</f>
        <v>11207</v>
      </c>
      <c r="AG13" s="10">
        <v>13</v>
      </c>
      <c r="AI13" s="42" t="s">
        <v>315</v>
      </c>
      <c r="AJ13" s="2" t="s">
        <v>46</v>
      </c>
    </row>
    <row r="14" spans="2:36" ht="16.5" customHeight="1" thickBot="1">
      <c r="B14" s="163" t="s">
        <v>141</v>
      </c>
      <c r="C14" s="164"/>
      <c r="D14" s="25">
        <f>SUM(D9,D13)</f>
        <v>7272370</v>
      </c>
      <c r="F14" s="161" t="s">
        <v>142</v>
      </c>
      <c r="G14" s="162"/>
      <c r="H14" s="17">
        <f>AD20</f>
        <v>1029</v>
      </c>
      <c r="I14" s="17">
        <f>AD30</f>
        <v>4249</v>
      </c>
      <c r="J14" s="17">
        <f>SUM(H14:I14)</f>
        <v>5278</v>
      </c>
      <c r="K14" s="26" t="s">
        <v>138</v>
      </c>
      <c r="L14" s="23" t="s">
        <v>138</v>
      </c>
      <c r="M14" s="24" t="s">
        <v>138</v>
      </c>
      <c r="AA14" s="3" t="s">
        <v>316</v>
      </c>
      <c r="AB14" s="45" t="s">
        <v>317</v>
      </c>
      <c r="AC14" s="45" t="s">
        <v>318</v>
      </c>
      <c r="AD14" s="10">
        <f ca="1" t="shared" si="4"/>
        <v>125633</v>
      </c>
      <c r="AF14" s="42" t="str">
        <f>+'水洗化人口等'!B14</f>
        <v>11208</v>
      </c>
      <c r="AG14" s="10">
        <v>14</v>
      </c>
      <c r="AI14" s="42" t="s">
        <v>319</v>
      </c>
      <c r="AJ14" s="2" t="s">
        <v>45</v>
      </c>
    </row>
    <row r="15" spans="2:36" ht="16.5" customHeight="1" thickBot="1">
      <c r="B15" s="163" t="s">
        <v>59</v>
      </c>
      <c r="C15" s="164"/>
      <c r="D15" s="25">
        <f>AD13</f>
        <v>115943</v>
      </c>
      <c r="F15" s="163" t="s">
        <v>54</v>
      </c>
      <c r="G15" s="164"/>
      <c r="H15" s="27">
        <f>SUM(H13:H14)</f>
        <v>126662</v>
      </c>
      <c r="I15" s="27">
        <f>SUM(I13:I14)</f>
        <v>691525</v>
      </c>
      <c r="J15" s="27">
        <f>SUM(J13:J14)</f>
        <v>818187</v>
      </c>
      <c r="K15" s="28" t="s">
        <v>138</v>
      </c>
      <c r="L15" s="29">
        <f>SUM(L7:L9)</f>
        <v>20322</v>
      </c>
      <c r="M15" s="30">
        <f>SUM(M7:M9)</f>
        <v>735</v>
      </c>
      <c r="AA15" s="3" t="s">
        <v>320</v>
      </c>
      <c r="AB15" s="45" t="s">
        <v>317</v>
      </c>
      <c r="AC15" s="45" t="s">
        <v>321</v>
      </c>
      <c r="AD15" s="10">
        <f ca="1" t="shared" si="4"/>
        <v>0</v>
      </c>
      <c r="AF15" s="42" t="str">
        <f>+'水洗化人口等'!B15</f>
        <v>11209</v>
      </c>
      <c r="AG15" s="10">
        <v>15</v>
      </c>
      <c r="AI15" s="42" t="s">
        <v>322</v>
      </c>
      <c r="AJ15" s="2" t="s">
        <v>44</v>
      </c>
    </row>
    <row r="16" spans="2:36" ht="16.5" customHeight="1" thickBot="1">
      <c r="B16" s="96" t="s">
        <v>143</v>
      </c>
      <c r="AA16" s="3" t="s">
        <v>323</v>
      </c>
      <c r="AB16" s="45" t="s">
        <v>317</v>
      </c>
      <c r="AC16" s="45" t="s">
        <v>314</v>
      </c>
      <c r="AD16" s="10">
        <f ca="1" t="shared" si="4"/>
        <v>0</v>
      </c>
      <c r="AF16" s="42" t="str">
        <f>+'水洗化人口等'!B16</f>
        <v>11210</v>
      </c>
      <c r="AG16" s="10">
        <v>16</v>
      </c>
      <c r="AI16" s="42" t="s">
        <v>324</v>
      </c>
      <c r="AJ16" s="2" t="s">
        <v>43</v>
      </c>
    </row>
    <row r="17" spans="3:36" ht="16.5" customHeight="1" thickBot="1">
      <c r="C17" s="31">
        <f>AD12</f>
        <v>797618</v>
      </c>
      <c r="D17" s="3" t="s">
        <v>144</v>
      </c>
      <c r="J17" s="14"/>
      <c r="AA17" s="3" t="s">
        <v>325</v>
      </c>
      <c r="AB17" s="45" t="s">
        <v>317</v>
      </c>
      <c r="AC17" s="45" t="s">
        <v>326</v>
      </c>
      <c r="AD17" s="10">
        <f ca="1" t="shared" si="4"/>
        <v>0</v>
      </c>
      <c r="AF17" s="42" t="str">
        <f>+'水洗化人口等'!B17</f>
        <v>11211</v>
      </c>
      <c r="AG17" s="10">
        <v>17</v>
      </c>
      <c r="AI17" s="42" t="s">
        <v>327</v>
      </c>
      <c r="AJ17" s="2" t="s">
        <v>42</v>
      </c>
    </row>
    <row r="18" spans="6:36" ht="30" customHeight="1">
      <c r="F18" s="176" t="s">
        <v>145</v>
      </c>
      <c r="G18" s="177"/>
      <c r="H18" s="38" t="s">
        <v>126</v>
      </c>
      <c r="I18" s="38" t="s">
        <v>127</v>
      </c>
      <c r="J18" s="41" t="s">
        <v>128</v>
      </c>
      <c r="AA18" s="3" t="s">
        <v>328</v>
      </c>
      <c r="AB18" s="45" t="s">
        <v>317</v>
      </c>
      <c r="AC18" s="45" t="s">
        <v>329</v>
      </c>
      <c r="AD18" s="10">
        <f ca="1" t="shared" si="4"/>
        <v>0</v>
      </c>
      <c r="AF18" s="42" t="str">
        <f>+'水洗化人口等'!B18</f>
        <v>11212</v>
      </c>
      <c r="AG18" s="10">
        <v>18</v>
      </c>
      <c r="AI18" s="42" t="s">
        <v>330</v>
      </c>
      <c r="AJ18" s="2" t="s">
        <v>41</v>
      </c>
    </row>
    <row r="19" spans="3:36" ht="16.5" customHeight="1">
      <c r="C19" s="40" t="s">
        <v>146</v>
      </c>
      <c r="D19" s="9">
        <f>IF(D$14&gt;0,D13/D$14,0)</f>
        <v>0.9799794289894491</v>
      </c>
      <c r="F19" s="161" t="s">
        <v>147</v>
      </c>
      <c r="G19" s="162"/>
      <c r="H19" s="17">
        <f>AD21</f>
        <v>0</v>
      </c>
      <c r="I19" s="17">
        <f>AD31</f>
        <v>0</v>
      </c>
      <c r="J19" s="21">
        <f>SUM(H19:I19)</f>
        <v>0</v>
      </c>
      <c r="AA19" s="3" t="s">
        <v>331</v>
      </c>
      <c r="AB19" s="45" t="s">
        <v>317</v>
      </c>
      <c r="AC19" s="45" t="s">
        <v>332</v>
      </c>
      <c r="AD19" s="10">
        <f ca="1" t="shared" si="4"/>
        <v>0</v>
      </c>
      <c r="AF19" s="42" t="str">
        <f>+'水洗化人口等'!B19</f>
        <v>11214</v>
      </c>
      <c r="AG19" s="10">
        <v>19</v>
      </c>
      <c r="AI19" s="42" t="s">
        <v>333</v>
      </c>
      <c r="AJ19" s="2" t="s">
        <v>40</v>
      </c>
    </row>
    <row r="20" spans="3:36" ht="16.5" customHeight="1">
      <c r="C20" s="40" t="s">
        <v>148</v>
      </c>
      <c r="D20" s="9">
        <f>IF(D$14&gt;0,D9/D$14,0)</f>
        <v>0.020020571010550894</v>
      </c>
      <c r="F20" s="161" t="s">
        <v>149</v>
      </c>
      <c r="G20" s="162"/>
      <c r="H20" s="17">
        <f>AD22</f>
        <v>61797</v>
      </c>
      <c r="I20" s="17">
        <f>AD32</f>
        <v>12753</v>
      </c>
      <c r="J20" s="21">
        <f>SUM(H20:I20)</f>
        <v>74550</v>
      </c>
      <c r="AA20" s="3" t="s">
        <v>334</v>
      </c>
      <c r="AB20" s="45" t="s">
        <v>317</v>
      </c>
      <c r="AC20" s="45" t="s">
        <v>335</v>
      </c>
      <c r="AD20" s="10">
        <f ca="1" t="shared" si="4"/>
        <v>1029</v>
      </c>
      <c r="AF20" s="42" t="str">
        <f>+'水洗化人口等'!B20</f>
        <v>11215</v>
      </c>
      <c r="AG20" s="10">
        <v>20</v>
      </c>
      <c r="AI20" s="42" t="s">
        <v>336</v>
      </c>
      <c r="AJ20" s="2" t="s">
        <v>39</v>
      </c>
    </row>
    <row r="21" spans="3:36" ht="16.5" customHeight="1">
      <c r="C21" s="40" t="s">
        <v>150</v>
      </c>
      <c r="D21" s="9">
        <f>IF(D$14&gt;0,D10/D$14,0)</f>
        <v>0.7436350185702872</v>
      </c>
      <c r="F21" s="161" t="s">
        <v>151</v>
      </c>
      <c r="G21" s="162"/>
      <c r="H21" s="17">
        <f>AD23</f>
        <v>63880</v>
      </c>
      <c r="I21" s="17">
        <f>AD33</f>
        <v>673804</v>
      </c>
      <c r="J21" s="21">
        <f>SUM(H21:I21)</f>
        <v>737684</v>
      </c>
      <c r="AA21" s="3" t="s">
        <v>337</v>
      </c>
      <c r="AB21" s="45" t="s">
        <v>317</v>
      </c>
      <c r="AC21" s="45" t="s">
        <v>338</v>
      </c>
      <c r="AD21" s="10">
        <f ca="1" t="shared" si="4"/>
        <v>0</v>
      </c>
      <c r="AF21" s="42" t="str">
        <f>+'水洗化人口等'!B21</f>
        <v>11216</v>
      </c>
      <c r="AG21" s="10">
        <v>21</v>
      </c>
      <c r="AI21" s="42" t="s">
        <v>339</v>
      </c>
      <c r="AJ21" s="2" t="s">
        <v>38</v>
      </c>
    </row>
    <row r="22" spans="3:36" ht="16.5" customHeight="1" thickBot="1">
      <c r="C22" s="40" t="s">
        <v>152</v>
      </c>
      <c r="D22" s="9">
        <f>IF(D$14&gt;0,D12/D$14,0)</f>
        <v>0.23509364897550591</v>
      </c>
      <c r="F22" s="163" t="s">
        <v>54</v>
      </c>
      <c r="G22" s="164"/>
      <c r="H22" s="27">
        <f>SUM(H19:H21)</f>
        <v>125677</v>
      </c>
      <c r="I22" s="27">
        <f>SUM(I19:I21)</f>
        <v>686557</v>
      </c>
      <c r="J22" s="32">
        <f>SUM(J19:J21)</f>
        <v>812234</v>
      </c>
      <c r="AA22" s="3" t="s">
        <v>340</v>
      </c>
      <c r="AB22" s="45" t="s">
        <v>317</v>
      </c>
      <c r="AC22" s="45" t="s">
        <v>341</v>
      </c>
      <c r="AD22" s="10">
        <f ca="1" t="shared" si="4"/>
        <v>61797</v>
      </c>
      <c r="AF22" s="42" t="str">
        <f>+'水洗化人口等'!B22</f>
        <v>11217</v>
      </c>
      <c r="AG22" s="10">
        <v>22</v>
      </c>
      <c r="AI22" s="42" t="s">
        <v>342</v>
      </c>
      <c r="AJ22" s="2" t="s">
        <v>37</v>
      </c>
    </row>
    <row r="23" spans="3:36" ht="16.5" customHeight="1">
      <c r="C23" s="40" t="s">
        <v>153</v>
      </c>
      <c r="D23" s="9">
        <f>IF(D$14&gt;0,C17/D$14,0)</f>
        <v>0.10967786292501619</v>
      </c>
      <c r="F23" s="8"/>
      <c r="J23" s="33"/>
      <c r="AA23" s="3" t="s">
        <v>343</v>
      </c>
      <c r="AB23" s="45" t="s">
        <v>317</v>
      </c>
      <c r="AC23" s="45" t="s">
        <v>344</v>
      </c>
      <c r="AD23" s="10">
        <f ca="1" t="shared" si="4"/>
        <v>63880</v>
      </c>
      <c r="AF23" s="42" t="str">
        <f>+'水洗化人口等'!B23</f>
        <v>11218</v>
      </c>
      <c r="AG23" s="10">
        <v>23</v>
      </c>
      <c r="AI23" s="42" t="s">
        <v>345</v>
      </c>
      <c r="AJ23" s="2" t="s">
        <v>36</v>
      </c>
    </row>
    <row r="24" spans="3:36" ht="16.5" customHeight="1" thickBot="1">
      <c r="C24" s="40" t="s">
        <v>154</v>
      </c>
      <c r="D24" s="9">
        <f>IF(D$9&gt;0,D7/D$9,0)</f>
        <v>0.9942718599971153</v>
      </c>
      <c r="J24" s="34" t="s">
        <v>155</v>
      </c>
      <c r="AA24" s="3" t="s">
        <v>316</v>
      </c>
      <c r="AB24" s="45" t="s">
        <v>317</v>
      </c>
      <c r="AC24" s="45" t="s">
        <v>346</v>
      </c>
      <c r="AD24" s="10">
        <f ca="1" t="shared" si="4"/>
        <v>687253</v>
      </c>
      <c r="AF24" s="42" t="str">
        <f>+'水洗化人口等'!B24</f>
        <v>11219</v>
      </c>
      <c r="AG24" s="10">
        <v>24</v>
      </c>
      <c r="AI24" s="42" t="s">
        <v>347</v>
      </c>
      <c r="AJ24" s="2" t="s">
        <v>35</v>
      </c>
    </row>
    <row r="25" spans="3:36" ht="16.5" customHeight="1">
      <c r="C25" s="40" t="s">
        <v>156</v>
      </c>
      <c r="D25" s="9">
        <f>IF(D$9&gt;0,D8/D$9,0)</f>
        <v>0.005728140002884675</v>
      </c>
      <c r="F25" s="172" t="s">
        <v>6</v>
      </c>
      <c r="G25" s="173"/>
      <c r="H25" s="173"/>
      <c r="I25" s="165" t="s">
        <v>157</v>
      </c>
      <c r="J25" s="167" t="s">
        <v>158</v>
      </c>
      <c r="AA25" s="3" t="s">
        <v>320</v>
      </c>
      <c r="AB25" s="45" t="s">
        <v>317</v>
      </c>
      <c r="AC25" s="45" t="s">
        <v>348</v>
      </c>
      <c r="AD25" s="10">
        <f ca="1" t="shared" si="4"/>
        <v>0</v>
      </c>
      <c r="AF25" s="42" t="str">
        <f>+'水洗化人口等'!B25</f>
        <v>11221</v>
      </c>
      <c r="AG25" s="10">
        <v>25</v>
      </c>
      <c r="AI25" s="42" t="s">
        <v>349</v>
      </c>
      <c r="AJ25" s="2" t="s">
        <v>34</v>
      </c>
    </row>
    <row r="26" spans="6:36" ht="16.5" customHeight="1">
      <c r="F26" s="174"/>
      <c r="G26" s="175"/>
      <c r="H26" s="175"/>
      <c r="I26" s="166"/>
      <c r="J26" s="168"/>
      <c r="AA26" s="3" t="s">
        <v>323</v>
      </c>
      <c r="AB26" s="45" t="s">
        <v>317</v>
      </c>
      <c r="AC26" s="45" t="s">
        <v>350</v>
      </c>
      <c r="AD26" s="10">
        <f ca="1" t="shared" si="4"/>
        <v>0</v>
      </c>
      <c r="AF26" s="42" t="str">
        <f>+'水洗化人口等'!B26</f>
        <v>11222</v>
      </c>
      <c r="AG26" s="10">
        <v>26</v>
      </c>
      <c r="AI26" s="42" t="s">
        <v>351</v>
      </c>
      <c r="AJ26" s="2" t="s">
        <v>33</v>
      </c>
    </row>
    <row r="27" spans="6:36" ht="16.5" customHeight="1">
      <c r="F27" s="158" t="s">
        <v>105</v>
      </c>
      <c r="G27" s="159"/>
      <c r="H27" s="160"/>
      <c r="I27" s="19">
        <f aca="true" t="shared" si="5" ref="I27:I35">AD40</f>
        <v>8674</v>
      </c>
      <c r="J27" s="35">
        <f>AD49</f>
        <v>636</v>
      </c>
      <c r="AA27" s="3" t="s">
        <v>325</v>
      </c>
      <c r="AB27" s="45" t="s">
        <v>317</v>
      </c>
      <c r="AC27" s="45" t="s">
        <v>352</v>
      </c>
      <c r="AD27" s="10">
        <f ca="1" t="shared" si="4"/>
        <v>0</v>
      </c>
      <c r="AF27" s="42" t="str">
        <f>+'水洗化人口等'!B27</f>
        <v>11223</v>
      </c>
      <c r="AG27" s="10">
        <v>27</v>
      </c>
      <c r="AI27" s="42" t="s">
        <v>353</v>
      </c>
      <c r="AJ27" s="2" t="s">
        <v>32</v>
      </c>
    </row>
    <row r="28" spans="6:36" ht="16.5" customHeight="1">
      <c r="F28" s="169" t="s">
        <v>159</v>
      </c>
      <c r="G28" s="170"/>
      <c r="H28" s="171"/>
      <c r="I28" s="19">
        <f t="shared" si="5"/>
        <v>263</v>
      </c>
      <c r="J28" s="35">
        <f>AD50</f>
        <v>0</v>
      </c>
      <c r="AA28" s="3" t="s">
        <v>328</v>
      </c>
      <c r="AB28" s="45" t="s">
        <v>317</v>
      </c>
      <c r="AC28" s="45" t="s">
        <v>354</v>
      </c>
      <c r="AD28" s="10">
        <f ca="1" t="shared" si="4"/>
        <v>0</v>
      </c>
      <c r="AF28" s="42" t="str">
        <f>+'水洗化人口等'!B28</f>
        <v>11224</v>
      </c>
      <c r="AG28" s="10">
        <v>28</v>
      </c>
      <c r="AI28" s="42" t="s">
        <v>355</v>
      </c>
      <c r="AJ28" s="2" t="s">
        <v>31</v>
      </c>
    </row>
    <row r="29" spans="6:36" ht="16.5" customHeight="1">
      <c r="F29" s="158" t="s">
        <v>0</v>
      </c>
      <c r="G29" s="159"/>
      <c r="H29" s="160"/>
      <c r="I29" s="19">
        <f t="shared" si="5"/>
        <v>9712</v>
      </c>
      <c r="J29" s="35">
        <f>AD51</f>
        <v>99</v>
      </c>
      <c r="AA29" s="3" t="s">
        <v>331</v>
      </c>
      <c r="AB29" s="45" t="s">
        <v>317</v>
      </c>
      <c r="AC29" s="45" t="s">
        <v>356</v>
      </c>
      <c r="AD29" s="10">
        <f ca="1" t="shared" si="4"/>
        <v>23</v>
      </c>
      <c r="AF29" s="42" t="str">
        <f>+'水洗化人口等'!B29</f>
        <v>11225</v>
      </c>
      <c r="AG29" s="10">
        <v>29</v>
      </c>
      <c r="AI29" s="42" t="s">
        <v>357</v>
      </c>
      <c r="AJ29" s="2" t="s">
        <v>30</v>
      </c>
    </row>
    <row r="30" spans="6:36" ht="16.5" customHeight="1">
      <c r="F30" s="158" t="s">
        <v>102</v>
      </c>
      <c r="G30" s="159"/>
      <c r="H30" s="160"/>
      <c r="I30" s="19">
        <f t="shared" si="5"/>
        <v>3885</v>
      </c>
      <c r="J30" s="35">
        <f>AD52</f>
        <v>0</v>
      </c>
      <c r="AA30" s="3" t="s">
        <v>334</v>
      </c>
      <c r="AB30" s="45" t="s">
        <v>317</v>
      </c>
      <c r="AC30" s="45" t="s">
        <v>358</v>
      </c>
      <c r="AD30" s="10">
        <f ca="1" t="shared" si="4"/>
        <v>4249</v>
      </c>
      <c r="AF30" s="42" t="str">
        <f>+'水洗化人口等'!B30</f>
        <v>11227</v>
      </c>
      <c r="AG30" s="10">
        <v>30</v>
      </c>
      <c r="AI30" s="42" t="s">
        <v>359</v>
      </c>
      <c r="AJ30" s="2" t="s">
        <v>29</v>
      </c>
    </row>
    <row r="31" spans="6:36" ht="16.5" customHeight="1">
      <c r="F31" s="158" t="s">
        <v>1</v>
      </c>
      <c r="G31" s="159"/>
      <c r="H31" s="160"/>
      <c r="I31" s="19">
        <f t="shared" si="5"/>
        <v>0</v>
      </c>
      <c r="J31" s="35">
        <f>AD53</f>
        <v>0</v>
      </c>
      <c r="AA31" s="3" t="s">
        <v>337</v>
      </c>
      <c r="AB31" s="45" t="s">
        <v>317</v>
      </c>
      <c r="AC31" s="45" t="s">
        <v>360</v>
      </c>
      <c r="AD31" s="10">
        <f ca="1" t="shared" si="4"/>
        <v>0</v>
      </c>
      <c r="AF31" s="42" t="str">
        <f>+'水洗化人口等'!B31</f>
        <v>11228</v>
      </c>
      <c r="AG31" s="10">
        <v>31</v>
      </c>
      <c r="AI31" s="42" t="s">
        <v>361</v>
      </c>
      <c r="AJ31" s="2" t="s">
        <v>28</v>
      </c>
    </row>
    <row r="32" spans="6:36" ht="16.5" customHeight="1">
      <c r="F32" s="158" t="s">
        <v>2</v>
      </c>
      <c r="G32" s="159"/>
      <c r="H32" s="160"/>
      <c r="I32" s="19">
        <f t="shared" si="5"/>
        <v>0</v>
      </c>
      <c r="J32" s="24" t="s">
        <v>138</v>
      </c>
      <c r="AA32" s="3" t="s">
        <v>340</v>
      </c>
      <c r="AB32" s="45" t="s">
        <v>317</v>
      </c>
      <c r="AC32" s="45" t="s">
        <v>362</v>
      </c>
      <c r="AD32" s="10">
        <f ca="1" t="shared" si="4"/>
        <v>12753</v>
      </c>
      <c r="AF32" s="42" t="str">
        <f>+'水洗化人口等'!B32</f>
        <v>11229</v>
      </c>
      <c r="AG32" s="10">
        <v>32</v>
      </c>
      <c r="AI32" s="42" t="s">
        <v>363</v>
      </c>
      <c r="AJ32" s="2" t="s">
        <v>27</v>
      </c>
    </row>
    <row r="33" spans="6:36" ht="16.5" customHeight="1">
      <c r="F33" s="158" t="s">
        <v>3</v>
      </c>
      <c r="G33" s="159"/>
      <c r="H33" s="160"/>
      <c r="I33" s="19">
        <f t="shared" si="5"/>
        <v>271</v>
      </c>
      <c r="J33" s="24" t="s">
        <v>138</v>
      </c>
      <c r="AA33" s="3" t="s">
        <v>343</v>
      </c>
      <c r="AB33" s="45" t="s">
        <v>317</v>
      </c>
      <c r="AC33" s="45" t="s">
        <v>364</v>
      </c>
      <c r="AD33" s="10">
        <f ca="1" t="shared" si="4"/>
        <v>673804</v>
      </c>
      <c r="AF33" s="42" t="str">
        <f>+'水洗化人口等'!B33</f>
        <v>11230</v>
      </c>
      <c r="AG33" s="10">
        <v>33</v>
      </c>
      <c r="AI33" s="42" t="s">
        <v>365</v>
      </c>
      <c r="AJ33" s="2" t="s">
        <v>26</v>
      </c>
    </row>
    <row r="34" spans="6:36" ht="16.5" customHeight="1">
      <c r="F34" s="158" t="s">
        <v>4</v>
      </c>
      <c r="G34" s="159"/>
      <c r="H34" s="160"/>
      <c r="I34" s="19">
        <f t="shared" si="5"/>
        <v>50</v>
      </c>
      <c r="J34" s="24" t="s">
        <v>138</v>
      </c>
      <c r="AA34" s="3" t="s">
        <v>316</v>
      </c>
      <c r="AB34" s="45" t="s">
        <v>317</v>
      </c>
      <c r="AC34" s="45" t="s">
        <v>366</v>
      </c>
      <c r="AD34" s="45">
        <f ca="1" t="shared" si="4"/>
        <v>20322</v>
      </c>
      <c r="AF34" s="42" t="str">
        <f>+'水洗化人口等'!B34</f>
        <v>11231</v>
      </c>
      <c r="AG34" s="10">
        <v>34</v>
      </c>
      <c r="AI34" s="42" t="s">
        <v>367</v>
      </c>
      <c r="AJ34" s="2" t="s">
        <v>25</v>
      </c>
    </row>
    <row r="35" spans="6:36" ht="16.5" customHeight="1">
      <c r="F35" s="158" t="s">
        <v>5</v>
      </c>
      <c r="G35" s="159"/>
      <c r="H35" s="160"/>
      <c r="I35" s="19">
        <f t="shared" si="5"/>
        <v>5768</v>
      </c>
      <c r="J35" s="24" t="s">
        <v>138</v>
      </c>
      <c r="AA35" s="3" t="s">
        <v>320</v>
      </c>
      <c r="AB35" s="45" t="s">
        <v>317</v>
      </c>
      <c r="AC35" s="45" t="s">
        <v>368</v>
      </c>
      <c r="AD35" s="45">
        <f ca="1" t="shared" si="4"/>
        <v>0</v>
      </c>
      <c r="AF35" s="42" t="str">
        <f>+'水洗化人口等'!B35</f>
        <v>11232</v>
      </c>
      <c r="AG35" s="10">
        <v>35</v>
      </c>
      <c r="AI35" s="42" t="s">
        <v>369</v>
      </c>
      <c r="AJ35" s="2" t="s">
        <v>24</v>
      </c>
    </row>
    <row r="36" spans="6:36" ht="16.5" customHeight="1" thickBot="1">
      <c r="F36" s="155" t="s">
        <v>54</v>
      </c>
      <c r="G36" s="156"/>
      <c r="H36" s="157"/>
      <c r="I36" s="36">
        <f>SUM(I27:I35)</f>
        <v>28623</v>
      </c>
      <c r="J36" s="37">
        <f>SUM(J27:J31)</f>
        <v>735</v>
      </c>
      <c r="AA36" s="3" t="s">
        <v>323</v>
      </c>
      <c r="AB36" s="45" t="s">
        <v>317</v>
      </c>
      <c r="AC36" s="45" t="s">
        <v>370</v>
      </c>
      <c r="AD36" s="45">
        <f ca="1" t="shared" si="4"/>
        <v>0</v>
      </c>
      <c r="AF36" s="42" t="str">
        <f>+'水洗化人口等'!B36</f>
        <v>11233</v>
      </c>
      <c r="AG36" s="10">
        <v>36</v>
      </c>
      <c r="AI36" s="42" t="s">
        <v>371</v>
      </c>
      <c r="AJ36" s="2" t="s">
        <v>23</v>
      </c>
    </row>
    <row r="37" spans="27:36" ht="13.5">
      <c r="AA37" s="3" t="s">
        <v>316</v>
      </c>
      <c r="AB37" s="45" t="s">
        <v>317</v>
      </c>
      <c r="AC37" s="45" t="s">
        <v>372</v>
      </c>
      <c r="AD37" s="45">
        <f ca="1" t="shared" si="4"/>
        <v>735</v>
      </c>
      <c r="AF37" s="42" t="str">
        <f>+'水洗化人口等'!B37</f>
        <v>11234</v>
      </c>
      <c r="AG37" s="10">
        <v>37</v>
      </c>
      <c r="AI37" s="42" t="s">
        <v>373</v>
      </c>
      <c r="AJ37" s="2" t="s">
        <v>22</v>
      </c>
    </row>
    <row r="38" spans="27:36" ht="13.5" hidden="1">
      <c r="AA38" s="3" t="s">
        <v>320</v>
      </c>
      <c r="AB38" s="45" t="s">
        <v>317</v>
      </c>
      <c r="AC38" s="45" t="s">
        <v>374</v>
      </c>
      <c r="AD38" s="45">
        <f ca="1" t="shared" si="4"/>
        <v>0</v>
      </c>
      <c r="AF38" s="42" t="str">
        <f>+'水洗化人口等'!B38</f>
        <v>11235</v>
      </c>
      <c r="AG38" s="10">
        <v>38</v>
      </c>
      <c r="AI38" s="42" t="s">
        <v>375</v>
      </c>
      <c r="AJ38" s="2" t="s">
        <v>21</v>
      </c>
    </row>
    <row r="39" spans="27:36" ht="13.5" hidden="1">
      <c r="AA39" s="3" t="s">
        <v>323</v>
      </c>
      <c r="AB39" s="45" t="s">
        <v>317</v>
      </c>
      <c r="AC39" s="45" t="s">
        <v>376</v>
      </c>
      <c r="AD39" s="45">
        <f ca="1" t="shared" si="4"/>
        <v>0</v>
      </c>
      <c r="AF39" s="42" t="str">
        <f>+'水洗化人口等'!B39</f>
        <v>11237</v>
      </c>
      <c r="AG39" s="10">
        <v>39</v>
      </c>
      <c r="AI39" s="42" t="s">
        <v>377</v>
      </c>
      <c r="AJ39" s="2" t="s">
        <v>20</v>
      </c>
    </row>
    <row r="40" spans="27:36" ht="13.5" hidden="1">
      <c r="AA40" s="3" t="s">
        <v>378</v>
      </c>
      <c r="AB40" s="45" t="s">
        <v>317</v>
      </c>
      <c r="AC40" s="45" t="s">
        <v>379</v>
      </c>
      <c r="AD40" s="45">
        <f ca="1" t="shared" si="4"/>
        <v>8674</v>
      </c>
      <c r="AF40" s="42" t="str">
        <f>+'水洗化人口等'!B40</f>
        <v>11238</v>
      </c>
      <c r="AG40" s="10">
        <v>40</v>
      </c>
      <c r="AI40" s="42" t="s">
        <v>380</v>
      </c>
      <c r="AJ40" s="2" t="s">
        <v>19</v>
      </c>
    </row>
    <row r="41" spans="27:36" ht="13.5" hidden="1">
      <c r="AA41" s="3" t="s">
        <v>381</v>
      </c>
      <c r="AB41" s="45" t="s">
        <v>317</v>
      </c>
      <c r="AC41" s="45" t="s">
        <v>382</v>
      </c>
      <c r="AD41" s="45">
        <f ca="1" t="shared" si="4"/>
        <v>263</v>
      </c>
      <c r="AF41" s="42" t="str">
        <f>+'水洗化人口等'!B41</f>
        <v>11239</v>
      </c>
      <c r="AG41" s="10">
        <v>41</v>
      </c>
      <c r="AI41" s="42" t="s">
        <v>383</v>
      </c>
      <c r="AJ41" s="2" t="s">
        <v>18</v>
      </c>
    </row>
    <row r="42" spans="27:36" ht="13.5" hidden="1">
      <c r="AA42" s="3" t="s">
        <v>384</v>
      </c>
      <c r="AB42" s="45" t="s">
        <v>317</v>
      </c>
      <c r="AC42" s="45" t="s">
        <v>385</v>
      </c>
      <c r="AD42" s="45">
        <f ca="1" t="shared" si="4"/>
        <v>9712</v>
      </c>
      <c r="AF42" s="42" t="str">
        <f>+'水洗化人口等'!B42</f>
        <v>11240</v>
      </c>
      <c r="AG42" s="10">
        <v>42</v>
      </c>
      <c r="AI42" s="42" t="s">
        <v>386</v>
      </c>
      <c r="AJ42" s="2" t="s">
        <v>17</v>
      </c>
    </row>
    <row r="43" spans="27:36" ht="13.5" hidden="1">
      <c r="AA43" s="3" t="s">
        <v>387</v>
      </c>
      <c r="AB43" s="45" t="s">
        <v>317</v>
      </c>
      <c r="AC43" s="45" t="s">
        <v>388</v>
      </c>
      <c r="AD43" s="45">
        <f ca="1" t="shared" si="4"/>
        <v>3885</v>
      </c>
      <c r="AF43" s="42" t="str">
        <f>+'水洗化人口等'!B43</f>
        <v>11241</v>
      </c>
      <c r="AG43" s="10">
        <v>43</v>
      </c>
      <c r="AI43" s="42" t="s">
        <v>389</v>
      </c>
      <c r="AJ43" s="2" t="s">
        <v>16</v>
      </c>
    </row>
    <row r="44" spans="27:36" ht="13.5" hidden="1">
      <c r="AA44" s="3" t="s">
        <v>390</v>
      </c>
      <c r="AB44" s="45" t="s">
        <v>317</v>
      </c>
      <c r="AC44" s="45" t="s">
        <v>391</v>
      </c>
      <c r="AD44" s="45">
        <f ca="1" t="shared" si="4"/>
        <v>0</v>
      </c>
      <c r="AF44" s="42" t="str">
        <f>+'水洗化人口等'!B44</f>
        <v>11242</v>
      </c>
      <c r="AG44" s="10">
        <v>44</v>
      </c>
      <c r="AI44" s="42" t="s">
        <v>392</v>
      </c>
      <c r="AJ44" s="2" t="s">
        <v>15</v>
      </c>
    </row>
    <row r="45" spans="27:36" ht="13.5" hidden="1">
      <c r="AA45" s="3" t="s">
        <v>393</v>
      </c>
      <c r="AB45" s="45" t="s">
        <v>317</v>
      </c>
      <c r="AC45" s="45" t="s">
        <v>394</v>
      </c>
      <c r="AD45" s="45">
        <f ca="1" t="shared" si="4"/>
        <v>0</v>
      </c>
      <c r="AF45" s="42" t="str">
        <f>+'水洗化人口等'!B45</f>
        <v>11243</v>
      </c>
      <c r="AG45" s="10">
        <v>45</v>
      </c>
      <c r="AI45" s="42" t="s">
        <v>395</v>
      </c>
      <c r="AJ45" s="2" t="s">
        <v>14</v>
      </c>
    </row>
    <row r="46" spans="27:36" ht="13.5" hidden="1">
      <c r="AA46" s="3" t="s">
        <v>396</v>
      </c>
      <c r="AB46" s="45" t="s">
        <v>317</v>
      </c>
      <c r="AC46" s="45" t="s">
        <v>397</v>
      </c>
      <c r="AD46" s="45">
        <f ca="1" t="shared" si="4"/>
        <v>271</v>
      </c>
      <c r="AF46" s="42" t="str">
        <f>+'水洗化人口等'!B46</f>
        <v>11245</v>
      </c>
      <c r="AG46" s="10">
        <v>46</v>
      </c>
      <c r="AI46" s="42" t="s">
        <v>398</v>
      </c>
      <c r="AJ46" s="2" t="s">
        <v>13</v>
      </c>
    </row>
    <row r="47" spans="27:36" ht="13.5" hidden="1">
      <c r="AA47" s="3" t="s">
        <v>399</v>
      </c>
      <c r="AB47" s="45" t="s">
        <v>317</v>
      </c>
      <c r="AC47" s="45" t="s">
        <v>400</v>
      </c>
      <c r="AD47" s="45">
        <f ca="1" t="shared" si="4"/>
        <v>50</v>
      </c>
      <c r="AF47" s="42" t="str">
        <f>+'水洗化人口等'!B47</f>
        <v>11246</v>
      </c>
      <c r="AG47" s="10">
        <v>47</v>
      </c>
      <c r="AI47" s="42" t="s">
        <v>401</v>
      </c>
      <c r="AJ47" s="2" t="s">
        <v>12</v>
      </c>
    </row>
    <row r="48" spans="27:36" ht="13.5" hidden="1">
      <c r="AA48" s="3" t="s">
        <v>402</v>
      </c>
      <c r="AB48" s="45" t="s">
        <v>317</v>
      </c>
      <c r="AC48" s="45" t="s">
        <v>403</v>
      </c>
      <c r="AD48" s="45">
        <f ca="1" t="shared" si="4"/>
        <v>5768</v>
      </c>
      <c r="AF48" s="42" t="str">
        <f>+'水洗化人口等'!B48</f>
        <v>11301</v>
      </c>
      <c r="AG48" s="10">
        <v>48</v>
      </c>
      <c r="AI48" s="42" t="s">
        <v>404</v>
      </c>
      <c r="AJ48" s="2" t="s">
        <v>11</v>
      </c>
    </row>
    <row r="49" spans="27:36" ht="13.5" hidden="1">
      <c r="AA49" s="3" t="s">
        <v>378</v>
      </c>
      <c r="AB49" s="45" t="s">
        <v>317</v>
      </c>
      <c r="AC49" s="45" t="s">
        <v>405</v>
      </c>
      <c r="AD49" s="45">
        <f ca="1" t="shared" si="4"/>
        <v>636</v>
      </c>
      <c r="AF49" s="42" t="str">
        <f>+'水洗化人口等'!B49</f>
        <v>11324</v>
      </c>
      <c r="AG49" s="10">
        <v>49</v>
      </c>
      <c r="AI49" s="42" t="s">
        <v>406</v>
      </c>
      <c r="AJ49" s="2" t="s">
        <v>10</v>
      </c>
    </row>
    <row r="50" spans="27:36" ht="13.5" hidden="1">
      <c r="AA50" s="3" t="s">
        <v>381</v>
      </c>
      <c r="AB50" s="45" t="s">
        <v>317</v>
      </c>
      <c r="AC50" s="45" t="s">
        <v>407</v>
      </c>
      <c r="AD50" s="45">
        <f ca="1" t="shared" si="4"/>
        <v>0</v>
      </c>
      <c r="AF50" s="42" t="str">
        <f>+'水洗化人口等'!B50</f>
        <v>11326</v>
      </c>
      <c r="AG50" s="10">
        <v>50</v>
      </c>
      <c r="AI50" s="42" t="s">
        <v>408</v>
      </c>
      <c r="AJ50" s="2" t="s">
        <v>9</v>
      </c>
    </row>
    <row r="51" spans="27:36" ht="13.5" hidden="1">
      <c r="AA51" s="3" t="s">
        <v>384</v>
      </c>
      <c r="AB51" s="45" t="s">
        <v>317</v>
      </c>
      <c r="AC51" s="45" t="s">
        <v>409</v>
      </c>
      <c r="AD51" s="45">
        <f ca="1" t="shared" si="4"/>
        <v>99</v>
      </c>
      <c r="AF51" s="42" t="str">
        <f>+'水洗化人口等'!B51</f>
        <v>11327</v>
      </c>
      <c r="AG51" s="10">
        <v>51</v>
      </c>
      <c r="AI51" s="42" t="s">
        <v>410</v>
      </c>
      <c r="AJ51" s="2" t="s">
        <v>8</v>
      </c>
    </row>
    <row r="52" spans="27:36" ht="13.5" hidden="1">
      <c r="AA52" s="3" t="s">
        <v>387</v>
      </c>
      <c r="AB52" s="45" t="s">
        <v>317</v>
      </c>
      <c r="AC52" s="45" t="s">
        <v>411</v>
      </c>
      <c r="AD52" s="45">
        <f ca="1" t="shared" si="4"/>
        <v>0</v>
      </c>
      <c r="AF52" s="42" t="str">
        <f>+'水洗化人口等'!B52</f>
        <v>11341</v>
      </c>
      <c r="AG52" s="10">
        <v>52</v>
      </c>
      <c r="AI52" s="42" t="s">
        <v>412</v>
      </c>
      <c r="AJ52" s="2" t="s">
        <v>7</v>
      </c>
    </row>
    <row r="53" spans="27:35" ht="13.5" hidden="1">
      <c r="AA53" s="3" t="s">
        <v>390</v>
      </c>
      <c r="AB53" s="45" t="s">
        <v>317</v>
      </c>
      <c r="AC53" s="45" t="s">
        <v>413</v>
      </c>
      <c r="AD53" s="45">
        <f ca="1" t="shared" si="4"/>
        <v>0</v>
      </c>
      <c r="AF53" s="42" t="str">
        <f>+'水洗化人口等'!B53</f>
        <v>11342</v>
      </c>
      <c r="AG53" s="10">
        <v>53</v>
      </c>
      <c r="AI53" s="42"/>
    </row>
    <row r="54" spans="32:33" ht="13.5" hidden="1">
      <c r="AF54" s="42" t="str">
        <f>+'水洗化人口等'!B54</f>
        <v>11343</v>
      </c>
      <c r="AG54" s="10">
        <v>54</v>
      </c>
    </row>
    <row r="55" spans="32:33" ht="13.5" hidden="1">
      <c r="AF55" s="42" t="str">
        <f>+'水洗化人口等'!B55</f>
        <v>11346</v>
      </c>
      <c r="AG55" s="10">
        <v>55</v>
      </c>
    </row>
    <row r="56" spans="32:33" ht="13.5" hidden="1">
      <c r="AF56" s="42" t="str">
        <f>+'水洗化人口等'!B56</f>
        <v>11347</v>
      </c>
      <c r="AG56" s="10">
        <v>56</v>
      </c>
    </row>
    <row r="57" spans="32:33" ht="13.5" hidden="1">
      <c r="AF57" s="42" t="str">
        <f>+'水洗化人口等'!B57</f>
        <v>11348</v>
      </c>
      <c r="AG57" s="10">
        <v>57</v>
      </c>
    </row>
    <row r="58" spans="32:33" ht="13.5" hidden="1">
      <c r="AF58" s="42" t="str">
        <f>+'水洗化人口等'!B58</f>
        <v>11349</v>
      </c>
      <c r="AG58" s="10">
        <v>58</v>
      </c>
    </row>
    <row r="59" spans="32:33" ht="13.5" hidden="1">
      <c r="AF59" s="42" t="str">
        <f>+'水洗化人口等'!B59</f>
        <v>11361</v>
      </c>
      <c r="AG59" s="10">
        <v>59</v>
      </c>
    </row>
    <row r="60" spans="32:33" ht="13.5" hidden="1">
      <c r="AF60" s="42" t="str">
        <f>+'水洗化人口等'!B60</f>
        <v>11362</v>
      </c>
      <c r="AG60" s="10">
        <v>60</v>
      </c>
    </row>
    <row r="61" spans="32:33" ht="13.5" hidden="1">
      <c r="AF61" s="42" t="str">
        <f>+'水洗化人口等'!B61</f>
        <v>11363</v>
      </c>
      <c r="AG61" s="10">
        <v>61</v>
      </c>
    </row>
    <row r="62" spans="32:33" ht="13.5" hidden="1">
      <c r="AF62" s="42" t="str">
        <f>+'水洗化人口等'!B62</f>
        <v>11365</v>
      </c>
      <c r="AG62" s="10">
        <v>62</v>
      </c>
    </row>
    <row r="63" spans="32:33" ht="13.5" hidden="1">
      <c r="AF63" s="42" t="str">
        <f>+'水洗化人口等'!B63</f>
        <v>11369</v>
      </c>
      <c r="AG63" s="10">
        <v>63</v>
      </c>
    </row>
    <row r="64" spans="32:33" ht="13.5" hidden="1">
      <c r="AF64" s="42" t="str">
        <f>+'水洗化人口等'!B64</f>
        <v>11381</v>
      </c>
      <c r="AG64" s="10">
        <v>64</v>
      </c>
    </row>
    <row r="65" spans="32:33" ht="13.5" hidden="1">
      <c r="AF65" s="42" t="str">
        <f>+'水洗化人口等'!B65</f>
        <v>11383</v>
      </c>
      <c r="AG65" s="10">
        <v>65</v>
      </c>
    </row>
    <row r="66" spans="32:33" ht="13.5" hidden="1">
      <c r="AF66" s="42" t="str">
        <f>+'水洗化人口等'!B66</f>
        <v>11385</v>
      </c>
      <c r="AG66" s="10">
        <v>66</v>
      </c>
    </row>
    <row r="67" spans="32:33" ht="13.5" hidden="1">
      <c r="AF67" s="42" t="str">
        <f>+'水洗化人口等'!B67</f>
        <v>11408</v>
      </c>
      <c r="AG67" s="10">
        <v>67</v>
      </c>
    </row>
    <row r="68" spans="32:33" ht="13.5" hidden="1">
      <c r="AF68" s="42" t="str">
        <f>+'水洗化人口等'!B68</f>
        <v>11442</v>
      </c>
      <c r="AG68" s="10">
        <v>68</v>
      </c>
    </row>
    <row r="69" spans="32:33" ht="13.5" hidden="1">
      <c r="AF69" s="42" t="str">
        <f>+'水洗化人口等'!B69</f>
        <v>11464</v>
      </c>
      <c r="AG69" s="10">
        <v>69</v>
      </c>
    </row>
    <row r="70" spans="32:33" ht="13.5" hidden="1">
      <c r="AF70" s="42" t="str">
        <f>+'水洗化人口等'!B70</f>
        <v>11465</v>
      </c>
      <c r="AG70" s="10">
        <v>70</v>
      </c>
    </row>
    <row r="71" spans="32:33" ht="13.5" hidden="1">
      <c r="AF71" s="42" t="e">
        <f>+水洗化人口等!#REF!</f>
        <v>#REF!</v>
      </c>
      <c r="AG71" s="10">
        <v>71</v>
      </c>
    </row>
    <row r="72" spans="32:33" ht="13.5" hidden="1">
      <c r="AF72" s="42" t="e">
        <f>+水洗化人口等!#REF!</f>
        <v>#REF!</v>
      </c>
      <c r="AG72" s="10">
        <v>72</v>
      </c>
    </row>
    <row r="73" spans="32:33" ht="13.5" hidden="1">
      <c r="AF73" s="42" t="e">
        <f>+水洗化人口等!#REF!</f>
        <v>#REF!</v>
      </c>
      <c r="AG73" s="10">
        <v>73</v>
      </c>
    </row>
    <row r="74" spans="32:33" ht="13.5" hidden="1">
      <c r="AF74" s="42" t="e">
        <f>+水洗化人口等!#REF!</f>
        <v>#REF!</v>
      </c>
      <c r="AG74" s="10">
        <v>74</v>
      </c>
    </row>
    <row r="75" spans="32:33" ht="13.5" hidden="1">
      <c r="AF75" s="42" t="e">
        <f>+水洗化人口等!#REF!</f>
        <v>#REF!</v>
      </c>
      <c r="AG75" s="10">
        <v>75</v>
      </c>
    </row>
    <row r="76" spans="32:33" ht="13.5" hidden="1">
      <c r="AF76" s="42" t="e">
        <f>+水洗化人口等!#REF!</f>
        <v>#REF!</v>
      </c>
      <c r="AG76" s="10">
        <v>76</v>
      </c>
    </row>
    <row r="77" spans="32:33" ht="13.5" hidden="1">
      <c r="AF77" s="42" t="e">
        <f>+水洗化人口等!#REF!</f>
        <v>#REF!</v>
      </c>
      <c r="AG77" s="10">
        <v>77</v>
      </c>
    </row>
    <row r="78" spans="32:33" ht="13.5" hidden="1">
      <c r="AF78" s="42" t="e">
        <f>+水洗化人口等!#REF!</f>
        <v>#REF!</v>
      </c>
      <c r="AG78" s="10">
        <v>78</v>
      </c>
    </row>
    <row r="79" spans="32:33" ht="13.5" hidden="1">
      <c r="AF79" s="42" t="e">
        <f>+水洗化人口等!#REF!</f>
        <v>#REF!</v>
      </c>
      <c r="AG79" s="10">
        <v>79</v>
      </c>
    </row>
    <row r="80" spans="32:33" ht="13.5" hidden="1">
      <c r="AF80" s="42" t="e">
        <f>+水洗化人口等!#REF!</f>
        <v>#REF!</v>
      </c>
      <c r="AG80" s="10">
        <v>80</v>
      </c>
    </row>
    <row r="81" spans="32:33" ht="13.5" hidden="1">
      <c r="AF81" s="42" t="e">
        <f>+水洗化人口等!#REF!</f>
        <v>#REF!</v>
      </c>
      <c r="AG81" s="10">
        <v>81</v>
      </c>
    </row>
    <row r="82" spans="32:33" ht="13.5" hidden="1">
      <c r="AF82" s="42" t="e">
        <f>+水洗化人口等!#REF!</f>
        <v>#REF!</v>
      </c>
      <c r="AG82" s="10">
        <v>82</v>
      </c>
    </row>
    <row r="83" spans="32:33" ht="13.5" hidden="1">
      <c r="AF83" s="42" t="e">
        <f>+水洗化人口等!#REF!</f>
        <v>#REF!</v>
      </c>
      <c r="AG83" s="10">
        <v>83</v>
      </c>
    </row>
    <row r="84" spans="32:33" ht="13.5" hidden="1">
      <c r="AF84" s="42" t="e">
        <f>+水洗化人口等!#REF!</f>
        <v>#REF!</v>
      </c>
      <c r="AG84" s="10">
        <v>84</v>
      </c>
    </row>
    <row r="85" spans="32:33" ht="13.5" hidden="1">
      <c r="AF85" s="42" t="e">
        <f>+水洗化人口等!#REF!</f>
        <v>#REF!</v>
      </c>
      <c r="AG85" s="10">
        <v>85</v>
      </c>
    </row>
    <row r="86" spans="32:33" ht="13.5" hidden="1">
      <c r="AF86" s="42" t="e">
        <f>+水洗化人口等!#REF!</f>
        <v>#REF!</v>
      </c>
      <c r="AG86" s="10">
        <v>86</v>
      </c>
    </row>
    <row r="87" spans="32:33" ht="13.5" hidden="1">
      <c r="AF87" s="42" t="e">
        <f>+水洗化人口等!#REF!</f>
        <v>#REF!</v>
      </c>
      <c r="AG87" s="10">
        <v>87</v>
      </c>
    </row>
    <row r="88" spans="32:33" ht="13.5" hidden="1">
      <c r="AF88" s="42" t="e">
        <f>+水洗化人口等!#REF!</f>
        <v>#REF!</v>
      </c>
      <c r="AG88" s="10">
        <v>88</v>
      </c>
    </row>
    <row r="89" spans="32:33" ht="13.5" hidden="1">
      <c r="AF89" s="42" t="e">
        <f>+水洗化人口等!#REF!</f>
        <v>#REF!</v>
      </c>
      <c r="AG89" s="10">
        <v>89</v>
      </c>
    </row>
    <row r="90" spans="32:33" ht="13.5" hidden="1">
      <c r="AF90" s="42" t="e">
        <f>+水洗化人口等!#REF!</f>
        <v>#REF!</v>
      </c>
      <c r="AG90" s="10">
        <v>90</v>
      </c>
    </row>
    <row r="91" spans="32:33" ht="13.5" hidden="1">
      <c r="AF91" s="42" t="e">
        <f>+水洗化人口等!#REF!</f>
        <v>#REF!</v>
      </c>
      <c r="AG91" s="10">
        <v>91</v>
      </c>
    </row>
    <row r="92" spans="32:33" ht="13.5" hidden="1">
      <c r="AF92" s="42" t="e">
        <f>+水洗化人口等!#REF!</f>
        <v>#REF!</v>
      </c>
      <c r="AG92" s="10">
        <v>92</v>
      </c>
    </row>
    <row r="93" spans="32:33" ht="13.5" hidden="1">
      <c r="AF93" s="42" t="e">
        <f>+水洗化人口等!#REF!</f>
        <v>#REF!</v>
      </c>
      <c r="AG93" s="10">
        <v>93</v>
      </c>
    </row>
    <row r="94" spans="32:33" ht="13.5" hidden="1">
      <c r="AF94" s="42" t="e">
        <f>+水洗化人口等!#REF!</f>
        <v>#REF!</v>
      </c>
      <c r="AG94" s="10">
        <v>94</v>
      </c>
    </row>
    <row r="95" spans="32:33" ht="13.5" hidden="1">
      <c r="AF95" s="42" t="e">
        <f>+水洗化人口等!#REF!</f>
        <v>#REF!</v>
      </c>
      <c r="AG95" s="10">
        <v>95</v>
      </c>
    </row>
    <row r="96" spans="32:33" ht="13.5" hidden="1">
      <c r="AF96" s="42" t="e">
        <f>+水洗化人口等!#REF!</f>
        <v>#REF!</v>
      </c>
      <c r="AG96" s="10">
        <v>96</v>
      </c>
    </row>
    <row r="97" spans="32:33" ht="13.5" hidden="1">
      <c r="AF97" s="42" t="e">
        <f>+水洗化人口等!#REF!</f>
        <v>#REF!</v>
      </c>
      <c r="AG97" s="10">
        <v>97</v>
      </c>
    </row>
    <row r="98" spans="32:33" ht="13.5" hidden="1">
      <c r="AF98" s="42" t="e">
        <f>+水洗化人口等!#REF!</f>
        <v>#REF!</v>
      </c>
      <c r="AG98" s="10">
        <v>98</v>
      </c>
    </row>
    <row r="99" spans="32:33" ht="13.5" hidden="1">
      <c r="AF99" s="42" t="e">
        <f>+水洗化人口等!#REF!</f>
        <v>#REF!</v>
      </c>
      <c r="AG99" s="10">
        <v>99</v>
      </c>
    </row>
    <row r="100" spans="32:33" ht="13.5" hidden="1">
      <c r="AF100" s="42" t="e">
        <f>+水洗化人口等!#REF!</f>
        <v>#REF!</v>
      </c>
      <c r="AG100" s="10">
        <v>100</v>
      </c>
    </row>
    <row r="101" spans="32:33" ht="13.5" hidden="1">
      <c r="AF101" s="42" t="e">
        <f>+水洗化人口等!#REF!</f>
        <v>#REF!</v>
      </c>
      <c r="AG101" s="10">
        <v>101</v>
      </c>
    </row>
    <row r="102" spans="32:33" ht="13.5" hidden="1">
      <c r="AF102" s="42" t="e">
        <f>+水洗化人口等!#REF!</f>
        <v>#REF!</v>
      </c>
      <c r="AG102" s="10">
        <v>102</v>
      </c>
    </row>
    <row r="103" spans="32:33" ht="13.5" hidden="1">
      <c r="AF103" s="42" t="e">
        <f>+水洗化人口等!#REF!</f>
        <v>#REF!</v>
      </c>
      <c r="AG103" s="10">
        <v>103</v>
      </c>
    </row>
    <row r="104" spans="32:33" ht="13.5" hidden="1">
      <c r="AF104" s="42" t="e">
        <f>+水洗化人口等!#REF!</f>
        <v>#REF!</v>
      </c>
      <c r="AG104" s="10">
        <v>104</v>
      </c>
    </row>
    <row r="105" spans="32:33" ht="13.5" hidden="1">
      <c r="AF105" s="42" t="e">
        <f>+水洗化人口等!#REF!</f>
        <v>#REF!</v>
      </c>
      <c r="AG105" s="10">
        <v>105</v>
      </c>
    </row>
    <row r="106" spans="32:33" ht="13.5" hidden="1">
      <c r="AF106" s="42" t="e">
        <f>+水洗化人口等!#REF!</f>
        <v>#REF!</v>
      </c>
      <c r="AG106" s="10">
        <v>106</v>
      </c>
    </row>
    <row r="107" spans="32:33" ht="13.5" hidden="1">
      <c r="AF107" s="42" t="e">
        <f>+水洗化人口等!#REF!</f>
        <v>#REF!</v>
      </c>
      <c r="AG107" s="10">
        <v>107</v>
      </c>
    </row>
    <row r="108" spans="32:33" ht="13.5" hidden="1">
      <c r="AF108" s="42" t="e">
        <f>+水洗化人口等!#REF!</f>
        <v>#REF!</v>
      </c>
      <c r="AG108" s="10">
        <v>108</v>
      </c>
    </row>
    <row r="109" spans="32:33" ht="13.5" hidden="1">
      <c r="AF109" s="42" t="e">
        <f>+水洗化人口等!#REF!</f>
        <v>#REF!</v>
      </c>
      <c r="AG109" s="10">
        <v>109</v>
      </c>
    </row>
    <row r="110" spans="32:33" ht="13.5" hidden="1">
      <c r="AF110" s="42" t="e">
        <f>+水洗化人口等!#REF!</f>
        <v>#REF!</v>
      </c>
      <c r="AG110" s="10">
        <v>110</v>
      </c>
    </row>
    <row r="111" spans="32:33" ht="13.5" hidden="1">
      <c r="AF111" s="42" t="e">
        <f>+水洗化人口等!#REF!</f>
        <v>#REF!</v>
      </c>
      <c r="AG111" s="10">
        <v>111</v>
      </c>
    </row>
    <row r="112" spans="32:33" ht="13.5" hidden="1">
      <c r="AF112" s="42" t="e">
        <f>+水洗化人口等!#REF!</f>
        <v>#REF!</v>
      </c>
      <c r="AG112" s="10">
        <v>112</v>
      </c>
    </row>
    <row r="113" spans="32:33" ht="13.5" hidden="1">
      <c r="AF113" s="42" t="e">
        <f>+水洗化人口等!#REF!</f>
        <v>#REF!</v>
      </c>
      <c r="AG113" s="10">
        <v>113</v>
      </c>
    </row>
    <row r="114" spans="32:33" ht="13.5" hidden="1">
      <c r="AF114" s="42" t="e">
        <f>+水洗化人口等!#REF!</f>
        <v>#REF!</v>
      </c>
      <c r="AG114" s="10">
        <v>114</v>
      </c>
    </row>
    <row r="115" spans="32:33" ht="13.5" hidden="1">
      <c r="AF115" s="42" t="e">
        <f>+水洗化人口等!#REF!</f>
        <v>#REF!</v>
      </c>
      <c r="AG115" s="10">
        <v>115</v>
      </c>
    </row>
    <row r="116" spans="32:33" ht="13.5" hidden="1">
      <c r="AF116" s="42" t="e">
        <f>+水洗化人口等!#REF!</f>
        <v>#REF!</v>
      </c>
      <c r="AG116" s="10">
        <v>116</v>
      </c>
    </row>
    <row r="117" spans="32:33" ht="13.5" hidden="1">
      <c r="AF117" s="42" t="e">
        <f>+水洗化人口等!#REF!</f>
        <v>#REF!</v>
      </c>
      <c r="AG117" s="10">
        <v>117</v>
      </c>
    </row>
    <row r="118" spans="32:33" ht="13.5" hidden="1">
      <c r="AF118" s="42" t="e">
        <f>+水洗化人口等!#REF!</f>
        <v>#REF!</v>
      </c>
      <c r="AG118" s="10">
        <v>118</v>
      </c>
    </row>
    <row r="119" spans="32:33" ht="13.5" hidden="1">
      <c r="AF119" s="42" t="e">
        <f>+水洗化人口等!#REF!</f>
        <v>#REF!</v>
      </c>
      <c r="AG119" s="10">
        <v>119</v>
      </c>
    </row>
    <row r="120" spans="32:33" ht="13.5" hidden="1">
      <c r="AF120" s="42" t="e">
        <f>+水洗化人口等!#REF!</f>
        <v>#REF!</v>
      </c>
      <c r="AG120" s="10">
        <v>120</v>
      </c>
    </row>
    <row r="121" spans="32:33" ht="13.5" hidden="1">
      <c r="AF121" s="42" t="e">
        <f>+水洗化人口等!#REF!</f>
        <v>#REF!</v>
      </c>
      <c r="AG121" s="10">
        <v>121</v>
      </c>
    </row>
    <row r="122" spans="32:33" ht="13.5" hidden="1">
      <c r="AF122" s="42" t="e">
        <f>+水洗化人口等!#REF!</f>
        <v>#REF!</v>
      </c>
      <c r="AG122" s="10">
        <v>122</v>
      </c>
    </row>
    <row r="123" spans="32:33" ht="13.5" hidden="1">
      <c r="AF123" s="42" t="e">
        <f>+水洗化人口等!#REF!</f>
        <v>#REF!</v>
      </c>
      <c r="AG123" s="10">
        <v>123</v>
      </c>
    </row>
    <row r="124" spans="32:33" ht="13.5" hidden="1">
      <c r="AF124" s="42" t="e">
        <f>+水洗化人口等!#REF!</f>
        <v>#REF!</v>
      </c>
      <c r="AG124" s="10">
        <v>124</v>
      </c>
    </row>
    <row r="125" spans="32:33" ht="13.5" hidden="1">
      <c r="AF125" s="42" t="e">
        <f>+水洗化人口等!#REF!</f>
        <v>#REF!</v>
      </c>
      <c r="AG125" s="10">
        <v>125</v>
      </c>
    </row>
    <row r="126" spans="32:33" ht="13.5" hidden="1">
      <c r="AF126" s="42" t="e">
        <f>+水洗化人口等!#REF!</f>
        <v>#REF!</v>
      </c>
      <c r="AG126" s="10">
        <v>126</v>
      </c>
    </row>
    <row r="127" spans="32:33" ht="13.5" hidden="1">
      <c r="AF127" s="42" t="e">
        <f>+水洗化人口等!#REF!</f>
        <v>#REF!</v>
      </c>
      <c r="AG127" s="10">
        <v>127</v>
      </c>
    </row>
    <row r="128" spans="32:33" ht="13.5" hidden="1">
      <c r="AF128" s="42" t="e">
        <f>+水洗化人口等!#REF!</f>
        <v>#REF!</v>
      </c>
      <c r="AG128" s="10">
        <v>128</v>
      </c>
    </row>
    <row r="129" spans="32:33" ht="13.5" hidden="1">
      <c r="AF129" s="42" t="e">
        <f>+水洗化人口等!#REF!</f>
        <v>#REF!</v>
      </c>
      <c r="AG129" s="10">
        <v>129</v>
      </c>
    </row>
    <row r="130" spans="32:33" ht="13.5" hidden="1">
      <c r="AF130" s="42" t="e">
        <f>+水洗化人口等!#REF!</f>
        <v>#REF!</v>
      </c>
      <c r="AG130" s="10">
        <v>130</v>
      </c>
    </row>
    <row r="131" spans="32:33" ht="13.5" hidden="1">
      <c r="AF131" s="42" t="e">
        <f>+水洗化人口等!#REF!</f>
        <v>#REF!</v>
      </c>
      <c r="AG131" s="10">
        <v>131</v>
      </c>
    </row>
    <row r="132" spans="32:33" ht="13.5" hidden="1">
      <c r="AF132" s="42" t="e">
        <f>+水洗化人口等!#REF!</f>
        <v>#REF!</v>
      </c>
      <c r="AG132" s="10">
        <v>132</v>
      </c>
    </row>
    <row r="133" spans="32:33" ht="13.5" hidden="1">
      <c r="AF133" s="42" t="e">
        <f>+水洗化人口等!#REF!</f>
        <v>#REF!</v>
      </c>
      <c r="AG133" s="10">
        <v>133</v>
      </c>
    </row>
    <row r="134" spans="32:33" ht="13.5" hidden="1">
      <c r="AF134" s="42" t="e">
        <f>+水洗化人口等!#REF!</f>
        <v>#REF!</v>
      </c>
      <c r="AG134" s="10">
        <v>134</v>
      </c>
    </row>
    <row r="135" spans="32:33" ht="13.5" hidden="1">
      <c r="AF135" s="42" t="e">
        <f>+水洗化人口等!#REF!</f>
        <v>#REF!</v>
      </c>
      <c r="AG135" s="10">
        <v>135</v>
      </c>
    </row>
    <row r="136" spans="32:33" ht="13.5" hidden="1">
      <c r="AF136" s="42" t="e">
        <f>+水洗化人口等!#REF!</f>
        <v>#REF!</v>
      </c>
      <c r="AG136" s="10">
        <v>136</v>
      </c>
    </row>
    <row r="137" spans="32:33" ht="13.5" hidden="1">
      <c r="AF137" s="42" t="e">
        <f>+水洗化人口等!#REF!</f>
        <v>#REF!</v>
      </c>
      <c r="AG137" s="10">
        <v>137</v>
      </c>
    </row>
    <row r="138" spans="32:33" ht="13.5" hidden="1">
      <c r="AF138" s="42" t="e">
        <f>+水洗化人口等!#REF!</f>
        <v>#REF!</v>
      </c>
      <c r="AG138" s="10">
        <v>138</v>
      </c>
    </row>
    <row r="139" spans="32:33" ht="13.5" hidden="1">
      <c r="AF139" s="42" t="e">
        <f>+水洗化人口等!#REF!</f>
        <v>#REF!</v>
      </c>
      <c r="AG139" s="10">
        <v>139</v>
      </c>
    </row>
    <row r="140" spans="32:33" ht="13.5" hidden="1">
      <c r="AF140" s="42" t="e">
        <f>+水洗化人口等!#REF!</f>
        <v>#REF!</v>
      </c>
      <c r="AG140" s="10">
        <v>140</v>
      </c>
    </row>
    <row r="141" spans="32:33" ht="13.5" hidden="1">
      <c r="AF141" s="42" t="e">
        <f>+水洗化人口等!#REF!</f>
        <v>#REF!</v>
      </c>
      <c r="AG141" s="10">
        <v>141</v>
      </c>
    </row>
    <row r="142" spans="32:33" ht="13.5" hidden="1">
      <c r="AF142" s="42" t="e">
        <f>+水洗化人口等!#REF!</f>
        <v>#REF!</v>
      </c>
      <c r="AG142" s="10">
        <v>142</v>
      </c>
    </row>
    <row r="143" spans="32:33" ht="13.5" hidden="1">
      <c r="AF143" s="42" t="e">
        <f>+水洗化人口等!#REF!</f>
        <v>#REF!</v>
      </c>
      <c r="AG143" s="10">
        <v>143</v>
      </c>
    </row>
    <row r="144" spans="32:33" ht="13.5" hidden="1">
      <c r="AF144" s="42" t="e">
        <f>+水洗化人口等!#REF!</f>
        <v>#REF!</v>
      </c>
      <c r="AG144" s="10">
        <v>144</v>
      </c>
    </row>
    <row r="145" spans="32:33" ht="13.5" hidden="1">
      <c r="AF145" s="42" t="e">
        <f>+水洗化人口等!#REF!</f>
        <v>#REF!</v>
      </c>
      <c r="AG145" s="10">
        <v>145</v>
      </c>
    </row>
    <row r="146" spans="32:33" ht="13.5" hidden="1">
      <c r="AF146" s="42" t="e">
        <f>+水洗化人口等!#REF!</f>
        <v>#REF!</v>
      </c>
      <c r="AG146" s="10">
        <v>146</v>
      </c>
    </row>
    <row r="147" spans="32:33" ht="13.5" hidden="1">
      <c r="AF147" s="42" t="e">
        <f>+水洗化人口等!#REF!</f>
        <v>#REF!</v>
      </c>
      <c r="AG147" s="10">
        <v>147</v>
      </c>
    </row>
    <row r="148" spans="32:33" ht="13.5" hidden="1">
      <c r="AF148" s="42" t="e">
        <f>+水洗化人口等!#REF!</f>
        <v>#REF!</v>
      </c>
      <c r="AG148" s="10">
        <v>148</v>
      </c>
    </row>
    <row r="149" spans="32:33" ht="13.5" hidden="1">
      <c r="AF149" s="42" t="e">
        <f>+水洗化人口等!#REF!</f>
        <v>#REF!</v>
      </c>
      <c r="AG149" s="10">
        <v>149</v>
      </c>
    </row>
    <row r="150" spans="32:33" ht="13.5" hidden="1">
      <c r="AF150" s="42" t="e">
        <f>+水洗化人口等!#REF!</f>
        <v>#REF!</v>
      </c>
      <c r="AG150" s="10">
        <v>150</v>
      </c>
    </row>
    <row r="151" spans="32:33" ht="13.5" hidden="1">
      <c r="AF151" s="42" t="e">
        <f>+水洗化人口等!#REF!</f>
        <v>#REF!</v>
      </c>
      <c r="AG151" s="10">
        <v>151</v>
      </c>
    </row>
    <row r="152" spans="32:33" ht="13.5" hidden="1">
      <c r="AF152" s="42" t="e">
        <f>+水洗化人口等!#REF!</f>
        <v>#REF!</v>
      </c>
      <c r="AG152" s="10">
        <v>152</v>
      </c>
    </row>
    <row r="153" spans="32:33" ht="13.5" hidden="1">
      <c r="AF153" s="42" t="e">
        <f>+水洗化人口等!#REF!</f>
        <v>#REF!</v>
      </c>
      <c r="AG153" s="10">
        <v>153</v>
      </c>
    </row>
    <row r="154" spans="32:33" ht="13.5" hidden="1">
      <c r="AF154" s="42" t="e">
        <f>+水洗化人口等!#REF!</f>
        <v>#REF!</v>
      </c>
      <c r="AG154" s="10">
        <v>154</v>
      </c>
    </row>
    <row r="155" spans="32:33" ht="13.5" hidden="1">
      <c r="AF155" s="42" t="e">
        <f>+水洗化人口等!#REF!</f>
        <v>#REF!</v>
      </c>
      <c r="AG155" s="10">
        <v>155</v>
      </c>
    </row>
    <row r="156" spans="32:33" ht="13.5" hidden="1">
      <c r="AF156" s="42" t="e">
        <f>+水洗化人口等!#REF!</f>
        <v>#REF!</v>
      </c>
      <c r="AG156" s="10">
        <v>156</v>
      </c>
    </row>
    <row r="157" spans="32:33" ht="13.5" hidden="1">
      <c r="AF157" s="42" t="e">
        <f>+水洗化人口等!#REF!</f>
        <v>#REF!</v>
      </c>
      <c r="AG157" s="10">
        <v>157</v>
      </c>
    </row>
    <row r="158" spans="32:33" ht="13.5" hidden="1">
      <c r="AF158" s="42" t="e">
        <f>+水洗化人口等!#REF!</f>
        <v>#REF!</v>
      </c>
      <c r="AG158" s="10">
        <v>158</v>
      </c>
    </row>
    <row r="159" spans="32:33" ht="13.5" hidden="1">
      <c r="AF159" s="42" t="e">
        <f>+水洗化人口等!#REF!</f>
        <v>#REF!</v>
      </c>
      <c r="AG159" s="10">
        <v>159</v>
      </c>
    </row>
    <row r="160" spans="32:33" ht="13.5" hidden="1">
      <c r="AF160" s="42" t="e">
        <f>+水洗化人口等!#REF!</f>
        <v>#REF!</v>
      </c>
      <c r="AG160" s="10">
        <v>160</v>
      </c>
    </row>
    <row r="161" spans="32:33" ht="13.5" hidden="1">
      <c r="AF161" s="42" t="e">
        <f>+水洗化人口等!#REF!</f>
        <v>#REF!</v>
      </c>
      <c r="AG161" s="10">
        <v>161</v>
      </c>
    </row>
    <row r="162" spans="32:33" ht="13.5" hidden="1">
      <c r="AF162" s="42" t="e">
        <f>+水洗化人口等!#REF!</f>
        <v>#REF!</v>
      </c>
      <c r="AG162" s="10">
        <v>162</v>
      </c>
    </row>
    <row r="163" spans="32:33" ht="13.5" hidden="1">
      <c r="AF163" s="42" t="e">
        <f>+水洗化人口等!#REF!</f>
        <v>#REF!</v>
      </c>
      <c r="AG163" s="10">
        <v>163</v>
      </c>
    </row>
    <row r="164" spans="32:33" ht="13.5" hidden="1">
      <c r="AF164" s="42" t="e">
        <f>+水洗化人口等!#REF!</f>
        <v>#REF!</v>
      </c>
      <c r="AG164" s="10">
        <v>164</v>
      </c>
    </row>
    <row r="165" spans="32:33" ht="13.5" hidden="1">
      <c r="AF165" s="42" t="e">
        <f>+水洗化人口等!#REF!</f>
        <v>#REF!</v>
      </c>
      <c r="AG165" s="10">
        <v>165</v>
      </c>
    </row>
    <row r="166" spans="32:33" ht="13.5" hidden="1">
      <c r="AF166" s="42" t="e">
        <f>+水洗化人口等!#REF!</f>
        <v>#REF!</v>
      </c>
      <c r="AG166" s="10">
        <v>166</v>
      </c>
    </row>
    <row r="167" spans="32:33" ht="13.5" hidden="1">
      <c r="AF167" s="42" t="e">
        <f>+水洗化人口等!#REF!</f>
        <v>#REF!</v>
      </c>
      <c r="AG167" s="10">
        <v>167</v>
      </c>
    </row>
    <row r="168" spans="32:33" ht="13.5" hidden="1">
      <c r="AF168" s="42" t="e">
        <f>+水洗化人口等!#REF!</f>
        <v>#REF!</v>
      </c>
      <c r="AG168" s="10">
        <v>168</v>
      </c>
    </row>
    <row r="169" spans="32:33" ht="13.5" hidden="1">
      <c r="AF169" s="42" t="e">
        <f>+水洗化人口等!#REF!</f>
        <v>#REF!</v>
      </c>
      <c r="AG169" s="10">
        <v>169</v>
      </c>
    </row>
    <row r="170" spans="32:33" ht="13.5" hidden="1">
      <c r="AF170" s="42" t="e">
        <f>+水洗化人口等!#REF!</f>
        <v>#REF!</v>
      </c>
      <c r="AG170" s="10">
        <v>170</v>
      </c>
    </row>
    <row r="171" spans="32:33" ht="13.5" hidden="1">
      <c r="AF171" s="42" t="e">
        <f>+水洗化人口等!#REF!</f>
        <v>#REF!</v>
      </c>
      <c r="AG171" s="10">
        <v>171</v>
      </c>
    </row>
    <row r="172" spans="32:33" ht="13.5" hidden="1">
      <c r="AF172" s="42" t="e">
        <f>+水洗化人口等!#REF!</f>
        <v>#REF!</v>
      </c>
      <c r="AG172" s="10">
        <v>172</v>
      </c>
    </row>
    <row r="173" spans="32:33" ht="13.5" hidden="1">
      <c r="AF173" s="42" t="e">
        <f>+水洗化人口等!#REF!</f>
        <v>#REF!</v>
      </c>
      <c r="AG173" s="10">
        <v>173</v>
      </c>
    </row>
    <row r="174" spans="32:33" ht="13.5" hidden="1">
      <c r="AF174" s="42" t="e">
        <f>+水洗化人口等!#REF!</f>
        <v>#REF!</v>
      </c>
      <c r="AG174" s="10">
        <v>174</v>
      </c>
    </row>
    <row r="175" spans="32:33" ht="13.5" hidden="1">
      <c r="AF175" s="42" t="e">
        <f>+水洗化人口等!#REF!</f>
        <v>#REF!</v>
      </c>
      <c r="AG175" s="10">
        <v>175</v>
      </c>
    </row>
    <row r="176" spans="32:33" ht="13.5" hidden="1">
      <c r="AF176" s="42" t="e">
        <f>+水洗化人口等!#REF!</f>
        <v>#REF!</v>
      </c>
      <c r="AG176" s="10">
        <v>176</v>
      </c>
    </row>
    <row r="177" spans="32:33" ht="13.5" hidden="1">
      <c r="AF177" s="42" t="e">
        <f>+水洗化人口等!#REF!</f>
        <v>#REF!</v>
      </c>
      <c r="AG177" s="10">
        <v>177</v>
      </c>
    </row>
    <row r="178" spans="32:33" ht="13.5" hidden="1">
      <c r="AF178" s="42" t="e">
        <f>+水洗化人口等!#REF!</f>
        <v>#REF!</v>
      </c>
      <c r="AG178" s="10">
        <v>178</v>
      </c>
    </row>
    <row r="179" spans="32:33" ht="13.5" hidden="1">
      <c r="AF179" s="42" t="e">
        <f>+水洗化人口等!#REF!</f>
        <v>#REF!</v>
      </c>
      <c r="AG179" s="10">
        <v>179</v>
      </c>
    </row>
    <row r="180" spans="32:33" ht="13.5" hidden="1">
      <c r="AF180" s="42" t="e">
        <f>+水洗化人口等!#REF!</f>
        <v>#REF!</v>
      </c>
      <c r="AG180" s="10">
        <v>180</v>
      </c>
    </row>
    <row r="181" spans="32:33" ht="13.5" hidden="1">
      <c r="AF181" s="42" t="e">
        <f>+水洗化人口等!#REF!</f>
        <v>#REF!</v>
      </c>
      <c r="AG181" s="10">
        <v>181</v>
      </c>
    </row>
    <row r="182" spans="32:33" ht="13.5" hidden="1">
      <c r="AF182" s="42" t="e">
        <f>+水洗化人口等!#REF!</f>
        <v>#REF!</v>
      </c>
      <c r="AG182" s="10">
        <v>182</v>
      </c>
    </row>
    <row r="183" spans="32:33" ht="13.5" hidden="1">
      <c r="AF183" s="42" t="e">
        <f>+水洗化人口等!#REF!</f>
        <v>#REF!</v>
      </c>
      <c r="AG183" s="10">
        <v>183</v>
      </c>
    </row>
    <row r="184" spans="32:33" ht="13.5" hidden="1">
      <c r="AF184" s="42" t="e">
        <f>+水洗化人口等!#REF!</f>
        <v>#REF!</v>
      </c>
      <c r="AG184" s="10">
        <v>184</v>
      </c>
    </row>
    <row r="185" spans="32:33" ht="13.5" hidden="1">
      <c r="AF185" s="42" t="e">
        <f>+水洗化人口等!#REF!</f>
        <v>#REF!</v>
      </c>
      <c r="AG185" s="10">
        <v>185</v>
      </c>
    </row>
    <row r="186" spans="32:33" ht="13.5" hidden="1">
      <c r="AF186" s="42" t="e">
        <f>+水洗化人口等!#REF!</f>
        <v>#REF!</v>
      </c>
      <c r="AG186" s="10">
        <v>186</v>
      </c>
    </row>
    <row r="187" spans="32:33" ht="13.5" hidden="1">
      <c r="AF187" s="42" t="e">
        <f>+水洗化人口等!#REF!</f>
        <v>#REF!</v>
      </c>
      <c r="AG187" s="10">
        <v>187</v>
      </c>
    </row>
    <row r="188" spans="32:33" ht="13.5" hidden="1">
      <c r="AF188" s="42" t="e">
        <f>+水洗化人口等!#REF!</f>
        <v>#REF!</v>
      </c>
      <c r="AG188" s="10">
        <v>188</v>
      </c>
    </row>
    <row r="189" spans="32:33" ht="13.5" hidden="1">
      <c r="AF189" s="42" t="e">
        <f>+水洗化人口等!#REF!</f>
        <v>#REF!</v>
      </c>
      <c r="AG189" s="10">
        <v>189</v>
      </c>
    </row>
    <row r="190" spans="32:33" ht="13.5" hidden="1">
      <c r="AF190" s="42" t="e">
        <f>+水洗化人口等!#REF!</f>
        <v>#REF!</v>
      </c>
      <c r="AG190" s="10">
        <v>190</v>
      </c>
    </row>
    <row r="191" spans="32:33" ht="13.5" hidden="1">
      <c r="AF191" s="42" t="e">
        <f>+水洗化人口等!#REF!</f>
        <v>#REF!</v>
      </c>
      <c r="AG191" s="10">
        <v>191</v>
      </c>
    </row>
    <row r="192" spans="32:33" ht="13.5" hidden="1">
      <c r="AF192" s="42" t="e">
        <f>+水洗化人口等!#REF!</f>
        <v>#REF!</v>
      </c>
      <c r="AG192" s="10">
        <v>192</v>
      </c>
    </row>
    <row r="193" spans="32:33" ht="13.5" hidden="1">
      <c r="AF193" s="42" t="e">
        <f>+水洗化人口等!#REF!</f>
        <v>#REF!</v>
      </c>
      <c r="AG193" s="10">
        <v>193</v>
      </c>
    </row>
    <row r="194" spans="32:33" ht="13.5" hidden="1">
      <c r="AF194" s="42" t="e">
        <f>+水洗化人口等!#REF!</f>
        <v>#REF!</v>
      </c>
      <c r="AG194" s="10">
        <v>194</v>
      </c>
    </row>
    <row r="195" spans="32:33" ht="13.5" hidden="1">
      <c r="AF195" s="42" t="e">
        <f>+水洗化人口等!#REF!</f>
        <v>#REF!</v>
      </c>
      <c r="AG195" s="10">
        <v>195</v>
      </c>
    </row>
    <row r="196" spans="32:33" ht="13.5" hidden="1">
      <c r="AF196" s="42" t="e">
        <f>+水洗化人口等!#REF!</f>
        <v>#REF!</v>
      </c>
      <c r="AG196" s="10">
        <v>196</v>
      </c>
    </row>
    <row r="197" spans="32:33" ht="13.5" hidden="1">
      <c r="AF197" s="42" t="e">
        <f>+水洗化人口等!#REF!</f>
        <v>#REF!</v>
      </c>
      <c r="AG197" s="10">
        <v>197</v>
      </c>
    </row>
    <row r="198" spans="32:33" ht="13.5" hidden="1">
      <c r="AF198" s="42" t="e">
        <f>+水洗化人口等!#REF!</f>
        <v>#REF!</v>
      </c>
      <c r="AG198" s="10">
        <v>198</v>
      </c>
    </row>
    <row r="199" spans="32:33" ht="13.5" hidden="1">
      <c r="AF199" s="42" t="e">
        <f>+水洗化人口等!#REF!</f>
        <v>#REF!</v>
      </c>
      <c r="AG199" s="10">
        <v>199</v>
      </c>
    </row>
    <row r="200" spans="32:33" ht="13.5" hidden="1">
      <c r="AF200" s="42" t="e">
        <f>+水洗化人口等!#REF!</f>
        <v>#REF!</v>
      </c>
      <c r="AG200" s="10">
        <v>200</v>
      </c>
    </row>
    <row r="201" spans="32:33" ht="13.5" hidden="1">
      <c r="AF201" s="42" t="e">
        <f>+水洗化人口等!#REF!</f>
        <v>#REF!</v>
      </c>
      <c r="AG201" s="10">
        <v>201</v>
      </c>
    </row>
    <row r="202" spans="32:33" ht="13.5" hidden="1">
      <c r="AF202" s="42" t="e">
        <f>+水洗化人口等!#REF!</f>
        <v>#REF!</v>
      </c>
      <c r="AG202" s="10">
        <v>202</v>
      </c>
    </row>
    <row r="203" spans="32:33" ht="13.5" hidden="1">
      <c r="AF203" s="42" t="e">
        <f>+水洗化人口等!#REF!</f>
        <v>#REF!</v>
      </c>
      <c r="AG203" s="10">
        <v>203</v>
      </c>
    </row>
    <row r="204" spans="32:33" ht="13.5" hidden="1">
      <c r="AF204" s="42" t="e">
        <f>+水洗化人口等!#REF!</f>
        <v>#REF!</v>
      </c>
      <c r="AG204" s="10">
        <v>204</v>
      </c>
    </row>
    <row r="205" spans="32:33" ht="13.5" hidden="1">
      <c r="AF205" s="42" t="e">
        <f>+水洗化人口等!#REF!</f>
        <v>#REF!</v>
      </c>
      <c r="AG205" s="10">
        <v>205</v>
      </c>
    </row>
    <row r="206" spans="32:33" ht="13.5" hidden="1">
      <c r="AF206" s="42" t="e">
        <f>+水洗化人口等!#REF!</f>
        <v>#REF!</v>
      </c>
      <c r="AG206" s="10">
        <v>206</v>
      </c>
    </row>
    <row r="207" spans="32:33" ht="13.5" hidden="1">
      <c r="AF207" s="42" t="e">
        <f>+水洗化人口等!#REF!</f>
        <v>#REF!</v>
      </c>
      <c r="AG207" s="10">
        <v>207</v>
      </c>
    </row>
    <row r="208" spans="32:33" ht="13.5" hidden="1">
      <c r="AF208" s="42" t="e">
        <f>+水洗化人口等!#REF!</f>
        <v>#REF!</v>
      </c>
      <c r="AG208" s="10">
        <v>208</v>
      </c>
    </row>
    <row r="209" spans="32:33" ht="13.5" hidden="1">
      <c r="AF209" s="42" t="e">
        <f>+水洗化人口等!#REF!</f>
        <v>#REF!</v>
      </c>
      <c r="AG209" s="10">
        <v>209</v>
      </c>
    </row>
    <row r="210" spans="32:33" ht="13.5" hidden="1">
      <c r="AF210" s="42" t="e">
        <f>+水洗化人口等!#REF!</f>
        <v>#REF!</v>
      </c>
      <c r="AG210" s="10">
        <v>210</v>
      </c>
    </row>
    <row r="211" spans="32:33" ht="13.5" hidden="1">
      <c r="AF211" s="42" t="e">
        <f>+水洗化人口等!#REF!</f>
        <v>#REF!</v>
      </c>
      <c r="AG211" s="10">
        <v>211</v>
      </c>
    </row>
    <row r="212" spans="32:33" ht="13.5" hidden="1">
      <c r="AF212" s="42" t="e">
        <f>+水洗化人口等!#REF!</f>
        <v>#REF!</v>
      </c>
      <c r="AG212" s="10">
        <v>212</v>
      </c>
    </row>
    <row r="213" spans="32:33" ht="13.5" hidden="1">
      <c r="AF213" s="42" t="e">
        <f>+水洗化人口等!#REF!</f>
        <v>#REF!</v>
      </c>
      <c r="AG213" s="10">
        <v>213</v>
      </c>
    </row>
    <row r="214" spans="32:33" ht="13.5" hidden="1">
      <c r="AF214" s="42" t="e">
        <f>+水洗化人口等!#REF!</f>
        <v>#REF!</v>
      </c>
      <c r="AG214" s="10">
        <v>214</v>
      </c>
    </row>
    <row r="215" spans="32:33" ht="13.5" hidden="1">
      <c r="AF215" s="42" t="e">
        <f>+水洗化人口等!#REF!</f>
        <v>#REF!</v>
      </c>
      <c r="AG215" s="10">
        <v>215</v>
      </c>
    </row>
    <row r="216" spans="32:33" ht="13.5" hidden="1">
      <c r="AF216" s="42" t="e">
        <f>+水洗化人口等!#REF!</f>
        <v>#REF!</v>
      </c>
      <c r="AG216" s="10">
        <v>216</v>
      </c>
    </row>
    <row r="217" spans="32:33" ht="13.5" hidden="1">
      <c r="AF217" s="42" t="e">
        <f>+水洗化人口等!#REF!</f>
        <v>#REF!</v>
      </c>
      <c r="AG217" s="10">
        <v>217</v>
      </c>
    </row>
    <row r="218" spans="32:33" ht="13.5" hidden="1">
      <c r="AF218" s="42" t="e">
        <f>+水洗化人口等!#REF!</f>
        <v>#REF!</v>
      </c>
      <c r="AG218" s="10">
        <v>218</v>
      </c>
    </row>
    <row r="219" spans="32:33" ht="13.5" hidden="1">
      <c r="AF219" s="42" t="e">
        <f>+水洗化人口等!#REF!</f>
        <v>#REF!</v>
      </c>
      <c r="AG219" s="10">
        <v>219</v>
      </c>
    </row>
    <row r="220" spans="32:33" ht="13.5" hidden="1">
      <c r="AF220" s="42" t="e">
        <f>+水洗化人口等!#REF!</f>
        <v>#REF!</v>
      </c>
      <c r="AG220" s="10">
        <v>220</v>
      </c>
    </row>
    <row r="221" spans="32:33" ht="13.5" hidden="1">
      <c r="AF221" s="42" t="e">
        <f>+水洗化人口等!#REF!</f>
        <v>#REF!</v>
      </c>
      <c r="AG221" s="10">
        <v>221</v>
      </c>
    </row>
    <row r="222" spans="32:33" ht="13.5" hidden="1">
      <c r="AF222" s="42" t="e">
        <f>+水洗化人口等!#REF!</f>
        <v>#REF!</v>
      </c>
      <c r="AG222" s="10">
        <v>222</v>
      </c>
    </row>
    <row r="223" spans="32:33" ht="13.5" hidden="1">
      <c r="AF223" s="42" t="e">
        <f>+水洗化人口等!#REF!</f>
        <v>#REF!</v>
      </c>
      <c r="AG223" s="10">
        <v>223</v>
      </c>
    </row>
    <row r="224" spans="32:33" ht="13.5" hidden="1">
      <c r="AF224" s="42" t="e">
        <f>+水洗化人口等!#REF!</f>
        <v>#REF!</v>
      </c>
      <c r="AG224" s="10">
        <v>224</v>
      </c>
    </row>
    <row r="225" spans="32:33" ht="13.5" hidden="1">
      <c r="AF225" s="42" t="e">
        <f>+水洗化人口等!#REF!</f>
        <v>#REF!</v>
      </c>
      <c r="AG225" s="10">
        <v>225</v>
      </c>
    </row>
    <row r="226" spans="32:33" ht="13.5" hidden="1">
      <c r="AF226" s="42" t="e">
        <f>+水洗化人口等!#REF!</f>
        <v>#REF!</v>
      </c>
      <c r="AG226" s="10">
        <v>226</v>
      </c>
    </row>
    <row r="227" spans="32:33" ht="13.5" hidden="1">
      <c r="AF227" s="42" t="e">
        <f>+水洗化人口等!#REF!</f>
        <v>#REF!</v>
      </c>
      <c r="AG227" s="10">
        <v>227</v>
      </c>
    </row>
    <row r="228" spans="32:33" ht="13.5" hidden="1">
      <c r="AF228" s="42" t="e">
        <f>+水洗化人口等!#REF!</f>
        <v>#REF!</v>
      </c>
      <c r="AG228" s="10">
        <v>228</v>
      </c>
    </row>
    <row r="229" spans="32:33" ht="13.5" hidden="1">
      <c r="AF229" s="42" t="e">
        <f>+水洗化人口等!#REF!</f>
        <v>#REF!</v>
      </c>
      <c r="AG229" s="10">
        <v>229</v>
      </c>
    </row>
    <row r="230" spans="32:33" ht="13.5" hidden="1">
      <c r="AF230" s="42" t="e">
        <f>+水洗化人口等!#REF!</f>
        <v>#REF!</v>
      </c>
      <c r="AG230" s="10">
        <v>230</v>
      </c>
    </row>
    <row r="231" spans="32:33" ht="13.5" hidden="1">
      <c r="AF231" s="42" t="e">
        <f>+水洗化人口等!#REF!</f>
        <v>#REF!</v>
      </c>
      <c r="AG231" s="10">
        <v>231</v>
      </c>
    </row>
    <row r="232" spans="32:33" ht="13.5" hidden="1">
      <c r="AF232" s="42" t="e">
        <f>+水洗化人口等!#REF!</f>
        <v>#REF!</v>
      </c>
      <c r="AG232" s="10">
        <v>232</v>
      </c>
    </row>
    <row r="233" spans="32:33" ht="13.5" hidden="1">
      <c r="AF233" s="42" t="e">
        <f>+水洗化人口等!#REF!</f>
        <v>#REF!</v>
      </c>
      <c r="AG233" s="10">
        <v>233</v>
      </c>
    </row>
    <row r="234" spans="32:33" ht="13.5" hidden="1">
      <c r="AF234" s="42" t="e">
        <f>+水洗化人口等!#REF!</f>
        <v>#REF!</v>
      </c>
      <c r="AG234" s="10">
        <v>234</v>
      </c>
    </row>
    <row r="235" spans="32:33" ht="13.5" hidden="1">
      <c r="AF235" s="42" t="e">
        <f>+水洗化人口等!#REF!</f>
        <v>#REF!</v>
      </c>
      <c r="AG235" s="10">
        <v>235</v>
      </c>
    </row>
    <row r="236" spans="32:33" ht="13.5" hidden="1">
      <c r="AF236" s="42" t="e">
        <f>+水洗化人口等!#REF!</f>
        <v>#REF!</v>
      </c>
      <c r="AG236" s="10">
        <v>236</v>
      </c>
    </row>
    <row r="237" spans="32:33" ht="13.5" hidden="1">
      <c r="AF237" s="42" t="e">
        <f>+水洗化人口等!#REF!</f>
        <v>#REF!</v>
      </c>
      <c r="AG237" s="10">
        <v>237</v>
      </c>
    </row>
    <row r="238" spans="32:33" ht="13.5" hidden="1">
      <c r="AF238" s="42" t="e">
        <f>+水洗化人口等!#REF!</f>
        <v>#REF!</v>
      </c>
      <c r="AG238" s="10">
        <v>238</v>
      </c>
    </row>
    <row r="239" spans="32:33" ht="13.5" hidden="1">
      <c r="AF239" s="42" t="e">
        <f>+水洗化人口等!#REF!</f>
        <v>#REF!</v>
      </c>
      <c r="AG239" s="10">
        <v>239</v>
      </c>
    </row>
    <row r="240" spans="32:33" ht="13.5" hidden="1">
      <c r="AF240" s="42" t="e">
        <f>+水洗化人口等!#REF!</f>
        <v>#REF!</v>
      </c>
      <c r="AG240" s="10">
        <v>240</v>
      </c>
    </row>
    <row r="241" spans="32:33" ht="13.5" hidden="1">
      <c r="AF241" s="42" t="e">
        <f>+水洗化人口等!#REF!</f>
        <v>#REF!</v>
      </c>
      <c r="AG241" s="10">
        <v>241</v>
      </c>
    </row>
    <row r="242" spans="32:33" ht="13.5" hidden="1">
      <c r="AF242" s="42" t="e">
        <f>+水洗化人口等!#REF!</f>
        <v>#REF!</v>
      </c>
      <c r="AG242" s="10">
        <v>242</v>
      </c>
    </row>
    <row r="243" spans="32:33" ht="13.5" hidden="1">
      <c r="AF243" s="42" t="e">
        <f>+水洗化人口等!#REF!</f>
        <v>#REF!</v>
      </c>
      <c r="AG243" s="10">
        <v>243</v>
      </c>
    </row>
    <row r="244" spans="32:33" ht="13.5" hidden="1">
      <c r="AF244" s="42" t="e">
        <f>+水洗化人口等!#REF!</f>
        <v>#REF!</v>
      </c>
      <c r="AG244" s="10">
        <v>244</v>
      </c>
    </row>
    <row r="245" spans="32:33" ht="13.5" hidden="1">
      <c r="AF245" s="42" t="e">
        <f>+水洗化人口等!#REF!</f>
        <v>#REF!</v>
      </c>
      <c r="AG245" s="10">
        <v>245</v>
      </c>
    </row>
    <row r="246" spans="32:33" ht="13.5" hidden="1">
      <c r="AF246" s="42" t="e">
        <f>+水洗化人口等!#REF!</f>
        <v>#REF!</v>
      </c>
      <c r="AG246" s="10">
        <v>246</v>
      </c>
    </row>
    <row r="247" spans="32:33" ht="13.5" hidden="1">
      <c r="AF247" s="42" t="e">
        <f>+水洗化人口等!#REF!</f>
        <v>#REF!</v>
      </c>
      <c r="AG247" s="10">
        <v>247</v>
      </c>
    </row>
    <row r="248" spans="32:33" ht="13.5" hidden="1">
      <c r="AF248" s="42" t="e">
        <f>+水洗化人口等!#REF!</f>
        <v>#REF!</v>
      </c>
      <c r="AG248" s="10">
        <v>248</v>
      </c>
    </row>
    <row r="249" spans="32:33" ht="13.5" hidden="1">
      <c r="AF249" s="42" t="e">
        <f>+水洗化人口等!#REF!</f>
        <v>#REF!</v>
      </c>
      <c r="AG249" s="10">
        <v>249</v>
      </c>
    </row>
    <row r="250" spans="32:33" ht="13.5" hidden="1">
      <c r="AF250" s="42" t="e">
        <f>+水洗化人口等!#REF!</f>
        <v>#REF!</v>
      </c>
      <c r="AG250" s="10">
        <v>250</v>
      </c>
    </row>
    <row r="251" spans="32:33" ht="13.5" hidden="1">
      <c r="AF251" s="42" t="e">
        <f>+水洗化人口等!#REF!</f>
        <v>#REF!</v>
      </c>
      <c r="AG251" s="10">
        <v>251</v>
      </c>
    </row>
    <row r="252" spans="32:33" ht="13.5" hidden="1">
      <c r="AF252" s="42" t="e">
        <f>+水洗化人口等!#REF!</f>
        <v>#REF!</v>
      </c>
      <c r="AG252" s="10">
        <v>252</v>
      </c>
    </row>
    <row r="253" spans="32:33" ht="13.5" hidden="1">
      <c r="AF253" s="42" t="e">
        <f>+水洗化人口等!#REF!</f>
        <v>#REF!</v>
      </c>
      <c r="AG253" s="10">
        <v>253</v>
      </c>
    </row>
    <row r="254" spans="32:33" ht="13.5" hidden="1">
      <c r="AF254" s="42" t="e">
        <f>+水洗化人口等!#REF!</f>
        <v>#REF!</v>
      </c>
      <c r="AG254" s="10">
        <v>254</v>
      </c>
    </row>
    <row r="255" spans="32:33" ht="13.5" hidden="1">
      <c r="AF255" s="42" t="e">
        <f>+水洗化人口等!#REF!</f>
        <v>#REF!</v>
      </c>
      <c r="AG255" s="10">
        <v>255</v>
      </c>
    </row>
    <row r="256" spans="32:33" ht="13.5" hidden="1">
      <c r="AF256" s="42" t="e">
        <f>+水洗化人口等!#REF!</f>
        <v>#REF!</v>
      </c>
      <c r="AG256" s="10">
        <v>256</v>
      </c>
    </row>
    <row r="257" spans="32:33" ht="13.5" hidden="1">
      <c r="AF257" s="42" t="e">
        <f>+水洗化人口等!#REF!</f>
        <v>#REF!</v>
      </c>
      <c r="AG257" s="10">
        <v>257</v>
      </c>
    </row>
    <row r="258" spans="32:33" ht="13.5" hidden="1">
      <c r="AF258" s="42" t="e">
        <f>+水洗化人口等!#REF!</f>
        <v>#REF!</v>
      </c>
      <c r="AG258" s="10">
        <v>258</v>
      </c>
    </row>
    <row r="259" spans="32:33" ht="13.5" hidden="1">
      <c r="AF259" s="42" t="e">
        <f>+水洗化人口等!#REF!</f>
        <v>#REF!</v>
      </c>
      <c r="AG259" s="10">
        <v>259</v>
      </c>
    </row>
    <row r="260" spans="32:33" ht="13.5" hidden="1">
      <c r="AF260" s="42" t="e">
        <f>+水洗化人口等!#REF!</f>
        <v>#REF!</v>
      </c>
      <c r="AG260" s="10">
        <v>260</v>
      </c>
    </row>
    <row r="261" spans="32:33" ht="13.5" hidden="1">
      <c r="AF261" s="42" t="e">
        <f>+水洗化人口等!#REF!</f>
        <v>#REF!</v>
      </c>
      <c r="AG261" s="10">
        <v>261</v>
      </c>
    </row>
    <row r="262" spans="32:33" ht="13.5" hidden="1">
      <c r="AF262" s="42" t="e">
        <f>+水洗化人口等!#REF!</f>
        <v>#REF!</v>
      </c>
      <c r="AG262" s="10">
        <v>262</v>
      </c>
    </row>
    <row r="263" spans="32:33" ht="13.5" hidden="1">
      <c r="AF263" s="42" t="e">
        <f>+水洗化人口等!#REF!</f>
        <v>#REF!</v>
      </c>
      <c r="AG263" s="10">
        <v>263</v>
      </c>
    </row>
    <row r="264" spans="32:33" ht="13.5" hidden="1">
      <c r="AF264" s="42" t="e">
        <f>+水洗化人口等!#REF!</f>
        <v>#REF!</v>
      </c>
      <c r="AG264" s="10">
        <v>264</v>
      </c>
    </row>
    <row r="265" spans="32:33" ht="13.5" hidden="1">
      <c r="AF265" s="42" t="e">
        <f>+水洗化人口等!#REF!</f>
        <v>#REF!</v>
      </c>
      <c r="AG265" s="10">
        <v>265</v>
      </c>
    </row>
    <row r="266" spans="32:33" ht="13.5" hidden="1">
      <c r="AF266" s="42" t="e">
        <f>+水洗化人口等!#REF!</f>
        <v>#REF!</v>
      </c>
      <c r="AG266" s="10">
        <v>266</v>
      </c>
    </row>
    <row r="267" spans="32:33" ht="13.5" hidden="1">
      <c r="AF267" s="42" t="e">
        <f>+水洗化人口等!#REF!</f>
        <v>#REF!</v>
      </c>
      <c r="AG267" s="10">
        <v>267</v>
      </c>
    </row>
    <row r="268" spans="32:33" ht="13.5" hidden="1">
      <c r="AF268" s="42" t="e">
        <f>+水洗化人口等!#REF!</f>
        <v>#REF!</v>
      </c>
      <c r="AG268" s="10">
        <v>268</v>
      </c>
    </row>
    <row r="269" spans="32:33" ht="13.5" hidden="1">
      <c r="AF269" s="42" t="e">
        <f>+水洗化人口等!#REF!</f>
        <v>#REF!</v>
      </c>
      <c r="AG269" s="10">
        <v>269</v>
      </c>
    </row>
    <row r="270" spans="32:33" ht="13.5" hidden="1">
      <c r="AF270" s="42" t="e">
        <f>+水洗化人口等!#REF!</f>
        <v>#REF!</v>
      </c>
      <c r="AG270" s="10">
        <v>270</v>
      </c>
    </row>
    <row r="271" spans="32:33" ht="13.5" hidden="1">
      <c r="AF271" s="42" t="e">
        <f>+水洗化人口等!#REF!</f>
        <v>#REF!</v>
      </c>
      <c r="AG271" s="10">
        <v>271</v>
      </c>
    </row>
    <row r="272" spans="32:33" ht="13.5" hidden="1">
      <c r="AF272" s="42" t="e">
        <f>+水洗化人口等!#REF!</f>
        <v>#REF!</v>
      </c>
      <c r="AG272" s="10">
        <v>272</v>
      </c>
    </row>
    <row r="273" spans="32:33" ht="13.5" hidden="1">
      <c r="AF273" s="42" t="e">
        <f>+水洗化人口等!#REF!</f>
        <v>#REF!</v>
      </c>
      <c r="AG273" s="10">
        <v>273</v>
      </c>
    </row>
    <row r="274" spans="32:33" ht="13.5" hidden="1">
      <c r="AF274" s="42" t="e">
        <f>+水洗化人口等!#REF!</f>
        <v>#REF!</v>
      </c>
      <c r="AG274" s="10">
        <v>274</v>
      </c>
    </row>
    <row r="275" spans="32:33" ht="13.5" hidden="1">
      <c r="AF275" s="42" t="e">
        <f>+水洗化人口等!#REF!</f>
        <v>#REF!</v>
      </c>
      <c r="AG275" s="10">
        <v>275</v>
      </c>
    </row>
    <row r="276" spans="32:33" ht="13.5" hidden="1">
      <c r="AF276" s="42" t="e">
        <f>+水洗化人口等!#REF!</f>
        <v>#REF!</v>
      </c>
      <c r="AG276" s="10">
        <v>276</v>
      </c>
    </row>
    <row r="277" spans="32:33" ht="13.5" hidden="1">
      <c r="AF277" s="42" t="e">
        <f>+水洗化人口等!#REF!</f>
        <v>#REF!</v>
      </c>
      <c r="AG277" s="10">
        <v>277</v>
      </c>
    </row>
    <row r="278" spans="32:33" ht="13.5" hidden="1">
      <c r="AF278" s="42" t="e">
        <f>+水洗化人口等!#REF!</f>
        <v>#REF!</v>
      </c>
      <c r="AG278" s="10">
        <v>278</v>
      </c>
    </row>
    <row r="279" spans="32:33" ht="13.5" hidden="1">
      <c r="AF279" s="42" t="e">
        <f>+水洗化人口等!#REF!</f>
        <v>#REF!</v>
      </c>
      <c r="AG279" s="10">
        <v>279</v>
      </c>
    </row>
    <row r="280" spans="32:33" ht="13.5" hidden="1">
      <c r="AF280" s="42" t="e">
        <f>+水洗化人口等!#REF!</f>
        <v>#REF!</v>
      </c>
      <c r="AG280" s="10">
        <v>280</v>
      </c>
    </row>
    <row r="281" spans="32:33" ht="13.5" hidden="1">
      <c r="AF281" s="42" t="e">
        <f>+水洗化人口等!#REF!</f>
        <v>#REF!</v>
      </c>
      <c r="AG281" s="10">
        <v>281</v>
      </c>
    </row>
    <row r="282" spans="32:33" ht="13.5" hidden="1">
      <c r="AF282" s="42" t="e">
        <f>+水洗化人口等!#REF!</f>
        <v>#REF!</v>
      </c>
      <c r="AG282" s="10">
        <v>282</v>
      </c>
    </row>
    <row r="283" spans="32:33" ht="13.5" hidden="1">
      <c r="AF283" s="42" t="e">
        <f>+水洗化人口等!#REF!</f>
        <v>#REF!</v>
      </c>
      <c r="AG283" s="10">
        <v>283</v>
      </c>
    </row>
    <row r="284" spans="32:33" ht="13.5" hidden="1">
      <c r="AF284" s="42" t="e">
        <f>+水洗化人口等!#REF!</f>
        <v>#REF!</v>
      </c>
      <c r="AG284" s="10">
        <v>284</v>
      </c>
    </row>
    <row r="285" spans="32:33" ht="13.5" hidden="1">
      <c r="AF285" s="42" t="e">
        <f>+水洗化人口等!#REF!</f>
        <v>#REF!</v>
      </c>
      <c r="AG285" s="10">
        <v>285</v>
      </c>
    </row>
    <row r="286" spans="32:33" ht="13.5" hidden="1">
      <c r="AF286" s="42" t="e">
        <f>+水洗化人口等!#REF!</f>
        <v>#REF!</v>
      </c>
      <c r="AG286" s="10">
        <v>286</v>
      </c>
    </row>
    <row r="287" spans="32:33" ht="13.5" hidden="1">
      <c r="AF287" s="42" t="e">
        <f>+水洗化人口等!#REF!</f>
        <v>#REF!</v>
      </c>
      <c r="AG287" s="10">
        <v>287</v>
      </c>
    </row>
    <row r="288" spans="32:33" ht="13.5" hidden="1">
      <c r="AF288" s="42" t="e">
        <f>+水洗化人口等!#REF!</f>
        <v>#REF!</v>
      </c>
      <c r="AG288" s="10">
        <v>288</v>
      </c>
    </row>
    <row r="289" spans="32:33" ht="13.5" hidden="1">
      <c r="AF289" s="42" t="e">
        <f>+水洗化人口等!#REF!</f>
        <v>#REF!</v>
      </c>
      <c r="AG289" s="10">
        <v>289</v>
      </c>
    </row>
    <row r="290" spans="32:33" ht="13.5" hidden="1">
      <c r="AF290" s="42" t="e">
        <f>+水洗化人口等!#REF!</f>
        <v>#REF!</v>
      </c>
      <c r="AG290" s="10">
        <v>290</v>
      </c>
    </row>
    <row r="291" spans="32:33" ht="13.5" hidden="1">
      <c r="AF291" s="42" t="e">
        <f>+水洗化人口等!#REF!</f>
        <v>#REF!</v>
      </c>
      <c r="AG291" s="10">
        <v>291</v>
      </c>
    </row>
    <row r="292" spans="32:33" ht="13.5" hidden="1">
      <c r="AF292" s="42" t="e">
        <f>+水洗化人口等!#REF!</f>
        <v>#REF!</v>
      </c>
      <c r="AG292" s="10">
        <v>292</v>
      </c>
    </row>
    <row r="293" spans="32:33" ht="13.5" hidden="1">
      <c r="AF293" s="42" t="e">
        <f>+水洗化人口等!#REF!</f>
        <v>#REF!</v>
      </c>
      <c r="AG293" s="10">
        <v>293</v>
      </c>
    </row>
    <row r="294" spans="32:33" ht="13.5" hidden="1">
      <c r="AF294" s="42" t="e">
        <f>+水洗化人口等!#REF!</f>
        <v>#REF!</v>
      </c>
      <c r="AG294" s="10">
        <v>294</v>
      </c>
    </row>
    <row r="295" spans="32:33" ht="13.5" hidden="1">
      <c r="AF295" s="42" t="e">
        <f>+水洗化人口等!#REF!</f>
        <v>#REF!</v>
      </c>
      <c r="AG295" s="10">
        <v>295</v>
      </c>
    </row>
    <row r="296" spans="32:33" ht="13.5" hidden="1">
      <c r="AF296" s="42" t="e">
        <f>+水洗化人口等!#REF!</f>
        <v>#REF!</v>
      </c>
      <c r="AG296" s="10">
        <v>296</v>
      </c>
    </row>
    <row r="297" spans="32:33" ht="13.5" hidden="1">
      <c r="AF297" s="42" t="e">
        <f>+水洗化人口等!#REF!</f>
        <v>#REF!</v>
      </c>
      <c r="AG297" s="10">
        <v>297</v>
      </c>
    </row>
    <row r="298" spans="32:33" ht="13.5" hidden="1">
      <c r="AF298" s="42" t="e">
        <f>+水洗化人口等!#REF!</f>
        <v>#REF!</v>
      </c>
      <c r="AG298" s="10">
        <v>298</v>
      </c>
    </row>
    <row r="299" spans="32:33" ht="13.5" hidden="1">
      <c r="AF299" s="42" t="e">
        <f>+水洗化人口等!#REF!</f>
        <v>#REF!</v>
      </c>
      <c r="AG299" s="10">
        <v>299</v>
      </c>
    </row>
    <row r="300" spans="32:33" ht="13.5" hidden="1">
      <c r="AF300" s="42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5"/>
      <c r="AG305" s="3"/>
    </row>
    <row r="306" spans="28:33" ht="13.5" hidden="1">
      <c r="AB306" s="3"/>
      <c r="AC306" s="3"/>
      <c r="AD306" s="3"/>
      <c r="AE306" s="3"/>
      <c r="AF306" s="45"/>
      <c r="AG306" s="3"/>
    </row>
    <row r="307" spans="28:33" ht="13.5" hidden="1">
      <c r="AB307" s="3"/>
      <c r="AC307" s="3"/>
      <c r="AD307" s="3"/>
      <c r="AE307" s="3"/>
      <c r="AF307" s="45"/>
      <c r="AG307" s="3"/>
    </row>
    <row r="308" spans="28:33" ht="13.5" hidden="1">
      <c r="AB308" s="3"/>
      <c r="AC308" s="3"/>
      <c r="AD308" s="3"/>
      <c r="AE308" s="3"/>
      <c r="AF308" s="45"/>
      <c r="AG308" s="3"/>
    </row>
    <row r="309" spans="28:33" ht="13.5" hidden="1">
      <c r="AB309" s="3"/>
      <c r="AC309" s="3"/>
      <c r="AD309" s="3"/>
      <c r="AE309" s="3"/>
      <c r="AF309" s="45"/>
      <c r="AG309" s="3"/>
    </row>
    <row r="310" spans="28:33" ht="13.5" hidden="1">
      <c r="AB310" s="3"/>
      <c r="AC310" s="3"/>
      <c r="AD310" s="3"/>
      <c r="AE310" s="3"/>
      <c r="AF310" s="45"/>
      <c r="AG310" s="3"/>
    </row>
    <row r="311" spans="28:33" ht="13.5" hidden="1">
      <c r="AB311" s="3"/>
      <c r="AC311" s="3"/>
      <c r="AD311" s="3"/>
      <c r="AE311" s="3"/>
      <c r="AF311" s="45"/>
      <c r="AG311" s="3"/>
    </row>
    <row r="312" spans="28:33" ht="13.5" hidden="1">
      <c r="AB312" s="3"/>
      <c r="AC312" s="3"/>
      <c r="AD312" s="3"/>
      <c r="AE312" s="3"/>
      <c r="AF312" s="45"/>
      <c r="AG312" s="3"/>
    </row>
    <row r="313" spans="28:33" ht="13.5" hidden="1">
      <c r="AB313" s="3"/>
      <c r="AC313" s="3"/>
      <c r="AD313" s="3"/>
      <c r="AE313" s="3"/>
      <c r="AF313" s="45"/>
      <c r="AG313" s="3"/>
    </row>
    <row r="314" spans="28:33" ht="13.5" hidden="1">
      <c r="AB314" s="3"/>
      <c r="AC314" s="3"/>
      <c r="AD314" s="3"/>
      <c r="AE314" s="3"/>
      <c r="AF314" s="45"/>
      <c r="AG314" s="3"/>
    </row>
    <row r="315" spans="28:33" ht="13.5" hidden="1">
      <c r="AB315" s="3"/>
      <c r="AC315" s="3"/>
      <c r="AD315" s="3"/>
      <c r="AE315" s="3"/>
      <c r="AF315" s="45"/>
      <c r="AG315" s="3"/>
    </row>
    <row r="316" spans="28:33" ht="13.5" hidden="1">
      <c r="AB316" s="3"/>
      <c r="AC316" s="3"/>
      <c r="AD316" s="3"/>
      <c r="AE316" s="3"/>
      <c r="AF316" s="45"/>
      <c r="AG316" s="3"/>
    </row>
    <row r="317" spans="28:33" ht="13.5" hidden="1">
      <c r="AB317" s="3"/>
      <c r="AC317" s="3"/>
      <c r="AD317" s="3"/>
      <c r="AE317" s="3"/>
      <c r="AF317" s="45"/>
      <c r="AG317" s="3"/>
    </row>
    <row r="318" spans="28:33" ht="13.5" hidden="1">
      <c r="AB318" s="3"/>
      <c r="AC318" s="3"/>
      <c r="AD318" s="3"/>
      <c r="AE318" s="3"/>
      <c r="AF318" s="45"/>
      <c r="AG318" s="3"/>
    </row>
    <row r="319" spans="28:33" ht="13.5" hidden="1">
      <c r="AB319" s="3"/>
      <c r="AC319" s="3"/>
      <c r="AD319" s="3"/>
      <c r="AE319" s="3"/>
      <c r="AF319" s="45"/>
      <c r="AG319" s="3"/>
    </row>
    <row r="320" spans="28:33" ht="13.5" hidden="1">
      <c r="AB320" s="3"/>
      <c r="AC320" s="3"/>
      <c r="AD320" s="3"/>
      <c r="AE320" s="3"/>
      <c r="AF320" s="45"/>
      <c r="AG320" s="3"/>
    </row>
    <row r="321" spans="28:33" ht="13.5" hidden="1">
      <c r="AB321" s="3"/>
      <c r="AC321" s="3"/>
      <c r="AD321" s="3"/>
      <c r="AE321" s="3"/>
      <c r="AF321" s="45"/>
      <c r="AG321" s="3"/>
    </row>
    <row r="322" spans="28:33" ht="13.5" hidden="1">
      <c r="AB322" s="3"/>
      <c r="AC322" s="3"/>
      <c r="AD322" s="3"/>
      <c r="AE322" s="3"/>
      <c r="AF322" s="45"/>
      <c r="AG322" s="3"/>
    </row>
    <row r="323" spans="28:33" ht="13.5" hidden="1">
      <c r="AB323" s="3"/>
      <c r="AC323" s="3"/>
      <c r="AD323" s="3"/>
      <c r="AE323" s="3"/>
      <c r="AF323" s="45"/>
      <c r="AG323" s="3"/>
    </row>
    <row r="324" spans="28:33" ht="13.5" hidden="1">
      <c r="AB324" s="3"/>
      <c r="AC324" s="3"/>
      <c r="AD324" s="3"/>
      <c r="AE324" s="3"/>
      <c r="AF324" s="45"/>
      <c r="AG324" s="3"/>
    </row>
    <row r="325" spans="28:33" ht="13.5" hidden="1">
      <c r="AB325" s="3"/>
      <c r="AC325" s="3"/>
      <c r="AD325" s="3"/>
      <c r="AE325" s="3"/>
      <c r="AF325" s="45"/>
      <c r="AG325" s="3"/>
    </row>
    <row r="326" spans="28:33" ht="13.5" hidden="1">
      <c r="AB326" s="3"/>
      <c r="AC326" s="3"/>
      <c r="AD326" s="3"/>
      <c r="AE326" s="3"/>
      <c r="AF326" s="45"/>
      <c r="AG326" s="3"/>
    </row>
    <row r="327" spans="28:33" ht="13.5" hidden="1">
      <c r="AB327" s="3"/>
      <c r="AC327" s="3"/>
      <c r="AD327" s="3"/>
      <c r="AE327" s="3"/>
      <c r="AF327" s="45"/>
      <c r="AG327" s="3"/>
    </row>
    <row r="328" spans="28:33" ht="13.5" hidden="1">
      <c r="AB328" s="3"/>
      <c r="AC328" s="3"/>
      <c r="AD328" s="3"/>
      <c r="AE328" s="3"/>
      <c r="AF328" s="45"/>
      <c r="AG328" s="3"/>
    </row>
    <row r="329" spans="28:33" ht="13.5" hidden="1">
      <c r="AB329" s="3"/>
      <c r="AC329" s="3"/>
      <c r="AD329" s="3"/>
      <c r="AE329" s="3"/>
      <c r="AF329" s="45"/>
      <c r="AG329" s="3"/>
    </row>
    <row r="330" spans="28:33" ht="13.5" hidden="1">
      <c r="AB330" s="3"/>
      <c r="AC330" s="3"/>
      <c r="AD330" s="3"/>
      <c r="AE330" s="3"/>
      <c r="AF330" s="45"/>
      <c r="AG330" s="3"/>
    </row>
    <row r="331" spans="28:33" ht="13.5" hidden="1">
      <c r="AB331" s="3"/>
      <c r="AC331" s="3"/>
      <c r="AD331" s="3"/>
      <c r="AE331" s="3"/>
      <c r="AF331" s="45"/>
      <c r="AG331" s="3"/>
    </row>
    <row r="332" spans="28:33" ht="13.5" hidden="1">
      <c r="AB332" s="3"/>
      <c r="AC332" s="3"/>
      <c r="AD332" s="3"/>
      <c r="AE332" s="3"/>
      <c r="AF332" s="45"/>
      <c r="AG332" s="3"/>
    </row>
    <row r="333" spans="28:33" ht="13.5" hidden="1">
      <c r="AB333" s="3"/>
      <c r="AC333" s="3"/>
      <c r="AD333" s="3"/>
      <c r="AE333" s="3"/>
      <c r="AF333" s="45"/>
      <c r="AG333" s="3"/>
    </row>
    <row r="334" spans="28:33" ht="13.5" hidden="1">
      <c r="AB334" s="3"/>
      <c r="AC334" s="3"/>
      <c r="AD334" s="3"/>
      <c r="AE334" s="3"/>
      <c r="AF334" s="45"/>
      <c r="AG334" s="3"/>
    </row>
    <row r="335" spans="28:33" ht="13.5" hidden="1">
      <c r="AB335" s="3"/>
      <c r="AC335" s="3"/>
      <c r="AD335" s="3"/>
      <c r="AE335" s="3"/>
      <c r="AF335" s="45"/>
      <c r="AG335" s="3"/>
    </row>
    <row r="336" spans="28:33" ht="13.5" hidden="1">
      <c r="AB336" s="3"/>
      <c r="AC336" s="3"/>
      <c r="AD336" s="3"/>
      <c r="AE336" s="3"/>
      <c r="AF336" s="45"/>
      <c r="AG336" s="3"/>
    </row>
    <row r="337" spans="28:33" ht="13.5" hidden="1">
      <c r="AB337" s="3"/>
      <c r="AC337" s="3"/>
      <c r="AD337" s="3"/>
      <c r="AE337" s="3"/>
      <c r="AF337" s="45"/>
      <c r="AG337" s="3"/>
    </row>
    <row r="338" spans="28:33" ht="13.5" hidden="1">
      <c r="AB338" s="3"/>
      <c r="AC338" s="3"/>
      <c r="AD338" s="3"/>
      <c r="AE338" s="3"/>
      <c r="AF338" s="45"/>
      <c r="AG338" s="3"/>
    </row>
    <row r="339" spans="28:33" ht="13.5" hidden="1">
      <c r="AB339" s="3"/>
      <c r="AC339" s="3"/>
      <c r="AD339" s="3"/>
      <c r="AE339" s="3"/>
      <c r="AF339" s="45"/>
      <c r="AG339" s="3"/>
    </row>
    <row r="340" spans="28:33" ht="13.5" hidden="1">
      <c r="AB340" s="3"/>
      <c r="AC340" s="3"/>
      <c r="AD340" s="3"/>
      <c r="AE340" s="3"/>
      <c r="AF340" s="45"/>
      <c r="AG340" s="3"/>
    </row>
    <row r="341" spans="28:33" ht="13.5" hidden="1">
      <c r="AB341" s="3"/>
      <c r="AC341" s="3"/>
      <c r="AD341" s="3"/>
      <c r="AE341" s="3"/>
      <c r="AF341" s="45"/>
      <c r="AG341" s="3"/>
    </row>
    <row r="342" spans="28:33" ht="13.5" hidden="1">
      <c r="AB342" s="3"/>
      <c r="AC342" s="3"/>
      <c r="AD342" s="3"/>
      <c r="AE342" s="3"/>
      <c r="AF342" s="45"/>
      <c r="AG342" s="3"/>
    </row>
    <row r="343" spans="28:33" ht="13.5" hidden="1">
      <c r="AB343" s="3"/>
      <c r="AC343" s="3"/>
      <c r="AD343" s="3"/>
      <c r="AE343" s="3"/>
      <c r="AF343" s="45"/>
      <c r="AG343" s="3"/>
    </row>
    <row r="344" spans="28:33" ht="13.5" hidden="1">
      <c r="AB344" s="3"/>
      <c r="AC344" s="3"/>
      <c r="AD344" s="3"/>
      <c r="AE344" s="3"/>
      <c r="AF344" s="45"/>
      <c r="AG344" s="3"/>
    </row>
    <row r="345" spans="28:33" ht="13.5" hidden="1">
      <c r="AB345" s="3"/>
      <c r="AC345" s="3"/>
      <c r="AD345" s="3"/>
      <c r="AE345" s="3"/>
      <c r="AF345" s="45"/>
      <c r="AG345" s="3"/>
    </row>
    <row r="346" spans="28:33" ht="13.5" hidden="1">
      <c r="AB346" s="3"/>
      <c r="AC346" s="3"/>
      <c r="AD346" s="3"/>
      <c r="AE346" s="3"/>
      <c r="AF346" s="45"/>
      <c r="AG346" s="3"/>
    </row>
    <row r="347" spans="28:33" ht="13.5" hidden="1">
      <c r="AB347" s="3"/>
      <c r="AC347" s="3"/>
      <c r="AD347" s="3"/>
      <c r="AE347" s="3"/>
      <c r="AF347" s="45"/>
      <c r="AG347" s="3"/>
    </row>
    <row r="348" spans="28:33" ht="13.5" hidden="1">
      <c r="AB348" s="3"/>
      <c r="AC348" s="3"/>
      <c r="AD348" s="3"/>
      <c r="AE348" s="3"/>
      <c r="AF348" s="45"/>
      <c r="AG348" s="3"/>
    </row>
    <row r="349" spans="28:33" ht="13.5" hidden="1">
      <c r="AB349" s="3"/>
      <c r="AC349" s="3"/>
      <c r="AD349" s="3"/>
      <c r="AE349" s="3"/>
      <c r="AF349" s="45"/>
      <c r="AG349" s="3"/>
    </row>
    <row r="350" spans="28:33" ht="13.5" hidden="1">
      <c r="AB350" s="3"/>
      <c r="AC350" s="3"/>
      <c r="AD350" s="3"/>
      <c r="AE350" s="3"/>
      <c r="AF350" s="45"/>
      <c r="AG350" s="3"/>
    </row>
    <row r="351" spans="28:33" ht="13.5" hidden="1">
      <c r="AB351" s="3"/>
      <c r="AC351" s="3"/>
      <c r="AD351" s="3"/>
      <c r="AE351" s="3"/>
      <c r="AF351" s="45"/>
      <c r="AG351" s="3"/>
    </row>
    <row r="352" spans="28:33" ht="13.5" hidden="1">
      <c r="AB352" s="3"/>
      <c r="AC352" s="3"/>
      <c r="AD352" s="3"/>
      <c r="AE352" s="3"/>
      <c r="AF352" s="45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2014-10-14T09:33:00Z</dcterms:modified>
  <cp:category/>
  <cp:version/>
  <cp:contentType/>
  <cp:contentStatus/>
</cp:coreProperties>
</file>