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0" windowWidth="16485" windowHeight="736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'し尿処理状況'!$2:$52</definedName>
    <definedName name="_xlnm.Print_Area" localSheetId="0">'水洗化人口等'!$2:$52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<sst xmlns="http://schemas.openxmlformats.org/spreadsheetml/2006/main" count="846" uniqueCount="349">
  <si>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</si>
  <si>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</si>
  <si>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</si>
  <si>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</si>
  <si>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</si>
  <si>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</si>
  <si>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</si>
  <si>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</si>
  <si>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</si>
  <si>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</si>
  <si>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</si>
  <si>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</si>
  <si>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</si>
  <si>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</si>
  <si>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</si>
  <si>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</si>
  <si>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</si>
  <si>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</si>
  <si>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</si>
  <si>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</si>
  <si>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</si>
  <si>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</si>
  <si>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</si>
  <si>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</si>
  <si>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</si>
  <si>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</si>
  <si>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</si>
  <si>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</si>
  <si>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</si>
  <si>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</si>
  <si>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</si>
  <si>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</si>
  <si>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</si>
  <si>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</si>
  <si>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</si>
  <si>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</si>
  <si>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</si>
  <si>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</si>
  <si>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</si>
  <si>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</si>
  <si>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</si>
  <si>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</si>
  <si>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</si>
  <si>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</si>
  <si>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</si>
  <si>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</si>
  <si>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</si>
  <si>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</si>
  <si>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</si>
  <si>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</si>
  <si>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</si>
  <si>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</si>
  <si>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</si>
  <si>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</si>
  <si>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</si>
  <si>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</si>
  <si>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</si>
  <si>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</si>
  <si>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</si>
  <si>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</si>
  <si>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</si>
  <si>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</si>
  <si>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</si>
  <si>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</si>
  <si>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</si>
  <si>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</si>
  <si>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</si>
  <si>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</si>
  <si>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</si>
  <si>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</si>
  <si>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</si>
  <si>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</si>
  <si>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</si>
  <si>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</si>
  <si>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</si>
  <si>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</si>
  <si>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</si>
  <si>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</si>
  <si>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</si>
  <si>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</si>
  <si>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</si>
  <si>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</si>
  <si>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</si>
  <si>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</si>
  <si>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</si>
  <si>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熊本県</t>
  </si>
  <si>
    <t>43000</t>
  </si>
  <si>
    <t>43000</t>
  </si>
  <si>
    <t>43201</t>
  </si>
  <si>
    <t>熊本市</t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</si>
  <si>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</si>
  <si>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</si>
  <si>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</si>
  <si>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</si>
  <si>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</si>
  <si>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</si>
  <si>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</si>
  <si>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</si>
  <si>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</si>
  <si>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</si>
  <si>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</si>
  <si>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</si>
  <si>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</si>
  <si>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</si>
  <si>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</si>
  <si>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</si>
  <si>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</si>
  <si>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</si>
  <si>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</si>
  <si>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</si>
  <si>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</si>
  <si>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</si>
  <si>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</si>
  <si>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</si>
  <si>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</si>
  <si>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</si>
  <si>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</si>
  <si>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</si>
  <si>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</si>
  <si>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</si>
  <si>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</si>
  <si>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</si>
  <si>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</si>
  <si>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</si>
  <si>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</si>
  <si>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</si>
  <si>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</si>
  <si>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</si>
  <si>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</si>
  <si>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</si>
  <si>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</si>
  <si>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</si>
  <si>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</si>
  <si>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</si>
  <si>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</si>
  <si>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</si>
  <si>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</si>
  <si>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</si>
  <si>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</si>
  <si>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</si>
  <si>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</si>
  <si>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</si>
  <si>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</si>
  <si>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</si>
  <si>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</si>
  <si>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</si>
  <si>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</si>
  <si>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</si>
  <si>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</si>
  <si>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</si>
  <si>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</si>
  <si>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</si>
  <si>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</si>
  <si>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</si>
  <si>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</si>
  <si>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</si>
  <si>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</si>
  <si>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</si>
  <si>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</si>
  <si>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</si>
  <si>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</si>
  <si>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</si>
  <si>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</si>
  <si>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</si>
  <si>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</si>
  <si>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</si>
  <si>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</si>
  <si>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</si>
  <si>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</si>
  <si>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</si>
  <si>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</si>
  <si>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</si>
  <si>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</si>
  <si>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</si>
  <si>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</si>
  <si>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</si>
  <si>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</si>
  <si>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</si>
  <si>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</si>
  <si>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</si>
  <si>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</si>
  <si>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</si>
  <si>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</si>
  <si>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</si>
  <si>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</si>
  <si>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</si>
  <si>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</si>
  <si>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</si>
  <si>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</si>
  <si>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</si>
  <si>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</si>
  <si>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</si>
  <si>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</si>
  <si>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</si>
  <si>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</si>
  <si>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</si>
  <si>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</si>
  <si>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</si>
  <si>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</si>
  <si>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</si>
  <si>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</si>
  <si>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</si>
  <si>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ごみ堆肥化施設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</si>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</sst>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4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2" t="s">
        <v>56</v>
      </c>
      <c r="B2" s="137" t="s">
        <v>57</v>
      </c>
      <c r="C2" s="137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6" t="s">
        <v>62</v>
      </c>
      <c r="T2" s="127"/>
      <c r="U2" s="127"/>
      <c r="V2" s="128"/>
      <c r="W2" s="126" t="s">
        <v>63</v>
      </c>
      <c r="X2" s="127"/>
      <c r="Y2" s="127"/>
      <c r="Z2" s="128"/>
    </row>
    <row r="3" spans="1:26" s="54" customFormat="1" ht="18.75" customHeight="1">
      <c r="A3" s="135"/>
      <c r="B3" s="135"/>
      <c r="C3" s="138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29"/>
      <c r="T3" s="130"/>
      <c r="U3" s="130"/>
      <c r="V3" s="131"/>
      <c r="W3" s="129"/>
      <c r="X3" s="130"/>
      <c r="Y3" s="130"/>
      <c r="Z3" s="131"/>
    </row>
    <row r="4" spans="1:26" s="54" customFormat="1" ht="26.25" customHeight="1">
      <c r="A4" s="135"/>
      <c r="B4" s="135"/>
      <c r="C4" s="138"/>
      <c r="D4" s="104"/>
      <c r="E4" s="140" t="s">
        <v>64</v>
      </c>
      <c r="F4" s="132" t="s">
        <v>67</v>
      </c>
      <c r="G4" s="132" t="s">
        <v>68</v>
      </c>
      <c r="H4" s="132" t="s">
        <v>70</v>
      </c>
      <c r="I4" s="140" t="s">
        <v>64</v>
      </c>
      <c r="J4" s="132" t="s">
        <v>71</v>
      </c>
      <c r="K4" s="132" t="s">
        <v>72</v>
      </c>
      <c r="L4" s="132" t="s">
        <v>73</v>
      </c>
      <c r="M4" s="132" t="s">
        <v>74</v>
      </c>
      <c r="N4" s="132" t="s">
        <v>75</v>
      </c>
      <c r="O4" s="141" t="s">
        <v>76</v>
      </c>
      <c r="P4" s="106"/>
      <c r="Q4" s="132" t="s">
        <v>77</v>
      </c>
      <c r="R4" s="107"/>
      <c r="S4" s="132" t="s">
        <v>78</v>
      </c>
      <c r="T4" s="132" t="s">
        <v>79</v>
      </c>
      <c r="U4" s="132" t="s">
        <v>80</v>
      </c>
      <c r="V4" s="132" t="s">
        <v>81</v>
      </c>
      <c r="W4" s="132" t="s">
        <v>78</v>
      </c>
      <c r="X4" s="132" t="s">
        <v>79</v>
      </c>
      <c r="Y4" s="132" t="s">
        <v>80</v>
      </c>
      <c r="Z4" s="132" t="s">
        <v>81</v>
      </c>
    </row>
    <row r="5" spans="1:26" s="54" customFormat="1" ht="23.25" customHeight="1">
      <c r="A5" s="135"/>
      <c r="B5" s="135"/>
      <c r="C5" s="138"/>
      <c r="D5" s="104"/>
      <c r="E5" s="140"/>
      <c r="F5" s="134"/>
      <c r="G5" s="134"/>
      <c r="H5" s="134"/>
      <c r="I5" s="140"/>
      <c r="J5" s="134"/>
      <c r="K5" s="134"/>
      <c r="L5" s="134"/>
      <c r="M5" s="134"/>
      <c r="N5" s="134"/>
      <c r="O5" s="134"/>
      <c r="P5" s="118" t="s">
        <v>82</v>
      </c>
      <c r="Q5" s="134"/>
      <c r="R5" s="108"/>
      <c r="S5" s="134"/>
      <c r="T5" s="134"/>
      <c r="U5" s="133"/>
      <c r="V5" s="133"/>
      <c r="W5" s="134"/>
      <c r="X5" s="134"/>
      <c r="Y5" s="133"/>
      <c r="Z5" s="133"/>
    </row>
    <row r="6" spans="1:26" s="109" customFormat="1" ht="18" customHeight="1">
      <c r="A6" s="136"/>
      <c r="B6" s="136"/>
      <c r="C6" s="139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SUM(D8:D52)</f>
        <v>1829766</v>
      </c>
      <c r="E7" s="72">
        <f>SUM(E8:E52)</f>
        <v>251931</v>
      </c>
      <c r="F7" s="76">
        <f aca="true" t="shared" si="0" ref="F7:F52">IF(D7&gt;0,E7/D7*100,"-")</f>
        <v>13.768481871452416</v>
      </c>
      <c r="G7" s="72">
        <f>SUM(G8:G52)</f>
        <v>248625</v>
      </c>
      <c r="H7" s="72">
        <f>SUM(H8:H52)</f>
        <v>3306</v>
      </c>
      <c r="I7" s="72">
        <f>SUM(I8:I52)</f>
        <v>1577835</v>
      </c>
      <c r="J7" s="76">
        <f aca="true" t="shared" si="1" ref="J7:J52">IF($D7&gt;0,I7/$D7*100,"-")</f>
        <v>86.23151812854758</v>
      </c>
      <c r="K7" s="72">
        <f>SUM(K8:K52)</f>
        <v>1060585</v>
      </c>
      <c r="L7" s="76">
        <f aca="true" t="shared" si="2" ref="L7:L52">IF($D7&gt;0,K7/$D7*100,"-")</f>
        <v>57.96287612732994</v>
      </c>
      <c r="M7" s="72">
        <f>SUM(M8:M52)</f>
        <v>526</v>
      </c>
      <c r="N7" s="76">
        <f aca="true" t="shared" si="3" ref="N7:N52">IF($D7&gt;0,M7/$D7*100,"-")</f>
        <v>0.02874684522501784</v>
      </c>
      <c r="O7" s="72">
        <f>SUM(O8:O52)</f>
        <v>516724</v>
      </c>
      <c r="P7" s="72">
        <f>SUM(P8:P52)</f>
        <v>298302</v>
      </c>
      <c r="Q7" s="76">
        <f aca="true" t="shared" si="4" ref="Q7:Q52">IF($D7&gt;0,O7/$D7*100,"-")</f>
        <v>28.239895155992624</v>
      </c>
      <c r="R7" s="72">
        <f>SUM(R8:R52)</f>
        <v>8801</v>
      </c>
      <c r="S7" s="110">
        <f aca="true" t="shared" si="5" ref="S7:Z7">COUNTIF(S8:S52,"○")</f>
        <v>40</v>
      </c>
      <c r="T7" s="110">
        <f t="shared" si="5"/>
        <v>1</v>
      </c>
      <c r="U7" s="110">
        <f t="shared" si="5"/>
        <v>0</v>
      </c>
      <c r="V7" s="110">
        <f t="shared" si="5"/>
        <v>4</v>
      </c>
      <c r="W7" s="110">
        <f t="shared" si="5"/>
        <v>28</v>
      </c>
      <c r="X7" s="110">
        <f t="shared" si="5"/>
        <v>11</v>
      </c>
      <c r="Y7" s="110">
        <f t="shared" si="5"/>
        <v>0</v>
      </c>
      <c r="Z7" s="110">
        <f t="shared" si="5"/>
        <v>6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52">+SUM(E8,+I8)</f>
        <v>726517</v>
      </c>
      <c r="E8" s="73">
        <f aca="true" t="shared" si="7" ref="E8:E52">+SUM(G8,+H8)</f>
        <v>22004</v>
      </c>
      <c r="F8" s="77">
        <f t="shared" si="0"/>
        <v>3.028697194972726</v>
      </c>
      <c r="G8" s="73">
        <v>21944</v>
      </c>
      <c r="H8" s="73">
        <v>60</v>
      </c>
      <c r="I8" s="73">
        <f aca="true" t="shared" si="8" ref="I8:I52">+SUM(K8,+M8,+O8)</f>
        <v>704513</v>
      </c>
      <c r="J8" s="77">
        <f t="shared" si="1"/>
        <v>96.97130280502726</v>
      </c>
      <c r="K8" s="73">
        <v>596453</v>
      </c>
      <c r="L8" s="77">
        <f t="shared" si="2"/>
        <v>82.09759716565476</v>
      </c>
      <c r="M8" s="73">
        <v>0</v>
      </c>
      <c r="N8" s="77">
        <f t="shared" si="3"/>
        <v>0</v>
      </c>
      <c r="O8" s="73">
        <v>108060</v>
      </c>
      <c r="P8" s="73">
        <v>58180</v>
      </c>
      <c r="Q8" s="77">
        <f t="shared" si="4"/>
        <v>14.873705639372513</v>
      </c>
      <c r="R8" s="73">
        <v>4243</v>
      </c>
      <c r="S8" s="66"/>
      <c r="T8" s="66" t="s">
        <v>90</v>
      </c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133565</v>
      </c>
      <c r="E9" s="73">
        <f t="shared" si="7"/>
        <v>30459</v>
      </c>
      <c r="F9" s="77">
        <f t="shared" si="0"/>
        <v>22.80462696065586</v>
      </c>
      <c r="G9" s="73">
        <v>30459</v>
      </c>
      <c r="H9" s="73">
        <v>0</v>
      </c>
      <c r="I9" s="73">
        <f t="shared" si="8"/>
        <v>103106</v>
      </c>
      <c r="J9" s="77">
        <f t="shared" si="1"/>
        <v>77.19537303934413</v>
      </c>
      <c r="K9" s="73">
        <v>43343</v>
      </c>
      <c r="L9" s="77">
        <f t="shared" si="2"/>
        <v>32.450866619249055</v>
      </c>
      <c r="M9" s="73">
        <v>0</v>
      </c>
      <c r="N9" s="77">
        <f t="shared" si="3"/>
        <v>0</v>
      </c>
      <c r="O9" s="73">
        <v>59763</v>
      </c>
      <c r="P9" s="73">
        <v>27650</v>
      </c>
      <c r="Q9" s="77">
        <f t="shared" si="4"/>
        <v>44.744506420095085</v>
      </c>
      <c r="R9" s="73">
        <v>940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35591</v>
      </c>
      <c r="E10" s="73">
        <f t="shared" si="7"/>
        <v>6585</v>
      </c>
      <c r="F10" s="77">
        <f t="shared" si="0"/>
        <v>18.501868449889017</v>
      </c>
      <c r="G10" s="73">
        <v>6494</v>
      </c>
      <c r="H10" s="73">
        <v>91</v>
      </c>
      <c r="I10" s="73">
        <f t="shared" si="8"/>
        <v>29006</v>
      </c>
      <c r="J10" s="77">
        <f t="shared" si="1"/>
        <v>81.49813155011098</v>
      </c>
      <c r="K10" s="73">
        <v>23152</v>
      </c>
      <c r="L10" s="77">
        <f t="shared" si="2"/>
        <v>65.05015312859993</v>
      </c>
      <c r="M10" s="73">
        <v>0</v>
      </c>
      <c r="N10" s="77">
        <f t="shared" si="3"/>
        <v>0</v>
      </c>
      <c r="O10" s="73">
        <v>5854</v>
      </c>
      <c r="P10" s="73">
        <v>2673</v>
      </c>
      <c r="Q10" s="77">
        <f t="shared" si="4"/>
        <v>16.447978421511056</v>
      </c>
      <c r="R10" s="73">
        <v>139</v>
      </c>
      <c r="S10" s="66" t="s">
        <v>90</v>
      </c>
      <c r="T10" s="66"/>
      <c r="U10" s="66"/>
      <c r="V10" s="66"/>
      <c r="W10" s="67"/>
      <c r="X10" s="67" t="s">
        <v>90</v>
      </c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55810</v>
      </c>
      <c r="E11" s="73">
        <f t="shared" si="7"/>
        <v>15279</v>
      </c>
      <c r="F11" s="77">
        <f t="shared" si="0"/>
        <v>27.376814191005195</v>
      </c>
      <c r="G11" s="73">
        <v>15279</v>
      </c>
      <c r="H11" s="73">
        <v>0</v>
      </c>
      <c r="I11" s="73">
        <f t="shared" si="8"/>
        <v>40531</v>
      </c>
      <c r="J11" s="77">
        <f t="shared" si="1"/>
        <v>72.6231858089948</v>
      </c>
      <c r="K11" s="73">
        <v>33526</v>
      </c>
      <c r="L11" s="77">
        <f t="shared" si="2"/>
        <v>60.07167174341516</v>
      </c>
      <c r="M11" s="73">
        <v>0</v>
      </c>
      <c r="N11" s="77">
        <f t="shared" si="3"/>
        <v>0</v>
      </c>
      <c r="O11" s="73">
        <v>7005</v>
      </c>
      <c r="P11" s="73">
        <v>0</v>
      </c>
      <c r="Q11" s="77">
        <f t="shared" si="4"/>
        <v>12.551514065579644</v>
      </c>
      <c r="R11" s="73">
        <v>205</v>
      </c>
      <c r="S11" s="66" t="s">
        <v>90</v>
      </c>
      <c r="T11" s="66"/>
      <c r="U11" s="66"/>
      <c r="V11" s="66"/>
      <c r="W11" s="67"/>
      <c r="X11" s="67"/>
      <c r="Y11" s="67"/>
      <c r="Z11" s="67" t="s">
        <v>90</v>
      </c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27328</v>
      </c>
      <c r="E12" s="74">
        <f t="shared" si="7"/>
        <v>6862</v>
      </c>
      <c r="F12" s="94">
        <f t="shared" si="0"/>
        <v>25.109777517564403</v>
      </c>
      <c r="G12" s="74">
        <v>6406</v>
      </c>
      <c r="H12" s="74">
        <v>456</v>
      </c>
      <c r="I12" s="74">
        <f t="shared" si="8"/>
        <v>20466</v>
      </c>
      <c r="J12" s="94">
        <f t="shared" si="1"/>
        <v>74.8902224824356</v>
      </c>
      <c r="K12" s="74">
        <v>11746</v>
      </c>
      <c r="L12" s="94">
        <f t="shared" si="2"/>
        <v>42.98155737704918</v>
      </c>
      <c r="M12" s="74">
        <v>0</v>
      </c>
      <c r="N12" s="94">
        <f t="shared" si="3"/>
        <v>0</v>
      </c>
      <c r="O12" s="74">
        <v>8720</v>
      </c>
      <c r="P12" s="74">
        <v>3274</v>
      </c>
      <c r="Q12" s="94">
        <f t="shared" si="4"/>
        <v>31.90866510538642</v>
      </c>
      <c r="R12" s="74">
        <v>68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70121</v>
      </c>
      <c r="E13" s="74">
        <f t="shared" si="7"/>
        <v>14320</v>
      </c>
      <c r="F13" s="94">
        <f t="shared" si="0"/>
        <v>20.421842244120878</v>
      </c>
      <c r="G13" s="74">
        <v>14139</v>
      </c>
      <c r="H13" s="74">
        <v>181</v>
      </c>
      <c r="I13" s="74">
        <f t="shared" si="8"/>
        <v>55801</v>
      </c>
      <c r="J13" s="94">
        <f t="shared" si="1"/>
        <v>79.57815775587912</v>
      </c>
      <c r="K13" s="74">
        <v>29572</v>
      </c>
      <c r="L13" s="94">
        <f t="shared" si="2"/>
        <v>42.17281556167197</v>
      </c>
      <c r="M13" s="74">
        <v>0</v>
      </c>
      <c r="N13" s="94">
        <f t="shared" si="3"/>
        <v>0</v>
      </c>
      <c r="O13" s="74">
        <v>26229</v>
      </c>
      <c r="P13" s="74">
        <v>17699</v>
      </c>
      <c r="Q13" s="94">
        <f t="shared" si="4"/>
        <v>37.40534219420716</v>
      </c>
      <c r="R13" s="74">
        <v>310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56580</v>
      </c>
      <c r="E14" s="74">
        <f t="shared" si="7"/>
        <v>7257</v>
      </c>
      <c r="F14" s="94">
        <f t="shared" si="0"/>
        <v>12.82608695652174</v>
      </c>
      <c r="G14" s="74">
        <v>7085</v>
      </c>
      <c r="H14" s="74">
        <v>172</v>
      </c>
      <c r="I14" s="74">
        <f t="shared" si="8"/>
        <v>49323</v>
      </c>
      <c r="J14" s="94">
        <f t="shared" si="1"/>
        <v>87.17391304347825</v>
      </c>
      <c r="K14" s="74">
        <v>20708</v>
      </c>
      <c r="L14" s="94">
        <f t="shared" si="2"/>
        <v>36.59950512548604</v>
      </c>
      <c r="M14" s="74">
        <v>0</v>
      </c>
      <c r="N14" s="94">
        <f t="shared" si="3"/>
        <v>0</v>
      </c>
      <c r="O14" s="74">
        <v>28615</v>
      </c>
      <c r="P14" s="74">
        <v>21844</v>
      </c>
      <c r="Q14" s="94">
        <f t="shared" si="4"/>
        <v>50.574407917992225</v>
      </c>
      <c r="R14" s="74">
        <v>239</v>
      </c>
      <c r="S14" s="68"/>
      <c r="T14" s="68"/>
      <c r="U14" s="68"/>
      <c r="V14" s="68" t="s">
        <v>90</v>
      </c>
      <c r="W14" s="68"/>
      <c r="X14" s="68"/>
      <c r="Y14" s="68"/>
      <c r="Z14" s="68" t="s">
        <v>90</v>
      </c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51272</v>
      </c>
      <c r="E15" s="74">
        <f t="shared" si="7"/>
        <v>9125</v>
      </c>
      <c r="F15" s="94">
        <f t="shared" si="0"/>
        <v>17.797238258698705</v>
      </c>
      <c r="G15" s="74">
        <v>8106</v>
      </c>
      <c r="H15" s="74">
        <v>1019</v>
      </c>
      <c r="I15" s="74">
        <f t="shared" si="8"/>
        <v>42147</v>
      </c>
      <c r="J15" s="94">
        <f t="shared" si="1"/>
        <v>82.2027617413013</v>
      </c>
      <c r="K15" s="74">
        <v>24190</v>
      </c>
      <c r="L15" s="94">
        <f t="shared" si="2"/>
        <v>47.17974723045717</v>
      </c>
      <c r="M15" s="74">
        <v>0</v>
      </c>
      <c r="N15" s="94">
        <f t="shared" si="3"/>
        <v>0</v>
      </c>
      <c r="O15" s="74">
        <v>17957</v>
      </c>
      <c r="P15" s="74">
        <v>12701</v>
      </c>
      <c r="Q15" s="94">
        <f t="shared" si="4"/>
        <v>35.02301451084413</v>
      </c>
      <c r="R15" s="74">
        <v>212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38095</v>
      </c>
      <c r="E16" s="74">
        <f t="shared" si="7"/>
        <v>3540</v>
      </c>
      <c r="F16" s="94">
        <f t="shared" si="0"/>
        <v>9.29255807848799</v>
      </c>
      <c r="G16" s="74">
        <v>3540</v>
      </c>
      <c r="H16" s="74">
        <v>0</v>
      </c>
      <c r="I16" s="74">
        <f t="shared" si="8"/>
        <v>34555</v>
      </c>
      <c r="J16" s="94">
        <f t="shared" si="1"/>
        <v>90.70744192151201</v>
      </c>
      <c r="K16" s="74">
        <v>25297</v>
      </c>
      <c r="L16" s="94">
        <f t="shared" si="2"/>
        <v>66.40504003150019</v>
      </c>
      <c r="M16" s="74">
        <v>0</v>
      </c>
      <c r="N16" s="94">
        <f t="shared" si="3"/>
        <v>0</v>
      </c>
      <c r="O16" s="74">
        <v>9258</v>
      </c>
      <c r="P16" s="74">
        <v>3657</v>
      </c>
      <c r="Q16" s="94">
        <f t="shared" si="4"/>
        <v>24.30240189001181</v>
      </c>
      <c r="R16" s="74">
        <v>61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31421</v>
      </c>
      <c r="E17" s="74">
        <f t="shared" si="7"/>
        <v>11822</v>
      </c>
      <c r="F17" s="94">
        <f t="shared" si="0"/>
        <v>37.624518634034565</v>
      </c>
      <c r="G17" s="74">
        <v>11699</v>
      </c>
      <c r="H17" s="74">
        <v>123</v>
      </c>
      <c r="I17" s="74">
        <f t="shared" si="8"/>
        <v>19599</v>
      </c>
      <c r="J17" s="94">
        <f t="shared" si="1"/>
        <v>62.375481365965435</v>
      </c>
      <c r="K17" s="74">
        <v>4251</v>
      </c>
      <c r="L17" s="94">
        <f t="shared" si="2"/>
        <v>13.529168390566818</v>
      </c>
      <c r="M17" s="74">
        <v>526</v>
      </c>
      <c r="N17" s="94">
        <f t="shared" si="3"/>
        <v>1.6740396550077974</v>
      </c>
      <c r="O17" s="74">
        <v>14822</v>
      </c>
      <c r="P17" s="74">
        <v>7837</v>
      </c>
      <c r="Q17" s="94">
        <f t="shared" si="4"/>
        <v>47.17227332039082</v>
      </c>
      <c r="R17" s="74">
        <v>83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63266</v>
      </c>
      <c r="E18" s="74">
        <f t="shared" si="7"/>
        <v>10782</v>
      </c>
      <c r="F18" s="94">
        <f t="shared" si="0"/>
        <v>17.04232921316347</v>
      </c>
      <c r="G18" s="74">
        <v>10698</v>
      </c>
      <c r="H18" s="74">
        <v>84</v>
      </c>
      <c r="I18" s="74">
        <f t="shared" si="8"/>
        <v>52484</v>
      </c>
      <c r="J18" s="94">
        <f t="shared" si="1"/>
        <v>82.95767078683653</v>
      </c>
      <c r="K18" s="74">
        <v>20792</v>
      </c>
      <c r="L18" s="94">
        <f t="shared" si="2"/>
        <v>32.86441374513957</v>
      </c>
      <c r="M18" s="74">
        <v>0</v>
      </c>
      <c r="N18" s="94">
        <f t="shared" si="3"/>
        <v>0</v>
      </c>
      <c r="O18" s="74">
        <v>31692</v>
      </c>
      <c r="P18" s="74">
        <v>16560</v>
      </c>
      <c r="Q18" s="94">
        <f t="shared" si="4"/>
        <v>50.09325704169696</v>
      </c>
      <c r="R18" s="74">
        <v>222</v>
      </c>
      <c r="S18" s="68" t="s">
        <v>90</v>
      </c>
      <c r="T18" s="68"/>
      <c r="U18" s="68"/>
      <c r="V18" s="68"/>
      <c r="W18" s="68"/>
      <c r="X18" s="68" t="s">
        <v>90</v>
      </c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28838</v>
      </c>
      <c r="E19" s="74">
        <f t="shared" si="7"/>
        <v>7435</v>
      </c>
      <c r="F19" s="94">
        <f t="shared" si="0"/>
        <v>25.78195436576739</v>
      </c>
      <c r="G19" s="74">
        <v>7435</v>
      </c>
      <c r="H19" s="74">
        <v>0</v>
      </c>
      <c r="I19" s="74">
        <f t="shared" si="8"/>
        <v>21403</v>
      </c>
      <c r="J19" s="94">
        <f t="shared" si="1"/>
        <v>74.21804563423261</v>
      </c>
      <c r="K19" s="74">
        <v>4046</v>
      </c>
      <c r="L19" s="94">
        <f t="shared" si="2"/>
        <v>14.030099174700048</v>
      </c>
      <c r="M19" s="74">
        <v>0</v>
      </c>
      <c r="N19" s="94">
        <f t="shared" si="3"/>
        <v>0</v>
      </c>
      <c r="O19" s="74">
        <v>17357</v>
      </c>
      <c r="P19" s="74">
        <v>9194</v>
      </c>
      <c r="Q19" s="94">
        <f t="shared" si="4"/>
        <v>60.18794645953256</v>
      </c>
      <c r="R19" s="74">
        <v>222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91255</v>
      </c>
      <c r="E20" s="74">
        <f t="shared" si="7"/>
        <v>27151</v>
      </c>
      <c r="F20" s="94">
        <f t="shared" si="0"/>
        <v>29.752890252588898</v>
      </c>
      <c r="G20" s="74">
        <v>27151</v>
      </c>
      <c r="H20" s="74">
        <v>0</v>
      </c>
      <c r="I20" s="74">
        <f t="shared" si="8"/>
        <v>64104</v>
      </c>
      <c r="J20" s="94">
        <f t="shared" si="1"/>
        <v>70.2471097474111</v>
      </c>
      <c r="K20" s="74">
        <v>27287</v>
      </c>
      <c r="L20" s="94">
        <f t="shared" si="2"/>
        <v>29.90192318229138</v>
      </c>
      <c r="M20" s="74">
        <v>0</v>
      </c>
      <c r="N20" s="94">
        <f t="shared" si="3"/>
        <v>0</v>
      </c>
      <c r="O20" s="74">
        <v>36817</v>
      </c>
      <c r="P20" s="74">
        <v>23345</v>
      </c>
      <c r="Q20" s="94">
        <f t="shared" si="4"/>
        <v>40.34518656511972</v>
      </c>
      <c r="R20" s="74">
        <v>215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56638</v>
      </c>
      <c r="E21" s="74">
        <f t="shared" si="7"/>
        <v>2294</v>
      </c>
      <c r="F21" s="94">
        <f t="shared" si="0"/>
        <v>4.05028426144991</v>
      </c>
      <c r="G21" s="74">
        <v>2294</v>
      </c>
      <c r="H21" s="74">
        <v>0</v>
      </c>
      <c r="I21" s="74">
        <f t="shared" si="8"/>
        <v>54344</v>
      </c>
      <c r="J21" s="94">
        <f t="shared" si="1"/>
        <v>95.94971573855008</v>
      </c>
      <c r="K21" s="74">
        <v>51306</v>
      </c>
      <c r="L21" s="94">
        <f t="shared" si="2"/>
        <v>90.585825770684</v>
      </c>
      <c r="M21" s="74">
        <v>0</v>
      </c>
      <c r="N21" s="94">
        <f t="shared" si="3"/>
        <v>0</v>
      </c>
      <c r="O21" s="74">
        <v>3038</v>
      </c>
      <c r="P21" s="74">
        <v>118</v>
      </c>
      <c r="Q21" s="94">
        <f t="shared" si="4"/>
        <v>5.363889967866097</v>
      </c>
      <c r="R21" s="74">
        <v>127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11717</v>
      </c>
      <c r="E22" s="74">
        <f t="shared" si="7"/>
        <v>3818</v>
      </c>
      <c r="F22" s="94">
        <f t="shared" si="0"/>
        <v>32.58513271315183</v>
      </c>
      <c r="G22" s="74">
        <v>3723</v>
      </c>
      <c r="H22" s="74">
        <v>95</v>
      </c>
      <c r="I22" s="74">
        <f t="shared" si="8"/>
        <v>7899</v>
      </c>
      <c r="J22" s="94">
        <f t="shared" si="1"/>
        <v>67.41486728684816</v>
      </c>
      <c r="K22" s="74">
        <v>0</v>
      </c>
      <c r="L22" s="94">
        <f t="shared" si="2"/>
        <v>0</v>
      </c>
      <c r="M22" s="74">
        <v>0</v>
      </c>
      <c r="N22" s="94">
        <f t="shared" si="3"/>
        <v>0</v>
      </c>
      <c r="O22" s="74">
        <v>7899</v>
      </c>
      <c r="P22" s="74">
        <v>5359</v>
      </c>
      <c r="Q22" s="94">
        <f t="shared" si="4"/>
        <v>67.41486728684816</v>
      </c>
      <c r="R22" s="74">
        <v>50</v>
      </c>
      <c r="S22" s="68" t="s">
        <v>90</v>
      </c>
      <c r="T22" s="68"/>
      <c r="U22" s="68"/>
      <c r="V22" s="68"/>
      <c r="W22" s="68"/>
      <c r="X22" s="68" t="s">
        <v>90</v>
      </c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5719</v>
      </c>
      <c r="E23" s="74">
        <f t="shared" si="7"/>
        <v>893</v>
      </c>
      <c r="F23" s="94">
        <f t="shared" si="0"/>
        <v>15.614617940199334</v>
      </c>
      <c r="G23" s="74">
        <v>854</v>
      </c>
      <c r="H23" s="74">
        <v>39</v>
      </c>
      <c r="I23" s="74">
        <f t="shared" si="8"/>
        <v>4826</v>
      </c>
      <c r="J23" s="94">
        <f t="shared" si="1"/>
        <v>84.38538205980066</v>
      </c>
      <c r="K23" s="74">
        <v>0</v>
      </c>
      <c r="L23" s="94">
        <f t="shared" si="2"/>
        <v>0</v>
      </c>
      <c r="M23" s="74">
        <v>0</v>
      </c>
      <c r="N23" s="94">
        <f t="shared" si="3"/>
        <v>0</v>
      </c>
      <c r="O23" s="74">
        <v>4826</v>
      </c>
      <c r="P23" s="74">
        <v>2699</v>
      </c>
      <c r="Q23" s="94">
        <f t="shared" si="4"/>
        <v>84.38538205980066</v>
      </c>
      <c r="R23" s="74">
        <v>19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10930</v>
      </c>
      <c r="E24" s="74">
        <f t="shared" si="7"/>
        <v>5295</v>
      </c>
      <c r="F24" s="94">
        <f t="shared" si="0"/>
        <v>48.44464775846294</v>
      </c>
      <c r="G24" s="74">
        <v>5225</v>
      </c>
      <c r="H24" s="74">
        <v>70</v>
      </c>
      <c r="I24" s="74">
        <f t="shared" si="8"/>
        <v>5635</v>
      </c>
      <c r="J24" s="94">
        <f t="shared" si="1"/>
        <v>51.55535224153706</v>
      </c>
      <c r="K24" s="74">
        <v>1499</v>
      </c>
      <c r="L24" s="94">
        <f t="shared" si="2"/>
        <v>13.714547118023788</v>
      </c>
      <c r="M24" s="74">
        <v>0</v>
      </c>
      <c r="N24" s="94">
        <f t="shared" si="3"/>
        <v>0</v>
      </c>
      <c r="O24" s="74">
        <v>4136</v>
      </c>
      <c r="P24" s="74">
        <v>3416</v>
      </c>
      <c r="Q24" s="94">
        <f t="shared" si="4"/>
        <v>37.84080512351326</v>
      </c>
      <c r="R24" s="74">
        <v>68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16888</v>
      </c>
      <c r="E25" s="74">
        <f t="shared" si="7"/>
        <v>2309</v>
      </c>
      <c r="F25" s="94">
        <f t="shared" si="0"/>
        <v>13.67243012790147</v>
      </c>
      <c r="G25" s="74">
        <v>2299</v>
      </c>
      <c r="H25" s="74">
        <v>10</v>
      </c>
      <c r="I25" s="74">
        <f t="shared" si="8"/>
        <v>14579</v>
      </c>
      <c r="J25" s="94">
        <f t="shared" si="1"/>
        <v>86.32756987209854</v>
      </c>
      <c r="K25" s="74">
        <v>13946</v>
      </c>
      <c r="L25" s="94">
        <f t="shared" si="2"/>
        <v>82.57934628138322</v>
      </c>
      <c r="M25" s="74">
        <v>0</v>
      </c>
      <c r="N25" s="94">
        <f t="shared" si="3"/>
        <v>0</v>
      </c>
      <c r="O25" s="74">
        <v>633</v>
      </c>
      <c r="P25" s="74">
        <v>263</v>
      </c>
      <c r="Q25" s="94">
        <f t="shared" si="4"/>
        <v>3.748223590715301</v>
      </c>
      <c r="R25" s="74">
        <v>202</v>
      </c>
      <c r="S25" s="68" t="s">
        <v>90</v>
      </c>
      <c r="T25" s="68"/>
      <c r="U25" s="68"/>
      <c r="V25" s="68"/>
      <c r="W25" s="68"/>
      <c r="X25" s="68"/>
      <c r="Y25" s="68"/>
      <c r="Z25" s="68" t="s">
        <v>90</v>
      </c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11526</v>
      </c>
      <c r="E26" s="74">
        <f t="shared" si="7"/>
        <v>1813</v>
      </c>
      <c r="F26" s="94">
        <f t="shared" si="0"/>
        <v>15.7296546937359</v>
      </c>
      <c r="G26" s="74">
        <v>1779</v>
      </c>
      <c r="H26" s="74">
        <v>34</v>
      </c>
      <c r="I26" s="74">
        <f t="shared" si="8"/>
        <v>9713</v>
      </c>
      <c r="J26" s="94">
        <f t="shared" si="1"/>
        <v>84.27034530626409</v>
      </c>
      <c r="K26" s="74">
        <v>897</v>
      </c>
      <c r="L26" s="94">
        <f t="shared" si="2"/>
        <v>7.782404997397189</v>
      </c>
      <c r="M26" s="74">
        <v>0</v>
      </c>
      <c r="N26" s="94">
        <f t="shared" si="3"/>
        <v>0</v>
      </c>
      <c r="O26" s="74">
        <v>8816</v>
      </c>
      <c r="P26" s="74">
        <v>7938</v>
      </c>
      <c r="Q26" s="94">
        <f t="shared" si="4"/>
        <v>76.48794030886691</v>
      </c>
      <c r="R26" s="74">
        <v>32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32428</v>
      </c>
      <c r="E27" s="74">
        <f t="shared" si="7"/>
        <v>2694</v>
      </c>
      <c r="F27" s="94">
        <f t="shared" si="0"/>
        <v>8.307635376834833</v>
      </c>
      <c r="G27" s="74">
        <v>2529</v>
      </c>
      <c r="H27" s="74">
        <v>165</v>
      </c>
      <c r="I27" s="74">
        <f t="shared" si="8"/>
        <v>29734</v>
      </c>
      <c r="J27" s="94">
        <f t="shared" si="1"/>
        <v>91.69236462316516</v>
      </c>
      <c r="K27" s="74">
        <v>22601</v>
      </c>
      <c r="L27" s="94">
        <f t="shared" si="2"/>
        <v>69.69594177870975</v>
      </c>
      <c r="M27" s="74"/>
      <c r="N27" s="94">
        <f t="shared" si="3"/>
        <v>0</v>
      </c>
      <c r="O27" s="74">
        <v>7133</v>
      </c>
      <c r="P27" s="74">
        <v>3669</v>
      </c>
      <c r="Q27" s="94">
        <f t="shared" si="4"/>
        <v>21.99642284445541</v>
      </c>
      <c r="R27" s="74">
        <v>139</v>
      </c>
      <c r="S27" s="68" t="s">
        <v>90</v>
      </c>
      <c r="T27" s="68"/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4">
        <f t="shared" si="6"/>
        <v>37563</v>
      </c>
      <c r="E28" s="74">
        <f t="shared" si="7"/>
        <v>979</v>
      </c>
      <c r="F28" s="94">
        <f t="shared" si="0"/>
        <v>2.6062881026542075</v>
      </c>
      <c r="G28" s="74">
        <v>863</v>
      </c>
      <c r="H28" s="74">
        <v>116</v>
      </c>
      <c r="I28" s="74">
        <f t="shared" si="8"/>
        <v>36584</v>
      </c>
      <c r="J28" s="94">
        <f t="shared" si="1"/>
        <v>97.3937118973458</v>
      </c>
      <c r="K28" s="74">
        <v>34534</v>
      </c>
      <c r="L28" s="94">
        <f t="shared" si="2"/>
        <v>91.93621382743657</v>
      </c>
      <c r="M28" s="74">
        <v>0</v>
      </c>
      <c r="N28" s="94">
        <f t="shared" si="3"/>
        <v>0</v>
      </c>
      <c r="O28" s="74">
        <v>2050</v>
      </c>
      <c r="P28" s="74">
        <v>1023</v>
      </c>
      <c r="Q28" s="94">
        <f t="shared" si="4"/>
        <v>5.457498069909219</v>
      </c>
      <c r="R28" s="74">
        <v>208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4">
        <f t="shared" si="6"/>
        <v>4544</v>
      </c>
      <c r="E29" s="74">
        <f t="shared" si="7"/>
        <v>1181</v>
      </c>
      <c r="F29" s="94">
        <f t="shared" si="0"/>
        <v>25.99031690140845</v>
      </c>
      <c r="G29" s="74">
        <v>1181</v>
      </c>
      <c r="H29" s="74">
        <v>0</v>
      </c>
      <c r="I29" s="74">
        <f t="shared" si="8"/>
        <v>3363</v>
      </c>
      <c r="J29" s="94">
        <f t="shared" si="1"/>
        <v>74.00968309859155</v>
      </c>
      <c r="K29" s="74">
        <v>1000</v>
      </c>
      <c r="L29" s="94">
        <f t="shared" si="2"/>
        <v>22.007042253521128</v>
      </c>
      <c r="M29" s="74">
        <v>0</v>
      </c>
      <c r="N29" s="94">
        <f t="shared" si="3"/>
        <v>0</v>
      </c>
      <c r="O29" s="74">
        <v>2363</v>
      </c>
      <c r="P29" s="74">
        <v>1500</v>
      </c>
      <c r="Q29" s="94">
        <f t="shared" si="4"/>
        <v>52.002640845070424</v>
      </c>
      <c r="R29" s="74">
        <v>44</v>
      </c>
      <c r="S29" s="68" t="s">
        <v>90</v>
      </c>
      <c r="T29" s="68"/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4">
        <f t="shared" si="6"/>
        <v>8162</v>
      </c>
      <c r="E30" s="74">
        <f t="shared" si="7"/>
        <v>1377</v>
      </c>
      <c r="F30" s="94">
        <f t="shared" si="0"/>
        <v>16.870864984072533</v>
      </c>
      <c r="G30" s="74">
        <v>1377</v>
      </c>
      <c r="H30" s="74">
        <v>0</v>
      </c>
      <c r="I30" s="74">
        <f t="shared" si="8"/>
        <v>6785</v>
      </c>
      <c r="J30" s="94">
        <f t="shared" si="1"/>
        <v>83.12913501592747</v>
      </c>
      <c r="K30" s="74">
        <v>0</v>
      </c>
      <c r="L30" s="94">
        <f t="shared" si="2"/>
        <v>0</v>
      </c>
      <c r="M30" s="74">
        <v>0</v>
      </c>
      <c r="N30" s="94">
        <f t="shared" si="3"/>
        <v>0</v>
      </c>
      <c r="O30" s="74">
        <v>6785</v>
      </c>
      <c r="P30" s="74">
        <v>3721</v>
      </c>
      <c r="Q30" s="94">
        <f t="shared" si="4"/>
        <v>83.12913501592747</v>
      </c>
      <c r="R30" s="74">
        <v>47</v>
      </c>
      <c r="S30" s="68" t="s">
        <v>90</v>
      </c>
      <c r="T30" s="68"/>
      <c r="U30" s="68"/>
      <c r="V30" s="68"/>
      <c r="W30" s="68" t="s">
        <v>90</v>
      </c>
      <c r="X30" s="68"/>
      <c r="Y30" s="68"/>
      <c r="Z30" s="68"/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4">
        <f t="shared" si="6"/>
        <v>1671</v>
      </c>
      <c r="E31" s="74">
        <f t="shared" si="7"/>
        <v>1082</v>
      </c>
      <c r="F31" s="94">
        <f t="shared" si="0"/>
        <v>64.75164572112507</v>
      </c>
      <c r="G31" s="74">
        <v>1082</v>
      </c>
      <c r="H31" s="74">
        <v>0</v>
      </c>
      <c r="I31" s="74">
        <f t="shared" si="8"/>
        <v>589</v>
      </c>
      <c r="J31" s="94">
        <f t="shared" si="1"/>
        <v>35.24835427887493</v>
      </c>
      <c r="K31" s="74">
        <v>0</v>
      </c>
      <c r="L31" s="94">
        <f t="shared" si="2"/>
        <v>0</v>
      </c>
      <c r="M31" s="74">
        <v>0</v>
      </c>
      <c r="N31" s="94">
        <f t="shared" si="3"/>
        <v>0</v>
      </c>
      <c r="O31" s="74">
        <v>589</v>
      </c>
      <c r="P31" s="74">
        <v>509</v>
      </c>
      <c r="Q31" s="94">
        <f t="shared" si="4"/>
        <v>35.24835427887493</v>
      </c>
      <c r="R31" s="74">
        <v>16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4">
        <f t="shared" si="6"/>
        <v>7122</v>
      </c>
      <c r="E32" s="74">
        <f t="shared" si="7"/>
        <v>4117</v>
      </c>
      <c r="F32" s="94">
        <f t="shared" si="0"/>
        <v>57.80679584386408</v>
      </c>
      <c r="G32" s="74">
        <v>4117</v>
      </c>
      <c r="H32" s="74">
        <v>0</v>
      </c>
      <c r="I32" s="74">
        <f t="shared" si="8"/>
        <v>3005</v>
      </c>
      <c r="J32" s="94">
        <f t="shared" si="1"/>
        <v>42.19320415613591</v>
      </c>
      <c r="K32" s="74">
        <v>0</v>
      </c>
      <c r="L32" s="94">
        <f t="shared" si="2"/>
        <v>0</v>
      </c>
      <c r="M32" s="74">
        <v>0</v>
      </c>
      <c r="N32" s="94">
        <f t="shared" si="3"/>
        <v>0</v>
      </c>
      <c r="O32" s="74">
        <v>3005</v>
      </c>
      <c r="P32" s="74">
        <v>2604</v>
      </c>
      <c r="Q32" s="94">
        <f t="shared" si="4"/>
        <v>42.19320415613591</v>
      </c>
      <c r="R32" s="74">
        <v>47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4">
        <f t="shared" si="6"/>
        <v>6989</v>
      </c>
      <c r="E33" s="74">
        <f t="shared" si="7"/>
        <v>1054</v>
      </c>
      <c r="F33" s="94">
        <f t="shared" si="0"/>
        <v>15.080841322077552</v>
      </c>
      <c r="G33" s="74">
        <v>1054</v>
      </c>
      <c r="H33" s="74">
        <v>0</v>
      </c>
      <c r="I33" s="74">
        <f t="shared" si="8"/>
        <v>5935</v>
      </c>
      <c r="J33" s="94">
        <f t="shared" si="1"/>
        <v>84.91915867792244</v>
      </c>
      <c r="K33" s="74">
        <v>0</v>
      </c>
      <c r="L33" s="94">
        <f t="shared" si="2"/>
        <v>0</v>
      </c>
      <c r="M33" s="74">
        <v>0</v>
      </c>
      <c r="N33" s="94">
        <f t="shared" si="3"/>
        <v>0</v>
      </c>
      <c r="O33" s="74">
        <v>5935</v>
      </c>
      <c r="P33" s="74">
        <v>4130</v>
      </c>
      <c r="Q33" s="94">
        <f t="shared" si="4"/>
        <v>84.91915867792244</v>
      </c>
      <c r="R33" s="74">
        <v>36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4">
        <f t="shared" si="6"/>
        <v>11971</v>
      </c>
      <c r="E34" s="74">
        <f t="shared" si="7"/>
        <v>4168</v>
      </c>
      <c r="F34" s="94">
        <f t="shared" si="0"/>
        <v>34.81747556595105</v>
      </c>
      <c r="G34" s="74">
        <v>4168</v>
      </c>
      <c r="H34" s="74">
        <v>0</v>
      </c>
      <c r="I34" s="74">
        <f t="shared" si="8"/>
        <v>7803</v>
      </c>
      <c r="J34" s="94">
        <f t="shared" si="1"/>
        <v>65.18252443404894</v>
      </c>
      <c r="K34" s="74">
        <v>947</v>
      </c>
      <c r="L34" s="94">
        <f t="shared" si="2"/>
        <v>7.9107843956227555</v>
      </c>
      <c r="M34" s="74">
        <v>0</v>
      </c>
      <c r="N34" s="94">
        <f t="shared" si="3"/>
        <v>0</v>
      </c>
      <c r="O34" s="74">
        <v>6856</v>
      </c>
      <c r="P34" s="74">
        <v>6733</v>
      </c>
      <c r="Q34" s="94">
        <f t="shared" si="4"/>
        <v>57.2717400384262</v>
      </c>
      <c r="R34" s="74">
        <v>38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4">
        <f t="shared" si="6"/>
        <v>18096</v>
      </c>
      <c r="E35" s="74">
        <f t="shared" si="7"/>
        <v>3942</v>
      </c>
      <c r="F35" s="94">
        <f t="shared" si="0"/>
        <v>21.783819628647212</v>
      </c>
      <c r="G35" s="74">
        <v>3942</v>
      </c>
      <c r="H35" s="74">
        <v>0</v>
      </c>
      <c r="I35" s="74">
        <f t="shared" si="8"/>
        <v>14154</v>
      </c>
      <c r="J35" s="94">
        <f t="shared" si="1"/>
        <v>78.21618037135278</v>
      </c>
      <c r="K35" s="74">
        <v>6807</v>
      </c>
      <c r="L35" s="94">
        <f t="shared" si="2"/>
        <v>37.61604774535809</v>
      </c>
      <c r="M35" s="74">
        <v>0</v>
      </c>
      <c r="N35" s="94">
        <f t="shared" si="3"/>
        <v>0</v>
      </c>
      <c r="O35" s="74">
        <v>7347</v>
      </c>
      <c r="P35" s="74">
        <v>4251</v>
      </c>
      <c r="Q35" s="94">
        <f t="shared" si="4"/>
        <v>40.600132625994696</v>
      </c>
      <c r="R35" s="74">
        <v>39</v>
      </c>
      <c r="S35" s="68"/>
      <c r="T35" s="68"/>
      <c r="U35" s="68"/>
      <c r="V35" s="68" t="s">
        <v>90</v>
      </c>
      <c r="W35" s="68"/>
      <c r="X35" s="68"/>
      <c r="Y35" s="68"/>
      <c r="Z35" s="68" t="s">
        <v>90</v>
      </c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4">
        <f t="shared" si="6"/>
        <v>8878</v>
      </c>
      <c r="E36" s="74">
        <f t="shared" si="7"/>
        <v>1018</v>
      </c>
      <c r="F36" s="94">
        <f t="shared" si="0"/>
        <v>11.46654651948637</v>
      </c>
      <c r="G36" s="74">
        <v>1018</v>
      </c>
      <c r="H36" s="74">
        <v>0</v>
      </c>
      <c r="I36" s="74">
        <f t="shared" si="8"/>
        <v>7860</v>
      </c>
      <c r="J36" s="94">
        <f t="shared" si="1"/>
        <v>88.53345348051363</v>
      </c>
      <c r="K36" s="74">
        <v>1921</v>
      </c>
      <c r="L36" s="94">
        <f t="shared" si="2"/>
        <v>21.637756251407975</v>
      </c>
      <c r="M36" s="74">
        <v>0</v>
      </c>
      <c r="N36" s="94">
        <f t="shared" si="3"/>
        <v>0</v>
      </c>
      <c r="O36" s="74">
        <v>5939</v>
      </c>
      <c r="P36" s="74">
        <v>3566</v>
      </c>
      <c r="Q36" s="94">
        <f t="shared" si="4"/>
        <v>66.89569722910565</v>
      </c>
      <c r="R36" s="74">
        <v>32</v>
      </c>
      <c r="S36" s="68" t="s">
        <v>90</v>
      </c>
      <c r="T36" s="68"/>
      <c r="U36" s="68"/>
      <c r="V36" s="68"/>
      <c r="W36" s="68" t="s">
        <v>90</v>
      </c>
      <c r="X36" s="68"/>
      <c r="Y36" s="68"/>
      <c r="Z36" s="68"/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4">
        <f t="shared" si="6"/>
        <v>33620</v>
      </c>
      <c r="E37" s="74">
        <f t="shared" si="7"/>
        <v>1766</v>
      </c>
      <c r="F37" s="94">
        <f t="shared" si="0"/>
        <v>5.252825698988698</v>
      </c>
      <c r="G37" s="74">
        <v>1766</v>
      </c>
      <c r="H37" s="74">
        <v>0</v>
      </c>
      <c r="I37" s="74">
        <f t="shared" si="8"/>
        <v>31854</v>
      </c>
      <c r="J37" s="94">
        <f t="shared" si="1"/>
        <v>94.7471743010113</v>
      </c>
      <c r="K37" s="74">
        <v>24840</v>
      </c>
      <c r="L37" s="94">
        <f t="shared" si="2"/>
        <v>73.88459250446164</v>
      </c>
      <c r="M37" s="74">
        <v>0</v>
      </c>
      <c r="N37" s="94">
        <f t="shared" si="3"/>
        <v>0</v>
      </c>
      <c r="O37" s="74">
        <v>7014</v>
      </c>
      <c r="P37" s="74">
        <v>2844</v>
      </c>
      <c r="Q37" s="94">
        <f t="shared" si="4"/>
        <v>20.862581796549673</v>
      </c>
      <c r="R37" s="74">
        <v>66</v>
      </c>
      <c r="S37" s="68" t="s">
        <v>90</v>
      </c>
      <c r="T37" s="68"/>
      <c r="U37" s="68"/>
      <c r="V37" s="68"/>
      <c r="W37" s="68" t="s">
        <v>90</v>
      </c>
      <c r="X37" s="68"/>
      <c r="Y37" s="68"/>
      <c r="Z37" s="68"/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4">
        <f t="shared" si="6"/>
        <v>11509</v>
      </c>
      <c r="E38" s="74">
        <f t="shared" si="7"/>
        <v>3757</v>
      </c>
      <c r="F38" s="94">
        <f t="shared" si="0"/>
        <v>32.64401772525849</v>
      </c>
      <c r="G38" s="74">
        <v>3757</v>
      </c>
      <c r="H38" s="74">
        <v>0</v>
      </c>
      <c r="I38" s="74">
        <f t="shared" si="8"/>
        <v>7752</v>
      </c>
      <c r="J38" s="94">
        <f t="shared" si="1"/>
        <v>67.3559822747415</v>
      </c>
      <c r="K38" s="74">
        <v>0</v>
      </c>
      <c r="L38" s="94">
        <f t="shared" si="2"/>
        <v>0</v>
      </c>
      <c r="M38" s="74">
        <v>0</v>
      </c>
      <c r="N38" s="94">
        <f t="shared" si="3"/>
        <v>0</v>
      </c>
      <c r="O38" s="74">
        <v>7752</v>
      </c>
      <c r="P38" s="74">
        <v>5050</v>
      </c>
      <c r="Q38" s="94">
        <f t="shared" si="4"/>
        <v>67.3559822747415</v>
      </c>
      <c r="R38" s="74">
        <v>32</v>
      </c>
      <c r="S38" s="68" t="s">
        <v>90</v>
      </c>
      <c r="T38" s="68"/>
      <c r="U38" s="68"/>
      <c r="V38" s="68"/>
      <c r="W38" s="68" t="s">
        <v>90</v>
      </c>
      <c r="X38" s="68"/>
      <c r="Y38" s="68"/>
      <c r="Z38" s="68"/>
    </row>
    <row r="39" spans="1:26" s="59" customFormat="1" ht="12" customHeight="1">
      <c r="A39" s="60" t="s">
        <v>85</v>
      </c>
      <c r="B39" s="61" t="s">
        <v>151</v>
      </c>
      <c r="C39" s="60" t="s">
        <v>152</v>
      </c>
      <c r="D39" s="74">
        <f t="shared" si="6"/>
        <v>17466</v>
      </c>
      <c r="E39" s="74">
        <f t="shared" si="7"/>
        <v>7620</v>
      </c>
      <c r="F39" s="94">
        <f t="shared" si="0"/>
        <v>43.6276193747853</v>
      </c>
      <c r="G39" s="74">
        <v>7620</v>
      </c>
      <c r="H39" s="74">
        <v>0</v>
      </c>
      <c r="I39" s="74">
        <f t="shared" si="8"/>
        <v>9846</v>
      </c>
      <c r="J39" s="94">
        <f t="shared" si="1"/>
        <v>56.3723806252147</v>
      </c>
      <c r="K39" s="74">
        <v>0</v>
      </c>
      <c r="L39" s="94">
        <f t="shared" si="2"/>
        <v>0</v>
      </c>
      <c r="M39" s="74">
        <v>0</v>
      </c>
      <c r="N39" s="94">
        <f t="shared" si="3"/>
        <v>0</v>
      </c>
      <c r="O39" s="74">
        <v>9846</v>
      </c>
      <c r="P39" s="74">
        <v>8118</v>
      </c>
      <c r="Q39" s="94">
        <f t="shared" si="4"/>
        <v>56.3723806252147</v>
      </c>
      <c r="R39" s="74">
        <v>45</v>
      </c>
      <c r="S39" s="68"/>
      <c r="T39" s="68"/>
      <c r="U39" s="68"/>
      <c r="V39" s="68" t="s">
        <v>90</v>
      </c>
      <c r="W39" s="68"/>
      <c r="X39" s="68"/>
      <c r="Y39" s="68"/>
      <c r="Z39" s="68" t="s">
        <v>90</v>
      </c>
    </row>
    <row r="40" spans="1:26" s="59" customFormat="1" ht="12" customHeight="1">
      <c r="A40" s="60" t="s">
        <v>85</v>
      </c>
      <c r="B40" s="61" t="s">
        <v>153</v>
      </c>
      <c r="C40" s="60" t="s">
        <v>154</v>
      </c>
      <c r="D40" s="74">
        <f t="shared" si="6"/>
        <v>13044</v>
      </c>
      <c r="E40" s="74">
        <f t="shared" si="7"/>
        <v>1969</v>
      </c>
      <c r="F40" s="94">
        <f t="shared" si="0"/>
        <v>15.095062864152101</v>
      </c>
      <c r="G40" s="74">
        <v>1969</v>
      </c>
      <c r="H40" s="74">
        <v>0</v>
      </c>
      <c r="I40" s="74">
        <f t="shared" si="8"/>
        <v>11075</v>
      </c>
      <c r="J40" s="94">
        <f t="shared" si="1"/>
        <v>84.9049371358479</v>
      </c>
      <c r="K40" s="74">
        <v>7519</v>
      </c>
      <c r="L40" s="94">
        <f t="shared" si="2"/>
        <v>57.643360932229385</v>
      </c>
      <c r="M40" s="74">
        <v>0</v>
      </c>
      <c r="N40" s="94">
        <f t="shared" si="3"/>
        <v>0</v>
      </c>
      <c r="O40" s="74">
        <v>3556</v>
      </c>
      <c r="P40" s="74">
        <v>1188</v>
      </c>
      <c r="Q40" s="94">
        <f t="shared" si="4"/>
        <v>27.26157620361852</v>
      </c>
      <c r="R40" s="74">
        <v>34</v>
      </c>
      <c r="S40" s="68" t="s">
        <v>90</v>
      </c>
      <c r="T40" s="68"/>
      <c r="U40" s="68"/>
      <c r="V40" s="68"/>
      <c r="W40" s="68" t="s">
        <v>90</v>
      </c>
      <c r="X40" s="68"/>
      <c r="Y40" s="68"/>
      <c r="Z40" s="68"/>
    </row>
    <row r="41" spans="1:26" s="59" customFormat="1" ht="12" customHeight="1">
      <c r="A41" s="60" t="s">
        <v>85</v>
      </c>
      <c r="B41" s="61" t="s">
        <v>155</v>
      </c>
      <c r="C41" s="60" t="s">
        <v>156</v>
      </c>
      <c r="D41" s="74">
        <f t="shared" si="6"/>
        <v>19683</v>
      </c>
      <c r="E41" s="74">
        <f t="shared" si="7"/>
        <v>4909</v>
      </c>
      <c r="F41" s="94">
        <f t="shared" si="0"/>
        <v>24.940303815475286</v>
      </c>
      <c r="G41" s="74">
        <v>4894</v>
      </c>
      <c r="H41" s="74">
        <v>15</v>
      </c>
      <c r="I41" s="74">
        <f t="shared" si="8"/>
        <v>14774</v>
      </c>
      <c r="J41" s="94">
        <f t="shared" si="1"/>
        <v>75.05969618452471</v>
      </c>
      <c r="K41" s="74">
        <v>0</v>
      </c>
      <c r="L41" s="94">
        <f t="shared" si="2"/>
        <v>0</v>
      </c>
      <c r="M41" s="74">
        <v>0</v>
      </c>
      <c r="N41" s="94">
        <f t="shared" si="3"/>
        <v>0</v>
      </c>
      <c r="O41" s="74">
        <v>14774</v>
      </c>
      <c r="P41" s="74">
        <v>8394</v>
      </c>
      <c r="Q41" s="94">
        <f t="shared" si="4"/>
        <v>75.05969618452471</v>
      </c>
      <c r="R41" s="74">
        <v>38</v>
      </c>
      <c r="S41" s="68"/>
      <c r="T41" s="68"/>
      <c r="U41" s="68"/>
      <c r="V41" s="68" t="s">
        <v>90</v>
      </c>
      <c r="W41" s="68"/>
      <c r="X41" s="68"/>
      <c r="Y41" s="68"/>
      <c r="Z41" s="68" t="s">
        <v>90</v>
      </c>
    </row>
    <row r="42" spans="1:26" s="59" customFormat="1" ht="12" customHeight="1">
      <c r="A42" s="60" t="s">
        <v>85</v>
      </c>
      <c r="B42" s="61" t="s">
        <v>157</v>
      </c>
      <c r="C42" s="60" t="s">
        <v>158</v>
      </c>
      <c r="D42" s="74">
        <f t="shared" si="6"/>
        <v>5247</v>
      </c>
      <c r="E42" s="74">
        <f t="shared" si="7"/>
        <v>1419</v>
      </c>
      <c r="F42" s="94">
        <f t="shared" si="0"/>
        <v>27.044025157232703</v>
      </c>
      <c r="G42" s="74">
        <v>1386</v>
      </c>
      <c r="H42" s="74">
        <v>33</v>
      </c>
      <c r="I42" s="74">
        <f t="shared" si="8"/>
        <v>3828</v>
      </c>
      <c r="J42" s="94">
        <f t="shared" si="1"/>
        <v>72.95597484276729</v>
      </c>
      <c r="K42" s="74">
        <v>0</v>
      </c>
      <c r="L42" s="94">
        <f t="shared" si="2"/>
        <v>0</v>
      </c>
      <c r="M42" s="74">
        <v>0</v>
      </c>
      <c r="N42" s="94">
        <f t="shared" si="3"/>
        <v>0</v>
      </c>
      <c r="O42" s="74">
        <v>3828</v>
      </c>
      <c r="P42" s="74">
        <v>3561</v>
      </c>
      <c r="Q42" s="94">
        <f t="shared" si="4"/>
        <v>72.95597484276729</v>
      </c>
      <c r="R42" s="74">
        <v>8</v>
      </c>
      <c r="S42" s="68" t="s">
        <v>90</v>
      </c>
      <c r="T42" s="68"/>
      <c r="U42" s="68"/>
      <c r="V42" s="68"/>
      <c r="W42" s="68" t="s">
        <v>90</v>
      </c>
      <c r="X42" s="68"/>
      <c r="Y42" s="68"/>
      <c r="Z42" s="68"/>
    </row>
    <row r="43" spans="1:26" s="59" customFormat="1" ht="12" customHeight="1">
      <c r="A43" s="60" t="s">
        <v>85</v>
      </c>
      <c r="B43" s="61" t="s">
        <v>159</v>
      </c>
      <c r="C43" s="60" t="s">
        <v>160</v>
      </c>
      <c r="D43" s="74">
        <f t="shared" si="6"/>
        <v>11445</v>
      </c>
      <c r="E43" s="74">
        <f t="shared" si="7"/>
        <v>4369</v>
      </c>
      <c r="F43" s="94">
        <f t="shared" si="0"/>
        <v>38.173875054609</v>
      </c>
      <c r="G43" s="74">
        <v>4369</v>
      </c>
      <c r="H43" s="74">
        <v>0</v>
      </c>
      <c r="I43" s="74">
        <f t="shared" si="8"/>
        <v>7076</v>
      </c>
      <c r="J43" s="94">
        <f t="shared" si="1"/>
        <v>61.826124945391</v>
      </c>
      <c r="K43" s="74">
        <v>2926</v>
      </c>
      <c r="L43" s="94">
        <f t="shared" si="2"/>
        <v>25.565749235474005</v>
      </c>
      <c r="M43" s="74">
        <v>0</v>
      </c>
      <c r="N43" s="94">
        <f t="shared" si="3"/>
        <v>0</v>
      </c>
      <c r="O43" s="74">
        <v>4150</v>
      </c>
      <c r="P43" s="74">
        <v>2630</v>
      </c>
      <c r="Q43" s="94">
        <f t="shared" si="4"/>
        <v>36.26037570991699</v>
      </c>
      <c r="R43" s="74">
        <v>25</v>
      </c>
      <c r="S43" s="68" t="s">
        <v>90</v>
      </c>
      <c r="T43" s="68"/>
      <c r="U43" s="68"/>
      <c r="V43" s="68"/>
      <c r="W43" s="68"/>
      <c r="X43" s="68" t="s">
        <v>90</v>
      </c>
      <c r="Y43" s="68"/>
      <c r="Z43" s="68"/>
    </row>
    <row r="44" spans="1:26" s="59" customFormat="1" ht="12" customHeight="1">
      <c r="A44" s="60" t="s">
        <v>85</v>
      </c>
      <c r="B44" s="61" t="s">
        <v>161</v>
      </c>
      <c r="C44" s="60" t="s">
        <v>162</v>
      </c>
      <c r="D44" s="74">
        <f t="shared" si="6"/>
        <v>10814</v>
      </c>
      <c r="E44" s="74">
        <f t="shared" si="7"/>
        <v>4087</v>
      </c>
      <c r="F44" s="94">
        <f t="shared" si="0"/>
        <v>37.793600887738116</v>
      </c>
      <c r="G44" s="74">
        <v>4087</v>
      </c>
      <c r="H44" s="74">
        <v>0</v>
      </c>
      <c r="I44" s="74">
        <f t="shared" si="8"/>
        <v>6727</v>
      </c>
      <c r="J44" s="94">
        <f t="shared" si="1"/>
        <v>62.20639911226188</v>
      </c>
      <c r="K44" s="74">
        <v>3999</v>
      </c>
      <c r="L44" s="94">
        <f t="shared" si="2"/>
        <v>36.97984094692065</v>
      </c>
      <c r="M44" s="74">
        <v>0</v>
      </c>
      <c r="N44" s="94">
        <f t="shared" si="3"/>
        <v>0</v>
      </c>
      <c r="O44" s="74">
        <v>2728</v>
      </c>
      <c r="P44" s="74">
        <v>1942</v>
      </c>
      <c r="Q44" s="94">
        <f t="shared" si="4"/>
        <v>25.226558165341224</v>
      </c>
      <c r="R44" s="74">
        <v>23</v>
      </c>
      <c r="S44" s="68" t="s">
        <v>90</v>
      </c>
      <c r="T44" s="68"/>
      <c r="U44" s="68"/>
      <c r="V44" s="68"/>
      <c r="W44" s="68"/>
      <c r="X44" s="68" t="s">
        <v>90</v>
      </c>
      <c r="Y44" s="68"/>
      <c r="Z44" s="68"/>
    </row>
    <row r="45" spans="1:26" s="59" customFormat="1" ht="12" customHeight="1">
      <c r="A45" s="60" t="s">
        <v>85</v>
      </c>
      <c r="B45" s="61" t="s">
        <v>163</v>
      </c>
      <c r="C45" s="60" t="s">
        <v>164</v>
      </c>
      <c r="D45" s="74">
        <f t="shared" si="6"/>
        <v>4488</v>
      </c>
      <c r="E45" s="74">
        <f t="shared" si="7"/>
        <v>1123</v>
      </c>
      <c r="F45" s="94">
        <f t="shared" si="0"/>
        <v>25.0222816399287</v>
      </c>
      <c r="G45" s="74">
        <v>1034</v>
      </c>
      <c r="H45" s="74">
        <v>89</v>
      </c>
      <c r="I45" s="74">
        <f t="shared" si="8"/>
        <v>3365</v>
      </c>
      <c r="J45" s="94">
        <f t="shared" si="1"/>
        <v>74.9777183600713</v>
      </c>
      <c r="K45" s="74">
        <v>2511</v>
      </c>
      <c r="L45" s="94">
        <f t="shared" si="2"/>
        <v>55.94919786096256</v>
      </c>
      <c r="M45" s="74">
        <v>0</v>
      </c>
      <c r="N45" s="94">
        <f t="shared" si="3"/>
        <v>0</v>
      </c>
      <c r="O45" s="74">
        <v>854</v>
      </c>
      <c r="P45" s="74">
        <v>590</v>
      </c>
      <c r="Q45" s="94">
        <f t="shared" si="4"/>
        <v>19.028520499108733</v>
      </c>
      <c r="R45" s="74">
        <v>6</v>
      </c>
      <c r="S45" s="68" t="s">
        <v>90</v>
      </c>
      <c r="T45" s="68"/>
      <c r="U45" s="68"/>
      <c r="V45" s="68"/>
      <c r="W45" s="68"/>
      <c r="X45" s="68" t="s">
        <v>90</v>
      </c>
      <c r="Y45" s="68"/>
      <c r="Z45" s="68"/>
    </row>
    <row r="46" spans="1:26" s="59" customFormat="1" ht="12" customHeight="1">
      <c r="A46" s="60" t="s">
        <v>85</v>
      </c>
      <c r="B46" s="61" t="s">
        <v>165</v>
      </c>
      <c r="C46" s="60" t="s">
        <v>166</v>
      </c>
      <c r="D46" s="74">
        <f t="shared" si="6"/>
        <v>2470</v>
      </c>
      <c r="E46" s="74">
        <f t="shared" si="7"/>
        <v>635</v>
      </c>
      <c r="F46" s="94">
        <f t="shared" si="0"/>
        <v>25.708502024291498</v>
      </c>
      <c r="G46" s="74">
        <v>568</v>
      </c>
      <c r="H46" s="74">
        <v>67</v>
      </c>
      <c r="I46" s="74">
        <f t="shared" si="8"/>
        <v>1835</v>
      </c>
      <c r="J46" s="94">
        <f t="shared" si="1"/>
        <v>74.2914979757085</v>
      </c>
      <c r="K46" s="74">
        <v>886</v>
      </c>
      <c r="L46" s="94">
        <f t="shared" si="2"/>
        <v>35.87044534412955</v>
      </c>
      <c r="M46" s="74">
        <v>0</v>
      </c>
      <c r="N46" s="94">
        <f t="shared" si="3"/>
        <v>0</v>
      </c>
      <c r="O46" s="74">
        <v>949</v>
      </c>
      <c r="P46" s="74">
        <v>885</v>
      </c>
      <c r="Q46" s="94">
        <f t="shared" si="4"/>
        <v>38.421052631578945</v>
      </c>
      <c r="R46" s="74">
        <v>8</v>
      </c>
      <c r="S46" s="68" t="s">
        <v>90</v>
      </c>
      <c r="T46" s="68"/>
      <c r="U46" s="68"/>
      <c r="V46" s="68"/>
      <c r="W46" s="68"/>
      <c r="X46" s="68" t="s">
        <v>90</v>
      </c>
      <c r="Y46" s="68"/>
      <c r="Z46" s="68"/>
    </row>
    <row r="47" spans="1:26" s="59" customFormat="1" ht="12" customHeight="1">
      <c r="A47" s="60" t="s">
        <v>85</v>
      </c>
      <c r="B47" s="61" t="s">
        <v>167</v>
      </c>
      <c r="C47" s="60" t="s">
        <v>168</v>
      </c>
      <c r="D47" s="74">
        <f t="shared" si="6"/>
        <v>5068</v>
      </c>
      <c r="E47" s="74">
        <f t="shared" si="7"/>
        <v>1831</v>
      </c>
      <c r="F47" s="94">
        <f t="shared" si="0"/>
        <v>36.1286503551697</v>
      </c>
      <c r="G47" s="74">
        <v>1831</v>
      </c>
      <c r="H47" s="74">
        <v>0</v>
      </c>
      <c r="I47" s="74">
        <f t="shared" si="8"/>
        <v>3237</v>
      </c>
      <c r="J47" s="94">
        <f t="shared" si="1"/>
        <v>63.87134964483031</v>
      </c>
      <c r="K47" s="74">
        <v>0</v>
      </c>
      <c r="L47" s="94">
        <f t="shared" si="2"/>
        <v>0</v>
      </c>
      <c r="M47" s="74">
        <v>0</v>
      </c>
      <c r="N47" s="94">
        <f t="shared" si="3"/>
        <v>0</v>
      </c>
      <c r="O47" s="74">
        <v>3237</v>
      </c>
      <c r="P47" s="74">
        <v>2401</v>
      </c>
      <c r="Q47" s="94">
        <f t="shared" si="4"/>
        <v>63.87134964483031</v>
      </c>
      <c r="R47" s="74">
        <v>7</v>
      </c>
      <c r="S47" s="68" t="s">
        <v>90</v>
      </c>
      <c r="T47" s="68"/>
      <c r="U47" s="68"/>
      <c r="V47" s="68"/>
      <c r="W47" s="68"/>
      <c r="X47" s="68" t="s">
        <v>90</v>
      </c>
      <c r="Y47" s="68"/>
      <c r="Z47" s="68"/>
    </row>
    <row r="48" spans="1:26" s="59" customFormat="1" ht="12" customHeight="1">
      <c r="A48" s="60" t="s">
        <v>85</v>
      </c>
      <c r="B48" s="61" t="s">
        <v>169</v>
      </c>
      <c r="C48" s="60" t="s">
        <v>170</v>
      </c>
      <c r="D48" s="74">
        <f t="shared" si="6"/>
        <v>1308</v>
      </c>
      <c r="E48" s="74">
        <f t="shared" si="7"/>
        <v>196</v>
      </c>
      <c r="F48" s="94">
        <f t="shared" si="0"/>
        <v>14.984709480122325</v>
      </c>
      <c r="G48" s="74">
        <v>151</v>
      </c>
      <c r="H48" s="74">
        <v>45</v>
      </c>
      <c r="I48" s="74">
        <f t="shared" si="8"/>
        <v>1112</v>
      </c>
      <c r="J48" s="94">
        <f t="shared" si="1"/>
        <v>85.01529051987767</v>
      </c>
      <c r="K48" s="74">
        <v>0</v>
      </c>
      <c r="L48" s="94">
        <f t="shared" si="2"/>
        <v>0</v>
      </c>
      <c r="M48" s="74">
        <v>0</v>
      </c>
      <c r="N48" s="94">
        <f t="shared" si="3"/>
        <v>0</v>
      </c>
      <c r="O48" s="74">
        <v>1112</v>
      </c>
      <c r="P48" s="74">
        <v>534</v>
      </c>
      <c r="Q48" s="94">
        <f t="shared" si="4"/>
        <v>85.01529051987767</v>
      </c>
      <c r="R48" s="74">
        <v>2</v>
      </c>
      <c r="S48" s="68" t="s">
        <v>90</v>
      </c>
      <c r="T48" s="68"/>
      <c r="U48" s="68"/>
      <c r="V48" s="68"/>
      <c r="W48" s="68"/>
      <c r="X48" s="68" t="s">
        <v>90</v>
      </c>
      <c r="Y48" s="68"/>
      <c r="Z48" s="68"/>
    </row>
    <row r="49" spans="1:26" s="59" customFormat="1" ht="12" customHeight="1">
      <c r="A49" s="60" t="s">
        <v>85</v>
      </c>
      <c r="B49" s="61" t="s">
        <v>171</v>
      </c>
      <c r="C49" s="60" t="s">
        <v>172</v>
      </c>
      <c r="D49" s="74">
        <f t="shared" si="6"/>
        <v>3801</v>
      </c>
      <c r="E49" s="74">
        <f t="shared" si="7"/>
        <v>865</v>
      </c>
      <c r="F49" s="94">
        <f t="shared" si="0"/>
        <v>22.757169166008946</v>
      </c>
      <c r="G49" s="74">
        <v>766</v>
      </c>
      <c r="H49" s="74">
        <v>99</v>
      </c>
      <c r="I49" s="74">
        <f t="shared" si="8"/>
        <v>2936</v>
      </c>
      <c r="J49" s="94">
        <f t="shared" si="1"/>
        <v>77.24283083399105</v>
      </c>
      <c r="K49" s="74">
        <v>2368</v>
      </c>
      <c r="L49" s="94">
        <f t="shared" si="2"/>
        <v>62.299394896079974</v>
      </c>
      <c r="M49" s="74">
        <v>0</v>
      </c>
      <c r="N49" s="94">
        <f t="shared" si="3"/>
        <v>0</v>
      </c>
      <c r="O49" s="74">
        <v>568</v>
      </c>
      <c r="P49" s="74">
        <v>377</v>
      </c>
      <c r="Q49" s="94">
        <f t="shared" si="4"/>
        <v>14.943435937911076</v>
      </c>
      <c r="R49" s="74">
        <v>4</v>
      </c>
      <c r="S49" s="68" t="s">
        <v>90</v>
      </c>
      <c r="T49" s="68"/>
      <c r="U49" s="68"/>
      <c r="V49" s="68"/>
      <c r="W49" s="68" t="s">
        <v>90</v>
      </c>
      <c r="X49" s="68"/>
      <c r="Y49" s="68"/>
      <c r="Z49" s="68"/>
    </row>
    <row r="50" spans="1:26" s="59" customFormat="1" ht="12" customHeight="1">
      <c r="A50" s="60" t="s">
        <v>85</v>
      </c>
      <c r="B50" s="61" t="s">
        <v>173</v>
      </c>
      <c r="C50" s="60" t="s">
        <v>174</v>
      </c>
      <c r="D50" s="74">
        <f t="shared" si="6"/>
        <v>4320</v>
      </c>
      <c r="E50" s="74">
        <f t="shared" si="7"/>
        <v>2170</v>
      </c>
      <c r="F50" s="94">
        <f t="shared" si="0"/>
        <v>50.231481481481474</v>
      </c>
      <c r="G50" s="74">
        <v>1927</v>
      </c>
      <c r="H50" s="74">
        <v>243</v>
      </c>
      <c r="I50" s="74">
        <f t="shared" si="8"/>
        <v>2150</v>
      </c>
      <c r="J50" s="94">
        <f t="shared" si="1"/>
        <v>49.76851851851852</v>
      </c>
      <c r="K50" s="74">
        <v>0</v>
      </c>
      <c r="L50" s="94">
        <f t="shared" si="2"/>
        <v>0</v>
      </c>
      <c r="M50" s="74">
        <v>0</v>
      </c>
      <c r="N50" s="94">
        <f t="shared" si="3"/>
        <v>0</v>
      </c>
      <c r="O50" s="74">
        <v>2150</v>
      </c>
      <c r="P50" s="74">
        <v>2044</v>
      </c>
      <c r="Q50" s="94">
        <f t="shared" si="4"/>
        <v>49.76851851851852</v>
      </c>
      <c r="R50" s="74">
        <v>2</v>
      </c>
      <c r="S50" s="68" t="s">
        <v>90</v>
      </c>
      <c r="T50" s="68"/>
      <c r="U50" s="68"/>
      <c r="V50" s="68"/>
      <c r="W50" s="68"/>
      <c r="X50" s="68" t="s">
        <v>90</v>
      </c>
      <c r="Y50" s="68"/>
      <c r="Z50" s="68"/>
    </row>
    <row r="51" spans="1:26" s="59" customFormat="1" ht="12" customHeight="1">
      <c r="A51" s="60" t="s">
        <v>85</v>
      </c>
      <c r="B51" s="61" t="s">
        <v>175</v>
      </c>
      <c r="C51" s="60" t="s">
        <v>176</v>
      </c>
      <c r="D51" s="74">
        <f t="shared" si="6"/>
        <v>16914</v>
      </c>
      <c r="E51" s="74">
        <f t="shared" si="7"/>
        <v>3701</v>
      </c>
      <c r="F51" s="94">
        <f t="shared" si="0"/>
        <v>21.881281778408418</v>
      </c>
      <c r="G51" s="74">
        <v>3701</v>
      </c>
      <c r="H51" s="74">
        <v>0</v>
      </c>
      <c r="I51" s="74">
        <f t="shared" si="8"/>
        <v>13213</v>
      </c>
      <c r="J51" s="94">
        <f t="shared" si="1"/>
        <v>78.11871822159158</v>
      </c>
      <c r="K51" s="74">
        <v>10238</v>
      </c>
      <c r="L51" s="94">
        <f t="shared" si="2"/>
        <v>60.529738678018205</v>
      </c>
      <c r="M51" s="74">
        <v>0</v>
      </c>
      <c r="N51" s="94">
        <f t="shared" si="3"/>
        <v>0</v>
      </c>
      <c r="O51" s="74">
        <v>2975</v>
      </c>
      <c r="P51" s="74">
        <v>1631</v>
      </c>
      <c r="Q51" s="94">
        <f t="shared" si="4"/>
        <v>17.588979543573373</v>
      </c>
      <c r="R51" s="74">
        <v>142</v>
      </c>
      <c r="S51" s="68" t="s">
        <v>90</v>
      </c>
      <c r="T51" s="68"/>
      <c r="U51" s="68"/>
      <c r="V51" s="68"/>
      <c r="W51" s="68"/>
      <c r="X51" s="68" t="s">
        <v>90</v>
      </c>
      <c r="Y51" s="68"/>
      <c r="Z51" s="68"/>
    </row>
    <row r="52" spans="1:26" s="59" customFormat="1" ht="12" customHeight="1">
      <c r="A52" s="60" t="s">
        <v>85</v>
      </c>
      <c r="B52" s="61" t="s">
        <v>177</v>
      </c>
      <c r="C52" s="60" t="s">
        <v>178</v>
      </c>
      <c r="D52" s="74">
        <f t="shared" si="6"/>
        <v>8068</v>
      </c>
      <c r="E52" s="74">
        <f t="shared" si="7"/>
        <v>859</v>
      </c>
      <c r="F52" s="94">
        <f t="shared" si="0"/>
        <v>10.64700049578582</v>
      </c>
      <c r="G52" s="74">
        <v>859</v>
      </c>
      <c r="H52" s="74">
        <v>0</v>
      </c>
      <c r="I52" s="74">
        <f t="shared" si="8"/>
        <v>7209</v>
      </c>
      <c r="J52" s="94">
        <f t="shared" si="1"/>
        <v>89.35299950421418</v>
      </c>
      <c r="K52" s="74">
        <v>5477</v>
      </c>
      <c r="L52" s="94">
        <f t="shared" si="2"/>
        <v>67.8854734754586</v>
      </c>
      <c r="M52" s="74">
        <v>0</v>
      </c>
      <c r="N52" s="94">
        <f t="shared" si="3"/>
        <v>0</v>
      </c>
      <c r="O52" s="74">
        <v>1732</v>
      </c>
      <c r="P52" s="74">
        <v>0</v>
      </c>
      <c r="Q52" s="94">
        <f t="shared" si="4"/>
        <v>21.467526028755575</v>
      </c>
      <c r="R52" s="74">
        <v>56</v>
      </c>
      <c r="S52" s="68" t="s">
        <v>90</v>
      </c>
      <c r="T52" s="68"/>
      <c r="U52" s="68"/>
      <c r="V52" s="68"/>
      <c r="W52" s="68" t="s">
        <v>90</v>
      </c>
      <c r="X52" s="68"/>
      <c r="Y52" s="68"/>
      <c r="Z52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179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6" t="s">
        <v>56</v>
      </c>
      <c r="B2" s="142" t="s">
        <v>57</v>
      </c>
      <c r="C2" s="142" t="s">
        <v>58</v>
      </c>
      <c r="D2" s="121" t="s">
        <v>180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181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48" t="s">
        <v>182</v>
      </c>
      <c r="AG2" s="149"/>
      <c r="AH2" s="149"/>
      <c r="AI2" s="150"/>
      <c r="AJ2" s="148" t="s">
        <v>183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184</v>
      </c>
      <c r="AU2" s="142"/>
      <c r="AV2" s="142"/>
      <c r="AW2" s="142"/>
      <c r="AX2" s="142"/>
      <c r="AY2" s="142"/>
      <c r="AZ2" s="148" t="s">
        <v>185</v>
      </c>
      <c r="BA2" s="149"/>
      <c r="BB2" s="149"/>
      <c r="BC2" s="150"/>
    </row>
    <row r="3" spans="1:55" s="51" customFormat="1" ht="26.25" customHeight="1">
      <c r="A3" s="143"/>
      <c r="B3" s="143"/>
      <c r="C3" s="143"/>
      <c r="D3" s="87" t="s">
        <v>186</v>
      </c>
      <c r="E3" s="151" t="s">
        <v>187</v>
      </c>
      <c r="F3" s="149"/>
      <c r="G3" s="150"/>
      <c r="H3" s="154" t="s">
        <v>188</v>
      </c>
      <c r="I3" s="155"/>
      <c r="J3" s="156"/>
      <c r="K3" s="151" t="s">
        <v>189</v>
      </c>
      <c r="L3" s="155"/>
      <c r="M3" s="156"/>
      <c r="N3" s="87" t="s">
        <v>186</v>
      </c>
      <c r="O3" s="151" t="s">
        <v>190</v>
      </c>
      <c r="P3" s="152"/>
      <c r="Q3" s="152"/>
      <c r="R3" s="152"/>
      <c r="S3" s="152"/>
      <c r="T3" s="152"/>
      <c r="U3" s="153"/>
      <c r="V3" s="151" t="s">
        <v>191</v>
      </c>
      <c r="W3" s="152"/>
      <c r="X3" s="152"/>
      <c r="Y3" s="152"/>
      <c r="Z3" s="152"/>
      <c r="AA3" s="152"/>
      <c r="AB3" s="153"/>
      <c r="AC3" s="122" t="s">
        <v>192</v>
      </c>
      <c r="AD3" s="85"/>
      <c r="AE3" s="86"/>
      <c r="AF3" s="144" t="s">
        <v>186</v>
      </c>
      <c r="AG3" s="142" t="s">
        <v>194</v>
      </c>
      <c r="AH3" s="142" t="s">
        <v>196</v>
      </c>
      <c r="AI3" s="142" t="s">
        <v>197</v>
      </c>
      <c r="AJ3" s="143" t="s">
        <v>64</v>
      </c>
      <c r="AK3" s="142" t="s">
        <v>199</v>
      </c>
      <c r="AL3" s="142" t="s">
        <v>200</v>
      </c>
      <c r="AM3" s="142" t="s">
        <v>201</v>
      </c>
      <c r="AN3" s="142" t="s">
        <v>202</v>
      </c>
      <c r="AO3" s="142" t="s">
        <v>203</v>
      </c>
      <c r="AP3" s="142" t="s">
        <v>204</v>
      </c>
      <c r="AQ3" s="142" t="s">
        <v>205</v>
      </c>
      <c r="AR3" s="142" t="s">
        <v>206</v>
      </c>
      <c r="AS3" s="142" t="s">
        <v>207</v>
      </c>
      <c r="AT3" s="144" t="s">
        <v>64</v>
      </c>
      <c r="AU3" s="142" t="s">
        <v>199</v>
      </c>
      <c r="AV3" s="142" t="s">
        <v>200</v>
      </c>
      <c r="AW3" s="142" t="s">
        <v>201</v>
      </c>
      <c r="AX3" s="142" t="s">
        <v>202</v>
      </c>
      <c r="AY3" s="142" t="s">
        <v>203</v>
      </c>
      <c r="AZ3" s="144" t="s">
        <v>64</v>
      </c>
      <c r="BA3" s="142" t="s">
        <v>208</v>
      </c>
      <c r="BB3" s="142" t="s">
        <v>202</v>
      </c>
      <c r="BC3" s="142" t="s">
        <v>203</v>
      </c>
    </row>
    <row r="4" spans="1:55" s="51" customFormat="1" ht="26.25" customHeight="1">
      <c r="A4" s="143"/>
      <c r="B4" s="143"/>
      <c r="C4" s="143"/>
      <c r="D4" s="87"/>
      <c r="E4" s="87" t="s">
        <v>64</v>
      </c>
      <c r="F4" s="120" t="s">
        <v>209</v>
      </c>
      <c r="G4" s="120" t="s">
        <v>210</v>
      </c>
      <c r="H4" s="87" t="s">
        <v>64</v>
      </c>
      <c r="I4" s="120" t="s">
        <v>209</v>
      </c>
      <c r="J4" s="120" t="s">
        <v>210</v>
      </c>
      <c r="K4" s="87" t="s">
        <v>64</v>
      </c>
      <c r="L4" s="120" t="s">
        <v>209</v>
      </c>
      <c r="M4" s="120" t="s">
        <v>210</v>
      </c>
      <c r="N4" s="87"/>
      <c r="O4" s="87" t="s">
        <v>64</v>
      </c>
      <c r="P4" s="120" t="s">
        <v>208</v>
      </c>
      <c r="Q4" s="120" t="s">
        <v>202</v>
      </c>
      <c r="R4" s="120" t="s">
        <v>203</v>
      </c>
      <c r="S4" s="120" t="s">
        <v>212</v>
      </c>
      <c r="T4" s="120" t="s">
        <v>214</v>
      </c>
      <c r="U4" s="120" t="s">
        <v>216</v>
      </c>
      <c r="V4" s="87" t="s">
        <v>64</v>
      </c>
      <c r="W4" s="120" t="s">
        <v>208</v>
      </c>
      <c r="X4" s="120" t="s">
        <v>202</v>
      </c>
      <c r="Y4" s="120" t="s">
        <v>203</v>
      </c>
      <c r="Z4" s="120" t="s">
        <v>212</v>
      </c>
      <c r="AA4" s="120" t="s">
        <v>214</v>
      </c>
      <c r="AB4" s="120" t="s">
        <v>216</v>
      </c>
      <c r="AC4" s="87" t="s">
        <v>64</v>
      </c>
      <c r="AD4" s="120" t="s">
        <v>209</v>
      </c>
      <c r="AE4" s="120" t="s">
        <v>210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62" customFormat="1" ht="23.25" customHeight="1">
      <c r="A5" s="143"/>
      <c r="B5" s="143"/>
      <c r="C5" s="143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3"/>
      <c r="AM5" s="69"/>
      <c r="AN5" s="69"/>
      <c r="AO5" s="69"/>
      <c r="AP5" s="69"/>
      <c r="AQ5" s="69"/>
      <c r="AR5" s="69"/>
      <c r="AS5" s="69"/>
      <c r="AT5" s="69"/>
      <c r="AU5" s="69"/>
      <c r="AV5" s="143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7"/>
      <c r="B6" s="147"/>
      <c r="C6" s="147"/>
      <c r="D6" s="92" t="s">
        <v>217</v>
      </c>
      <c r="E6" s="92" t="s">
        <v>217</v>
      </c>
      <c r="F6" s="92" t="s">
        <v>217</v>
      </c>
      <c r="G6" s="92" t="s">
        <v>217</v>
      </c>
      <c r="H6" s="92" t="s">
        <v>217</v>
      </c>
      <c r="I6" s="92" t="s">
        <v>217</v>
      </c>
      <c r="J6" s="92" t="s">
        <v>217</v>
      </c>
      <c r="K6" s="92" t="s">
        <v>217</v>
      </c>
      <c r="L6" s="92" t="s">
        <v>217</v>
      </c>
      <c r="M6" s="92" t="s">
        <v>217</v>
      </c>
      <c r="N6" s="92" t="s">
        <v>217</v>
      </c>
      <c r="O6" s="92" t="s">
        <v>217</v>
      </c>
      <c r="P6" s="92" t="s">
        <v>217</v>
      </c>
      <c r="Q6" s="92" t="s">
        <v>217</v>
      </c>
      <c r="R6" s="92" t="s">
        <v>217</v>
      </c>
      <c r="S6" s="92" t="s">
        <v>217</v>
      </c>
      <c r="T6" s="92" t="s">
        <v>217</v>
      </c>
      <c r="U6" s="92" t="s">
        <v>217</v>
      </c>
      <c r="V6" s="92" t="s">
        <v>217</v>
      </c>
      <c r="W6" s="92" t="s">
        <v>217</v>
      </c>
      <c r="X6" s="92" t="s">
        <v>217</v>
      </c>
      <c r="Y6" s="92" t="s">
        <v>217</v>
      </c>
      <c r="Z6" s="92" t="s">
        <v>217</v>
      </c>
      <c r="AA6" s="92" t="s">
        <v>217</v>
      </c>
      <c r="AB6" s="92" t="s">
        <v>217</v>
      </c>
      <c r="AC6" s="92" t="s">
        <v>217</v>
      </c>
      <c r="AD6" s="92" t="s">
        <v>217</v>
      </c>
      <c r="AE6" s="92" t="s">
        <v>217</v>
      </c>
      <c r="AF6" s="93" t="s">
        <v>218</v>
      </c>
      <c r="AG6" s="93" t="s">
        <v>218</v>
      </c>
      <c r="AH6" s="93" t="s">
        <v>218</v>
      </c>
      <c r="AI6" s="93" t="s">
        <v>218</v>
      </c>
      <c r="AJ6" s="93" t="s">
        <v>218</v>
      </c>
      <c r="AK6" s="93" t="s">
        <v>218</v>
      </c>
      <c r="AL6" s="93" t="s">
        <v>218</v>
      </c>
      <c r="AM6" s="93" t="s">
        <v>218</v>
      </c>
      <c r="AN6" s="93" t="s">
        <v>218</v>
      </c>
      <c r="AO6" s="93" t="s">
        <v>218</v>
      </c>
      <c r="AP6" s="93" t="s">
        <v>218</v>
      </c>
      <c r="AQ6" s="93" t="s">
        <v>218</v>
      </c>
      <c r="AR6" s="93" t="s">
        <v>218</v>
      </c>
      <c r="AS6" s="93" t="s">
        <v>218</v>
      </c>
      <c r="AT6" s="93" t="s">
        <v>218</v>
      </c>
      <c r="AU6" s="93" t="s">
        <v>218</v>
      </c>
      <c r="AV6" s="93" t="s">
        <v>218</v>
      </c>
      <c r="AW6" s="93" t="s">
        <v>218</v>
      </c>
      <c r="AX6" s="93" t="s">
        <v>218</v>
      </c>
      <c r="AY6" s="93" t="s">
        <v>218</v>
      </c>
      <c r="AZ6" s="93" t="s">
        <v>218</v>
      </c>
      <c r="BA6" s="93" t="s">
        <v>218</v>
      </c>
      <c r="BB6" s="93" t="s">
        <v>218</v>
      </c>
      <c r="BC6" s="93" t="s">
        <v>218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SUM(D8:D52)</f>
        <v>556076</v>
      </c>
      <c r="E7" s="79">
        <f t="shared" si="0"/>
        <v>0</v>
      </c>
      <c r="F7" s="79">
        <f t="shared" si="0"/>
        <v>0</v>
      </c>
      <c r="G7" s="79">
        <f t="shared" si="0"/>
        <v>0</v>
      </c>
      <c r="H7" s="79">
        <f t="shared" si="0"/>
        <v>26113</v>
      </c>
      <c r="I7" s="79">
        <f t="shared" si="0"/>
        <v>24151</v>
      </c>
      <c r="J7" s="79">
        <f t="shared" si="0"/>
        <v>1962</v>
      </c>
      <c r="K7" s="79">
        <f t="shared" si="0"/>
        <v>529963</v>
      </c>
      <c r="L7" s="79">
        <f t="shared" si="0"/>
        <v>155763</v>
      </c>
      <c r="M7" s="79">
        <f t="shared" si="0"/>
        <v>374200</v>
      </c>
      <c r="N7" s="79">
        <f t="shared" si="0"/>
        <v>648491</v>
      </c>
      <c r="O7" s="79">
        <f t="shared" si="0"/>
        <v>182150</v>
      </c>
      <c r="P7" s="79">
        <f t="shared" si="0"/>
        <v>168601</v>
      </c>
      <c r="Q7" s="79">
        <f t="shared" si="0"/>
        <v>0</v>
      </c>
      <c r="R7" s="79">
        <f t="shared" si="0"/>
        <v>0</v>
      </c>
      <c r="S7" s="79">
        <f t="shared" si="0"/>
        <v>13156</v>
      </c>
      <c r="T7" s="79">
        <f t="shared" si="0"/>
        <v>0</v>
      </c>
      <c r="U7" s="79">
        <f t="shared" si="0"/>
        <v>393</v>
      </c>
      <c r="V7" s="79">
        <f t="shared" si="0"/>
        <v>464432</v>
      </c>
      <c r="W7" s="79">
        <f t="shared" si="0"/>
        <v>322905</v>
      </c>
      <c r="X7" s="79">
        <f t="shared" si="0"/>
        <v>1962</v>
      </c>
      <c r="Y7" s="79">
        <f t="shared" si="0"/>
        <v>0</v>
      </c>
      <c r="Z7" s="79">
        <f t="shared" si="0"/>
        <v>138499</v>
      </c>
      <c r="AA7" s="79">
        <f t="shared" si="0"/>
        <v>0</v>
      </c>
      <c r="AB7" s="79">
        <f t="shared" si="0"/>
        <v>1066</v>
      </c>
      <c r="AC7" s="79">
        <f t="shared" si="0"/>
        <v>1909</v>
      </c>
      <c r="AD7" s="79">
        <f t="shared" si="0"/>
        <v>1909</v>
      </c>
      <c r="AE7" s="79">
        <f t="shared" si="0"/>
        <v>0</v>
      </c>
      <c r="AF7" s="79">
        <f t="shared" si="0"/>
        <v>6565</v>
      </c>
      <c r="AG7" s="79">
        <f t="shared" si="0"/>
        <v>6557</v>
      </c>
      <c r="AH7" s="79">
        <f t="shared" si="0"/>
        <v>8</v>
      </c>
      <c r="AI7" s="79">
        <f t="shared" si="0"/>
        <v>0</v>
      </c>
      <c r="AJ7" s="79">
        <f aca="true" t="shared" si="1" ref="AJ7:BC7">SUM(AJ8:AJ52)</f>
        <v>18187</v>
      </c>
      <c r="AK7" s="79">
        <f t="shared" si="1"/>
        <v>12123</v>
      </c>
      <c r="AL7" s="79">
        <f t="shared" si="1"/>
        <v>0</v>
      </c>
      <c r="AM7" s="79">
        <f t="shared" si="1"/>
        <v>3229</v>
      </c>
      <c r="AN7" s="79">
        <f t="shared" si="1"/>
        <v>122</v>
      </c>
      <c r="AO7" s="79">
        <f t="shared" si="1"/>
        <v>0</v>
      </c>
      <c r="AP7" s="79">
        <f t="shared" si="1"/>
        <v>27</v>
      </c>
      <c r="AQ7" s="79">
        <f t="shared" si="1"/>
        <v>1002</v>
      </c>
      <c r="AR7" s="79">
        <f t="shared" si="1"/>
        <v>2</v>
      </c>
      <c r="AS7" s="79">
        <f t="shared" si="1"/>
        <v>1682</v>
      </c>
      <c r="AT7" s="79">
        <f t="shared" si="1"/>
        <v>1008</v>
      </c>
      <c r="AU7" s="79">
        <f t="shared" si="1"/>
        <v>548</v>
      </c>
      <c r="AV7" s="79">
        <f t="shared" si="1"/>
        <v>0</v>
      </c>
      <c r="AW7" s="79">
        <f t="shared" si="1"/>
        <v>440</v>
      </c>
      <c r="AX7" s="79">
        <f t="shared" si="1"/>
        <v>20</v>
      </c>
      <c r="AY7" s="79">
        <f t="shared" si="1"/>
        <v>0</v>
      </c>
      <c r="AZ7" s="79">
        <f t="shared" si="1"/>
        <v>1497</v>
      </c>
      <c r="BA7" s="79">
        <f t="shared" si="1"/>
        <v>1497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52">SUM(E8,+H8,+K8)</f>
        <v>109305</v>
      </c>
      <c r="E8" s="73">
        <f aca="true" t="shared" si="3" ref="E8:E52">SUM(F8:G8)</f>
        <v>0</v>
      </c>
      <c r="F8" s="73">
        <v>0</v>
      </c>
      <c r="G8" s="73">
        <v>0</v>
      </c>
      <c r="H8" s="73">
        <f aca="true" t="shared" si="4" ref="H8:H52">SUM(I8:J8)</f>
        <v>0</v>
      </c>
      <c r="I8" s="73">
        <v>0</v>
      </c>
      <c r="J8" s="73">
        <v>0</v>
      </c>
      <c r="K8" s="73">
        <f aca="true" t="shared" si="5" ref="K8:K52">SUM(L8:M8)</f>
        <v>109305</v>
      </c>
      <c r="L8" s="73">
        <v>23388</v>
      </c>
      <c r="M8" s="73">
        <v>85917</v>
      </c>
      <c r="N8" s="73">
        <f aca="true" t="shared" si="6" ref="N8:N52">SUM(O8,+V8,+AC8)</f>
        <v>109306</v>
      </c>
      <c r="O8" s="73">
        <f aca="true" t="shared" si="7" ref="O8:O52">SUM(P8:U8)</f>
        <v>23388</v>
      </c>
      <c r="P8" s="73">
        <v>12992</v>
      </c>
      <c r="Q8" s="73">
        <v>0</v>
      </c>
      <c r="R8" s="73">
        <v>0</v>
      </c>
      <c r="S8" s="73">
        <v>10396</v>
      </c>
      <c r="T8" s="73">
        <v>0</v>
      </c>
      <c r="U8" s="73">
        <v>0</v>
      </c>
      <c r="V8" s="73">
        <f aca="true" t="shared" si="8" ref="V8:V52">SUM(W8:AB8)</f>
        <v>85917</v>
      </c>
      <c r="W8" s="73">
        <v>46000</v>
      </c>
      <c r="X8" s="73">
        <v>0</v>
      </c>
      <c r="Y8" s="73">
        <v>0</v>
      </c>
      <c r="Z8" s="73">
        <v>39917</v>
      </c>
      <c r="AA8" s="73">
        <v>0</v>
      </c>
      <c r="AB8" s="73">
        <v>0</v>
      </c>
      <c r="AC8" s="73">
        <f aca="true" t="shared" si="9" ref="AC8:AC52">SUM(AD8:AE8)</f>
        <v>1</v>
      </c>
      <c r="AD8" s="73">
        <v>1</v>
      </c>
      <c r="AE8" s="73">
        <v>0</v>
      </c>
      <c r="AF8" s="73">
        <f aca="true" t="shared" si="10" ref="AF8:AF52">SUM(AG8:AI8)</f>
        <v>1839</v>
      </c>
      <c r="AG8" s="73">
        <v>1839</v>
      </c>
      <c r="AH8" s="73">
        <v>0</v>
      </c>
      <c r="AI8" s="73">
        <v>0</v>
      </c>
      <c r="AJ8" s="73">
        <f aca="true" t="shared" si="11" ref="AJ8:AJ52">SUM(AK8:AS8)</f>
        <v>1839</v>
      </c>
      <c r="AK8" s="73">
        <v>0</v>
      </c>
      <c r="AL8" s="73">
        <v>0</v>
      </c>
      <c r="AM8" s="73">
        <v>1344</v>
      </c>
      <c r="AN8" s="73">
        <v>0</v>
      </c>
      <c r="AO8" s="73">
        <v>0</v>
      </c>
      <c r="AP8" s="73">
        <v>0</v>
      </c>
      <c r="AQ8" s="73">
        <v>495</v>
      </c>
      <c r="AR8" s="73">
        <v>0</v>
      </c>
      <c r="AS8" s="73">
        <v>0</v>
      </c>
      <c r="AT8" s="73">
        <f aca="true" t="shared" si="12" ref="AT8:AT52">SUM(AU8:AY8)</f>
        <v>257</v>
      </c>
      <c r="AU8" s="73">
        <v>0</v>
      </c>
      <c r="AV8" s="73">
        <v>0</v>
      </c>
      <c r="AW8" s="73">
        <v>257</v>
      </c>
      <c r="AX8" s="73">
        <v>0</v>
      </c>
      <c r="AY8" s="73">
        <v>0</v>
      </c>
      <c r="AZ8" s="73">
        <f aca="true" t="shared" si="13" ref="AZ8:AZ52">SUM(BA8:BC8)</f>
        <v>239</v>
      </c>
      <c r="BA8" s="73">
        <v>239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54076</v>
      </c>
      <c r="E9" s="73">
        <f t="shared" si="3"/>
        <v>0</v>
      </c>
      <c r="F9" s="73">
        <v>0</v>
      </c>
      <c r="G9" s="73">
        <v>0</v>
      </c>
      <c r="H9" s="73">
        <f t="shared" si="4"/>
        <v>0</v>
      </c>
      <c r="I9" s="73">
        <v>0</v>
      </c>
      <c r="J9" s="73">
        <v>0</v>
      </c>
      <c r="K9" s="73">
        <f t="shared" si="5"/>
        <v>54076</v>
      </c>
      <c r="L9" s="73">
        <v>13211</v>
      </c>
      <c r="M9" s="73">
        <v>40865</v>
      </c>
      <c r="N9" s="73">
        <f t="shared" si="6"/>
        <v>137031</v>
      </c>
      <c r="O9" s="73">
        <f t="shared" si="7"/>
        <v>13211</v>
      </c>
      <c r="P9" s="73">
        <v>13211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123820</v>
      </c>
      <c r="W9" s="73">
        <v>40865</v>
      </c>
      <c r="X9" s="73">
        <v>0</v>
      </c>
      <c r="Y9" s="73">
        <v>0</v>
      </c>
      <c r="Z9" s="73">
        <v>82955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2016</v>
      </c>
      <c r="AG9" s="73">
        <v>2016</v>
      </c>
      <c r="AH9" s="73">
        <v>0</v>
      </c>
      <c r="AI9" s="73">
        <v>0</v>
      </c>
      <c r="AJ9" s="73">
        <f t="shared" si="11"/>
        <v>2016</v>
      </c>
      <c r="AK9" s="73">
        <v>0</v>
      </c>
      <c r="AL9" s="73">
        <v>0</v>
      </c>
      <c r="AM9" s="73">
        <v>441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1575</v>
      </c>
      <c r="AT9" s="73">
        <f t="shared" si="12"/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8961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8961</v>
      </c>
      <c r="L10" s="73">
        <v>3744</v>
      </c>
      <c r="M10" s="73">
        <v>5217</v>
      </c>
      <c r="N10" s="73">
        <f t="shared" si="6"/>
        <v>9014</v>
      </c>
      <c r="O10" s="73">
        <f t="shared" si="7"/>
        <v>3744</v>
      </c>
      <c r="P10" s="73">
        <v>3744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5217</v>
      </c>
      <c r="W10" s="73">
        <v>5217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53</v>
      </c>
      <c r="AD10" s="73">
        <v>53</v>
      </c>
      <c r="AE10" s="73">
        <v>0</v>
      </c>
      <c r="AF10" s="73">
        <f t="shared" si="10"/>
        <v>6</v>
      </c>
      <c r="AG10" s="73">
        <v>6</v>
      </c>
      <c r="AH10" s="73">
        <v>0</v>
      </c>
      <c r="AI10" s="73">
        <v>0</v>
      </c>
      <c r="AJ10" s="73">
        <f t="shared" si="11"/>
        <v>6</v>
      </c>
      <c r="AK10" s="73">
        <v>0</v>
      </c>
      <c r="AL10" s="73">
        <v>0</v>
      </c>
      <c r="AM10" s="73">
        <v>6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63</v>
      </c>
      <c r="BA10" s="73">
        <v>63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28219</v>
      </c>
      <c r="E11" s="73">
        <f t="shared" si="3"/>
        <v>0</v>
      </c>
      <c r="F11" s="73">
        <v>0</v>
      </c>
      <c r="G11" s="73">
        <v>0</v>
      </c>
      <c r="H11" s="73">
        <f t="shared" si="4"/>
        <v>21841</v>
      </c>
      <c r="I11" s="73">
        <v>21841</v>
      </c>
      <c r="J11" s="73">
        <v>0</v>
      </c>
      <c r="K11" s="73">
        <f t="shared" si="5"/>
        <v>6378</v>
      </c>
      <c r="L11" s="73">
        <v>0</v>
      </c>
      <c r="M11" s="73">
        <v>6378</v>
      </c>
      <c r="N11" s="73">
        <f t="shared" si="6"/>
        <v>28219</v>
      </c>
      <c r="O11" s="73">
        <f t="shared" si="7"/>
        <v>21841</v>
      </c>
      <c r="P11" s="73">
        <v>21841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6378</v>
      </c>
      <c r="W11" s="73">
        <v>0</v>
      </c>
      <c r="X11" s="73">
        <v>0</v>
      </c>
      <c r="Y11" s="73">
        <v>0</v>
      </c>
      <c r="Z11" s="73">
        <v>6378</v>
      </c>
      <c r="AA11" s="73">
        <v>0</v>
      </c>
      <c r="AB11" s="73">
        <v>0</v>
      </c>
      <c r="AC11" s="73">
        <f t="shared" si="9"/>
        <v>0</v>
      </c>
      <c r="AD11" s="73">
        <v>0</v>
      </c>
      <c r="AE11" s="73">
        <v>0</v>
      </c>
      <c r="AF11" s="73">
        <f t="shared" si="10"/>
        <v>34</v>
      </c>
      <c r="AG11" s="73">
        <v>34</v>
      </c>
      <c r="AH11" s="73">
        <v>0</v>
      </c>
      <c r="AI11" s="73">
        <v>0</v>
      </c>
      <c r="AJ11" s="73">
        <f t="shared" si="11"/>
        <v>34</v>
      </c>
      <c r="AK11" s="73">
        <v>34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34</v>
      </c>
      <c r="AU11" s="73">
        <v>34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13992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13992</v>
      </c>
      <c r="L12" s="74">
        <v>7057</v>
      </c>
      <c r="M12" s="74">
        <v>6935</v>
      </c>
      <c r="N12" s="74">
        <f t="shared" si="6"/>
        <v>14472</v>
      </c>
      <c r="O12" s="74">
        <f t="shared" si="7"/>
        <v>7057</v>
      </c>
      <c r="P12" s="74">
        <v>7057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6935</v>
      </c>
      <c r="W12" s="74">
        <v>6935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480</v>
      </c>
      <c r="AD12" s="74">
        <v>480</v>
      </c>
      <c r="AE12" s="74">
        <v>0</v>
      </c>
      <c r="AF12" s="74">
        <f t="shared" si="10"/>
        <v>0</v>
      </c>
      <c r="AG12" s="74">
        <v>0</v>
      </c>
      <c r="AH12" s="74">
        <v>0</v>
      </c>
      <c r="AI12" s="74">
        <v>0</v>
      </c>
      <c r="AJ12" s="74">
        <f t="shared" si="11"/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24072</v>
      </c>
      <c r="E13" s="74">
        <f t="shared" si="3"/>
        <v>0</v>
      </c>
      <c r="F13" s="74">
        <v>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24072</v>
      </c>
      <c r="L13" s="74">
        <v>7432</v>
      </c>
      <c r="M13" s="74">
        <v>16640</v>
      </c>
      <c r="N13" s="74">
        <f t="shared" si="6"/>
        <v>24166</v>
      </c>
      <c r="O13" s="74">
        <f t="shared" si="7"/>
        <v>7432</v>
      </c>
      <c r="P13" s="74">
        <v>7432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16640</v>
      </c>
      <c r="W13" s="74">
        <v>16640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94</v>
      </c>
      <c r="AD13" s="74">
        <v>94</v>
      </c>
      <c r="AE13" s="74">
        <v>0</v>
      </c>
      <c r="AF13" s="74">
        <f t="shared" si="10"/>
        <v>39</v>
      </c>
      <c r="AG13" s="74">
        <v>39</v>
      </c>
      <c r="AH13" s="74">
        <v>0</v>
      </c>
      <c r="AI13" s="74">
        <v>0</v>
      </c>
      <c r="AJ13" s="74">
        <f t="shared" si="11"/>
        <v>39</v>
      </c>
      <c r="AK13" s="74">
        <v>0</v>
      </c>
      <c r="AL13" s="74">
        <v>0</v>
      </c>
      <c r="AM13" s="74">
        <v>39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17020</v>
      </c>
      <c r="E14" s="74">
        <f t="shared" si="3"/>
        <v>0</v>
      </c>
      <c r="F14" s="74">
        <v>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17020</v>
      </c>
      <c r="L14" s="74">
        <v>4395</v>
      </c>
      <c r="M14" s="74">
        <v>12625</v>
      </c>
      <c r="N14" s="74">
        <f t="shared" si="6"/>
        <v>24676</v>
      </c>
      <c r="O14" s="74">
        <f t="shared" si="7"/>
        <v>6630</v>
      </c>
      <c r="P14" s="74">
        <v>4002</v>
      </c>
      <c r="Q14" s="74">
        <v>0</v>
      </c>
      <c r="R14" s="74">
        <v>0</v>
      </c>
      <c r="S14" s="74">
        <v>2235</v>
      </c>
      <c r="T14" s="74">
        <v>0</v>
      </c>
      <c r="U14" s="74">
        <v>393</v>
      </c>
      <c r="V14" s="74">
        <f t="shared" si="8"/>
        <v>17940</v>
      </c>
      <c r="W14" s="74">
        <v>11559</v>
      </c>
      <c r="X14" s="74">
        <v>0</v>
      </c>
      <c r="Y14" s="74">
        <v>0</v>
      </c>
      <c r="Z14" s="74">
        <v>5315</v>
      </c>
      <c r="AA14" s="74">
        <v>0</v>
      </c>
      <c r="AB14" s="74">
        <v>1066</v>
      </c>
      <c r="AC14" s="74">
        <f t="shared" si="9"/>
        <v>106</v>
      </c>
      <c r="AD14" s="74">
        <v>106</v>
      </c>
      <c r="AE14" s="74">
        <v>0</v>
      </c>
      <c r="AF14" s="74">
        <f t="shared" si="10"/>
        <v>343</v>
      </c>
      <c r="AG14" s="74">
        <v>343</v>
      </c>
      <c r="AH14" s="74">
        <v>0</v>
      </c>
      <c r="AI14" s="74">
        <v>0</v>
      </c>
      <c r="AJ14" s="74">
        <f t="shared" si="11"/>
        <v>343</v>
      </c>
      <c r="AK14" s="74">
        <v>0</v>
      </c>
      <c r="AL14" s="74">
        <v>0</v>
      </c>
      <c r="AM14" s="74">
        <v>273</v>
      </c>
      <c r="AN14" s="74">
        <v>0</v>
      </c>
      <c r="AO14" s="74">
        <v>0</v>
      </c>
      <c r="AP14" s="74">
        <v>27</v>
      </c>
      <c r="AQ14" s="74">
        <v>43</v>
      </c>
      <c r="AR14" s="74">
        <v>0</v>
      </c>
      <c r="AS14" s="74">
        <v>0</v>
      </c>
      <c r="AT14" s="74">
        <f t="shared" si="12"/>
        <v>35</v>
      </c>
      <c r="AU14" s="74">
        <v>0</v>
      </c>
      <c r="AV14" s="74">
        <v>0</v>
      </c>
      <c r="AW14" s="74">
        <v>35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20012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20012</v>
      </c>
      <c r="L15" s="74">
        <v>5574</v>
      </c>
      <c r="M15" s="74">
        <v>14438</v>
      </c>
      <c r="N15" s="74">
        <f t="shared" si="6"/>
        <v>20534</v>
      </c>
      <c r="O15" s="74">
        <f t="shared" si="7"/>
        <v>5574</v>
      </c>
      <c r="P15" s="74">
        <v>5574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14438</v>
      </c>
      <c r="W15" s="74">
        <v>14438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522</v>
      </c>
      <c r="AD15" s="74">
        <v>522</v>
      </c>
      <c r="AE15" s="74">
        <v>0</v>
      </c>
      <c r="AF15" s="74">
        <f t="shared" si="10"/>
        <v>77</v>
      </c>
      <c r="AG15" s="74">
        <v>77</v>
      </c>
      <c r="AH15" s="74">
        <v>0</v>
      </c>
      <c r="AI15" s="74">
        <v>0</v>
      </c>
      <c r="AJ15" s="74">
        <f t="shared" si="11"/>
        <v>77</v>
      </c>
      <c r="AK15" s="74">
        <v>0</v>
      </c>
      <c r="AL15" s="74">
        <v>0</v>
      </c>
      <c r="AM15" s="74">
        <v>27</v>
      </c>
      <c r="AN15" s="74">
        <v>0</v>
      </c>
      <c r="AO15" s="74">
        <v>0</v>
      </c>
      <c r="AP15" s="74">
        <v>0</v>
      </c>
      <c r="AQ15" s="74">
        <v>0</v>
      </c>
      <c r="AR15" s="74">
        <v>1</v>
      </c>
      <c r="AS15" s="74">
        <v>49</v>
      </c>
      <c r="AT15" s="74">
        <f t="shared" si="12"/>
        <v>3</v>
      </c>
      <c r="AU15" s="74">
        <v>0</v>
      </c>
      <c r="AV15" s="74">
        <v>0</v>
      </c>
      <c r="AW15" s="74">
        <v>3</v>
      </c>
      <c r="AX15" s="74">
        <v>0</v>
      </c>
      <c r="AY15" s="74">
        <v>0</v>
      </c>
      <c r="AZ15" s="74">
        <f t="shared" si="13"/>
        <v>146</v>
      </c>
      <c r="BA15" s="74">
        <v>146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6968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6968</v>
      </c>
      <c r="L16" s="74">
        <v>1918</v>
      </c>
      <c r="M16" s="74">
        <v>5050</v>
      </c>
      <c r="N16" s="74">
        <f t="shared" si="6"/>
        <v>6968</v>
      </c>
      <c r="O16" s="74">
        <f t="shared" si="7"/>
        <v>1918</v>
      </c>
      <c r="P16" s="74">
        <v>1918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5050</v>
      </c>
      <c r="W16" s="74">
        <v>5050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42</v>
      </c>
      <c r="AG16" s="74">
        <v>42</v>
      </c>
      <c r="AH16" s="74">
        <v>0</v>
      </c>
      <c r="AI16" s="74">
        <v>0</v>
      </c>
      <c r="AJ16" s="74">
        <f t="shared" si="11"/>
        <v>42</v>
      </c>
      <c r="AK16" s="74">
        <v>0</v>
      </c>
      <c r="AL16" s="74">
        <v>0</v>
      </c>
      <c r="AM16" s="74">
        <v>11</v>
      </c>
      <c r="AN16" s="74">
        <v>0</v>
      </c>
      <c r="AO16" s="74">
        <v>0</v>
      </c>
      <c r="AP16" s="74">
        <v>0</v>
      </c>
      <c r="AQ16" s="74">
        <v>31</v>
      </c>
      <c r="AR16" s="74">
        <v>0</v>
      </c>
      <c r="AS16" s="74">
        <v>0</v>
      </c>
      <c r="AT16" s="74">
        <f t="shared" si="12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21935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21935</v>
      </c>
      <c r="L17" s="74">
        <v>9457</v>
      </c>
      <c r="M17" s="74">
        <v>12478</v>
      </c>
      <c r="N17" s="74">
        <f t="shared" si="6"/>
        <v>21977</v>
      </c>
      <c r="O17" s="74">
        <f t="shared" si="7"/>
        <v>9457</v>
      </c>
      <c r="P17" s="74">
        <v>9457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12478</v>
      </c>
      <c r="W17" s="74">
        <v>12478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42</v>
      </c>
      <c r="AD17" s="74">
        <v>42</v>
      </c>
      <c r="AE17" s="74">
        <v>0</v>
      </c>
      <c r="AF17" s="74">
        <f t="shared" si="10"/>
        <v>15</v>
      </c>
      <c r="AG17" s="74">
        <v>15</v>
      </c>
      <c r="AH17" s="74">
        <v>0</v>
      </c>
      <c r="AI17" s="74">
        <v>0</v>
      </c>
      <c r="AJ17" s="74">
        <f t="shared" si="11"/>
        <v>15</v>
      </c>
      <c r="AK17" s="74">
        <v>0</v>
      </c>
      <c r="AL17" s="74">
        <v>0</v>
      </c>
      <c r="AM17" s="74">
        <v>15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2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208</v>
      </c>
      <c r="BA17" s="74">
        <v>208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27743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27743</v>
      </c>
      <c r="L18" s="74">
        <v>7631</v>
      </c>
      <c r="M18" s="74">
        <v>20112</v>
      </c>
      <c r="N18" s="74">
        <f t="shared" si="6"/>
        <v>27791</v>
      </c>
      <c r="O18" s="74">
        <f t="shared" si="7"/>
        <v>7631</v>
      </c>
      <c r="P18" s="74">
        <v>7631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20112</v>
      </c>
      <c r="W18" s="74">
        <v>20112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48</v>
      </c>
      <c r="AD18" s="74">
        <v>48</v>
      </c>
      <c r="AE18" s="74">
        <v>0</v>
      </c>
      <c r="AF18" s="74">
        <f t="shared" si="10"/>
        <v>165</v>
      </c>
      <c r="AG18" s="74">
        <v>165</v>
      </c>
      <c r="AH18" s="74">
        <v>0</v>
      </c>
      <c r="AI18" s="74">
        <v>0</v>
      </c>
      <c r="AJ18" s="74">
        <f t="shared" si="11"/>
        <v>165</v>
      </c>
      <c r="AK18" s="74">
        <v>0</v>
      </c>
      <c r="AL18" s="74">
        <v>0</v>
      </c>
      <c r="AM18" s="74">
        <v>43</v>
      </c>
      <c r="AN18" s="74">
        <v>0</v>
      </c>
      <c r="AO18" s="74">
        <v>0</v>
      </c>
      <c r="AP18" s="74">
        <v>0</v>
      </c>
      <c r="AQ18" s="74">
        <v>122</v>
      </c>
      <c r="AR18" s="74">
        <v>0</v>
      </c>
      <c r="AS18" s="74">
        <v>0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13595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13595</v>
      </c>
      <c r="L19" s="74">
        <v>3612</v>
      </c>
      <c r="M19" s="74">
        <v>9983</v>
      </c>
      <c r="N19" s="74">
        <f t="shared" si="6"/>
        <v>13596</v>
      </c>
      <c r="O19" s="74">
        <f t="shared" si="7"/>
        <v>3613</v>
      </c>
      <c r="P19" s="74">
        <v>3613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9983</v>
      </c>
      <c r="W19" s="74">
        <v>9983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6</v>
      </c>
      <c r="AG19" s="74">
        <v>6</v>
      </c>
      <c r="AH19" s="74">
        <v>0</v>
      </c>
      <c r="AI19" s="74">
        <v>0</v>
      </c>
      <c r="AJ19" s="74">
        <f t="shared" si="11"/>
        <v>32</v>
      </c>
      <c r="AK19" s="74">
        <v>32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6</v>
      </c>
      <c r="AU19" s="74">
        <v>6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153</v>
      </c>
      <c r="BA19" s="74">
        <v>153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48816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48816</v>
      </c>
      <c r="L20" s="74">
        <v>17693</v>
      </c>
      <c r="M20" s="74">
        <v>31123</v>
      </c>
      <c r="N20" s="74">
        <f t="shared" si="6"/>
        <v>48816</v>
      </c>
      <c r="O20" s="74">
        <f t="shared" si="7"/>
        <v>17693</v>
      </c>
      <c r="P20" s="74">
        <v>17693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31123</v>
      </c>
      <c r="W20" s="74">
        <v>28703</v>
      </c>
      <c r="X20" s="74">
        <v>0</v>
      </c>
      <c r="Y20" s="74">
        <v>0</v>
      </c>
      <c r="Z20" s="74">
        <v>2420</v>
      </c>
      <c r="AA20" s="74">
        <v>0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929</v>
      </c>
      <c r="AG20" s="74">
        <v>929</v>
      </c>
      <c r="AH20" s="74">
        <v>0</v>
      </c>
      <c r="AI20" s="74">
        <v>0</v>
      </c>
      <c r="AJ20" s="74">
        <f t="shared" si="11"/>
        <v>7449</v>
      </c>
      <c r="AK20" s="74">
        <v>6965</v>
      </c>
      <c r="AL20" s="74">
        <v>0</v>
      </c>
      <c r="AM20" s="74">
        <v>484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533</v>
      </c>
      <c r="AU20" s="74">
        <v>445</v>
      </c>
      <c r="AV20" s="74">
        <v>0</v>
      </c>
      <c r="AW20" s="74">
        <v>88</v>
      </c>
      <c r="AX20" s="74">
        <v>0</v>
      </c>
      <c r="AY20" s="74">
        <v>0</v>
      </c>
      <c r="AZ20" s="74">
        <f t="shared" si="13"/>
        <v>394</v>
      </c>
      <c r="BA20" s="74">
        <v>394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2895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2895</v>
      </c>
      <c r="L21" s="74">
        <v>1244</v>
      </c>
      <c r="M21" s="74">
        <v>1651</v>
      </c>
      <c r="N21" s="74">
        <f t="shared" si="6"/>
        <v>2895</v>
      </c>
      <c r="O21" s="74">
        <f t="shared" si="7"/>
        <v>1244</v>
      </c>
      <c r="P21" s="74">
        <v>1244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1651</v>
      </c>
      <c r="W21" s="74">
        <v>1651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11</v>
      </c>
      <c r="AG21" s="74">
        <v>11</v>
      </c>
      <c r="AH21" s="74">
        <v>0</v>
      </c>
      <c r="AI21" s="74">
        <v>0</v>
      </c>
      <c r="AJ21" s="74">
        <f t="shared" si="11"/>
        <v>11</v>
      </c>
      <c r="AK21" s="74">
        <v>0</v>
      </c>
      <c r="AL21" s="74">
        <v>0</v>
      </c>
      <c r="AM21" s="74">
        <v>4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7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21</v>
      </c>
      <c r="BA21" s="74">
        <v>21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8064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8064</v>
      </c>
      <c r="L22" s="74">
        <v>2104</v>
      </c>
      <c r="M22" s="74">
        <v>5960</v>
      </c>
      <c r="N22" s="74">
        <f t="shared" si="6"/>
        <v>8122</v>
      </c>
      <c r="O22" s="74">
        <f t="shared" si="7"/>
        <v>2104</v>
      </c>
      <c r="P22" s="74">
        <v>2104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5960</v>
      </c>
      <c r="W22" s="74">
        <v>5960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58</v>
      </c>
      <c r="AD22" s="74">
        <v>58</v>
      </c>
      <c r="AE22" s="74">
        <v>0</v>
      </c>
      <c r="AF22" s="74">
        <f t="shared" si="10"/>
        <v>49</v>
      </c>
      <c r="AG22" s="74">
        <v>49</v>
      </c>
      <c r="AH22" s="74">
        <v>0</v>
      </c>
      <c r="AI22" s="74">
        <v>0</v>
      </c>
      <c r="AJ22" s="74">
        <f t="shared" si="11"/>
        <v>49</v>
      </c>
      <c r="AK22" s="74">
        <v>0</v>
      </c>
      <c r="AL22" s="74">
        <v>0</v>
      </c>
      <c r="AM22" s="74">
        <v>13</v>
      </c>
      <c r="AN22" s="74">
        <v>0</v>
      </c>
      <c r="AO22" s="74">
        <v>0</v>
      </c>
      <c r="AP22" s="74">
        <v>0</v>
      </c>
      <c r="AQ22" s="74">
        <v>36</v>
      </c>
      <c r="AR22" s="74">
        <v>0</v>
      </c>
      <c r="AS22" s="74">
        <v>0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4078</v>
      </c>
      <c r="E23" s="74">
        <f t="shared" si="3"/>
        <v>0</v>
      </c>
      <c r="F23" s="74">
        <v>0</v>
      </c>
      <c r="G23" s="74">
        <v>0</v>
      </c>
      <c r="H23" s="74">
        <f t="shared" si="4"/>
        <v>0</v>
      </c>
      <c r="I23" s="74">
        <v>0</v>
      </c>
      <c r="J23" s="74">
        <v>0</v>
      </c>
      <c r="K23" s="74">
        <f t="shared" si="5"/>
        <v>4078</v>
      </c>
      <c r="L23" s="74">
        <v>886</v>
      </c>
      <c r="M23" s="74">
        <v>3192</v>
      </c>
      <c r="N23" s="74">
        <f t="shared" si="6"/>
        <v>4096</v>
      </c>
      <c r="O23" s="74">
        <f t="shared" si="7"/>
        <v>886</v>
      </c>
      <c r="P23" s="74">
        <v>886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3192</v>
      </c>
      <c r="W23" s="74">
        <v>3192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18</v>
      </c>
      <c r="AD23" s="74">
        <v>18</v>
      </c>
      <c r="AE23" s="74">
        <v>0</v>
      </c>
      <c r="AF23" s="74">
        <f t="shared" si="10"/>
        <v>11</v>
      </c>
      <c r="AG23" s="74">
        <v>11</v>
      </c>
      <c r="AH23" s="74">
        <v>0</v>
      </c>
      <c r="AI23" s="74">
        <v>0</v>
      </c>
      <c r="AJ23" s="74">
        <f t="shared" si="11"/>
        <v>11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11</v>
      </c>
      <c r="AR23" s="74">
        <v>0</v>
      </c>
      <c r="AS23" s="74">
        <v>0</v>
      </c>
      <c r="AT23" s="74">
        <f t="shared" si="12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9057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>
        <v>0</v>
      </c>
      <c r="J24" s="74">
        <v>0</v>
      </c>
      <c r="K24" s="74">
        <f t="shared" si="5"/>
        <v>9057</v>
      </c>
      <c r="L24" s="74">
        <v>4776</v>
      </c>
      <c r="M24" s="74">
        <v>4281</v>
      </c>
      <c r="N24" s="74">
        <f t="shared" si="6"/>
        <v>9087</v>
      </c>
      <c r="O24" s="74">
        <f t="shared" si="7"/>
        <v>4776</v>
      </c>
      <c r="P24" s="74">
        <v>4776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4281</v>
      </c>
      <c r="W24" s="74">
        <v>4281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30</v>
      </c>
      <c r="AD24" s="74">
        <v>30</v>
      </c>
      <c r="AE24" s="74">
        <v>0</v>
      </c>
      <c r="AF24" s="74">
        <f t="shared" si="10"/>
        <v>69</v>
      </c>
      <c r="AG24" s="74">
        <v>69</v>
      </c>
      <c r="AH24" s="74">
        <v>0</v>
      </c>
      <c r="AI24" s="74">
        <v>0</v>
      </c>
      <c r="AJ24" s="74">
        <f t="shared" si="11"/>
        <v>69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69</v>
      </c>
      <c r="AR24" s="74">
        <v>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4088</v>
      </c>
      <c r="E25" s="74">
        <f t="shared" si="3"/>
        <v>0</v>
      </c>
      <c r="F25" s="74">
        <v>0</v>
      </c>
      <c r="G25" s="74">
        <v>0</v>
      </c>
      <c r="H25" s="74">
        <f t="shared" si="4"/>
        <v>2310</v>
      </c>
      <c r="I25" s="74">
        <v>2310</v>
      </c>
      <c r="J25" s="74">
        <v>0</v>
      </c>
      <c r="K25" s="74">
        <f t="shared" si="5"/>
        <v>1778</v>
      </c>
      <c r="L25" s="74">
        <v>0</v>
      </c>
      <c r="M25" s="74">
        <v>1778</v>
      </c>
      <c r="N25" s="74">
        <f t="shared" si="6"/>
        <v>4093</v>
      </c>
      <c r="O25" s="74">
        <f t="shared" si="7"/>
        <v>2310</v>
      </c>
      <c r="P25" s="74">
        <v>2310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1778</v>
      </c>
      <c r="W25" s="74">
        <v>1778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5</v>
      </c>
      <c r="AD25" s="74">
        <v>5</v>
      </c>
      <c r="AE25" s="74">
        <v>0</v>
      </c>
      <c r="AF25" s="74">
        <f t="shared" si="10"/>
        <v>12</v>
      </c>
      <c r="AG25" s="74">
        <v>12</v>
      </c>
      <c r="AH25" s="74">
        <v>0</v>
      </c>
      <c r="AI25" s="74">
        <v>0</v>
      </c>
      <c r="AJ25" s="74">
        <f t="shared" si="11"/>
        <v>12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12</v>
      </c>
      <c r="AR25" s="74">
        <v>0</v>
      </c>
      <c r="AS25" s="74">
        <v>0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7116</v>
      </c>
      <c r="E26" s="74">
        <f t="shared" si="3"/>
        <v>0</v>
      </c>
      <c r="F26" s="74">
        <v>0</v>
      </c>
      <c r="G26" s="74">
        <v>0</v>
      </c>
      <c r="H26" s="74">
        <f t="shared" si="4"/>
        <v>0</v>
      </c>
      <c r="I26" s="74">
        <v>0</v>
      </c>
      <c r="J26" s="74">
        <v>0</v>
      </c>
      <c r="K26" s="74">
        <f t="shared" si="5"/>
        <v>7116</v>
      </c>
      <c r="L26" s="74">
        <v>1921</v>
      </c>
      <c r="M26" s="74">
        <v>5195</v>
      </c>
      <c r="N26" s="74">
        <f t="shared" si="6"/>
        <v>7131</v>
      </c>
      <c r="O26" s="74">
        <f t="shared" si="7"/>
        <v>1921</v>
      </c>
      <c r="P26" s="74">
        <v>1921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5195</v>
      </c>
      <c r="W26" s="74">
        <v>5195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15</v>
      </c>
      <c r="AD26" s="74">
        <v>15</v>
      </c>
      <c r="AE26" s="74">
        <v>0</v>
      </c>
      <c r="AF26" s="74">
        <f t="shared" si="10"/>
        <v>55</v>
      </c>
      <c r="AG26" s="74">
        <v>55</v>
      </c>
      <c r="AH26" s="74">
        <v>0</v>
      </c>
      <c r="AI26" s="74">
        <v>0</v>
      </c>
      <c r="AJ26" s="74">
        <f t="shared" si="11"/>
        <v>55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55</v>
      </c>
      <c r="AR26" s="74">
        <v>0</v>
      </c>
      <c r="AS26" s="74">
        <v>0</v>
      </c>
      <c r="AT26" s="74">
        <f t="shared" si="12"/>
        <v>55</v>
      </c>
      <c r="AU26" s="74">
        <v>55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6897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/>
      <c r="J27" s="74">
        <v>0</v>
      </c>
      <c r="K27" s="74">
        <f t="shared" si="5"/>
        <v>6897</v>
      </c>
      <c r="L27" s="74">
        <v>2277</v>
      </c>
      <c r="M27" s="74">
        <v>4620</v>
      </c>
      <c r="N27" s="74">
        <f t="shared" si="6"/>
        <v>6947</v>
      </c>
      <c r="O27" s="74">
        <f t="shared" si="7"/>
        <v>2277</v>
      </c>
      <c r="P27" s="74">
        <v>2277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4620</v>
      </c>
      <c r="W27" s="74">
        <v>4620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50</v>
      </c>
      <c r="AD27" s="74">
        <v>50</v>
      </c>
      <c r="AE27" s="74">
        <v>0</v>
      </c>
      <c r="AF27" s="74">
        <f t="shared" si="10"/>
        <v>27</v>
      </c>
      <c r="AG27" s="74">
        <v>27</v>
      </c>
      <c r="AH27" s="74">
        <v>0</v>
      </c>
      <c r="AI27" s="74">
        <v>0</v>
      </c>
      <c r="AJ27" s="74">
        <f t="shared" si="11"/>
        <v>27</v>
      </c>
      <c r="AK27" s="74">
        <v>0</v>
      </c>
      <c r="AL27" s="74">
        <v>0</v>
      </c>
      <c r="AM27" s="74">
        <v>9</v>
      </c>
      <c r="AN27" s="74">
        <v>0</v>
      </c>
      <c r="AO27" s="74">
        <v>0</v>
      </c>
      <c r="AP27" s="74">
        <v>0</v>
      </c>
      <c r="AQ27" s="74">
        <v>0</v>
      </c>
      <c r="AR27" s="74">
        <v>1</v>
      </c>
      <c r="AS27" s="74">
        <v>17</v>
      </c>
      <c r="AT27" s="74">
        <f t="shared" si="12"/>
        <v>1</v>
      </c>
      <c r="AU27" s="74">
        <v>0</v>
      </c>
      <c r="AV27" s="74">
        <v>0</v>
      </c>
      <c r="AW27" s="74">
        <v>1</v>
      </c>
      <c r="AX27" s="74">
        <v>0</v>
      </c>
      <c r="AY27" s="74">
        <v>0</v>
      </c>
      <c r="AZ27" s="74">
        <f t="shared" si="13"/>
        <v>51</v>
      </c>
      <c r="BA27" s="74">
        <v>51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129</v>
      </c>
      <c r="C28" s="68" t="s">
        <v>130</v>
      </c>
      <c r="D28" s="74">
        <f t="shared" si="2"/>
        <v>2263</v>
      </c>
      <c r="E28" s="74">
        <f t="shared" si="3"/>
        <v>0</v>
      </c>
      <c r="F28" s="74">
        <v>0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2263</v>
      </c>
      <c r="L28" s="74">
        <v>933</v>
      </c>
      <c r="M28" s="74">
        <v>1330</v>
      </c>
      <c r="N28" s="74">
        <f t="shared" si="6"/>
        <v>2322</v>
      </c>
      <c r="O28" s="74">
        <f t="shared" si="7"/>
        <v>933</v>
      </c>
      <c r="P28" s="74">
        <v>933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1330</v>
      </c>
      <c r="W28" s="74">
        <v>1330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59</v>
      </c>
      <c r="AD28" s="74">
        <v>59</v>
      </c>
      <c r="AE28" s="74">
        <v>0</v>
      </c>
      <c r="AF28" s="74">
        <f t="shared" si="10"/>
        <v>8</v>
      </c>
      <c r="AG28" s="74">
        <v>8</v>
      </c>
      <c r="AH28" s="74">
        <v>0</v>
      </c>
      <c r="AI28" s="74">
        <v>0</v>
      </c>
      <c r="AJ28" s="74">
        <f t="shared" si="11"/>
        <v>8</v>
      </c>
      <c r="AK28" s="74">
        <v>0</v>
      </c>
      <c r="AL28" s="74">
        <v>0</v>
      </c>
      <c r="AM28" s="74">
        <v>3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5</v>
      </c>
      <c r="AT28" s="74">
        <f t="shared" si="12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17</v>
      </c>
      <c r="BA28" s="74">
        <v>17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131</v>
      </c>
      <c r="C29" s="68" t="s">
        <v>132</v>
      </c>
      <c r="D29" s="74">
        <f t="shared" si="2"/>
        <v>1965</v>
      </c>
      <c r="E29" s="74">
        <f t="shared" si="3"/>
        <v>0</v>
      </c>
      <c r="F29" s="74">
        <v>0</v>
      </c>
      <c r="G29" s="74">
        <v>0</v>
      </c>
      <c r="H29" s="74">
        <f t="shared" si="4"/>
        <v>0</v>
      </c>
      <c r="I29" s="74">
        <v>0</v>
      </c>
      <c r="J29" s="74">
        <v>0</v>
      </c>
      <c r="K29" s="74">
        <f t="shared" si="5"/>
        <v>1965</v>
      </c>
      <c r="L29" s="74">
        <v>612</v>
      </c>
      <c r="M29" s="74">
        <v>1353</v>
      </c>
      <c r="N29" s="74">
        <f t="shared" si="6"/>
        <v>1965</v>
      </c>
      <c r="O29" s="74">
        <f t="shared" si="7"/>
        <v>612</v>
      </c>
      <c r="P29" s="74">
        <v>612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1353</v>
      </c>
      <c r="W29" s="74">
        <v>1353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19</v>
      </c>
      <c r="AG29" s="74">
        <v>19</v>
      </c>
      <c r="AH29" s="74">
        <v>0</v>
      </c>
      <c r="AI29" s="74">
        <v>0</v>
      </c>
      <c r="AJ29" s="74">
        <f t="shared" si="11"/>
        <v>19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16</v>
      </c>
      <c r="AR29" s="74">
        <v>0</v>
      </c>
      <c r="AS29" s="74">
        <v>3</v>
      </c>
      <c r="AT29" s="74">
        <f t="shared" si="12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133</v>
      </c>
      <c r="C30" s="68" t="s">
        <v>134</v>
      </c>
      <c r="D30" s="74">
        <f t="shared" si="2"/>
        <v>4376</v>
      </c>
      <c r="E30" s="74">
        <f t="shared" si="3"/>
        <v>0</v>
      </c>
      <c r="F30" s="74">
        <v>0</v>
      </c>
      <c r="G30" s="74">
        <v>0</v>
      </c>
      <c r="H30" s="74">
        <f t="shared" si="4"/>
        <v>0</v>
      </c>
      <c r="I30" s="74">
        <v>0</v>
      </c>
      <c r="J30" s="74">
        <v>0</v>
      </c>
      <c r="K30" s="74">
        <f t="shared" si="5"/>
        <v>4376</v>
      </c>
      <c r="L30" s="74">
        <v>1564</v>
      </c>
      <c r="M30" s="74">
        <v>2812</v>
      </c>
      <c r="N30" s="74">
        <f t="shared" si="6"/>
        <v>4376</v>
      </c>
      <c r="O30" s="74">
        <f t="shared" si="7"/>
        <v>1564</v>
      </c>
      <c r="P30" s="74">
        <v>1564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2812</v>
      </c>
      <c r="W30" s="74">
        <v>2812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44</v>
      </c>
      <c r="AG30" s="74">
        <v>44</v>
      </c>
      <c r="AH30" s="74">
        <v>0</v>
      </c>
      <c r="AI30" s="74">
        <v>0</v>
      </c>
      <c r="AJ30" s="74">
        <f t="shared" si="11"/>
        <v>44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37</v>
      </c>
      <c r="AR30" s="74">
        <v>0</v>
      </c>
      <c r="AS30" s="74">
        <v>7</v>
      </c>
      <c r="AT30" s="74">
        <f t="shared" si="12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135</v>
      </c>
      <c r="C31" s="68" t="s">
        <v>136</v>
      </c>
      <c r="D31" s="74">
        <f t="shared" si="2"/>
        <v>492</v>
      </c>
      <c r="E31" s="74">
        <f t="shared" si="3"/>
        <v>0</v>
      </c>
      <c r="F31" s="74">
        <v>0</v>
      </c>
      <c r="G31" s="74">
        <v>0</v>
      </c>
      <c r="H31" s="74">
        <f t="shared" si="4"/>
        <v>0</v>
      </c>
      <c r="I31" s="74">
        <v>0</v>
      </c>
      <c r="J31" s="74">
        <v>0</v>
      </c>
      <c r="K31" s="74">
        <f t="shared" si="5"/>
        <v>492</v>
      </c>
      <c r="L31" s="74">
        <v>159</v>
      </c>
      <c r="M31" s="74">
        <v>333</v>
      </c>
      <c r="N31" s="74">
        <f t="shared" si="6"/>
        <v>492</v>
      </c>
      <c r="O31" s="74">
        <f t="shared" si="7"/>
        <v>159</v>
      </c>
      <c r="P31" s="74">
        <v>159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333</v>
      </c>
      <c r="W31" s="74">
        <v>333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0</v>
      </c>
      <c r="AG31" s="74">
        <v>0</v>
      </c>
      <c r="AH31" s="74">
        <v>0</v>
      </c>
      <c r="AI31" s="74">
        <v>0</v>
      </c>
      <c r="AJ31" s="74">
        <f t="shared" si="11"/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2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137</v>
      </c>
      <c r="C32" s="68" t="s">
        <v>138</v>
      </c>
      <c r="D32" s="74">
        <f t="shared" si="2"/>
        <v>4184</v>
      </c>
      <c r="E32" s="74">
        <f t="shared" si="3"/>
        <v>0</v>
      </c>
      <c r="F32" s="74">
        <v>0</v>
      </c>
      <c r="G32" s="74">
        <v>0</v>
      </c>
      <c r="H32" s="74">
        <f t="shared" si="4"/>
        <v>0</v>
      </c>
      <c r="I32" s="74">
        <v>0</v>
      </c>
      <c r="J32" s="74">
        <v>0</v>
      </c>
      <c r="K32" s="74">
        <f t="shared" si="5"/>
        <v>4184</v>
      </c>
      <c r="L32" s="74">
        <v>1580</v>
      </c>
      <c r="M32" s="74">
        <v>2604</v>
      </c>
      <c r="N32" s="74">
        <f t="shared" si="6"/>
        <v>4184</v>
      </c>
      <c r="O32" s="74">
        <f t="shared" si="7"/>
        <v>1580</v>
      </c>
      <c r="P32" s="74">
        <v>1580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2604</v>
      </c>
      <c r="W32" s="74">
        <v>2604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19</v>
      </c>
      <c r="AG32" s="74">
        <v>19</v>
      </c>
      <c r="AH32" s="74">
        <v>0</v>
      </c>
      <c r="AI32" s="74">
        <v>0</v>
      </c>
      <c r="AJ32" s="74">
        <f t="shared" si="11"/>
        <v>31</v>
      </c>
      <c r="AK32" s="74">
        <v>14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17</v>
      </c>
      <c r="AR32" s="74">
        <v>0</v>
      </c>
      <c r="AS32" s="74">
        <v>0</v>
      </c>
      <c r="AT32" s="74">
        <f t="shared" si="12"/>
        <v>2</v>
      </c>
      <c r="AU32" s="74">
        <v>2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139</v>
      </c>
      <c r="C33" s="68" t="s">
        <v>140</v>
      </c>
      <c r="D33" s="74">
        <f t="shared" si="2"/>
        <v>3396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3396</v>
      </c>
      <c r="L33" s="74">
        <v>786</v>
      </c>
      <c r="M33" s="74">
        <v>2610</v>
      </c>
      <c r="N33" s="74">
        <f t="shared" si="6"/>
        <v>3396</v>
      </c>
      <c r="O33" s="74">
        <f t="shared" si="7"/>
        <v>786</v>
      </c>
      <c r="P33" s="74">
        <v>786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2610</v>
      </c>
      <c r="W33" s="74">
        <v>2610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0</v>
      </c>
      <c r="AG33" s="74">
        <v>0</v>
      </c>
      <c r="AH33" s="74">
        <v>0</v>
      </c>
      <c r="AI33" s="74">
        <v>0</v>
      </c>
      <c r="AJ33" s="74">
        <f t="shared" si="11"/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2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2</v>
      </c>
      <c r="BA33" s="74">
        <v>2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141</v>
      </c>
      <c r="C34" s="68" t="s">
        <v>142</v>
      </c>
      <c r="D34" s="74">
        <f t="shared" si="2"/>
        <v>7925</v>
      </c>
      <c r="E34" s="74">
        <f t="shared" si="3"/>
        <v>0</v>
      </c>
      <c r="F34" s="74">
        <v>0</v>
      </c>
      <c r="G34" s="74">
        <v>0</v>
      </c>
      <c r="H34" s="74">
        <f t="shared" si="4"/>
        <v>0</v>
      </c>
      <c r="I34" s="74">
        <v>0</v>
      </c>
      <c r="J34" s="74">
        <v>0</v>
      </c>
      <c r="K34" s="74">
        <f t="shared" si="5"/>
        <v>7925</v>
      </c>
      <c r="L34" s="74">
        <v>1626</v>
      </c>
      <c r="M34" s="74">
        <v>6299</v>
      </c>
      <c r="N34" s="74">
        <f t="shared" si="6"/>
        <v>7925</v>
      </c>
      <c r="O34" s="74">
        <f t="shared" si="7"/>
        <v>1626</v>
      </c>
      <c r="P34" s="74">
        <v>1626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6299</v>
      </c>
      <c r="W34" s="74">
        <v>6299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0</v>
      </c>
      <c r="AD34" s="74">
        <v>0</v>
      </c>
      <c r="AE34" s="74">
        <v>0</v>
      </c>
      <c r="AF34" s="74">
        <f t="shared" si="10"/>
        <v>3</v>
      </c>
      <c r="AG34" s="74">
        <v>3</v>
      </c>
      <c r="AH34" s="74">
        <v>0</v>
      </c>
      <c r="AI34" s="74">
        <v>0</v>
      </c>
      <c r="AJ34" s="74">
        <f t="shared" si="11"/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2"/>
        <v>3</v>
      </c>
      <c r="AU34" s="74">
        <v>3</v>
      </c>
      <c r="AV34" s="74">
        <v>0</v>
      </c>
      <c r="AW34" s="74">
        <v>0</v>
      </c>
      <c r="AX34" s="74">
        <v>0</v>
      </c>
      <c r="AY34" s="74">
        <v>0</v>
      </c>
      <c r="AZ34" s="74">
        <f t="shared" si="13"/>
        <v>0</v>
      </c>
      <c r="BA34" s="74">
        <v>0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143</v>
      </c>
      <c r="C35" s="68" t="s">
        <v>144</v>
      </c>
      <c r="D35" s="74">
        <f t="shared" si="2"/>
        <v>6904</v>
      </c>
      <c r="E35" s="74">
        <f t="shared" si="3"/>
        <v>0</v>
      </c>
      <c r="F35" s="74">
        <v>0</v>
      </c>
      <c r="G35" s="74">
        <v>0</v>
      </c>
      <c r="H35" s="74">
        <f t="shared" si="4"/>
        <v>0</v>
      </c>
      <c r="I35" s="74">
        <v>0</v>
      </c>
      <c r="J35" s="74">
        <v>0</v>
      </c>
      <c r="K35" s="74">
        <f t="shared" si="5"/>
        <v>6904</v>
      </c>
      <c r="L35" s="74">
        <v>3306</v>
      </c>
      <c r="M35" s="74">
        <v>3598</v>
      </c>
      <c r="N35" s="74">
        <f t="shared" si="6"/>
        <v>6904</v>
      </c>
      <c r="O35" s="74">
        <f t="shared" si="7"/>
        <v>3306</v>
      </c>
      <c r="P35" s="74">
        <v>3306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8"/>
        <v>3598</v>
      </c>
      <c r="W35" s="74">
        <v>3598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f t="shared" si="9"/>
        <v>0</v>
      </c>
      <c r="AD35" s="74">
        <v>0</v>
      </c>
      <c r="AE35" s="74">
        <v>0</v>
      </c>
      <c r="AF35" s="74">
        <f t="shared" si="10"/>
        <v>69</v>
      </c>
      <c r="AG35" s="74">
        <v>69</v>
      </c>
      <c r="AH35" s="74">
        <v>0</v>
      </c>
      <c r="AI35" s="74">
        <v>0</v>
      </c>
      <c r="AJ35" s="74">
        <f t="shared" si="11"/>
        <v>69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74">
        <v>0</v>
      </c>
      <c r="AQ35" s="74">
        <v>58</v>
      </c>
      <c r="AR35" s="74">
        <v>0</v>
      </c>
      <c r="AS35" s="74">
        <v>11</v>
      </c>
      <c r="AT35" s="74">
        <f t="shared" si="12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f t="shared" si="13"/>
        <v>0</v>
      </c>
      <c r="BA35" s="74">
        <v>0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145</v>
      </c>
      <c r="C36" s="68" t="s">
        <v>146</v>
      </c>
      <c r="D36" s="74">
        <f t="shared" si="2"/>
        <v>4875</v>
      </c>
      <c r="E36" s="74">
        <f t="shared" si="3"/>
        <v>0</v>
      </c>
      <c r="F36" s="74">
        <v>0</v>
      </c>
      <c r="G36" s="74">
        <v>0</v>
      </c>
      <c r="H36" s="74">
        <f t="shared" si="4"/>
        <v>0</v>
      </c>
      <c r="I36" s="74">
        <v>0</v>
      </c>
      <c r="J36" s="74">
        <v>0</v>
      </c>
      <c r="K36" s="74">
        <f t="shared" si="5"/>
        <v>4875</v>
      </c>
      <c r="L36" s="74">
        <v>1126</v>
      </c>
      <c r="M36" s="74">
        <v>3749</v>
      </c>
      <c r="N36" s="74">
        <f t="shared" si="6"/>
        <v>4875</v>
      </c>
      <c r="O36" s="74">
        <f t="shared" si="7"/>
        <v>1126</v>
      </c>
      <c r="P36" s="74">
        <v>1126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f t="shared" si="8"/>
        <v>3749</v>
      </c>
      <c r="W36" s="74">
        <v>3749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f t="shared" si="9"/>
        <v>0</v>
      </c>
      <c r="AD36" s="74">
        <v>0</v>
      </c>
      <c r="AE36" s="74">
        <v>0</v>
      </c>
      <c r="AF36" s="74">
        <f t="shared" si="10"/>
        <v>8</v>
      </c>
      <c r="AG36" s="74">
        <v>8</v>
      </c>
      <c r="AH36" s="74">
        <v>0</v>
      </c>
      <c r="AI36" s="74">
        <v>0</v>
      </c>
      <c r="AJ36" s="74">
        <f t="shared" si="11"/>
        <v>8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8</v>
      </c>
      <c r="AT36" s="74">
        <f t="shared" si="12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v>0</v>
      </c>
      <c r="AZ36" s="74">
        <f t="shared" si="13"/>
        <v>41</v>
      </c>
      <c r="BA36" s="74">
        <v>41</v>
      </c>
      <c r="BB36" s="74">
        <v>0</v>
      </c>
      <c r="BC36" s="74">
        <v>0</v>
      </c>
    </row>
    <row r="37" spans="1:55" s="59" customFormat="1" ht="12" customHeight="1">
      <c r="A37" s="68" t="s">
        <v>85</v>
      </c>
      <c r="B37" s="115" t="s">
        <v>147</v>
      </c>
      <c r="C37" s="68" t="s">
        <v>148</v>
      </c>
      <c r="D37" s="74">
        <f t="shared" si="2"/>
        <v>5878</v>
      </c>
      <c r="E37" s="74">
        <f t="shared" si="3"/>
        <v>0</v>
      </c>
      <c r="F37" s="74">
        <v>0</v>
      </c>
      <c r="G37" s="74">
        <v>0</v>
      </c>
      <c r="H37" s="74">
        <f t="shared" si="4"/>
        <v>0</v>
      </c>
      <c r="I37" s="74">
        <v>0</v>
      </c>
      <c r="J37" s="74">
        <v>0</v>
      </c>
      <c r="K37" s="74">
        <f t="shared" si="5"/>
        <v>5878</v>
      </c>
      <c r="L37" s="74">
        <v>1579</v>
      </c>
      <c r="M37" s="74">
        <v>4299</v>
      </c>
      <c r="N37" s="74">
        <f t="shared" si="6"/>
        <v>5878</v>
      </c>
      <c r="O37" s="74">
        <f t="shared" si="7"/>
        <v>1579</v>
      </c>
      <c r="P37" s="74">
        <v>1579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f t="shared" si="8"/>
        <v>4299</v>
      </c>
      <c r="W37" s="74">
        <v>4299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f t="shared" si="9"/>
        <v>0</v>
      </c>
      <c r="AD37" s="74">
        <v>0</v>
      </c>
      <c r="AE37" s="74">
        <v>0</v>
      </c>
      <c r="AF37" s="74">
        <f t="shared" si="10"/>
        <v>59</v>
      </c>
      <c r="AG37" s="74">
        <v>59</v>
      </c>
      <c r="AH37" s="74">
        <v>0</v>
      </c>
      <c r="AI37" s="74">
        <v>0</v>
      </c>
      <c r="AJ37" s="74">
        <f t="shared" si="11"/>
        <v>59</v>
      </c>
      <c r="AK37" s="74">
        <v>0</v>
      </c>
      <c r="AL37" s="74">
        <v>0</v>
      </c>
      <c r="AM37" s="74">
        <v>0</v>
      </c>
      <c r="AN37" s="74">
        <v>59</v>
      </c>
      <c r="AO37" s="74"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2"/>
        <v>10</v>
      </c>
      <c r="AU37" s="74">
        <v>0</v>
      </c>
      <c r="AV37" s="74">
        <v>0</v>
      </c>
      <c r="AW37" s="74">
        <v>0</v>
      </c>
      <c r="AX37" s="74">
        <v>10</v>
      </c>
      <c r="AY37" s="74">
        <v>0</v>
      </c>
      <c r="AZ37" s="74">
        <f t="shared" si="13"/>
        <v>0</v>
      </c>
      <c r="BA37" s="74">
        <v>0</v>
      </c>
      <c r="BB37" s="74">
        <v>0</v>
      </c>
      <c r="BC37" s="74">
        <v>0</v>
      </c>
    </row>
    <row r="38" spans="1:55" s="59" customFormat="1" ht="12" customHeight="1">
      <c r="A38" s="68" t="s">
        <v>85</v>
      </c>
      <c r="B38" s="115" t="s">
        <v>149</v>
      </c>
      <c r="C38" s="68" t="s">
        <v>150</v>
      </c>
      <c r="D38" s="74">
        <f t="shared" si="2"/>
        <v>6272</v>
      </c>
      <c r="E38" s="74">
        <f t="shared" si="3"/>
        <v>0</v>
      </c>
      <c r="F38" s="74">
        <v>0</v>
      </c>
      <c r="G38" s="74">
        <v>0</v>
      </c>
      <c r="H38" s="74">
        <f t="shared" si="4"/>
        <v>0</v>
      </c>
      <c r="I38" s="74">
        <v>0</v>
      </c>
      <c r="J38" s="74">
        <v>0</v>
      </c>
      <c r="K38" s="74">
        <f t="shared" si="5"/>
        <v>6272</v>
      </c>
      <c r="L38" s="74">
        <v>2369</v>
      </c>
      <c r="M38" s="74">
        <v>3903</v>
      </c>
      <c r="N38" s="74">
        <f t="shared" si="6"/>
        <v>6272</v>
      </c>
      <c r="O38" s="74">
        <f t="shared" si="7"/>
        <v>2369</v>
      </c>
      <c r="P38" s="74">
        <v>2369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f t="shared" si="8"/>
        <v>3903</v>
      </c>
      <c r="W38" s="74">
        <v>3903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f t="shared" si="9"/>
        <v>0</v>
      </c>
      <c r="AD38" s="74">
        <v>0</v>
      </c>
      <c r="AE38" s="74">
        <v>0</v>
      </c>
      <c r="AF38" s="74">
        <f t="shared" si="10"/>
        <v>63</v>
      </c>
      <c r="AG38" s="74">
        <v>63</v>
      </c>
      <c r="AH38" s="74">
        <v>0</v>
      </c>
      <c r="AI38" s="74">
        <v>0</v>
      </c>
      <c r="AJ38" s="74">
        <f t="shared" si="11"/>
        <v>63</v>
      </c>
      <c r="AK38" s="74">
        <v>0</v>
      </c>
      <c r="AL38" s="74">
        <v>0</v>
      </c>
      <c r="AM38" s="74">
        <v>0</v>
      </c>
      <c r="AN38" s="74">
        <v>63</v>
      </c>
      <c r="AO38" s="74"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2"/>
        <v>10</v>
      </c>
      <c r="AU38" s="74">
        <v>0</v>
      </c>
      <c r="AV38" s="74">
        <v>0</v>
      </c>
      <c r="AW38" s="74">
        <v>0</v>
      </c>
      <c r="AX38" s="74">
        <v>10</v>
      </c>
      <c r="AY38" s="74">
        <v>0</v>
      </c>
      <c r="AZ38" s="74">
        <f t="shared" si="13"/>
        <v>0</v>
      </c>
      <c r="BA38" s="74">
        <v>0</v>
      </c>
      <c r="BB38" s="74">
        <v>0</v>
      </c>
      <c r="BC38" s="74">
        <v>0</v>
      </c>
    </row>
    <row r="39" spans="1:55" s="59" customFormat="1" ht="12" customHeight="1">
      <c r="A39" s="68" t="s">
        <v>85</v>
      </c>
      <c r="B39" s="115" t="s">
        <v>151</v>
      </c>
      <c r="C39" s="68" t="s">
        <v>152</v>
      </c>
      <c r="D39" s="74">
        <f t="shared" si="2"/>
        <v>15563</v>
      </c>
      <c r="E39" s="74">
        <f t="shared" si="3"/>
        <v>0</v>
      </c>
      <c r="F39" s="74">
        <v>0</v>
      </c>
      <c r="G39" s="74">
        <v>0</v>
      </c>
      <c r="H39" s="74">
        <f t="shared" si="4"/>
        <v>0</v>
      </c>
      <c r="I39" s="74">
        <v>0</v>
      </c>
      <c r="J39" s="74">
        <v>0</v>
      </c>
      <c r="K39" s="74">
        <f t="shared" si="5"/>
        <v>15563</v>
      </c>
      <c r="L39" s="74">
        <v>4866</v>
      </c>
      <c r="M39" s="74">
        <v>10697</v>
      </c>
      <c r="N39" s="74">
        <f t="shared" si="6"/>
        <v>15563</v>
      </c>
      <c r="O39" s="74">
        <f t="shared" si="7"/>
        <v>4866</v>
      </c>
      <c r="P39" s="74">
        <v>4866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f t="shared" si="8"/>
        <v>10697</v>
      </c>
      <c r="W39" s="74">
        <v>10697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f t="shared" si="9"/>
        <v>0</v>
      </c>
      <c r="AD39" s="74">
        <v>0</v>
      </c>
      <c r="AE39" s="74">
        <v>0</v>
      </c>
      <c r="AF39" s="74">
        <f t="shared" si="10"/>
        <v>417</v>
      </c>
      <c r="AG39" s="74">
        <v>417</v>
      </c>
      <c r="AH39" s="74">
        <v>0</v>
      </c>
      <c r="AI39" s="74">
        <v>0</v>
      </c>
      <c r="AJ39" s="74">
        <f t="shared" si="11"/>
        <v>417</v>
      </c>
      <c r="AK39" s="74">
        <v>0</v>
      </c>
      <c r="AL39" s="74">
        <v>0</v>
      </c>
      <c r="AM39" s="74">
        <v>417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2"/>
        <v>56</v>
      </c>
      <c r="AU39" s="74">
        <v>0</v>
      </c>
      <c r="AV39" s="74">
        <v>0</v>
      </c>
      <c r="AW39" s="74">
        <v>56</v>
      </c>
      <c r="AX39" s="74">
        <v>0</v>
      </c>
      <c r="AY39" s="74">
        <v>0</v>
      </c>
      <c r="AZ39" s="74">
        <f t="shared" si="13"/>
        <v>0</v>
      </c>
      <c r="BA39" s="74">
        <v>0</v>
      </c>
      <c r="BB39" s="74">
        <v>0</v>
      </c>
      <c r="BC39" s="74">
        <v>0</v>
      </c>
    </row>
    <row r="40" spans="1:55" s="59" customFormat="1" ht="12" customHeight="1">
      <c r="A40" s="68" t="s">
        <v>85</v>
      </c>
      <c r="B40" s="115" t="s">
        <v>153</v>
      </c>
      <c r="C40" s="68" t="s">
        <v>154</v>
      </c>
      <c r="D40" s="74">
        <f t="shared" si="2"/>
        <v>2777</v>
      </c>
      <c r="E40" s="74">
        <f t="shared" si="3"/>
        <v>0</v>
      </c>
      <c r="F40" s="74">
        <v>0</v>
      </c>
      <c r="G40" s="74">
        <v>0</v>
      </c>
      <c r="H40" s="74">
        <f t="shared" si="4"/>
        <v>0</v>
      </c>
      <c r="I40" s="74">
        <v>0</v>
      </c>
      <c r="J40" s="74">
        <v>0</v>
      </c>
      <c r="K40" s="74">
        <f t="shared" si="5"/>
        <v>2777</v>
      </c>
      <c r="L40" s="74">
        <v>1450</v>
      </c>
      <c r="M40" s="74">
        <v>1327</v>
      </c>
      <c r="N40" s="74">
        <f t="shared" si="6"/>
        <v>2777</v>
      </c>
      <c r="O40" s="74">
        <f t="shared" si="7"/>
        <v>1450</v>
      </c>
      <c r="P40" s="74">
        <v>1450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f t="shared" si="8"/>
        <v>1327</v>
      </c>
      <c r="W40" s="74">
        <v>1327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f t="shared" si="9"/>
        <v>0</v>
      </c>
      <c r="AD40" s="74">
        <v>0</v>
      </c>
      <c r="AE40" s="74">
        <v>0</v>
      </c>
      <c r="AF40" s="74">
        <f t="shared" si="10"/>
        <v>89</v>
      </c>
      <c r="AG40" s="74">
        <v>89</v>
      </c>
      <c r="AH40" s="74">
        <v>0</v>
      </c>
      <c r="AI40" s="74">
        <v>0</v>
      </c>
      <c r="AJ40" s="74">
        <f t="shared" si="11"/>
        <v>89</v>
      </c>
      <c r="AK40" s="74">
        <v>0</v>
      </c>
      <c r="AL40" s="74">
        <v>0</v>
      </c>
      <c r="AM40" s="74">
        <v>89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2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v>0</v>
      </c>
      <c r="AZ40" s="74">
        <f t="shared" si="13"/>
        <v>33</v>
      </c>
      <c r="BA40" s="74">
        <v>33</v>
      </c>
      <c r="BB40" s="74">
        <v>0</v>
      </c>
      <c r="BC40" s="74">
        <v>0</v>
      </c>
    </row>
    <row r="41" spans="1:55" s="59" customFormat="1" ht="12" customHeight="1">
      <c r="A41" s="68" t="s">
        <v>85</v>
      </c>
      <c r="B41" s="115" t="s">
        <v>155</v>
      </c>
      <c r="C41" s="68" t="s">
        <v>156</v>
      </c>
      <c r="D41" s="74">
        <f t="shared" si="2"/>
        <v>14987</v>
      </c>
      <c r="E41" s="74">
        <f t="shared" si="3"/>
        <v>0</v>
      </c>
      <c r="F41" s="74">
        <v>0</v>
      </c>
      <c r="G41" s="74">
        <v>0</v>
      </c>
      <c r="H41" s="74">
        <f t="shared" si="4"/>
        <v>1962</v>
      </c>
      <c r="I41" s="74">
        <v>0</v>
      </c>
      <c r="J41" s="74">
        <v>1962</v>
      </c>
      <c r="K41" s="74">
        <f t="shared" si="5"/>
        <v>13025</v>
      </c>
      <c r="L41" s="74">
        <v>2874</v>
      </c>
      <c r="M41" s="74">
        <v>10151</v>
      </c>
      <c r="N41" s="74">
        <f t="shared" si="6"/>
        <v>14996</v>
      </c>
      <c r="O41" s="74">
        <f t="shared" si="7"/>
        <v>2874</v>
      </c>
      <c r="P41" s="74">
        <v>2874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f t="shared" si="8"/>
        <v>12113</v>
      </c>
      <c r="W41" s="74">
        <v>10151</v>
      </c>
      <c r="X41" s="74">
        <v>1962</v>
      </c>
      <c r="Y41" s="74">
        <v>0</v>
      </c>
      <c r="Z41" s="74">
        <v>0</v>
      </c>
      <c r="AA41" s="74">
        <v>0</v>
      </c>
      <c r="AB41" s="74">
        <v>0</v>
      </c>
      <c r="AC41" s="74">
        <f t="shared" si="9"/>
        <v>9</v>
      </c>
      <c r="AD41" s="74">
        <v>9</v>
      </c>
      <c r="AE41" s="74">
        <v>0</v>
      </c>
      <c r="AF41" s="74">
        <f t="shared" si="10"/>
        <v>8</v>
      </c>
      <c r="AG41" s="74">
        <v>0</v>
      </c>
      <c r="AH41" s="74">
        <v>8</v>
      </c>
      <c r="AI41" s="74">
        <v>0</v>
      </c>
      <c r="AJ41" s="74">
        <f t="shared" si="11"/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2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v>0</v>
      </c>
      <c r="AZ41" s="74">
        <f t="shared" si="13"/>
        <v>0</v>
      </c>
      <c r="BA41" s="74">
        <v>0</v>
      </c>
      <c r="BB41" s="74">
        <v>0</v>
      </c>
      <c r="BC41" s="74">
        <v>0</v>
      </c>
    </row>
    <row r="42" spans="1:55" s="59" customFormat="1" ht="12" customHeight="1">
      <c r="A42" s="68" t="s">
        <v>85</v>
      </c>
      <c r="B42" s="115" t="s">
        <v>157</v>
      </c>
      <c r="C42" s="68" t="s">
        <v>158</v>
      </c>
      <c r="D42" s="74">
        <f t="shared" si="2"/>
        <v>4834</v>
      </c>
      <c r="E42" s="74">
        <f t="shared" si="3"/>
        <v>0</v>
      </c>
      <c r="F42" s="74">
        <v>0</v>
      </c>
      <c r="G42" s="74">
        <v>0</v>
      </c>
      <c r="H42" s="74">
        <f t="shared" si="4"/>
        <v>0</v>
      </c>
      <c r="I42" s="74">
        <v>0</v>
      </c>
      <c r="J42" s="74">
        <v>0</v>
      </c>
      <c r="K42" s="74">
        <f t="shared" si="5"/>
        <v>4834</v>
      </c>
      <c r="L42" s="74">
        <v>1062</v>
      </c>
      <c r="M42" s="74">
        <v>3772</v>
      </c>
      <c r="N42" s="74">
        <f t="shared" si="6"/>
        <v>4851</v>
      </c>
      <c r="O42" s="74">
        <f t="shared" si="7"/>
        <v>1062</v>
      </c>
      <c r="P42" s="74">
        <v>1062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f t="shared" si="8"/>
        <v>3772</v>
      </c>
      <c r="W42" s="74">
        <v>3772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f t="shared" si="9"/>
        <v>17</v>
      </c>
      <c r="AD42" s="74">
        <v>17</v>
      </c>
      <c r="AE42" s="74">
        <v>0</v>
      </c>
      <c r="AF42" s="74">
        <f t="shared" si="10"/>
        <v>0</v>
      </c>
      <c r="AG42" s="74">
        <v>0</v>
      </c>
      <c r="AH42" s="74">
        <v>0</v>
      </c>
      <c r="AI42" s="74">
        <v>0</v>
      </c>
      <c r="AJ42" s="74">
        <f t="shared" si="11"/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2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v>0</v>
      </c>
      <c r="AZ42" s="74">
        <f t="shared" si="13"/>
        <v>0</v>
      </c>
      <c r="BA42" s="74">
        <v>0</v>
      </c>
      <c r="BB42" s="74">
        <v>0</v>
      </c>
      <c r="BC42" s="74">
        <v>0</v>
      </c>
    </row>
    <row r="43" spans="1:55" s="59" customFormat="1" ht="12" customHeight="1">
      <c r="A43" s="68" t="s">
        <v>85</v>
      </c>
      <c r="B43" s="115" t="s">
        <v>159</v>
      </c>
      <c r="C43" s="68" t="s">
        <v>160</v>
      </c>
      <c r="D43" s="74">
        <f t="shared" si="2"/>
        <v>8434</v>
      </c>
      <c r="E43" s="74">
        <f t="shared" si="3"/>
        <v>0</v>
      </c>
      <c r="F43" s="74">
        <v>0</v>
      </c>
      <c r="G43" s="74">
        <v>0</v>
      </c>
      <c r="H43" s="74">
        <f t="shared" si="4"/>
        <v>0</v>
      </c>
      <c r="I43" s="74">
        <v>0</v>
      </c>
      <c r="J43" s="74">
        <v>0</v>
      </c>
      <c r="K43" s="74">
        <f t="shared" si="5"/>
        <v>8434</v>
      </c>
      <c r="L43" s="74">
        <v>3295</v>
      </c>
      <c r="M43" s="74">
        <v>5139</v>
      </c>
      <c r="N43" s="74">
        <f t="shared" si="6"/>
        <v>8434</v>
      </c>
      <c r="O43" s="74">
        <f t="shared" si="7"/>
        <v>3295</v>
      </c>
      <c r="P43" s="74">
        <v>3295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f t="shared" si="8"/>
        <v>5139</v>
      </c>
      <c r="W43" s="74">
        <v>5139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f t="shared" si="9"/>
        <v>0</v>
      </c>
      <c r="AD43" s="74">
        <v>0</v>
      </c>
      <c r="AE43" s="74">
        <v>0</v>
      </c>
      <c r="AF43" s="74">
        <f t="shared" si="10"/>
        <v>6</v>
      </c>
      <c r="AG43" s="74">
        <v>6</v>
      </c>
      <c r="AH43" s="74">
        <v>0</v>
      </c>
      <c r="AI43" s="74">
        <v>0</v>
      </c>
      <c r="AJ43" s="74">
        <f t="shared" si="11"/>
        <v>6</v>
      </c>
      <c r="AK43" s="74">
        <v>0</v>
      </c>
      <c r="AL43" s="74">
        <v>0</v>
      </c>
      <c r="AM43" s="74">
        <v>6</v>
      </c>
      <c r="AN43" s="74"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2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v>0</v>
      </c>
      <c r="AZ43" s="74">
        <f t="shared" si="13"/>
        <v>56</v>
      </c>
      <c r="BA43" s="74">
        <v>56</v>
      </c>
      <c r="BB43" s="74">
        <v>0</v>
      </c>
      <c r="BC43" s="74">
        <v>0</v>
      </c>
    </row>
    <row r="44" spans="1:55" s="59" customFormat="1" ht="12" customHeight="1">
      <c r="A44" s="68" t="s">
        <v>85</v>
      </c>
      <c r="B44" s="115" t="s">
        <v>161</v>
      </c>
      <c r="C44" s="68" t="s">
        <v>162</v>
      </c>
      <c r="D44" s="74">
        <f t="shared" si="2"/>
        <v>5076</v>
      </c>
      <c r="E44" s="74">
        <f t="shared" si="3"/>
        <v>0</v>
      </c>
      <c r="F44" s="74">
        <v>0</v>
      </c>
      <c r="G44" s="74">
        <v>0</v>
      </c>
      <c r="H44" s="74">
        <f t="shared" si="4"/>
        <v>0</v>
      </c>
      <c r="I44" s="74">
        <v>0</v>
      </c>
      <c r="J44" s="74">
        <v>0</v>
      </c>
      <c r="K44" s="74">
        <f t="shared" si="5"/>
        <v>5076</v>
      </c>
      <c r="L44" s="74">
        <v>2029</v>
      </c>
      <c r="M44" s="74">
        <v>3047</v>
      </c>
      <c r="N44" s="74">
        <f t="shared" si="6"/>
        <v>5076</v>
      </c>
      <c r="O44" s="74">
        <f t="shared" si="7"/>
        <v>2029</v>
      </c>
      <c r="P44" s="74">
        <v>2029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f t="shared" si="8"/>
        <v>3047</v>
      </c>
      <c r="W44" s="74">
        <v>3047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f t="shared" si="9"/>
        <v>0</v>
      </c>
      <c r="AD44" s="74">
        <v>0</v>
      </c>
      <c r="AE44" s="74">
        <v>0</v>
      </c>
      <c r="AF44" s="74">
        <f t="shared" si="10"/>
        <v>0</v>
      </c>
      <c r="AG44" s="74">
        <v>0</v>
      </c>
      <c r="AH44" s="74">
        <v>0</v>
      </c>
      <c r="AI44" s="74">
        <v>0</v>
      </c>
      <c r="AJ44" s="74">
        <f t="shared" si="11"/>
        <v>5076</v>
      </c>
      <c r="AK44" s="74">
        <v>5076</v>
      </c>
      <c r="AL44" s="74">
        <v>0</v>
      </c>
      <c r="AM44" s="74">
        <v>0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2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v>0</v>
      </c>
      <c r="AZ44" s="74">
        <f t="shared" si="13"/>
        <v>0</v>
      </c>
      <c r="BA44" s="74">
        <v>0</v>
      </c>
      <c r="BB44" s="74">
        <v>0</v>
      </c>
      <c r="BC44" s="74">
        <v>0</v>
      </c>
    </row>
    <row r="45" spans="1:55" s="59" customFormat="1" ht="12" customHeight="1">
      <c r="A45" s="68" t="s">
        <v>85</v>
      </c>
      <c r="B45" s="115" t="s">
        <v>163</v>
      </c>
      <c r="C45" s="68" t="s">
        <v>164</v>
      </c>
      <c r="D45" s="74">
        <f t="shared" si="2"/>
        <v>1575</v>
      </c>
      <c r="E45" s="74">
        <f t="shared" si="3"/>
        <v>0</v>
      </c>
      <c r="F45" s="74">
        <v>0</v>
      </c>
      <c r="G45" s="74">
        <v>0</v>
      </c>
      <c r="H45" s="74">
        <f t="shared" si="4"/>
        <v>0</v>
      </c>
      <c r="I45" s="74">
        <v>0</v>
      </c>
      <c r="J45" s="74">
        <v>0</v>
      </c>
      <c r="K45" s="74">
        <f t="shared" si="5"/>
        <v>1575</v>
      </c>
      <c r="L45" s="74">
        <v>716</v>
      </c>
      <c r="M45" s="74">
        <v>859</v>
      </c>
      <c r="N45" s="74">
        <f t="shared" si="6"/>
        <v>1610</v>
      </c>
      <c r="O45" s="74">
        <f t="shared" si="7"/>
        <v>716</v>
      </c>
      <c r="P45" s="74">
        <v>716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f t="shared" si="8"/>
        <v>859</v>
      </c>
      <c r="W45" s="74">
        <v>859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f t="shared" si="9"/>
        <v>35</v>
      </c>
      <c r="AD45" s="74">
        <v>35</v>
      </c>
      <c r="AE45" s="74">
        <v>0</v>
      </c>
      <c r="AF45" s="74">
        <f t="shared" si="10"/>
        <v>1</v>
      </c>
      <c r="AG45" s="74">
        <v>1</v>
      </c>
      <c r="AH45" s="74">
        <v>0</v>
      </c>
      <c r="AI45" s="74">
        <v>0</v>
      </c>
      <c r="AJ45" s="74">
        <f t="shared" si="11"/>
        <v>1</v>
      </c>
      <c r="AK45" s="74">
        <v>1</v>
      </c>
      <c r="AL45" s="74">
        <v>0</v>
      </c>
      <c r="AM45" s="74">
        <v>0</v>
      </c>
      <c r="AN45" s="74"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12"/>
        <v>1</v>
      </c>
      <c r="AU45" s="74">
        <v>1</v>
      </c>
      <c r="AV45" s="74">
        <v>0</v>
      </c>
      <c r="AW45" s="74">
        <v>0</v>
      </c>
      <c r="AX45" s="74">
        <v>0</v>
      </c>
      <c r="AY45" s="74">
        <v>0</v>
      </c>
      <c r="AZ45" s="74">
        <f t="shared" si="13"/>
        <v>10</v>
      </c>
      <c r="BA45" s="74">
        <v>10</v>
      </c>
      <c r="BB45" s="74">
        <v>0</v>
      </c>
      <c r="BC45" s="74">
        <v>0</v>
      </c>
    </row>
    <row r="46" spans="1:55" s="59" customFormat="1" ht="12" customHeight="1">
      <c r="A46" s="68" t="s">
        <v>85</v>
      </c>
      <c r="B46" s="115" t="s">
        <v>165</v>
      </c>
      <c r="C46" s="68" t="s">
        <v>166</v>
      </c>
      <c r="D46" s="74">
        <f t="shared" si="2"/>
        <v>1005</v>
      </c>
      <c r="E46" s="74">
        <f t="shared" si="3"/>
        <v>0</v>
      </c>
      <c r="F46" s="74">
        <v>0</v>
      </c>
      <c r="G46" s="74">
        <v>0</v>
      </c>
      <c r="H46" s="74">
        <f t="shared" si="4"/>
        <v>0</v>
      </c>
      <c r="I46" s="74">
        <v>0</v>
      </c>
      <c r="J46" s="74">
        <v>0</v>
      </c>
      <c r="K46" s="74">
        <f t="shared" si="5"/>
        <v>1005</v>
      </c>
      <c r="L46" s="74">
        <v>279</v>
      </c>
      <c r="M46" s="74">
        <v>726</v>
      </c>
      <c r="N46" s="74">
        <f t="shared" si="6"/>
        <v>1016</v>
      </c>
      <c r="O46" s="74">
        <f t="shared" si="7"/>
        <v>279</v>
      </c>
      <c r="P46" s="74">
        <v>279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f t="shared" si="8"/>
        <v>726</v>
      </c>
      <c r="W46" s="74">
        <v>726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f t="shared" si="9"/>
        <v>11</v>
      </c>
      <c r="AD46" s="74">
        <v>11</v>
      </c>
      <c r="AE46" s="74">
        <v>0</v>
      </c>
      <c r="AF46" s="74">
        <f t="shared" si="10"/>
        <v>1</v>
      </c>
      <c r="AG46" s="74">
        <v>1</v>
      </c>
      <c r="AH46" s="74">
        <v>0</v>
      </c>
      <c r="AI46" s="74">
        <v>0</v>
      </c>
      <c r="AJ46" s="74">
        <f t="shared" si="11"/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2"/>
        <v>1</v>
      </c>
      <c r="AU46" s="74">
        <v>1</v>
      </c>
      <c r="AV46" s="74">
        <v>0</v>
      </c>
      <c r="AW46" s="74">
        <v>0</v>
      </c>
      <c r="AX46" s="74">
        <v>0</v>
      </c>
      <c r="AY46" s="74">
        <v>0</v>
      </c>
      <c r="AZ46" s="74">
        <f t="shared" si="13"/>
        <v>7</v>
      </c>
      <c r="BA46" s="74">
        <v>7</v>
      </c>
      <c r="BB46" s="74">
        <v>0</v>
      </c>
      <c r="BC46" s="74">
        <v>0</v>
      </c>
    </row>
    <row r="47" spans="1:55" s="59" customFormat="1" ht="12" customHeight="1">
      <c r="A47" s="68" t="s">
        <v>85</v>
      </c>
      <c r="B47" s="115" t="s">
        <v>167</v>
      </c>
      <c r="C47" s="68" t="s">
        <v>168</v>
      </c>
      <c r="D47" s="74">
        <f t="shared" si="2"/>
        <v>3676</v>
      </c>
      <c r="E47" s="74">
        <f t="shared" si="3"/>
        <v>0</v>
      </c>
      <c r="F47" s="74">
        <v>0</v>
      </c>
      <c r="G47" s="74">
        <v>0</v>
      </c>
      <c r="H47" s="74">
        <f t="shared" si="4"/>
        <v>0</v>
      </c>
      <c r="I47" s="74">
        <v>0</v>
      </c>
      <c r="J47" s="74">
        <v>0</v>
      </c>
      <c r="K47" s="74">
        <f t="shared" si="5"/>
        <v>3676</v>
      </c>
      <c r="L47" s="74">
        <v>902</v>
      </c>
      <c r="M47" s="74">
        <v>2774</v>
      </c>
      <c r="N47" s="74">
        <f t="shared" si="6"/>
        <v>3676</v>
      </c>
      <c r="O47" s="74">
        <f t="shared" si="7"/>
        <v>902</v>
      </c>
      <c r="P47" s="74">
        <v>902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f t="shared" si="8"/>
        <v>2774</v>
      </c>
      <c r="W47" s="74">
        <v>2774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f t="shared" si="9"/>
        <v>0</v>
      </c>
      <c r="AD47" s="74">
        <v>0</v>
      </c>
      <c r="AE47" s="74">
        <v>0</v>
      </c>
      <c r="AF47" s="74">
        <f t="shared" si="10"/>
        <v>3</v>
      </c>
      <c r="AG47" s="74">
        <v>3</v>
      </c>
      <c r="AH47" s="74">
        <v>0</v>
      </c>
      <c r="AI47" s="74">
        <v>0</v>
      </c>
      <c r="AJ47" s="74">
        <f t="shared" si="11"/>
        <v>3</v>
      </c>
      <c r="AK47" s="74">
        <v>0</v>
      </c>
      <c r="AL47" s="74">
        <v>0</v>
      </c>
      <c r="AM47" s="74">
        <v>3</v>
      </c>
      <c r="AN47" s="74"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12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v>0</v>
      </c>
      <c r="AZ47" s="74">
        <f t="shared" si="13"/>
        <v>26</v>
      </c>
      <c r="BA47" s="74">
        <v>26</v>
      </c>
      <c r="BB47" s="74">
        <v>0</v>
      </c>
      <c r="BC47" s="74">
        <v>0</v>
      </c>
    </row>
    <row r="48" spans="1:55" s="59" customFormat="1" ht="12" customHeight="1">
      <c r="A48" s="68" t="s">
        <v>85</v>
      </c>
      <c r="B48" s="115" t="s">
        <v>169</v>
      </c>
      <c r="C48" s="68" t="s">
        <v>170</v>
      </c>
      <c r="D48" s="74">
        <f t="shared" si="2"/>
        <v>1328</v>
      </c>
      <c r="E48" s="74">
        <f t="shared" si="3"/>
        <v>0</v>
      </c>
      <c r="F48" s="74">
        <v>0</v>
      </c>
      <c r="G48" s="74">
        <v>0</v>
      </c>
      <c r="H48" s="74">
        <f t="shared" si="4"/>
        <v>0</v>
      </c>
      <c r="I48" s="74">
        <v>0</v>
      </c>
      <c r="J48" s="74">
        <v>0</v>
      </c>
      <c r="K48" s="74">
        <f t="shared" si="5"/>
        <v>1328</v>
      </c>
      <c r="L48" s="74">
        <v>124</v>
      </c>
      <c r="M48" s="74">
        <v>1204</v>
      </c>
      <c r="N48" s="74">
        <f t="shared" si="6"/>
        <v>1333</v>
      </c>
      <c r="O48" s="74">
        <f t="shared" si="7"/>
        <v>124</v>
      </c>
      <c r="P48" s="74">
        <v>124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f t="shared" si="8"/>
        <v>1204</v>
      </c>
      <c r="W48" s="74">
        <v>1204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f t="shared" si="9"/>
        <v>5</v>
      </c>
      <c r="AD48" s="74">
        <v>5</v>
      </c>
      <c r="AE48" s="74">
        <v>0</v>
      </c>
      <c r="AF48" s="74">
        <f t="shared" si="10"/>
        <v>1</v>
      </c>
      <c r="AG48" s="74">
        <v>1</v>
      </c>
      <c r="AH48" s="74">
        <v>0</v>
      </c>
      <c r="AI48" s="74">
        <v>0</v>
      </c>
      <c r="AJ48" s="74">
        <f t="shared" si="11"/>
        <v>1</v>
      </c>
      <c r="AK48" s="74">
        <v>1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12"/>
        <v>1</v>
      </c>
      <c r="AU48" s="74">
        <v>1</v>
      </c>
      <c r="AV48" s="74">
        <v>0</v>
      </c>
      <c r="AW48" s="74">
        <v>0</v>
      </c>
      <c r="AX48" s="74">
        <v>0</v>
      </c>
      <c r="AY48" s="74">
        <v>0</v>
      </c>
      <c r="AZ48" s="74">
        <f t="shared" si="13"/>
        <v>9</v>
      </c>
      <c r="BA48" s="74">
        <v>9</v>
      </c>
      <c r="BB48" s="74">
        <v>0</v>
      </c>
      <c r="BC48" s="74">
        <v>0</v>
      </c>
    </row>
    <row r="49" spans="1:55" s="59" customFormat="1" ht="12" customHeight="1">
      <c r="A49" s="68" t="s">
        <v>85</v>
      </c>
      <c r="B49" s="115" t="s">
        <v>171</v>
      </c>
      <c r="C49" s="68" t="s">
        <v>172</v>
      </c>
      <c r="D49" s="74">
        <f t="shared" si="2"/>
        <v>1283</v>
      </c>
      <c r="E49" s="74">
        <f t="shared" si="3"/>
        <v>0</v>
      </c>
      <c r="F49" s="74">
        <v>0</v>
      </c>
      <c r="G49" s="74">
        <v>0</v>
      </c>
      <c r="H49" s="74">
        <f t="shared" si="4"/>
        <v>0</v>
      </c>
      <c r="I49" s="74">
        <v>0</v>
      </c>
      <c r="J49" s="74">
        <v>0</v>
      </c>
      <c r="K49" s="74">
        <f t="shared" si="5"/>
        <v>1283</v>
      </c>
      <c r="L49" s="74">
        <v>499</v>
      </c>
      <c r="M49" s="74">
        <v>784</v>
      </c>
      <c r="N49" s="74">
        <f t="shared" si="6"/>
        <v>1288</v>
      </c>
      <c r="O49" s="74">
        <f t="shared" si="7"/>
        <v>499</v>
      </c>
      <c r="P49" s="74">
        <v>499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f t="shared" si="8"/>
        <v>784</v>
      </c>
      <c r="W49" s="74">
        <v>784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f t="shared" si="9"/>
        <v>5</v>
      </c>
      <c r="AD49" s="74">
        <v>5</v>
      </c>
      <c r="AE49" s="74">
        <v>0</v>
      </c>
      <c r="AF49" s="74">
        <f t="shared" si="10"/>
        <v>0</v>
      </c>
      <c r="AG49" s="74">
        <v>0</v>
      </c>
      <c r="AH49" s="74">
        <v>0</v>
      </c>
      <c r="AI49" s="74">
        <v>0</v>
      </c>
      <c r="AJ49" s="74">
        <f t="shared" si="11"/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12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v>0</v>
      </c>
      <c r="AZ49" s="74">
        <f t="shared" si="13"/>
        <v>0</v>
      </c>
      <c r="BA49" s="74">
        <v>0</v>
      </c>
      <c r="BB49" s="74">
        <v>0</v>
      </c>
      <c r="BC49" s="74">
        <v>0</v>
      </c>
    </row>
    <row r="50" spans="1:55" s="59" customFormat="1" ht="12" customHeight="1">
      <c r="A50" s="68" t="s">
        <v>85</v>
      </c>
      <c r="B50" s="115" t="s">
        <v>173</v>
      </c>
      <c r="C50" s="68" t="s">
        <v>174</v>
      </c>
      <c r="D50" s="74">
        <f t="shared" si="2"/>
        <v>2978</v>
      </c>
      <c r="E50" s="74">
        <f t="shared" si="3"/>
        <v>0</v>
      </c>
      <c r="F50" s="74">
        <v>0</v>
      </c>
      <c r="G50" s="74">
        <v>0</v>
      </c>
      <c r="H50" s="74">
        <f t="shared" si="4"/>
        <v>0</v>
      </c>
      <c r="I50" s="74">
        <v>0</v>
      </c>
      <c r="J50" s="74">
        <v>0</v>
      </c>
      <c r="K50" s="74">
        <f t="shared" si="5"/>
        <v>2978</v>
      </c>
      <c r="L50" s="74">
        <v>1166</v>
      </c>
      <c r="M50" s="74">
        <v>1812</v>
      </c>
      <c r="N50" s="74">
        <f t="shared" si="6"/>
        <v>3134</v>
      </c>
      <c r="O50" s="74">
        <f t="shared" si="7"/>
        <v>1166</v>
      </c>
      <c r="P50" s="74">
        <v>1166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f t="shared" si="8"/>
        <v>1812</v>
      </c>
      <c r="W50" s="74">
        <v>1812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f t="shared" si="9"/>
        <v>156</v>
      </c>
      <c r="AD50" s="74">
        <v>156</v>
      </c>
      <c r="AE50" s="74">
        <v>0</v>
      </c>
      <c r="AF50" s="74">
        <f t="shared" si="10"/>
        <v>2</v>
      </c>
      <c r="AG50" s="74">
        <v>2</v>
      </c>
      <c r="AH50" s="74">
        <v>0</v>
      </c>
      <c r="AI50" s="74">
        <v>0</v>
      </c>
      <c r="AJ50" s="74">
        <f t="shared" si="11"/>
        <v>2</v>
      </c>
      <c r="AK50" s="74">
        <v>0</v>
      </c>
      <c r="AL50" s="74">
        <v>0</v>
      </c>
      <c r="AM50" s="74">
        <v>2</v>
      </c>
      <c r="AN50" s="74"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12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v>0</v>
      </c>
      <c r="AZ50" s="74">
        <f t="shared" si="13"/>
        <v>21</v>
      </c>
      <c r="BA50" s="74">
        <v>21</v>
      </c>
      <c r="BB50" s="74">
        <v>0</v>
      </c>
      <c r="BC50" s="74">
        <v>0</v>
      </c>
    </row>
    <row r="51" spans="1:55" s="59" customFormat="1" ht="12" customHeight="1">
      <c r="A51" s="68" t="s">
        <v>85</v>
      </c>
      <c r="B51" s="115" t="s">
        <v>175</v>
      </c>
      <c r="C51" s="68" t="s">
        <v>176</v>
      </c>
      <c r="D51" s="74">
        <f t="shared" si="2"/>
        <v>5082</v>
      </c>
      <c r="E51" s="74">
        <f t="shared" si="3"/>
        <v>0</v>
      </c>
      <c r="F51" s="74">
        <v>0</v>
      </c>
      <c r="G51" s="74">
        <v>0</v>
      </c>
      <c r="H51" s="74">
        <f t="shared" si="4"/>
        <v>0</v>
      </c>
      <c r="I51" s="74">
        <v>0</v>
      </c>
      <c r="J51" s="74">
        <v>0</v>
      </c>
      <c r="K51" s="74">
        <f t="shared" si="5"/>
        <v>5082</v>
      </c>
      <c r="L51" s="74">
        <v>2016</v>
      </c>
      <c r="M51" s="74">
        <v>3066</v>
      </c>
      <c r="N51" s="74">
        <f t="shared" si="6"/>
        <v>5172</v>
      </c>
      <c r="O51" s="74">
        <f t="shared" si="7"/>
        <v>2016</v>
      </c>
      <c r="P51" s="74">
        <v>2016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f t="shared" si="8"/>
        <v>3066</v>
      </c>
      <c r="W51" s="74">
        <v>3066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f t="shared" si="9"/>
        <v>90</v>
      </c>
      <c r="AD51" s="74">
        <v>90</v>
      </c>
      <c r="AE51" s="74">
        <v>0</v>
      </c>
      <c r="AF51" s="74">
        <f t="shared" si="10"/>
        <v>0</v>
      </c>
      <c r="AG51" s="74">
        <v>0</v>
      </c>
      <c r="AH51" s="74">
        <v>0</v>
      </c>
      <c r="AI51" s="74">
        <v>0</v>
      </c>
      <c r="AJ51" s="74">
        <f t="shared" si="11"/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12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v>0</v>
      </c>
      <c r="AZ51" s="74">
        <f t="shared" si="13"/>
        <v>0</v>
      </c>
      <c r="BA51" s="74">
        <v>0</v>
      </c>
      <c r="BB51" s="74">
        <v>0</v>
      </c>
      <c r="BC51" s="74">
        <v>0</v>
      </c>
    </row>
    <row r="52" spans="1:55" s="59" customFormat="1" ht="12" customHeight="1">
      <c r="A52" s="68" t="s">
        <v>85</v>
      </c>
      <c r="B52" s="115" t="s">
        <v>177</v>
      </c>
      <c r="C52" s="68" t="s">
        <v>178</v>
      </c>
      <c r="D52" s="74">
        <f t="shared" si="2"/>
        <v>2039</v>
      </c>
      <c r="E52" s="74">
        <f t="shared" si="3"/>
        <v>0</v>
      </c>
      <c r="F52" s="74">
        <v>0</v>
      </c>
      <c r="G52" s="74">
        <v>0</v>
      </c>
      <c r="H52" s="74">
        <f t="shared" si="4"/>
        <v>0</v>
      </c>
      <c r="I52" s="74">
        <v>0</v>
      </c>
      <c r="J52" s="74">
        <v>0</v>
      </c>
      <c r="K52" s="74">
        <f t="shared" si="5"/>
        <v>2039</v>
      </c>
      <c r="L52" s="74">
        <v>525</v>
      </c>
      <c r="M52" s="74">
        <v>1514</v>
      </c>
      <c r="N52" s="74">
        <f t="shared" si="6"/>
        <v>2039</v>
      </c>
      <c r="O52" s="74">
        <f t="shared" si="7"/>
        <v>525</v>
      </c>
      <c r="P52" s="74">
        <v>0</v>
      </c>
      <c r="Q52" s="74">
        <v>0</v>
      </c>
      <c r="R52" s="74">
        <v>0</v>
      </c>
      <c r="S52" s="74">
        <v>525</v>
      </c>
      <c r="T52" s="74">
        <v>0</v>
      </c>
      <c r="U52" s="74">
        <v>0</v>
      </c>
      <c r="V52" s="74">
        <f t="shared" si="8"/>
        <v>1514</v>
      </c>
      <c r="W52" s="74">
        <v>0</v>
      </c>
      <c r="X52" s="74">
        <v>0</v>
      </c>
      <c r="Y52" s="74">
        <v>0</v>
      </c>
      <c r="Z52" s="74">
        <v>1514</v>
      </c>
      <c r="AA52" s="74">
        <v>0</v>
      </c>
      <c r="AB52" s="74">
        <v>0</v>
      </c>
      <c r="AC52" s="74">
        <f t="shared" si="9"/>
        <v>0</v>
      </c>
      <c r="AD52" s="74">
        <v>0</v>
      </c>
      <c r="AE52" s="74">
        <v>0</v>
      </c>
      <c r="AF52" s="74">
        <f t="shared" si="10"/>
        <v>0</v>
      </c>
      <c r="AG52" s="74">
        <v>0</v>
      </c>
      <c r="AH52" s="74">
        <v>0</v>
      </c>
      <c r="AI52" s="74">
        <v>0</v>
      </c>
      <c r="AJ52" s="74">
        <f t="shared" si="11"/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12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v>0</v>
      </c>
      <c r="AZ52" s="74">
        <f t="shared" si="13"/>
        <v>0</v>
      </c>
      <c r="BA52" s="74">
        <v>0</v>
      </c>
      <c r="BB52" s="74">
        <v>0</v>
      </c>
      <c r="BC52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219</v>
      </c>
      <c r="C2" s="190" t="s">
        <v>86</v>
      </c>
      <c r="D2" s="123" t="s">
        <v>220</v>
      </c>
      <c r="E2" s="3"/>
      <c r="F2" s="3"/>
      <c r="G2" s="3"/>
      <c r="H2" s="3"/>
      <c r="I2" s="3"/>
      <c r="J2" s="3"/>
      <c r="K2" s="3"/>
      <c r="L2" s="3" t="str">
        <f>LEFT(C2,2)</f>
        <v>43</v>
      </c>
      <c r="M2" s="3" t="str">
        <f>IF(L2&lt;&gt;"",VLOOKUP(L2,$AI$6:$AJ$52,2,FALSE),"-")</f>
        <v>熊本県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52</v>
      </c>
      <c r="AG2" s="11">
        <f>IF(AA2=0,0,VLOOKUP(C2,AF5:AG300,2,FALSE))</f>
        <v>7</v>
      </c>
    </row>
    <row r="3" ht="13.5">
      <c r="AD3" s="46"/>
    </row>
    <row r="4" spans="2:30" ht="19.5" customHeight="1">
      <c r="B4" s="189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7" t="s">
        <v>221</v>
      </c>
      <c r="G6" s="158"/>
      <c r="H6" s="38" t="s">
        <v>222</v>
      </c>
      <c r="I6" s="38" t="s">
        <v>223</v>
      </c>
      <c r="J6" s="38" t="s">
        <v>224</v>
      </c>
      <c r="K6" s="5" t="s">
        <v>225</v>
      </c>
      <c r="L6" s="15" t="s">
        <v>226</v>
      </c>
      <c r="M6" s="39" t="s">
        <v>227</v>
      </c>
      <c r="AF6" s="11">
        <f>+'水洗化人口等'!B6</f>
        <v>0</v>
      </c>
      <c r="AG6" s="11">
        <v>6</v>
      </c>
      <c r="AI6" s="42" t="s">
        <v>228</v>
      </c>
      <c r="AJ6" s="3" t="s">
        <v>53</v>
      </c>
    </row>
    <row r="7" spans="2:36" ht="16.5" customHeight="1">
      <c r="B7" s="166" t="s">
        <v>229</v>
      </c>
      <c r="C7" s="6" t="s">
        <v>230</v>
      </c>
      <c r="D7" s="16">
        <f>AD7</f>
        <v>248625</v>
      </c>
      <c r="F7" s="161" t="s">
        <v>231</v>
      </c>
      <c r="G7" s="7" t="s">
        <v>193</v>
      </c>
      <c r="H7" s="17">
        <f aca="true" t="shared" si="0" ref="H7:H12">AD14</f>
        <v>168601</v>
      </c>
      <c r="I7" s="17">
        <f aca="true" t="shared" si="1" ref="I7:I12">AD24</f>
        <v>322905</v>
      </c>
      <c r="J7" s="17">
        <f aca="true" t="shared" si="2" ref="J7:J12">SUM(H7:I7)</f>
        <v>491506</v>
      </c>
      <c r="K7" s="18">
        <f aca="true" t="shared" si="3" ref="K7:K12">IF(J$13&gt;0,J7/J$13,0)</f>
        <v>0.7601603508913023</v>
      </c>
      <c r="L7" s="19">
        <f>AD34</f>
        <v>6557</v>
      </c>
      <c r="M7" s="20">
        <f>AD37</f>
        <v>1497</v>
      </c>
      <c r="AA7" s="4" t="s">
        <v>230</v>
      </c>
      <c r="AB7" s="45" t="s">
        <v>232</v>
      </c>
      <c r="AC7" s="45" t="s">
        <v>233</v>
      </c>
      <c r="AD7" s="11">
        <f aca="true" ca="1" t="shared" si="4" ref="AD7:AD53">IF(AD$2=0,INDIRECT(AB7&amp;"!"&amp;AC7&amp;$AG$2),0)</f>
        <v>248625</v>
      </c>
      <c r="AF7" s="42" t="str">
        <f>+'水洗化人口等'!B7</f>
        <v>43000</v>
      </c>
      <c r="AG7" s="11">
        <v>7</v>
      </c>
      <c r="AI7" s="42" t="s">
        <v>234</v>
      </c>
      <c r="AJ7" s="3" t="s">
        <v>52</v>
      </c>
    </row>
    <row r="8" spans="2:36" ht="16.5" customHeight="1">
      <c r="B8" s="167"/>
      <c r="C8" s="7" t="s">
        <v>69</v>
      </c>
      <c r="D8" s="21">
        <f>AD8</f>
        <v>3306</v>
      </c>
      <c r="F8" s="162"/>
      <c r="G8" s="7" t="s">
        <v>195</v>
      </c>
      <c r="H8" s="17">
        <f t="shared" si="0"/>
        <v>0</v>
      </c>
      <c r="I8" s="17">
        <f t="shared" si="1"/>
        <v>1962</v>
      </c>
      <c r="J8" s="17">
        <f t="shared" si="2"/>
        <v>1962</v>
      </c>
      <c r="K8" s="18">
        <f t="shared" si="3"/>
        <v>0.0030344179083240793</v>
      </c>
      <c r="L8" s="19">
        <f>AD35</f>
        <v>8</v>
      </c>
      <c r="M8" s="20">
        <f>AD38</f>
        <v>0</v>
      </c>
      <c r="AA8" s="4" t="s">
        <v>69</v>
      </c>
      <c r="AB8" s="45" t="s">
        <v>232</v>
      </c>
      <c r="AC8" s="45" t="s">
        <v>235</v>
      </c>
      <c r="AD8" s="11">
        <f ca="1" t="shared" si="4"/>
        <v>3306</v>
      </c>
      <c r="AF8" s="42" t="str">
        <f>+'水洗化人口等'!B8</f>
        <v>43201</v>
      </c>
      <c r="AG8" s="11">
        <v>8</v>
      </c>
      <c r="AI8" s="42" t="s">
        <v>236</v>
      </c>
      <c r="AJ8" s="3" t="s">
        <v>51</v>
      </c>
    </row>
    <row r="9" spans="2:36" ht="16.5" customHeight="1">
      <c r="B9" s="168"/>
      <c r="C9" s="8" t="s">
        <v>237</v>
      </c>
      <c r="D9" s="22">
        <f>SUM(D7:D8)</f>
        <v>251931</v>
      </c>
      <c r="F9" s="162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238</v>
      </c>
      <c r="AB9" s="45" t="s">
        <v>232</v>
      </c>
      <c r="AC9" s="45" t="s">
        <v>239</v>
      </c>
      <c r="AD9" s="11">
        <f ca="1" t="shared" si="4"/>
        <v>1060585</v>
      </c>
      <c r="AF9" s="42" t="str">
        <f>+'水洗化人口等'!B9</f>
        <v>43202</v>
      </c>
      <c r="AG9" s="11">
        <v>9</v>
      </c>
      <c r="AI9" s="42" t="s">
        <v>240</v>
      </c>
      <c r="AJ9" s="3" t="s">
        <v>50</v>
      </c>
    </row>
    <row r="10" spans="2:36" ht="16.5" customHeight="1">
      <c r="B10" s="169" t="s">
        <v>241</v>
      </c>
      <c r="C10" s="124" t="s">
        <v>238</v>
      </c>
      <c r="D10" s="21">
        <f>AD9</f>
        <v>1060585</v>
      </c>
      <c r="F10" s="162"/>
      <c r="G10" s="7" t="s">
        <v>211</v>
      </c>
      <c r="H10" s="17">
        <f t="shared" si="0"/>
        <v>13156</v>
      </c>
      <c r="I10" s="17">
        <f t="shared" si="1"/>
        <v>138499</v>
      </c>
      <c r="J10" s="17">
        <f t="shared" si="2"/>
        <v>151655</v>
      </c>
      <c r="K10" s="18">
        <f t="shared" si="3"/>
        <v>0.23454875019719076</v>
      </c>
      <c r="L10" s="23" t="s">
        <v>242</v>
      </c>
      <c r="M10" s="24" t="s">
        <v>242</v>
      </c>
      <c r="AA10" s="4" t="s">
        <v>243</v>
      </c>
      <c r="AB10" s="45" t="s">
        <v>232</v>
      </c>
      <c r="AC10" s="45" t="s">
        <v>244</v>
      </c>
      <c r="AD10" s="11">
        <f ca="1" t="shared" si="4"/>
        <v>526</v>
      </c>
      <c r="AF10" s="42" t="str">
        <f>+'水洗化人口等'!B10</f>
        <v>43203</v>
      </c>
      <c r="AG10" s="11">
        <v>10</v>
      </c>
      <c r="AI10" s="42" t="s">
        <v>245</v>
      </c>
      <c r="AJ10" s="3" t="s">
        <v>49</v>
      </c>
    </row>
    <row r="11" spans="2:36" ht="16.5" customHeight="1">
      <c r="B11" s="170"/>
      <c r="C11" s="7" t="s">
        <v>243</v>
      </c>
      <c r="D11" s="21">
        <f>AD10</f>
        <v>526</v>
      </c>
      <c r="F11" s="162"/>
      <c r="G11" s="7" t="s">
        <v>213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242</v>
      </c>
      <c r="M11" s="24" t="s">
        <v>242</v>
      </c>
      <c r="AA11" s="4" t="s">
        <v>246</v>
      </c>
      <c r="AB11" s="45" t="s">
        <v>232</v>
      </c>
      <c r="AC11" s="45" t="s">
        <v>247</v>
      </c>
      <c r="AD11" s="11">
        <f ca="1" t="shared" si="4"/>
        <v>516724</v>
      </c>
      <c r="AF11" s="42" t="str">
        <f>+'水洗化人口等'!B11</f>
        <v>43204</v>
      </c>
      <c r="AG11" s="11">
        <v>11</v>
      </c>
      <c r="AI11" s="42" t="s">
        <v>248</v>
      </c>
      <c r="AJ11" s="3" t="s">
        <v>48</v>
      </c>
    </row>
    <row r="12" spans="2:36" ht="16.5" customHeight="1">
      <c r="B12" s="170"/>
      <c r="C12" s="7" t="s">
        <v>246</v>
      </c>
      <c r="D12" s="21">
        <f>AD11</f>
        <v>516724</v>
      </c>
      <c r="F12" s="162"/>
      <c r="G12" s="7" t="s">
        <v>215</v>
      </c>
      <c r="H12" s="17">
        <f t="shared" si="0"/>
        <v>393</v>
      </c>
      <c r="I12" s="17">
        <f t="shared" si="1"/>
        <v>1066</v>
      </c>
      <c r="J12" s="17">
        <f t="shared" si="2"/>
        <v>1459</v>
      </c>
      <c r="K12" s="18">
        <f t="shared" si="3"/>
        <v>0.002256481003182891</v>
      </c>
      <c r="L12" s="23" t="s">
        <v>242</v>
      </c>
      <c r="M12" s="24" t="s">
        <v>242</v>
      </c>
      <c r="AA12" s="4" t="s">
        <v>249</v>
      </c>
      <c r="AB12" s="45" t="s">
        <v>232</v>
      </c>
      <c r="AC12" s="45" t="s">
        <v>250</v>
      </c>
      <c r="AD12" s="11">
        <f ca="1" t="shared" si="4"/>
        <v>298302</v>
      </c>
      <c r="AF12" s="42" t="str">
        <f>+'水洗化人口等'!B12</f>
        <v>43205</v>
      </c>
      <c r="AG12" s="11">
        <v>12</v>
      </c>
      <c r="AI12" s="42" t="s">
        <v>251</v>
      </c>
      <c r="AJ12" s="3" t="s">
        <v>47</v>
      </c>
    </row>
    <row r="13" spans="2:36" ht="16.5" customHeight="1">
      <c r="B13" s="171"/>
      <c r="C13" s="8" t="s">
        <v>237</v>
      </c>
      <c r="D13" s="22">
        <f>SUM(D10:D12)</f>
        <v>1577835</v>
      </c>
      <c r="F13" s="163"/>
      <c r="G13" s="7" t="s">
        <v>237</v>
      </c>
      <c r="H13" s="17">
        <f>SUM(H7:H12)</f>
        <v>182150</v>
      </c>
      <c r="I13" s="17">
        <f>SUM(I7:I12)</f>
        <v>464432</v>
      </c>
      <c r="J13" s="17">
        <f>SUM(J7:J12)</f>
        <v>646582</v>
      </c>
      <c r="K13" s="18">
        <v>1</v>
      </c>
      <c r="L13" s="23" t="s">
        <v>242</v>
      </c>
      <c r="M13" s="24" t="s">
        <v>242</v>
      </c>
      <c r="AA13" s="4" t="s">
        <v>60</v>
      </c>
      <c r="AB13" s="45" t="s">
        <v>232</v>
      </c>
      <c r="AC13" s="45" t="s">
        <v>252</v>
      </c>
      <c r="AD13" s="11">
        <f ca="1" t="shared" si="4"/>
        <v>8801</v>
      </c>
      <c r="AF13" s="42" t="str">
        <f>+'水洗化人口等'!B13</f>
        <v>43206</v>
      </c>
      <c r="AG13" s="11">
        <v>13</v>
      </c>
      <c r="AI13" s="42" t="s">
        <v>253</v>
      </c>
      <c r="AJ13" s="3" t="s">
        <v>46</v>
      </c>
    </row>
    <row r="14" spans="2:36" ht="16.5" customHeight="1" thickBot="1">
      <c r="B14" s="159" t="s">
        <v>254</v>
      </c>
      <c r="C14" s="160"/>
      <c r="D14" s="25">
        <f>SUM(D9,D13)</f>
        <v>1829766</v>
      </c>
      <c r="F14" s="164" t="s">
        <v>255</v>
      </c>
      <c r="G14" s="165"/>
      <c r="H14" s="17">
        <f>AD20</f>
        <v>1909</v>
      </c>
      <c r="I14" s="17">
        <f>AD30</f>
        <v>0</v>
      </c>
      <c r="J14" s="17">
        <f>SUM(H14:I14)</f>
        <v>1909</v>
      </c>
      <c r="K14" s="26" t="s">
        <v>242</v>
      </c>
      <c r="L14" s="23" t="s">
        <v>242</v>
      </c>
      <c r="M14" s="24" t="s">
        <v>242</v>
      </c>
      <c r="AA14" s="4" t="s">
        <v>193</v>
      </c>
      <c r="AB14" s="45" t="s">
        <v>256</v>
      </c>
      <c r="AC14" s="45" t="s">
        <v>250</v>
      </c>
      <c r="AD14" s="11">
        <f ca="1" t="shared" si="4"/>
        <v>168601</v>
      </c>
      <c r="AF14" s="42" t="str">
        <f>+'水洗化人口等'!B14</f>
        <v>43208</v>
      </c>
      <c r="AG14" s="11">
        <v>14</v>
      </c>
      <c r="AI14" s="42" t="s">
        <v>257</v>
      </c>
      <c r="AJ14" s="3" t="s">
        <v>45</v>
      </c>
    </row>
    <row r="15" spans="2:36" ht="16.5" customHeight="1" thickBot="1">
      <c r="B15" s="159" t="s">
        <v>60</v>
      </c>
      <c r="C15" s="160"/>
      <c r="D15" s="25">
        <f>AD13</f>
        <v>8801</v>
      </c>
      <c r="F15" s="159" t="s">
        <v>54</v>
      </c>
      <c r="G15" s="160"/>
      <c r="H15" s="27">
        <f>SUM(H13:H14)</f>
        <v>184059</v>
      </c>
      <c r="I15" s="27">
        <f>SUM(I13:I14)</f>
        <v>464432</v>
      </c>
      <c r="J15" s="27">
        <f>SUM(J13:J14)</f>
        <v>648491</v>
      </c>
      <c r="K15" s="28" t="s">
        <v>242</v>
      </c>
      <c r="L15" s="29">
        <f>SUM(L7:L9)</f>
        <v>6565</v>
      </c>
      <c r="M15" s="30">
        <f>SUM(M7:M9)</f>
        <v>1497</v>
      </c>
      <c r="AA15" s="4" t="s">
        <v>195</v>
      </c>
      <c r="AB15" s="45" t="s">
        <v>256</v>
      </c>
      <c r="AC15" s="45" t="s">
        <v>258</v>
      </c>
      <c r="AD15" s="11">
        <f ca="1" t="shared" si="4"/>
        <v>0</v>
      </c>
      <c r="AF15" s="42" t="str">
        <f>+'水洗化人口等'!B15</f>
        <v>43210</v>
      </c>
      <c r="AG15" s="11">
        <v>15</v>
      </c>
      <c r="AI15" s="42" t="s">
        <v>259</v>
      </c>
      <c r="AJ15" s="3" t="s">
        <v>44</v>
      </c>
    </row>
    <row r="16" spans="2:36" ht="16.5" customHeight="1" thickBot="1">
      <c r="B16" s="125" t="s">
        <v>260</v>
      </c>
      <c r="AA16" s="4" t="s">
        <v>1</v>
      </c>
      <c r="AB16" s="45" t="s">
        <v>256</v>
      </c>
      <c r="AC16" s="45" t="s">
        <v>252</v>
      </c>
      <c r="AD16" s="11">
        <f ca="1" t="shared" si="4"/>
        <v>0</v>
      </c>
      <c r="AF16" s="42" t="str">
        <f>+'水洗化人口等'!B16</f>
        <v>43211</v>
      </c>
      <c r="AG16" s="11">
        <v>16</v>
      </c>
      <c r="AI16" s="42" t="s">
        <v>261</v>
      </c>
      <c r="AJ16" s="3" t="s">
        <v>43</v>
      </c>
    </row>
    <row r="17" spans="3:36" ht="16.5" customHeight="1" thickBot="1">
      <c r="C17" s="31">
        <f>AD12</f>
        <v>298302</v>
      </c>
      <c r="D17" s="4" t="s">
        <v>262</v>
      </c>
      <c r="J17" s="14"/>
      <c r="AA17" s="4" t="s">
        <v>211</v>
      </c>
      <c r="AB17" s="45" t="s">
        <v>256</v>
      </c>
      <c r="AC17" s="45" t="s">
        <v>263</v>
      </c>
      <c r="AD17" s="11">
        <f ca="1" t="shared" si="4"/>
        <v>13156</v>
      </c>
      <c r="AF17" s="42" t="str">
        <f>+'水洗化人口等'!B17</f>
        <v>43212</v>
      </c>
      <c r="AG17" s="11">
        <v>17</v>
      </c>
      <c r="AI17" s="42" t="s">
        <v>264</v>
      </c>
      <c r="AJ17" s="3" t="s">
        <v>42</v>
      </c>
    </row>
    <row r="18" spans="6:36" ht="30" customHeight="1">
      <c r="F18" s="157" t="s">
        <v>265</v>
      </c>
      <c r="G18" s="158"/>
      <c r="H18" s="38" t="s">
        <v>222</v>
      </c>
      <c r="I18" s="38" t="s">
        <v>223</v>
      </c>
      <c r="J18" s="41" t="s">
        <v>224</v>
      </c>
      <c r="AA18" s="4" t="s">
        <v>213</v>
      </c>
      <c r="AB18" s="45" t="s">
        <v>256</v>
      </c>
      <c r="AC18" s="45" t="s">
        <v>266</v>
      </c>
      <c r="AD18" s="11">
        <f ca="1" t="shared" si="4"/>
        <v>0</v>
      </c>
      <c r="AF18" s="42" t="str">
        <f>+'水洗化人口等'!B18</f>
        <v>43213</v>
      </c>
      <c r="AG18" s="11">
        <v>18</v>
      </c>
      <c r="AI18" s="42" t="s">
        <v>267</v>
      </c>
      <c r="AJ18" s="3" t="s">
        <v>41</v>
      </c>
    </row>
    <row r="19" spans="3:36" ht="16.5" customHeight="1">
      <c r="C19" s="40" t="s">
        <v>268</v>
      </c>
      <c r="D19" s="10">
        <f>IF(D$14&gt;0,D13/D$14,0)</f>
        <v>0.8623151812854758</v>
      </c>
      <c r="F19" s="164" t="s">
        <v>269</v>
      </c>
      <c r="G19" s="165"/>
      <c r="H19" s="17">
        <f>AD21</f>
        <v>0</v>
      </c>
      <c r="I19" s="17">
        <f>AD31</f>
        <v>0</v>
      </c>
      <c r="J19" s="21">
        <f>SUM(H19:I19)</f>
        <v>0</v>
      </c>
      <c r="AA19" s="4" t="s">
        <v>215</v>
      </c>
      <c r="AB19" s="45" t="s">
        <v>256</v>
      </c>
      <c r="AC19" s="45" t="s">
        <v>270</v>
      </c>
      <c r="AD19" s="11">
        <f ca="1" t="shared" si="4"/>
        <v>393</v>
      </c>
      <c r="AF19" s="42" t="str">
        <f>+'水洗化人口等'!B19</f>
        <v>43214</v>
      </c>
      <c r="AG19" s="11">
        <v>19</v>
      </c>
      <c r="AI19" s="42" t="s">
        <v>271</v>
      </c>
      <c r="AJ19" s="3" t="s">
        <v>40</v>
      </c>
    </row>
    <row r="20" spans="3:36" ht="16.5" customHeight="1">
      <c r="C20" s="40" t="s">
        <v>272</v>
      </c>
      <c r="D20" s="10">
        <f>IF(D$14&gt;0,D9/D$14,0)</f>
        <v>0.13768481871452415</v>
      </c>
      <c r="F20" s="164" t="s">
        <v>273</v>
      </c>
      <c r="G20" s="165"/>
      <c r="H20" s="17">
        <f>AD22</f>
        <v>24151</v>
      </c>
      <c r="I20" s="17">
        <f>AD32</f>
        <v>1962</v>
      </c>
      <c r="J20" s="21">
        <f>SUM(H20:I20)</f>
        <v>26113</v>
      </c>
      <c r="AA20" s="4" t="s">
        <v>255</v>
      </c>
      <c r="AB20" s="45" t="s">
        <v>256</v>
      </c>
      <c r="AC20" s="45" t="s">
        <v>274</v>
      </c>
      <c r="AD20" s="11">
        <f ca="1" t="shared" si="4"/>
        <v>1909</v>
      </c>
      <c r="AF20" s="42" t="str">
        <f>+'水洗化人口等'!B20</f>
        <v>43215</v>
      </c>
      <c r="AG20" s="11">
        <v>20</v>
      </c>
      <c r="AI20" s="42" t="s">
        <v>275</v>
      </c>
      <c r="AJ20" s="3" t="s">
        <v>39</v>
      </c>
    </row>
    <row r="21" spans="3:36" ht="16.5" customHeight="1">
      <c r="C21" s="40" t="s">
        <v>276</v>
      </c>
      <c r="D21" s="10">
        <f>IF(D$14&gt;0,D10/D$14,0)</f>
        <v>0.5796287612732994</v>
      </c>
      <c r="F21" s="164" t="s">
        <v>277</v>
      </c>
      <c r="G21" s="165"/>
      <c r="H21" s="17">
        <f>AD23</f>
        <v>155763</v>
      </c>
      <c r="I21" s="17">
        <f>AD33</f>
        <v>374200</v>
      </c>
      <c r="J21" s="21">
        <f>SUM(H21:I21)</f>
        <v>529963</v>
      </c>
      <c r="AA21" s="4" t="s">
        <v>269</v>
      </c>
      <c r="AB21" s="45" t="s">
        <v>256</v>
      </c>
      <c r="AC21" s="45" t="s">
        <v>278</v>
      </c>
      <c r="AD21" s="11">
        <f ca="1" t="shared" si="4"/>
        <v>0</v>
      </c>
      <c r="AF21" s="42" t="str">
        <f>+'水洗化人口等'!B21</f>
        <v>43216</v>
      </c>
      <c r="AG21" s="11">
        <v>21</v>
      </c>
      <c r="AI21" s="42" t="s">
        <v>279</v>
      </c>
      <c r="AJ21" s="3" t="s">
        <v>38</v>
      </c>
    </row>
    <row r="22" spans="3:36" ht="16.5" customHeight="1" thickBot="1">
      <c r="C22" s="40" t="s">
        <v>280</v>
      </c>
      <c r="D22" s="10">
        <f>IF(D$14&gt;0,D12/D$14,0)</f>
        <v>0.2823989515599262</v>
      </c>
      <c r="F22" s="159" t="s">
        <v>54</v>
      </c>
      <c r="G22" s="160"/>
      <c r="H22" s="27">
        <f>SUM(H19:H21)</f>
        <v>179914</v>
      </c>
      <c r="I22" s="27">
        <f>SUM(I19:I21)</f>
        <v>376162</v>
      </c>
      <c r="J22" s="32">
        <f>SUM(J19:J21)</f>
        <v>556076</v>
      </c>
      <c r="AA22" s="4" t="s">
        <v>273</v>
      </c>
      <c r="AB22" s="45" t="s">
        <v>256</v>
      </c>
      <c r="AC22" s="45" t="s">
        <v>281</v>
      </c>
      <c r="AD22" s="11">
        <f ca="1" t="shared" si="4"/>
        <v>24151</v>
      </c>
      <c r="AF22" s="42" t="str">
        <f>+'水洗化人口等'!B22</f>
        <v>43348</v>
      </c>
      <c r="AG22" s="11">
        <v>22</v>
      </c>
      <c r="AI22" s="42" t="s">
        <v>282</v>
      </c>
      <c r="AJ22" s="3" t="s">
        <v>37</v>
      </c>
    </row>
    <row r="23" spans="3:36" ht="16.5" customHeight="1">
      <c r="C23" s="40" t="s">
        <v>283</v>
      </c>
      <c r="D23" s="10">
        <f>IF(D$14&gt;0,C17/D$14,0)</f>
        <v>0.16302740350405462</v>
      </c>
      <c r="F23" s="9"/>
      <c r="J23" s="33"/>
      <c r="AA23" s="4" t="s">
        <v>277</v>
      </c>
      <c r="AB23" s="45" t="s">
        <v>256</v>
      </c>
      <c r="AC23" s="45" t="s">
        <v>284</v>
      </c>
      <c r="AD23" s="11">
        <f ca="1" t="shared" si="4"/>
        <v>155763</v>
      </c>
      <c r="AF23" s="42" t="str">
        <f>+'水洗化人口等'!B23</f>
        <v>43364</v>
      </c>
      <c r="AG23" s="11">
        <v>23</v>
      </c>
      <c r="AI23" s="42" t="s">
        <v>285</v>
      </c>
      <c r="AJ23" s="3" t="s">
        <v>36</v>
      </c>
    </row>
    <row r="24" spans="3:36" ht="16.5" customHeight="1" thickBot="1">
      <c r="C24" s="40" t="s">
        <v>286</v>
      </c>
      <c r="D24" s="10">
        <f>IF(D$9&gt;0,D7/D$9,0)</f>
        <v>0.9868773592769449</v>
      </c>
      <c r="J24" s="34" t="s">
        <v>287</v>
      </c>
      <c r="AA24" s="4" t="s">
        <v>193</v>
      </c>
      <c r="AB24" s="45" t="s">
        <v>256</v>
      </c>
      <c r="AC24" s="45" t="s">
        <v>288</v>
      </c>
      <c r="AD24" s="11">
        <f ca="1" t="shared" si="4"/>
        <v>322905</v>
      </c>
      <c r="AF24" s="42" t="str">
        <f>+'水洗化人口等'!B24</f>
        <v>43367</v>
      </c>
      <c r="AG24" s="11">
        <v>24</v>
      </c>
      <c r="AI24" s="42" t="s">
        <v>289</v>
      </c>
      <c r="AJ24" s="3" t="s">
        <v>35</v>
      </c>
    </row>
    <row r="25" spans="3:36" ht="16.5" customHeight="1">
      <c r="C25" s="40" t="s">
        <v>290</v>
      </c>
      <c r="D25" s="10">
        <f>IF(D$9&gt;0,D8/D$9,0)</f>
        <v>0.013122640723055122</v>
      </c>
      <c r="F25" s="182" t="s">
        <v>6</v>
      </c>
      <c r="G25" s="183"/>
      <c r="H25" s="183"/>
      <c r="I25" s="172" t="s">
        <v>291</v>
      </c>
      <c r="J25" s="174" t="s">
        <v>292</v>
      </c>
      <c r="AA25" s="4" t="s">
        <v>195</v>
      </c>
      <c r="AB25" s="45" t="s">
        <v>256</v>
      </c>
      <c r="AC25" s="45" t="s">
        <v>293</v>
      </c>
      <c r="AD25" s="11">
        <f ca="1" t="shared" si="4"/>
        <v>1962</v>
      </c>
      <c r="AF25" s="42" t="str">
        <f>+'水洗化人口等'!B25</f>
        <v>43368</v>
      </c>
      <c r="AG25" s="11">
        <v>25</v>
      </c>
      <c r="AI25" s="42" t="s">
        <v>294</v>
      </c>
      <c r="AJ25" s="3" t="s">
        <v>34</v>
      </c>
    </row>
    <row r="26" spans="6:36" ht="16.5" customHeight="1">
      <c r="F26" s="184"/>
      <c r="G26" s="185"/>
      <c r="H26" s="185"/>
      <c r="I26" s="173"/>
      <c r="J26" s="175"/>
      <c r="AA26" s="4" t="s">
        <v>1</v>
      </c>
      <c r="AB26" s="45" t="s">
        <v>256</v>
      </c>
      <c r="AC26" s="45" t="s">
        <v>295</v>
      </c>
      <c r="AD26" s="11">
        <f ca="1" t="shared" si="4"/>
        <v>0</v>
      </c>
      <c r="AF26" s="42" t="str">
        <f>+'水洗化人口等'!B26</f>
        <v>43369</v>
      </c>
      <c r="AG26" s="11">
        <v>26</v>
      </c>
      <c r="AI26" s="42" t="s">
        <v>296</v>
      </c>
      <c r="AJ26" s="3" t="s">
        <v>33</v>
      </c>
    </row>
    <row r="27" spans="6:36" ht="16.5" customHeight="1">
      <c r="F27" s="176" t="s">
        <v>198</v>
      </c>
      <c r="G27" s="177"/>
      <c r="H27" s="178"/>
      <c r="I27" s="19">
        <f aca="true" t="shared" si="5" ref="I27:I35">AD40</f>
        <v>12123</v>
      </c>
      <c r="J27" s="35">
        <f>AD49</f>
        <v>548</v>
      </c>
      <c r="AA27" s="4" t="s">
        <v>211</v>
      </c>
      <c r="AB27" s="45" t="s">
        <v>256</v>
      </c>
      <c r="AC27" s="45" t="s">
        <v>297</v>
      </c>
      <c r="AD27" s="11">
        <f ca="1" t="shared" si="4"/>
        <v>138499</v>
      </c>
      <c r="AF27" s="42" t="str">
        <f>+'水洗化人口等'!B27</f>
        <v>43403</v>
      </c>
      <c r="AG27" s="11">
        <v>27</v>
      </c>
      <c r="AI27" s="42" t="s">
        <v>298</v>
      </c>
      <c r="AJ27" s="3" t="s">
        <v>32</v>
      </c>
    </row>
    <row r="28" spans="6:36" ht="16.5" customHeight="1">
      <c r="F28" s="179" t="s">
        <v>299</v>
      </c>
      <c r="G28" s="180"/>
      <c r="H28" s="181"/>
      <c r="I28" s="19">
        <f t="shared" si="5"/>
        <v>0</v>
      </c>
      <c r="J28" s="35">
        <f>AD50</f>
        <v>0</v>
      </c>
      <c r="AA28" s="4" t="s">
        <v>213</v>
      </c>
      <c r="AB28" s="45" t="s">
        <v>256</v>
      </c>
      <c r="AC28" s="45" t="s">
        <v>300</v>
      </c>
      <c r="AD28" s="11">
        <f ca="1" t="shared" si="4"/>
        <v>0</v>
      </c>
      <c r="AF28" s="42" t="str">
        <f>+'水洗化人口等'!B28</f>
        <v>43404</v>
      </c>
      <c r="AG28" s="11">
        <v>28</v>
      </c>
      <c r="AI28" s="42" t="s">
        <v>301</v>
      </c>
      <c r="AJ28" s="3" t="s">
        <v>31</v>
      </c>
    </row>
    <row r="29" spans="6:36" ht="16.5" customHeight="1">
      <c r="F29" s="176" t="s">
        <v>0</v>
      </c>
      <c r="G29" s="177"/>
      <c r="H29" s="178"/>
      <c r="I29" s="19">
        <f t="shared" si="5"/>
        <v>3229</v>
      </c>
      <c r="J29" s="35">
        <f>AD51</f>
        <v>440</v>
      </c>
      <c r="AA29" s="4" t="s">
        <v>215</v>
      </c>
      <c r="AB29" s="45" t="s">
        <v>256</v>
      </c>
      <c r="AC29" s="45" t="s">
        <v>302</v>
      </c>
      <c r="AD29" s="11">
        <f ca="1" t="shared" si="4"/>
        <v>1066</v>
      </c>
      <c r="AF29" s="42" t="str">
        <f>+'水洗化人口等'!B29</f>
        <v>43423</v>
      </c>
      <c r="AG29" s="11">
        <v>29</v>
      </c>
      <c r="AI29" s="42" t="s">
        <v>303</v>
      </c>
      <c r="AJ29" s="3" t="s">
        <v>30</v>
      </c>
    </row>
    <row r="30" spans="6:36" ht="16.5" customHeight="1">
      <c r="F30" s="176" t="s">
        <v>195</v>
      </c>
      <c r="G30" s="177"/>
      <c r="H30" s="178"/>
      <c r="I30" s="19">
        <f t="shared" si="5"/>
        <v>122</v>
      </c>
      <c r="J30" s="35">
        <f>AD52</f>
        <v>20</v>
      </c>
      <c r="AA30" s="4" t="s">
        <v>255</v>
      </c>
      <c r="AB30" s="45" t="s">
        <v>256</v>
      </c>
      <c r="AC30" s="45" t="s">
        <v>304</v>
      </c>
      <c r="AD30" s="11">
        <f ca="1" t="shared" si="4"/>
        <v>0</v>
      </c>
      <c r="AF30" s="42" t="str">
        <f>+'水洗化人口等'!B30</f>
        <v>43424</v>
      </c>
      <c r="AG30" s="11">
        <v>30</v>
      </c>
      <c r="AI30" s="42" t="s">
        <v>305</v>
      </c>
      <c r="AJ30" s="3" t="s">
        <v>29</v>
      </c>
    </row>
    <row r="31" spans="6:36" ht="16.5" customHeight="1">
      <c r="F31" s="176" t="s">
        <v>1</v>
      </c>
      <c r="G31" s="177"/>
      <c r="H31" s="178"/>
      <c r="I31" s="19">
        <f t="shared" si="5"/>
        <v>0</v>
      </c>
      <c r="J31" s="35">
        <f>AD53</f>
        <v>0</v>
      </c>
      <c r="AA31" s="4" t="s">
        <v>269</v>
      </c>
      <c r="AB31" s="45" t="s">
        <v>256</v>
      </c>
      <c r="AC31" s="45" t="s">
        <v>233</v>
      </c>
      <c r="AD31" s="11">
        <f ca="1" t="shared" si="4"/>
        <v>0</v>
      </c>
      <c r="AF31" s="42" t="str">
        <f>+'水洗化人口等'!B31</f>
        <v>43425</v>
      </c>
      <c r="AG31" s="11">
        <v>31</v>
      </c>
      <c r="AI31" s="42" t="s">
        <v>306</v>
      </c>
      <c r="AJ31" s="3" t="s">
        <v>28</v>
      </c>
    </row>
    <row r="32" spans="6:36" ht="16.5" customHeight="1">
      <c r="F32" s="176" t="s">
        <v>2</v>
      </c>
      <c r="G32" s="177"/>
      <c r="H32" s="178"/>
      <c r="I32" s="19">
        <f t="shared" si="5"/>
        <v>27</v>
      </c>
      <c r="J32" s="24" t="s">
        <v>242</v>
      </c>
      <c r="AA32" s="4" t="s">
        <v>273</v>
      </c>
      <c r="AB32" s="45" t="s">
        <v>256</v>
      </c>
      <c r="AC32" s="45" t="s">
        <v>307</v>
      </c>
      <c r="AD32" s="11">
        <f ca="1" t="shared" si="4"/>
        <v>1962</v>
      </c>
      <c r="AF32" s="42" t="str">
        <f>+'水洗化人口等'!B32</f>
        <v>43428</v>
      </c>
      <c r="AG32" s="11">
        <v>32</v>
      </c>
      <c r="AI32" s="42" t="s">
        <v>308</v>
      </c>
      <c r="AJ32" s="3" t="s">
        <v>27</v>
      </c>
    </row>
    <row r="33" spans="6:36" ht="16.5" customHeight="1">
      <c r="F33" s="176" t="s">
        <v>3</v>
      </c>
      <c r="G33" s="177"/>
      <c r="H33" s="178"/>
      <c r="I33" s="19">
        <f t="shared" si="5"/>
        <v>1002</v>
      </c>
      <c r="J33" s="24" t="s">
        <v>242</v>
      </c>
      <c r="AA33" s="4" t="s">
        <v>277</v>
      </c>
      <c r="AB33" s="45" t="s">
        <v>256</v>
      </c>
      <c r="AC33" s="45" t="s">
        <v>244</v>
      </c>
      <c r="AD33" s="11">
        <f ca="1" t="shared" si="4"/>
        <v>374200</v>
      </c>
      <c r="AF33" s="42" t="str">
        <f>+'水洗化人口等'!B33</f>
        <v>43432</v>
      </c>
      <c r="AG33" s="11">
        <v>33</v>
      </c>
      <c r="AI33" s="42" t="s">
        <v>309</v>
      </c>
      <c r="AJ33" s="3" t="s">
        <v>26</v>
      </c>
    </row>
    <row r="34" spans="6:36" ht="16.5" customHeight="1">
      <c r="F34" s="176" t="s">
        <v>4</v>
      </c>
      <c r="G34" s="177"/>
      <c r="H34" s="178"/>
      <c r="I34" s="19">
        <f t="shared" si="5"/>
        <v>2</v>
      </c>
      <c r="J34" s="24" t="s">
        <v>242</v>
      </c>
      <c r="AA34" s="4" t="s">
        <v>193</v>
      </c>
      <c r="AB34" s="45" t="s">
        <v>256</v>
      </c>
      <c r="AC34" s="45" t="s">
        <v>310</v>
      </c>
      <c r="AD34" s="45">
        <f ca="1" t="shared" si="4"/>
        <v>6557</v>
      </c>
      <c r="AF34" s="42" t="str">
        <f>+'水洗化人口等'!B34</f>
        <v>43433</v>
      </c>
      <c r="AG34" s="11">
        <v>34</v>
      </c>
      <c r="AI34" s="42" t="s">
        <v>311</v>
      </c>
      <c r="AJ34" s="3" t="s">
        <v>25</v>
      </c>
    </row>
    <row r="35" spans="6:36" ht="16.5" customHeight="1">
      <c r="F35" s="176" t="s">
        <v>5</v>
      </c>
      <c r="G35" s="177"/>
      <c r="H35" s="178"/>
      <c r="I35" s="19">
        <f t="shared" si="5"/>
        <v>1682</v>
      </c>
      <c r="J35" s="24" t="s">
        <v>242</v>
      </c>
      <c r="AA35" s="4" t="s">
        <v>195</v>
      </c>
      <c r="AB35" s="45" t="s">
        <v>256</v>
      </c>
      <c r="AC35" s="45" t="s">
        <v>312</v>
      </c>
      <c r="AD35" s="45">
        <f ca="1" t="shared" si="4"/>
        <v>8</v>
      </c>
      <c r="AF35" s="42" t="str">
        <f>+'水洗化人口等'!B35</f>
        <v>43441</v>
      </c>
      <c r="AG35" s="11">
        <v>35</v>
      </c>
      <c r="AI35" s="42" t="s">
        <v>313</v>
      </c>
      <c r="AJ35" s="3" t="s">
        <v>24</v>
      </c>
    </row>
    <row r="36" spans="6:36" ht="16.5" customHeight="1" thickBot="1">
      <c r="F36" s="186" t="s">
        <v>54</v>
      </c>
      <c r="G36" s="187"/>
      <c r="H36" s="188"/>
      <c r="I36" s="36">
        <f>SUM(I27:I35)</f>
        <v>18187</v>
      </c>
      <c r="J36" s="37">
        <f>SUM(J27:J31)</f>
        <v>1008</v>
      </c>
      <c r="AA36" s="4" t="s">
        <v>1</v>
      </c>
      <c r="AB36" s="45" t="s">
        <v>256</v>
      </c>
      <c r="AC36" s="45" t="s">
        <v>314</v>
      </c>
      <c r="AD36" s="45">
        <f ca="1" t="shared" si="4"/>
        <v>0</v>
      </c>
      <c r="AF36" s="42" t="str">
        <f>+'水洗化人口等'!B36</f>
        <v>43442</v>
      </c>
      <c r="AG36" s="11">
        <v>36</v>
      </c>
      <c r="AI36" s="42" t="s">
        <v>315</v>
      </c>
      <c r="AJ36" s="3" t="s">
        <v>23</v>
      </c>
    </row>
    <row r="37" spans="27:36" ht="13.5" hidden="1">
      <c r="AA37" s="4" t="s">
        <v>193</v>
      </c>
      <c r="AB37" s="45" t="s">
        <v>256</v>
      </c>
      <c r="AC37" s="45" t="s">
        <v>316</v>
      </c>
      <c r="AD37" s="45">
        <f ca="1" t="shared" si="4"/>
        <v>1497</v>
      </c>
      <c r="AF37" s="42" t="str">
        <f>+'水洗化人口等'!B37</f>
        <v>43443</v>
      </c>
      <c r="AG37" s="11">
        <v>37</v>
      </c>
      <c r="AI37" s="42" t="s">
        <v>317</v>
      </c>
      <c r="AJ37" s="3" t="s">
        <v>22</v>
      </c>
    </row>
    <row r="38" spans="27:36" ht="13.5" hidden="1">
      <c r="AA38" s="4" t="s">
        <v>195</v>
      </c>
      <c r="AB38" s="45" t="s">
        <v>256</v>
      </c>
      <c r="AC38" s="45" t="s">
        <v>318</v>
      </c>
      <c r="AD38" s="45">
        <f ca="1" t="shared" si="4"/>
        <v>0</v>
      </c>
      <c r="AF38" s="42" t="str">
        <f>+'水洗化人口等'!B38</f>
        <v>43444</v>
      </c>
      <c r="AG38" s="11">
        <v>38</v>
      </c>
      <c r="AI38" s="42" t="s">
        <v>319</v>
      </c>
      <c r="AJ38" s="3" t="s">
        <v>21</v>
      </c>
    </row>
    <row r="39" spans="27:36" ht="13.5" hidden="1">
      <c r="AA39" s="4" t="s">
        <v>1</v>
      </c>
      <c r="AB39" s="45" t="s">
        <v>256</v>
      </c>
      <c r="AC39" s="45" t="s">
        <v>320</v>
      </c>
      <c r="AD39" s="45">
        <f ca="1" t="shared" si="4"/>
        <v>0</v>
      </c>
      <c r="AF39" s="42" t="str">
        <f>+'水洗化人口等'!B39</f>
        <v>43447</v>
      </c>
      <c r="AG39" s="11">
        <v>39</v>
      </c>
      <c r="AI39" s="42" t="s">
        <v>321</v>
      </c>
      <c r="AJ39" s="3" t="s">
        <v>20</v>
      </c>
    </row>
    <row r="40" spans="27:36" ht="13.5" hidden="1">
      <c r="AA40" s="4" t="s">
        <v>198</v>
      </c>
      <c r="AB40" s="45" t="s">
        <v>256</v>
      </c>
      <c r="AC40" s="45" t="s">
        <v>322</v>
      </c>
      <c r="AD40" s="45">
        <f ca="1" t="shared" si="4"/>
        <v>12123</v>
      </c>
      <c r="AF40" s="42" t="str">
        <f>+'水洗化人口等'!B40</f>
        <v>43468</v>
      </c>
      <c r="AG40" s="11">
        <v>40</v>
      </c>
      <c r="AI40" s="42" t="s">
        <v>323</v>
      </c>
      <c r="AJ40" s="3" t="s">
        <v>19</v>
      </c>
    </row>
    <row r="41" spans="27:36" ht="13.5" hidden="1">
      <c r="AA41" s="4" t="s">
        <v>299</v>
      </c>
      <c r="AB41" s="45" t="s">
        <v>256</v>
      </c>
      <c r="AC41" s="45" t="s">
        <v>324</v>
      </c>
      <c r="AD41" s="45">
        <f ca="1" t="shared" si="4"/>
        <v>0</v>
      </c>
      <c r="AF41" s="42" t="str">
        <f>+'水洗化人口等'!B41</f>
        <v>43482</v>
      </c>
      <c r="AG41" s="11">
        <v>41</v>
      </c>
      <c r="AI41" s="42" t="s">
        <v>325</v>
      </c>
      <c r="AJ41" s="3" t="s">
        <v>18</v>
      </c>
    </row>
    <row r="42" spans="27:36" ht="13.5" hidden="1">
      <c r="AA42" s="4" t="s">
        <v>0</v>
      </c>
      <c r="AB42" s="45" t="s">
        <v>256</v>
      </c>
      <c r="AC42" s="45" t="s">
        <v>326</v>
      </c>
      <c r="AD42" s="45">
        <f ca="1" t="shared" si="4"/>
        <v>3229</v>
      </c>
      <c r="AF42" s="42" t="str">
        <f>+'水洗化人口等'!B42</f>
        <v>43484</v>
      </c>
      <c r="AG42" s="11">
        <v>42</v>
      </c>
      <c r="AI42" s="42" t="s">
        <v>327</v>
      </c>
      <c r="AJ42" s="3" t="s">
        <v>17</v>
      </c>
    </row>
    <row r="43" spans="27:36" ht="13.5" hidden="1">
      <c r="AA43" s="4" t="s">
        <v>195</v>
      </c>
      <c r="AB43" s="45" t="s">
        <v>256</v>
      </c>
      <c r="AC43" s="45" t="s">
        <v>328</v>
      </c>
      <c r="AD43" s="45">
        <f ca="1" t="shared" si="4"/>
        <v>122</v>
      </c>
      <c r="AF43" s="42" t="str">
        <f>+'水洗化人口等'!B43</f>
        <v>43501</v>
      </c>
      <c r="AG43" s="11">
        <v>43</v>
      </c>
      <c r="AI43" s="42" t="s">
        <v>329</v>
      </c>
      <c r="AJ43" s="3" t="s">
        <v>16</v>
      </c>
    </row>
    <row r="44" spans="27:36" ht="13.5" hidden="1">
      <c r="AA44" s="4" t="s">
        <v>1</v>
      </c>
      <c r="AB44" s="45" t="s">
        <v>256</v>
      </c>
      <c r="AC44" s="45" t="s">
        <v>330</v>
      </c>
      <c r="AD44" s="45">
        <f ca="1" t="shared" si="4"/>
        <v>0</v>
      </c>
      <c r="AF44" s="42" t="str">
        <f>+'水洗化人口等'!B44</f>
        <v>43505</v>
      </c>
      <c r="AG44" s="11">
        <v>44</v>
      </c>
      <c r="AI44" s="42" t="s">
        <v>331</v>
      </c>
      <c r="AJ44" s="3" t="s">
        <v>15</v>
      </c>
    </row>
    <row r="45" spans="27:36" ht="13.5" hidden="1">
      <c r="AA45" s="4" t="s">
        <v>2</v>
      </c>
      <c r="AB45" s="45" t="s">
        <v>256</v>
      </c>
      <c r="AC45" s="45" t="s">
        <v>332</v>
      </c>
      <c r="AD45" s="45">
        <f ca="1" t="shared" si="4"/>
        <v>27</v>
      </c>
      <c r="AF45" s="42" t="str">
        <f>+'水洗化人口等'!B45</f>
        <v>43506</v>
      </c>
      <c r="AG45" s="11">
        <v>45</v>
      </c>
      <c r="AI45" s="42" t="s">
        <v>333</v>
      </c>
      <c r="AJ45" s="3" t="s">
        <v>14</v>
      </c>
    </row>
    <row r="46" spans="27:36" ht="13.5" hidden="1">
      <c r="AA46" s="4" t="s">
        <v>3</v>
      </c>
      <c r="AB46" s="45" t="s">
        <v>256</v>
      </c>
      <c r="AC46" s="45" t="s">
        <v>334</v>
      </c>
      <c r="AD46" s="45">
        <f ca="1" t="shared" si="4"/>
        <v>1002</v>
      </c>
      <c r="AF46" s="42" t="str">
        <f>+'水洗化人口等'!B46</f>
        <v>43507</v>
      </c>
      <c r="AG46" s="11">
        <v>46</v>
      </c>
      <c r="AI46" s="42" t="s">
        <v>335</v>
      </c>
      <c r="AJ46" s="3" t="s">
        <v>13</v>
      </c>
    </row>
    <row r="47" spans="27:36" ht="13.5" hidden="1">
      <c r="AA47" s="4" t="s">
        <v>4</v>
      </c>
      <c r="AB47" s="45" t="s">
        <v>256</v>
      </c>
      <c r="AC47" s="45" t="s">
        <v>336</v>
      </c>
      <c r="AD47" s="45">
        <f ca="1" t="shared" si="4"/>
        <v>2</v>
      </c>
      <c r="AF47" s="42" t="str">
        <f>+'水洗化人口等'!B47</f>
        <v>43510</v>
      </c>
      <c r="AG47" s="11">
        <v>47</v>
      </c>
      <c r="AI47" s="42" t="s">
        <v>337</v>
      </c>
      <c r="AJ47" s="3" t="s">
        <v>12</v>
      </c>
    </row>
    <row r="48" spans="27:36" ht="13.5" hidden="1">
      <c r="AA48" s="4" t="s">
        <v>5</v>
      </c>
      <c r="AB48" s="45" t="s">
        <v>256</v>
      </c>
      <c r="AC48" s="45" t="s">
        <v>338</v>
      </c>
      <c r="AD48" s="45">
        <f ca="1" t="shared" si="4"/>
        <v>1682</v>
      </c>
      <c r="AF48" s="42" t="str">
        <f>+'水洗化人口等'!B48</f>
        <v>43511</v>
      </c>
      <c r="AG48" s="11">
        <v>48</v>
      </c>
      <c r="AI48" s="42" t="s">
        <v>339</v>
      </c>
      <c r="AJ48" s="3" t="s">
        <v>11</v>
      </c>
    </row>
    <row r="49" spans="27:36" ht="13.5" hidden="1">
      <c r="AA49" s="4" t="s">
        <v>198</v>
      </c>
      <c r="AB49" s="45" t="s">
        <v>256</v>
      </c>
      <c r="AC49" s="45" t="s">
        <v>340</v>
      </c>
      <c r="AD49" s="45">
        <f ca="1" t="shared" si="4"/>
        <v>548</v>
      </c>
      <c r="AF49" s="42" t="str">
        <f>+'水洗化人口等'!B49</f>
        <v>43512</v>
      </c>
      <c r="AG49" s="11">
        <v>49</v>
      </c>
      <c r="AI49" s="42" t="s">
        <v>341</v>
      </c>
      <c r="AJ49" s="3" t="s">
        <v>10</v>
      </c>
    </row>
    <row r="50" spans="27:36" ht="13.5" hidden="1">
      <c r="AA50" s="4" t="s">
        <v>299</v>
      </c>
      <c r="AB50" s="45" t="s">
        <v>256</v>
      </c>
      <c r="AC50" s="45" t="s">
        <v>342</v>
      </c>
      <c r="AD50" s="45">
        <f ca="1" t="shared" si="4"/>
        <v>0</v>
      </c>
      <c r="AF50" s="42" t="str">
        <f>+'水洗化人口等'!B50</f>
        <v>43513</v>
      </c>
      <c r="AG50" s="11">
        <v>50</v>
      </c>
      <c r="AI50" s="42" t="s">
        <v>343</v>
      </c>
      <c r="AJ50" s="3" t="s">
        <v>9</v>
      </c>
    </row>
    <row r="51" spans="27:36" ht="13.5" hidden="1">
      <c r="AA51" s="4" t="s">
        <v>0</v>
      </c>
      <c r="AB51" s="45" t="s">
        <v>256</v>
      </c>
      <c r="AC51" s="45" t="s">
        <v>344</v>
      </c>
      <c r="AD51" s="45">
        <f ca="1" t="shared" si="4"/>
        <v>440</v>
      </c>
      <c r="AF51" s="42" t="str">
        <f>+'水洗化人口等'!B51</f>
        <v>43514</v>
      </c>
      <c r="AG51" s="11">
        <v>51</v>
      </c>
      <c r="AI51" s="42" t="s">
        <v>345</v>
      </c>
      <c r="AJ51" s="3" t="s">
        <v>8</v>
      </c>
    </row>
    <row r="52" spans="27:36" ht="13.5" hidden="1">
      <c r="AA52" s="4" t="s">
        <v>195</v>
      </c>
      <c r="AB52" s="45" t="s">
        <v>256</v>
      </c>
      <c r="AC52" s="45" t="s">
        <v>346</v>
      </c>
      <c r="AD52" s="45">
        <f ca="1" t="shared" si="4"/>
        <v>20</v>
      </c>
      <c r="AF52" s="42" t="str">
        <f>+'水洗化人口等'!B52</f>
        <v>43531</v>
      </c>
      <c r="AG52" s="11">
        <v>52</v>
      </c>
      <c r="AI52" s="42" t="s">
        <v>347</v>
      </c>
      <c r="AJ52" s="3" t="s">
        <v>7</v>
      </c>
    </row>
    <row r="53" spans="27:33" ht="13.5" hidden="1">
      <c r="AA53" s="4" t="s">
        <v>1</v>
      </c>
      <c r="AB53" s="45" t="s">
        <v>256</v>
      </c>
      <c r="AC53" s="45" t="s">
        <v>348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2013-10-21T06:36:11Z</dcterms:modified>
  <cp:category/>
  <cp:version/>
  <cp:contentType/>
  <cp:contentStatus/>
</cp:coreProperties>
</file>