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'し尿処理状況'!$2:$67</definedName>
    <definedName name="_xlnm.Print_Area" localSheetId="0">'水洗化人口等'!$2:$67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<sst xmlns="http://schemas.openxmlformats.org/spreadsheetml/2006/main" count="966" uniqueCount="482">
  <si>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</si>
  <si>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</si>
  <si>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</si>
  <si>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</si>
  <si>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</si>
  <si>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</si>
  <si>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</si>
  <si>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</si>
  <si>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</si>
  <si>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</si>
  <si>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</si>
  <si>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</si>
  <si>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</si>
  <si>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</si>
  <si>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</si>
  <si>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</si>
  <si>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</si>
  <si>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</si>
  <si>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</si>
  <si>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</si>
  <si>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</si>
  <si>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</si>
  <si>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</si>
  <si>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</si>
  <si>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</si>
  <si>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</si>
  <si>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</si>
  <si>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</si>
  <si>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</si>
  <si>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</si>
  <si>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</si>
  <si>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</si>
  <si>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</si>
  <si>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</si>
  <si>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</si>
  <si>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</si>
  <si>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</si>
  <si>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</si>
  <si>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</si>
  <si>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</si>
  <si>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</si>
  <si>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</si>
  <si>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</si>
  <si>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</si>
  <si>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</si>
  <si>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</si>
  <si>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</si>
  <si>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</si>
  <si>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</si>
  <si>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</si>
  <si>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</si>
  <si>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</si>
  <si>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</si>
  <si>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</si>
  <si>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</si>
  <si>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</si>
  <si>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</si>
  <si>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</si>
  <si>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</si>
  <si>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</si>
  <si>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</si>
  <si>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</si>
  <si>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</si>
  <si>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</si>
  <si>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</si>
  <si>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</si>
  <si>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</si>
  <si>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</si>
  <si>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</si>
  <si>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</si>
  <si>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</si>
  <si>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</si>
  <si>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</si>
  <si>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</si>
  <si>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</si>
  <si>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</si>
  <si>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</si>
  <si>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</si>
  <si>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</si>
  <si>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</si>
  <si>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</si>
  <si>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</si>
  <si>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</si>
  <si>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</si>
  <si>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</si>
  <si>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福岡県</t>
  </si>
  <si>
    <t>40000</t>
  </si>
  <si>
    <t>40000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</si>
  <si>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</si>
  <si>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</si>
  <si>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</si>
  <si>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</si>
  <si>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</si>
  <si>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</si>
  <si>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</si>
  <si>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</si>
  <si>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</si>
  <si>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</si>
  <si>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</si>
  <si>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</si>
  <si>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</si>
  <si>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</si>
  <si>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</si>
  <si>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</si>
  <si>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</si>
  <si>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</si>
  <si>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</si>
  <si>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○</t>
  </si>
  <si>
    <t>福岡県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</si>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</sst>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SUM(D8:D67)</f>
        <v>5053607</v>
      </c>
      <c r="E7" s="72">
        <f>SUM(E8:E67)</f>
        <v>666886</v>
      </c>
      <c r="F7" s="76">
        <f aca="true" t="shared" si="0" ref="F7:F38">IF(D7&gt;0,E7/D7*100,"-")</f>
        <v>13.196237855456507</v>
      </c>
      <c r="G7" s="72">
        <f>SUM(G8:G67)</f>
        <v>664623</v>
      </c>
      <c r="H7" s="72">
        <f>SUM(H8:H67)</f>
        <v>2263</v>
      </c>
      <c r="I7" s="72">
        <f>SUM(I8:I67)</f>
        <v>4386721</v>
      </c>
      <c r="J7" s="76">
        <f aca="true" t="shared" si="1" ref="J7:J38">IF($D7&gt;0,I7/$D7*100,"-")</f>
        <v>86.8037621445435</v>
      </c>
      <c r="K7" s="72">
        <f>SUM(K8:K67)</f>
        <v>3723438</v>
      </c>
      <c r="L7" s="76">
        <f aca="true" t="shared" si="2" ref="L7:L38">IF($D7&gt;0,K7/$D7*100,"-")</f>
        <v>73.6788199003207</v>
      </c>
      <c r="M7" s="72">
        <f>SUM(M8:M67)</f>
        <v>21252</v>
      </c>
      <c r="N7" s="76">
        <f aca="true" t="shared" si="3" ref="N7:N38">IF($D7&gt;0,M7/$D7*100,"-")</f>
        <v>0.42053131555342554</v>
      </c>
      <c r="O7" s="72">
        <f>SUM(O8:O67)</f>
        <v>642031</v>
      </c>
      <c r="P7" s="72">
        <f>SUM(P8:P67)</f>
        <v>481426</v>
      </c>
      <c r="Q7" s="76">
        <f aca="true" t="shared" si="4" ref="Q7:Q38">IF($D7&gt;0,O7/$D7*100,"-")</f>
        <v>12.704410928669363</v>
      </c>
      <c r="R7" s="72">
        <f>SUM(R8:R67)</f>
        <v>52407</v>
      </c>
      <c r="S7" s="110">
        <f aca="true" t="shared" si="5" ref="S7:Z7">COUNTIF(S8:S67,"○")</f>
        <v>43</v>
      </c>
      <c r="T7" s="110">
        <f t="shared" si="5"/>
        <v>12</v>
      </c>
      <c r="U7" s="110">
        <f t="shared" si="5"/>
        <v>0</v>
      </c>
      <c r="V7" s="110">
        <f t="shared" si="5"/>
        <v>5</v>
      </c>
      <c r="W7" s="110">
        <f t="shared" si="5"/>
        <v>32</v>
      </c>
      <c r="X7" s="110">
        <f t="shared" si="5"/>
        <v>11</v>
      </c>
      <c r="Y7" s="110">
        <f t="shared" si="5"/>
        <v>1</v>
      </c>
      <c r="Z7" s="110">
        <f t="shared" si="5"/>
        <v>16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9">+SUM(E8,+I8)</f>
        <v>976915</v>
      </c>
      <c r="E8" s="73">
        <f aca="true" t="shared" si="7" ref="E8:E39">+SUM(G8,+H8)</f>
        <v>7163</v>
      </c>
      <c r="F8" s="77">
        <f t="shared" si="0"/>
        <v>0.7332265345500888</v>
      </c>
      <c r="G8" s="73">
        <v>7163</v>
      </c>
      <c r="H8" s="73">
        <v>0</v>
      </c>
      <c r="I8" s="73">
        <f aca="true" t="shared" si="8" ref="I8:I39">+SUM(K8,+M8,+O8)</f>
        <v>969752</v>
      </c>
      <c r="J8" s="77">
        <f t="shared" si="1"/>
        <v>99.26677346544992</v>
      </c>
      <c r="K8" s="73">
        <v>968309</v>
      </c>
      <c r="L8" s="77">
        <f t="shared" si="2"/>
        <v>99.11906358280915</v>
      </c>
      <c r="M8" s="73">
        <v>0</v>
      </c>
      <c r="N8" s="77">
        <f t="shared" si="3"/>
        <v>0</v>
      </c>
      <c r="O8" s="73">
        <v>1443</v>
      </c>
      <c r="P8" s="73">
        <v>882</v>
      </c>
      <c r="Q8" s="77">
        <f t="shared" si="4"/>
        <v>0.14770988264076199</v>
      </c>
      <c r="R8" s="73">
        <v>11767</v>
      </c>
      <c r="S8" s="66"/>
      <c r="T8" s="66" t="s">
        <v>90</v>
      </c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1419311</v>
      </c>
      <c r="E9" s="73">
        <f t="shared" si="7"/>
        <v>4730</v>
      </c>
      <c r="F9" s="77">
        <f t="shared" si="0"/>
        <v>0.3332602931986013</v>
      </c>
      <c r="G9" s="73">
        <v>4730</v>
      </c>
      <c r="H9" s="73">
        <v>0</v>
      </c>
      <c r="I9" s="73">
        <f t="shared" si="8"/>
        <v>1414581</v>
      </c>
      <c r="J9" s="77">
        <f t="shared" si="1"/>
        <v>99.6667397068014</v>
      </c>
      <c r="K9" s="73">
        <v>1405995</v>
      </c>
      <c r="L9" s="77">
        <f t="shared" si="2"/>
        <v>99.06179829508825</v>
      </c>
      <c r="M9" s="73">
        <v>0</v>
      </c>
      <c r="N9" s="77">
        <f t="shared" si="3"/>
        <v>0</v>
      </c>
      <c r="O9" s="73">
        <v>8586</v>
      </c>
      <c r="P9" s="73">
        <v>0</v>
      </c>
      <c r="Q9" s="77">
        <f t="shared" si="4"/>
        <v>0.6049414117131481</v>
      </c>
      <c r="R9" s="73">
        <v>24555</v>
      </c>
      <c r="S9" s="66"/>
      <c r="T9" s="66" t="s">
        <v>90</v>
      </c>
      <c r="U9" s="66"/>
      <c r="V9" s="66"/>
      <c r="W9" s="66"/>
      <c r="X9" s="66"/>
      <c r="Y9" s="66"/>
      <c r="Z9" s="66" t="s">
        <v>90</v>
      </c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124824</v>
      </c>
      <c r="E10" s="73">
        <f t="shared" si="7"/>
        <v>55623</v>
      </c>
      <c r="F10" s="77">
        <f t="shared" si="0"/>
        <v>44.56114208805999</v>
      </c>
      <c r="G10" s="73">
        <v>55609</v>
      </c>
      <c r="H10" s="73">
        <v>14</v>
      </c>
      <c r="I10" s="73">
        <f t="shared" si="8"/>
        <v>69201</v>
      </c>
      <c r="J10" s="77">
        <f t="shared" si="1"/>
        <v>55.43885791194001</v>
      </c>
      <c r="K10" s="73">
        <v>39256</v>
      </c>
      <c r="L10" s="77">
        <f t="shared" si="2"/>
        <v>31.449080305069536</v>
      </c>
      <c r="M10" s="73">
        <v>0</v>
      </c>
      <c r="N10" s="77">
        <f t="shared" si="3"/>
        <v>0</v>
      </c>
      <c r="O10" s="73">
        <v>29945</v>
      </c>
      <c r="P10" s="73">
        <v>24407</v>
      </c>
      <c r="Q10" s="77">
        <f t="shared" si="4"/>
        <v>23.989777606870476</v>
      </c>
      <c r="R10" s="73">
        <v>497</v>
      </c>
      <c r="S10" s="66"/>
      <c r="T10" s="66" t="s">
        <v>90</v>
      </c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303252</v>
      </c>
      <c r="E11" s="73">
        <f t="shared" si="7"/>
        <v>41737</v>
      </c>
      <c r="F11" s="77">
        <f t="shared" si="0"/>
        <v>13.763140886127708</v>
      </c>
      <c r="G11" s="73">
        <v>41425</v>
      </c>
      <c r="H11" s="73">
        <v>312</v>
      </c>
      <c r="I11" s="73">
        <f t="shared" si="8"/>
        <v>261515</v>
      </c>
      <c r="J11" s="77">
        <f t="shared" si="1"/>
        <v>86.23685911387228</v>
      </c>
      <c r="K11" s="73">
        <v>190234</v>
      </c>
      <c r="L11" s="77">
        <f t="shared" si="2"/>
        <v>62.731325762072466</v>
      </c>
      <c r="M11" s="73">
        <v>0</v>
      </c>
      <c r="N11" s="77">
        <f t="shared" si="3"/>
        <v>0</v>
      </c>
      <c r="O11" s="73">
        <v>71281</v>
      </c>
      <c r="P11" s="73">
        <v>41734</v>
      </c>
      <c r="Q11" s="77">
        <f t="shared" si="4"/>
        <v>23.505533351799823</v>
      </c>
      <c r="R11" s="73">
        <v>2480</v>
      </c>
      <c r="S11" s="66" t="s">
        <v>90</v>
      </c>
      <c r="T11" s="66"/>
      <c r="U11" s="66"/>
      <c r="V11" s="66"/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58894</v>
      </c>
      <c r="E12" s="74">
        <f t="shared" si="7"/>
        <v>29323</v>
      </c>
      <c r="F12" s="94">
        <f t="shared" si="0"/>
        <v>49.789452236221</v>
      </c>
      <c r="G12" s="74">
        <v>29222</v>
      </c>
      <c r="H12" s="74">
        <v>101</v>
      </c>
      <c r="I12" s="74">
        <f t="shared" si="8"/>
        <v>29571</v>
      </c>
      <c r="J12" s="94">
        <f t="shared" si="1"/>
        <v>50.21054776377899</v>
      </c>
      <c r="K12" s="74">
        <v>9031</v>
      </c>
      <c r="L12" s="94">
        <f t="shared" si="2"/>
        <v>15.334329473290998</v>
      </c>
      <c r="M12" s="74">
        <v>5208</v>
      </c>
      <c r="N12" s="94">
        <f t="shared" si="3"/>
        <v>8.843006078717696</v>
      </c>
      <c r="O12" s="74">
        <v>15332</v>
      </c>
      <c r="P12" s="74">
        <v>10817</v>
      </c>
      <c r="Q12" s="94">
        <f t="shared" si="4"/>
        <v>26.0332122117703</v>
      </c>
      <c r="R12" s="74">
        <v>410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131228</v>
      </c>
      <c r="E13" s="74">
        <f t="shared" si="7"/>
        <v>45537</v>
      </c>
      <c r="F13" s="94">
        <f t="shared" si="0"/>
        <v>34.70067363672387</v>
      </c>
      <c r="G13" s="74">
        <v>45537</v>
      </c>
      <c r="H13" s="74">
        <v>0</v>
      </c>
      <c r="I13" s="74">
        <f t="shared" si="8"/>
        <v>85691</v>
      </c>
      <c r="J13" s="94">
        <f t="shared" si="1"/>
        <v>65.29932636327614</v>
      </c>
      <c r="K13" s="74">
        <v>48634</v>
      </c>
      <c r="L13" s="94">
        <f t="shared" si="2"/>
        <v>37.060688267747736</v>
      </c>
      <c r="M13" s="74">
        <v>108</v>
      </c>
      <c r="N13" s="94">
        <f t="shared" si="3"/>
        <v>0.08229950925107447</v>
      </c>
      <c r="O13" s="74">
        <v>36949</v>
      </c>
      <c r="P13" s="74">
        <v>36949</v>
      </c>
      <c r="Q13" s="94">
        <f t="shared" si="4"/>
        <v>28.156338586277318</v>
      </c>
      <c r="R13" s="74">
        <v>1277</v>
      </c>
      <c r="S13" s="68" t="s">
        <v>90</v>
      </c>
      <c r="T13" s="68"/>
      <c r="U13" s="68"/>
      <c r="V13" s="68"/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50671</v>
      </c>
      <c r="E14" s="74">
        <f t="shared" si="7"/>
        <v>22062</v>
      </c>
      <c r="F14" s="94">
        <f t="shared" si="0"/>
        <v>43.53969726273411</v>
      </c>
      <c r="G14" s="74">
        <v>21905</v>
      </c>
      <c r="H14" s="74">
        <v>157</v>
      </c>
      <c r="I14" s="74">
        <f t="shared" si="8"/>
        <v>28609</v>
      </c>
      <c r="J14" s="94">
        <f t="shared" si="1"/>
        <v>56.46030273726589</v>
      </c>
      <c r="K14" s="74">
        <v>0</v>
      </c>
      <c r="L14" s="94">
        <f t="shared" si="2"/>
        <v>0</v>
      </c>
      <c r="M14" s="74">
        <v>715</v>
      </c>
      <c r="N14" s="94">
        <f t="shared" si="3"/>
        <v>1.4110635274614671</v>
      </c>
      <c r="O14" s="74">
        <v>27894</v>
      </c>
      <c r="P14" s="74">
        <v>19936</v>
      </c>
      <c r="Q14" s="94">
        <f t="shared" si="4"/>
        <v>55.049239209804426</v>
      </c>
      <c r="R14" s="74">
        <v>346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71712</v>
      </c>
      <c r="E15" s="74">
        <f t="shared" si="7"/>
        <v>24775</v>
      </c>
      <c r="F15" s="94">
        <f t="shared" si="0"/>
        <v>34.54791387773316</v>
      </c>
      <c r="G15" s="74">
        <v>24687</v>
      </c>
      <c r="H15" s="74">
        <v>88</v>
      </c>
      <c r="I15" s="74">
        <f t="shared" si="8"/>
        <v>46937</v>
      </c>
      <c r="J15" s="94">
        <f t="shared" si="1"/>
        <v>65.45208612226685</v>
      </c>
      <c r="K15" s="74">
        <v>8381</v>
      </c>
      <c r="L15" s="94">
        <f t="shared" si="2"/>
        <v>11.68702588130299</v>
      </c>
      <c r="M15" s="74">
        <v>0</v>
      </c>
      <c r="N15" s="94">
        <f t="shared" si="3"/>
        <v>0</v>
      </c>
      <c r="O15" s="74">
        <v>38556</v>
      </c>
      <c r="P15" s="74">
        <v>25329</v>
      </c>
      <c r="Q15" s="94">
        <f t="shared" si="4"/>
        <v>53.765060240963855</v>
      </c>
      <c r="R15" s="74">
        <v>248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68202</v>
      </c>
      <c r="E16" s="74">
        <f t="shared" si="7"/>
        <v>29075</v>
      </c>
      <c r="F16" s="94">
        <f t="shared" si="0"/>
        <v>42.63071464179936</v>
      </c>
      <c r="G16" s="74">
        <v>28958</v>
      </c>
      <c r="H16" s="74">
        <v>117</v>
      </c>
      <c r="I16" s="74">
        <f t="shared" si="8"/>
        <v>39127</v>
      </c>
      <c r="J16" s="94">
        <f t="shared" si="1"/>
        <v>57.36928535820064</v>
      </c>
      <c r="K16" s="74">
        <v>8686</v>
      </c>
      <c r="L16" s="94">
        <f t="shared" si="2"/>
        <v>12.735696900384152</v>
      </c>
      <c r="M16" s="74">
        <v>0</v>
      </c>
      <c r="N16" s="94">
        <f t="shared" si="3"/>
        <v>0</v>
      </c>
      <c r="O16" s="74">
        <v>30441</v>
      </c>
      <c r="P16" s="74">
        <v>22517</v>
      </c>
      <c r="Q16" s="94">
        <f t="shared" si="4"/>
        <v>44.63358845781649</v>
      </c>
      <c r="R16" s="74">
        <v>239</v>
      </c>
      <c r="S16" s="68" t="s">
        <v>107</v>
      </c>
      <c r="T16" s="68"/>
      <c r="U16" s="68"/>
      <c r="V16" s="68"/>
      <c r="W16" s="68"/>
      <c r="X16" s="68" t="s">
        <v>107</v>
      </c>
      <c r="Y16" s="68"/>
      <c r="Z16" s="68"/>
    </row>
    <row r="17" spans="1:26" s="59" customFormat="1" ht="12" customHeight="1">
      <c r="A17" s="60" t="s">
        <v>108</v>
      </c>
      <c r="B17" s="61" t="s">
        <v>109</v>
      </c>
      <c r="C17" s="60" t="s">
        <v>110</v>
      </c>
      <c r="D17" s="74">
        <f t="shared" si="6"/>
        <v>48895</v>
      </c>
      <c r="E17" s="74">
        <f t="shared" si="7"/>
        <v>15511</v>
      </c>
      <c r="F17" s="94">
        <f t="shared" si="0"/>
        <v>31.723080069536763</v>
      </c>
      <c r="G17" s="74">
        <v>15496</v>
      </c>
      <c r="H17" s="74">
        <v>15</v>
      </c>
      <c r="I17" s="74">
        <f t="shared" si="8"/>
        <v>33384</v>
      </c>
      <c r="J17" s="94">
        <f t="shared" si="1"/>
        <v>68.27691993046324</v>
      </c>
      <c r="K17" s="74">
        <v>8562</v>
      </c>
      <c r="L17" s="94">
        <f t="shared" si="2"/>
        <v>17.510992944063812</v>
      </c>
      <c r="M17" s="74">
        <v>0</v>
      </c>
      <c r="N17" s="94">
        <f t="shared" si="3"/>
        <v>0</v>
      </c>
      <c r="O17" s="74">
        <v>24822</v>
      </c>
      <c r="P17" s="74">
        <v>14964</v>
      </c>
      <c r="Q17" s="94">
        <f t="shared" si="4"/>
        <v>50.76592698639942</v>
      </c>
      <c r="R17" s="74">
        <v>229</v>
      </c>
      <c r="S17" s="68" t="s">
        <v>107</v>
      </c>
      <c r="T17" s="68"/>
      <c r="U17" s="68"/>
      <c r="V17" s="68"/>
      <c r="W17" s="68" t="s">
        <v>107</v>
      </c>
      <c r="X17" s="68"/>
      <c r="Y17" s="68"/>
      <c r="Z17" s="68"/>
    </row>
    <row r="18" spans="1:26" s="59" customFormat="1" ht="12" customHeight="1">
      <c r="A18" s="60" t="s">
        <v>108</v>
      </c>
      <c r="B18" s="61" t="s">
        <v>111</v>
      </c>
      <c r="C18" s="60" t="s">
        <v>112</v>
      </c>
      <c r="D18" s="74">
        <f t="shared" si="6"/>
        <v>37753</v>
      </c>
      <c r="E18" s="74">
        <f t="shared" si="7"/>
        <v>11186</v>
      </c>
      <c r="F18" s="94">
        <f t="shared" si="0"/>
        <v>29.62943342250947</v>
      </c>
      <c r="G18" s="74">
        <v>11169</v>
      </c>
      <c r="H18" s="74">
        <v>17</v>
      </c>
      <c r="I18" s="74">
        <f t="shared" si="8"/>
        <v>26567</v>
      </c>
      <c r="J18" s="94">
        <f t="shared" si="1"/>
        <v>70.37056657749054</v>
      </c>
      <c r="K18" s="74">
        <v>3188</v>
      </c>
      <c r="L18" s="94">
        <f t="shared" si="2"/>
        <v>8.444362037453978</v>
      </c>
      <c r="M18" s="74">
        <v>0</v>
      </c>
      <c r="N18" s="94">
        <f t="shared" si="3"/>
        <v>0</v>
      </c>
      <c r="O18" s="74">
        <v>23379</v>
      </c>
      <c r="P18" s="74">
        <v>11675</v>
      </c>
      <c r="Q18" s="94">
        <f t="shared" si="4"/>
        <v>61.92620454003656</v>
      </c>
      <c r="R18" s="74">
        <v>113</v>
      </c>
      <c r="S18" s="68" t="s">
        <v>107</v>
      </c>
      <c r="T18" s="68"/>
      <c r="U18" s="68"/>
      <c r="V18" s="68"/>
      <c r="W18" s="68" t="s">
        <v>107</v>
      </c>
      <c r="X18" s="68"/>
      <c r="Y18" s="68"/>
      <c r="Z18" s="68"/>
    </row>
    <row r="19" spans="1:26" s="59" customFormat="1" ht="12" customHeight="1">
      <c r="A19" s="60" t="s">
        <v>108</v>
      </c>
      <c r="B19" s="61" t="s">
        <v>113</v>
      </c>
      <c r="C19" s="60" t="s">
        <v>114</v>
      </c>
      <c r="D19" s="74">
        <f t="shared" si="6"/>
        <v>72364</v>
      </c>
      <c r="E19" s="74">
        <f t="shared" si="7"/>
        <v>30573</v>
      </c>
      <c r="F19" s="94">
        <f t="shared" si="0"/>
        <v>42.248908296943235</v>
      </c>
      <c r="G19" s="74">
        <v>30488</v>
      </c>
      <c r="H19" s="74">
        <v>85</v>
      </c>
      <c r="I19" s="74">
        <f t="shared" si="8"/>
        <v>41791</v>
      </c>
      <c r="J19" s="94">
        <f t="shared" si="1"/>
        <v>57.751091703056765</v>
      </c>
      <c r="K19" s="74">
        <v>9323</v>
      </c>
      <c r="L19" s="94">
        <f t="shared" si="2"/>
        <v>12.883477972472502</v>
      </c>
      <c r="M19" s="74">
        <v>0</v>
      </c>
      <c r="N19" s="94">
        <f t="shared" si="3"/>
        <v>0</v>
      </c>
      <c r="O19" s="74">
        <v>32468</v>
      </c>
      <c r="P19" s="74">
        <v>20595</v>
      </c>
      <c r="Q19" s="94">
        <f t="shared" si="4"/>
        <v>44.86761373058427</v>
      </c>
      <c r="R19" s="74">
        <v>395</v>
      </c>
      <c r="S19" s="68" t="s">
        <v>107</v>
      </c>
      <c r="T19" s="68"/>
      <c r="U19" s="68"/>
      <c r="V19" s="68"/>
      <c r="W19" s="68"/>
      <c r="X19" s="68"/>
      <c r="Y19" s="68"/>
      <c r="Z19" s="68" t="s">
        <v>107</v>
      </c>
    </row>
    <row r="20" spans="1:26" s="59" customFormat="1" ht="12" customHeight="1">
      <c r="A20" s="60" t="s">
        <v>108</v>
      </c>
      <c r="B20" s="61" t="s">
        <v>115</v>
      </c>
      <c r="C20" s="60" t="s">
        <v>116</v>
      </c>
      <c r="D20" s="74">
        <f t="shared" si="6"/>
        <v>27545</v>
      </c>
      <c r="E20" s="74">
        <f t="shared" si="7"/>
        <v>12937</v>
      </c>
      <c r="F20" s="94">
        <f t="shared" si="0"/>
        <v>46.9667816300599</v>
      </c>
      <c r="G20" s="74">
        <v>12679</v>
      </c>
      <c r="H20" s="74">
        <v>258</v>
      </c>
      <c r="I20" s="74">
        <f t="shared" si="8"/>
        <v>14608</v>
      </c>
      <c r="J20" s="94">
        <f t="shared" si="1"/>
        <v>53.033218369940094</v>
      </c>
      <c r="K20" s="74">
        <v>7069</v>
      </c>
      <c r="L20" s="94">
        <f t="shared" si="2"/>
        <v>25.66345979306589</v>
      </c>
      <c r="M20" s="74">
        <v>0</v>
      </c>
      <c r="N20" s="94">
        <f t="shared" si="3"/>
        <v>0</v>
      </c>
      <c r="O20" s="74">
        <v>7539</v>
      </c>
      <c r="P20" s="74">
        <v>7036</v>
      </c>
      <c r="Q20" s="94">
        <f t="shared" si="4"/>
        <v>27.369758576874204</v>
      </c>
      <c r="R20" s="74">
        <v>182</v>
      </c>
      <c r="S20" s="68" t="s">
        <v>107</v>
      </c>
      <c r="T20" s="68"/>
      <c r="U20" s="68"/>
      <c r="V20" s="68"/>
      <c r="W20" s="68" t="s">
        <v>107</v>
      </c>
      <c r="X20" s="68"/>
      <c r="Y20" s="68"/>
      <c r="Z20" s="68"/>
    </row>
    <row r="21" spans="1:26" s="59" customFormat="1" ht="12" customHeight="1">
      <c r="A21" s="60" t="s">
        <v>108</v>
      </c>
      <c r="B21" s="61" t="s">
        <v>117</v>
      </c>
      <c r="C21" s="60" t="s">
        <v>118</v>
      </c>
      <c r="D21" s="74">
        <f t="shared" si="6"/>
        <v>44773</v>
      </c>
      <c r="E21" s="74">
        <f t="shared" si="7"/>
        <v>12719</v>
      </c>
      <c r="F21" s="94">
        <f t="shared" si="0"/>
        <v>28.407745739619862</v>
      </c>
      <c r="G21" s="74">
        <v>12717</v>
      </c>
      <c r="H21" s="74">
        <v>2</v>
      </c>
      <c r="I21" s="74">
        <f t="shared" si="8"/>
        <v>32054</v>
      </c>
      <c r="J21" s="94">
        <f t="shared" si="1"/>
        <v>71.59225426038014</v>
      </c>
      <c r="K21" s="74">
        <v>21475</v>
      </c>
      <c r="L21" s="94">
        <f t="shared" si="2"/>
        <v>47.96417483751368</v>
      </c>
      <c r="M21" s="74">
        <v>4817</v>
      </c>
      <c r="N21" s="94">
        <f t="shared" si="3"/>
        <v>10.758716190561275</v>
      </c>
      <c r="O21" s="74">
        <v>5762</v>
      </c>
      <c r="P21" s="74">
        <v>5271</v>
      </c>
      <c r="Q21" s="94">
        <f t="shared" si="4"/>
        <v>12.869363232305183</v>
      </c>
      <c r="R21" s="74">
        <v>233</v>
      </c>
      <c r="S21" s="68" t="s">
        <v>107</v>
      </c>
      <c r="T21" s="68"/>
      <c r="U21" s="68"/>
      <c r="V21" s="68"/>
      <c r="W21" s="68"/>
      <c r="X21" s="68"/>
      <c r="Y21" s="68"/>
      <c r="Z21" s="68" t="s">
        <v>107</v>
      </c>
    </row>
    <row r="22" spans="1:26" s="59" customFormat="1" ht="12" customHeight="1">
      <c r="A22" s="60" t="s">
        <v>108</v>
      </c>
      <c r="B22" s="61" t="s">
        <v>119</v>
      </c>
      <c r="C22" s="60" t="s">
        <v>120</v>
      </c>
      <c r="D22" s="74">
        <f t="shared" si="6"/>
        <v>59259</v>
      </c>
      <c r="E22" s="74">
        <f t="shared" si="7"/>
        <v>9142</v>
      </c>
      <c r="F22" s="94">
        <f t="shared" si="0"/>
        <v>15.427192493967162</v>
      </c>
      <c r="G22" s="74">
        <v>9142</v>
      </c>
      <c r="H22" s="74">
        <v>0</v>
      </c>
      <c r="I22" s="74">
        <f t="shared" si="8"/>
        <v>50117</v>
      </c>
      <c r="J22" s="94">
        <f t="shared" si="1"/>
        <v>84.57280750603285</v>
      </c>
      <c r="K22" s="74">
        <v>46797</v>
      </c>
      <c r="L22" s="94">
        <f t="shared" si="2"/>
        <v>78.97028299498811</v>
      </c>
      <c r="M22" s="74">
        <v>0</v>
      </c>
      <c r="N22" s="94">
        <f t="shared" si="3"/>
        <v>0</v>
      </c>
      <c r="O22" s="74">
        <v>3320</v>
      </c>
      <c r="P22" s="74">
        <v>2299</v>
      </c>
      <c r="Q22" s="94">
        <f t="shared" si="4"/>
        <v>5.602524511044736</v>
      </c>
      <c r="R22" s="74">
        <v>218</v>
      </c>
      <c r="S22" s="68" t="s">
        <v>107</v>
      </c>
      <c r="T22" s="68"/>
      <c r="U22" s="68"/>
      <c r="V22" s="68"/>
      <c r="W22" s="68"/>
      <c r="X22" s="68" t="s">
        <v>107</v>
      </c>
      <c r="Y22" s="68"/>
      <c r="Z22" s="68"/>
    </row>
    <row r="23" spans="1:26" s="59" customFormat="1" ht="12" customHeight="1">
      <c r="A23" s="60" t="s">
        <v>108</v>
      </c>
      <c r="B23" s="61" t="s">
        <v>121</v>
      </c>
      <c r="C23" s="60" t="s">
        <v>122</v>
      </c>
      <c r="D23" s="74">
        <f t="shared" si="6"/>
        <v>100929</v>
      </c>
      <c r="E23" s="74">
        <f t="shared" si="7"/>
        <v>1148</v>
      </c>
      <c r="F23" s="94">
        <f t="shared" si="0"/>
        <v>1.137433245152533</v>
      </c>
      <c r="G23" s="74">
        <v>1148</v>
      </c>
      <c r="H23" s="74">
        <v>0</v>
      </c>
      <c r="I23" s="74">
        <f t="shared" si="8"/>
        <v>99781</v>
      </c>
      <c r="J23" s="94">
        <f t="shared" si="1"/>
        <v>98.86256675484746</v>
      </c>
      <c r="K23" s="74">
        <v>85275</v>
      </c>
      <c r="L23" s="94">
        <f t="shared" si="2"/>
        <v>84.4900870909253</v>
      </c>
      <c r="M23" s="74">
        <v>2023</v>
      </c>
      <c r="N23" s="94">
        <f t="shared" si="3"/>
        <v>2.004379316152939</v>
      </c>
      <c r="O23" s="74">
        <v>12483</v>
      </c>
      <c r="P23" s="74">
        <v>11163</v>
      </c>
      <c r="Q23" s="94">
        <f t="shared" si="4"/>
        <v>12.368100347769225</v>
      </c>
      <c r="R23" s="74">
        <v>656</v>
      </c>
      <c r="S23" s="68"/>
      <c r="T23" s="68" t="s">
        <v>107</v>
      </c>
      <c r="U23" s="68"/>
      <c r="V23" s="68"/>
      <c r="W23" s="68"/>
      <c r="X23" s="68" t="s">
        <v>107</v>
      </c>
      <c r="Y23" s="68"/>
      <c r="Z23" s="68"/>
    </row>
    <row r="24" spans="1:26" s="59" customFormat="1" ht="12" customHeight="1">
      <c r="A24" s="60" t="s">
        <v>108</v>
      </c>
      <c r="B24" s="61" t="s">
        <v>123</v>
      </c>
      <c r="C24" s="60" t="s">
        <v>124</v>
      </c>
      <c r="D24" s="74">
        <f t="shared" si="6"/>
        <v>109426</v>
      </c>
      <c r="E24" s="74">
        <f t="shared" si="7"/>
        <v>449</v>
      </c>
      <c r="F24" s="94">
        <f t="shared" si="0"/>
        <v>0.4103229579807358</v>
      </c>
      <c r="G24" s="74">
        <v>449</v>
      </c>
      <c r="H24" s="74">
        <v>0</v>
      </c>
      <c r="I24" s="74">
        <f t="shared" si="8"/>
        <v>108977</v>
      </c>
      <c r="J24" s="94">
        <f t="shared" si="1"/>
        <v>99.58967704201926</v>
      </c>
      <c r="K24" s="74">
        <v>108145</v>
      </c>
      <c r="L24" s="94">
        <f t="shared" si="2"/>
        <v>98.82934585930218</v>
      </c>
      <c r="M24" s="74">
        <v>0</v>
      </c>
      <c r="N24" s="94">
        <f t="shared" si="3"/>
        <v>0</v>
      </c>
      <c r="O24" s="74">
        <v>832</v>
      </c>
      <c r="P24" s="74">
        <v>46</v>
      </c>
      <c r="Q24" s="94">
        <f t="shared" si="4"/>
        <v>0.7603311827170873</v>
      </c>
      <c r="R24" s="74">
        <v>497</v>
      </c>
      <c r="S24" s="68" t="s">
        <v>107</v>
      </c>
      <c r="T24" s="68"/>
      <c r="U24" s="68"/>
      <c r="V24" s="68"/>
      <c r="W24" s="68" t="s">
        <v>107</v>
      </c>
      <c r="X24" s="68"/>
      <c r="Y24" s="68"/>
      <c r="Z24" s="68"/>
    </row>
    <row r="25" spans="1:26" s="59" customFormat="1" ht="12" customHeight="1">
      <c r="A25" s="60" t="s">
        <v>108</v>
      </c>
      <c r="B25" s="61" t="s">
        <v>125</v>
      </c>
      <c r="C25" s="60" t="s">
        <v>126</v>
      </c>
      <c r="D25" s="74">
        <f t="shared" si="6"/>
        <v>95874</v>
      </c>
      <c r="E25" s="74">
        <f t="shared" si="7"/>
        <v>275</v>
      </c>
      <c r="F25" s="94">
        <f t="shared" si="0"/>
        <v>0.2868348040136012</v>
      </c>
      <c r="G25" s="74">
        <v>275</v>
      </c>
      <c r="H25" s="74">
        <v>0</v>
      </c>
      <c r="I25" s="74">
        <f t="shared" si="8"/>
        <v>95599</v>
      </c>
      <c r="J25" s="94">
        <f t="shared" si="1"/>
        <v>99.71316519598639</v>
      </c>
      <c r="K25" s="74">
        <v>95508</v>
      </c>
      <c r="L25" s="94">
        <f t="shared" si="2"/>
        <v>99.61824895174917</v>
      </c>
      <c r="M25" s="74">
        <v>0</v>
      </c>
      <c r="N25" s="94">
        <f t="shared" si="3"/>
        <v>0</v>
      </c>
      <c r="O25" s="74">
        <v>91</v>
      </c>
      <c r="P25" s="74">
        <v>4</v>
      </c>
      <c r="Q25" s="94">
        <f t="shared" si="4"/>
        <v>0.09491624423722804</v>
      </c>
      <c r="R25" s="74">
        <v>602</v>
      </c>
      <c r="S25" s="68" t="s">
        <v>107</v>
      </c>
      <c r="T25" s="68"/>
      <c r="U25" s="68"/>
      <c r="V25" s="68"/>
      <c r="W25" s="68" t="s">
        <v>107</v>
      </c>
      <c r="X25" s="68"/>
      <c r="Y25" s="68"/>
      <c r="Z25" s="68"/>
    </row>
    <row r="26" spans="1:26" s="59" customFormat="1" ht="12" customHeight="1">
      <c r="A26" s="60" t="s">
        <v>108</v>
      </c>
      <c r="B26" s="61" t="s">
        <v>127</v>
      </c>
      <c r="C26" s="60" t="s">
        <v>128</v>
      </c>
      <c r="D26" s="74">
        <f t="shared" si="6"/>
        <v>95578</v>
      </c>
      <c r="E26" s="74">
        <f t="shared" si="7"/>
        <v>2426</v>
      </c>
      <c r="F26" s="94">
        <f t="shared" si="0"/>
        <v>2.538241017807445</v>
      </c>
      <c r="G26" s="74">
        <v>2341</v>
      </c>
      <c r="H26" s="74">
        <v>85</v>
      </c>
      <c r="I26" s="74">
        <f t="shared" si="8"/>
        <v>93152</v>
      </c>
      <c r="J26" s="94">
        <f t="shared" si="1"/>
        <v>97.46175898219256</v>
      </c>
      <c r="K26" s="74">
        <v>91609</v>
      </c>
      <c r="L26" s="94">
        <f t="shared" si="2"/>
        <v>95.8473707338509</v>
      </c>
      <c r="M26" s="74">
        <v>0</v>
      </c>
      <c r="N26" s="94">
        <f t="shared" si="3"/>
        <v>0</v>
      </c>
      <c r="O26" s="74">
        <v>1543</v>
      </c>
      <c r="P26" s="74">
        <v>1443</v>
      </c>
      <c r="Q26" s="94">
        <f t="shared" si="4"/>
        <v>1.6143882483416687</v>
      </c>
      <c r="R26" s="74">
        <v>551</v>
      </c>
      <c r="S26" s="68"/>
      <c r="T26" s="68" t="s">
        <v>107</v>
      </c>
      <c r="U26" s="68"/>
      <c r="V26" s="68"/>
      <c r="W26" s="68"/>
      <c r="X26" s="68" t="s">
        <v>107</v>
      </c>
      <c r="Y26" s="68"/>
      <c r="Z26" s="68"/>
    </row>
    <row r="27" spans="1:26" s="59" customFormat="1" ht="12" customHeight="1">
      <c r="A27" s="60" t="s">
        <v>108</v>
      </c>
      <c r="B27" s="61" t="s">
        <v>129</v>
      </c>
      <c r="C27" s="60" t="s">
        <v>130</v>
      </c>
      <c r="D27" s="74">
        <f t="shared" si="6"/>
        <v>70128</v>
      </c>
      <c r="E27" s="74">
        <f t="shared" si="7"/>
        <v>364</v>
      </c>
      <c r="F27" s="94">
        <f t="shared" si="0"/>
        <v>0.5190508783937943</v>
      </c>
      <c r="G27" s="74">
        <v>364</v>
      </c>
      <c r="H27" s="74">
        <v>0</v>
      </c>
      <c r="I27" s="74">
        <f t="shared" si="8"/>
        <v>69764</v>
      </c>
      <c r="J27" s="94">
        <f t="shared" si="1"/>
        <v>99.48094912160622</v>
      </c>
      <c r="K27" s="74">
        <v>67027</v>
      </c>
      <c r="L27" s="94">
        <f t="shared" si="2"/>
        <v>95.57808578599133</v>
      </c>
      <c r="M27" s="74">
        <v>0</v>
      </c>
      <c r="N27" s="94">
        <f t="shared" si="3"/>
        <v>0</v>
      </c>
      <c r="O27" s="74">
        <v>2737</v>
      </c>
      <c r="P27" s="74">
        <v>1227</v>
      </c>
      <c r="Q27" s="94">
        <f t="shared" si="4"/>
        <v>3.9028633356148754</v>
      </c>
      <c r="R27" s="74">
        <v>495</v>
      </c>
      <c r="S27" s="68"/>
      <c r="T27" s="68" t="s">
        <v>107</v>
      </c>
      <c r="U27" s="68"/>
      <c r="V27" s="68"/>
      <c r="W27" s="68" t="s">
        <v>107</v>
      </c>
      <c r="X27" s="68"/>
      <c r="Y27" s="68"/>
      <c r="Z27" s="68"/>
    </row>
    <row r="28" spans="1:26" s="59" customFormat="1" ht="12" customHeight="1">
      <c r="A28" s="60" t="s">
        <v>108</v>
      </c>
      <c r="B28" s="61" t="s">
        <v>131</v>
      </c>
      <c r="C28" s="60" t="s">
        <v>132</v>
      </c>
      <c r="D28" s="74">
        <f t="shared" si="6"/>
        <v>58339</v>
      </c>
      <c r="E28" s="74">
        <f t="shared" si="7"/>
        <v>7195</v>
      </c>
      <c r="F28" s="94">
        <f t="shared" si="0"/>
        <v>12.333087642914688</v>
      </c>
      <c r="G28" s="74">
        <v>7195</v>
      </c>
      <c r="H28" s="74">
        <v>0</v>
      </c>
      <c r="I28" s="74">
        <f t="shared" si="8"/>
        <v>51144</v>
      </c>
      <c r="J28" s="94">
        <f t="shared" si="1"/>
        <v>87.66691235708531</v>
      </c>
      <c r="K28" s="74">
        <v>43619</v>
      </c>
      <c r="L28" s="94">
        <f t="shared" si="2"/>
        <v>74.7681653782204</v>
      </c>
      <c r="M28" s="74">
        <v>0</v>
      </c>
      <c r="N28" s="94">
        <f t="shared" si="3"/>
        <v>0</v>
      </c>
      <c r="O28" s="74">
        <v>7525</v>
      </c>
      <c r="P28" s="74">
        <v>7187</v>
      </c>
      <c r="Q28" s="94">
        <f t="shared" si="4"/>
        <v>12.898746978864912</v>
      </c>
      <c r="R28" s="74">
        <v>437</v>
      </c>
      <c r="S28" s="68"/>
      <c r="T28" s="68" t="s">
        <v>107</v>
      </c>
      <c r="U28" s="68"/>
      <c r="V28" s="68"/>
      <c r="W28" s="68" t="s">
        <v>107</v>
      </c>
      <c r="X28" s="68"/>
      <c r="Y28" s="68"/>
      <c r="Z28" s="68"/>
    </row>
    <row r="29" spans="1:26" s="59" customFormat="1" ht="12" customHeight="1">
      <c r="A29" s="60" t="s">
        <v>108</v>
      </c>
      <c r="B29" s="61" t="s">
        <v>133</v>
      </c>
      <c r="C29" s="60" t="s">
        <v>134</v>
      </c>
      <c r="D29" s="74">
        <f t="shared" si="6"/>
        <v>56046</v>
      </c>
      <c r="E29" s="74">
        <f t="shared" si="7"/>
        <v>12369</v>
      </c>
      <c r="F29" s="94">
        <f t="shared" si="0"/>
        <v>22.06937158762445</v>
      </c>
      <c r="G29" s="74">
        <v>12369</v>
      </c>
      <c r="H29" s="74">
        <v>0</v>
      </c>
      <c r="I29" s="74">
        <f t="shared" si="8"/>
        <v>43677</v>
      </c>
      <c r="J29" s="94">
        <f t="shared" si="1"/>
        <v>77.93062841237554</v>
      </c>
      <c r="K29" s="74">
        <v>24390</v>
      </c>
      <c r="L29" s="94">
        <f t="shared" si="2"/>
        <v>43.51782464404239</v>
      </c>
      <c r="M29" s="74">
        <v>5590</v>
      </c>
      <c r="N29" s="94">
        <f t="shared" si="3"/>
        <v>9.973949969667773</v>
      </c>
      <c r="O29" s="74">
        <v>13697</v>
      </c>
      <c r="P29" s="74">
        <v>13152</v>
      </c>
      <c r="Q29" s="94">
        <f t="shared" si="4"/>
        <v>24.438853798665384</v>
      </c>
      <c r="R29" s="74">
        <v>216</v>
      </c>
      <c r="S29" s="68"/>
      <c r="T29" s="68"/>
      <c r="U29" s="68"/>
      <c r="V29" s="68" t="s">
        <v>107</v>
      </c>
      <c r="W29" s="68"/>
      <c r="X29" s="68"/>
      <c r="Y29" s="68"/>
      <c r="Z29" s="68" t="s">
        <v>107</v>
      </c>
    </row>
    <row r="30" spans="1:26" s="59" customFormat="1" ht="12" customHeight="1">
      <c r="A30" s="60" t="s">
        <v>108</v>
      </c>
      <c r="B30" s="61" t="s">
        <v>135</v>
      </c>
      <c r="C30" s="60" t="s">
        <v>136</v>
      </c>
      <c r="D30" s="74">
        <f t="shared" si="6"/>
        <v>32280</v>
      </c>
      <c r="E30" s="74">
        <f t="shared" si="7"/>
        <v>8073</v>
      </c>
      <c r="F30" s="94">
        <f t="shared" si="0"/>
        <v>25.009293680297397</v>
      </c>
      <c r="G30" s="74">
        <v>7931</v>
      </c>
      <c r="H30" s="74">
        <v>142</v>
      </c>
      <c r="I30" s="74">
        <f t="shared" si="8"/>
        <v>24207</v>
      </c>
      <c r="J30" s="94">
        <f t="shared" si="1"/>
        <v>74.99070631970261</v>
      </c>
      <c r="K30" s="74">
        <v>16554</v>
      </c>
      <c r="L30" s="94">
        <f t="shared" si="2"/>
        <v>51.2825278810409</v>
      </c>
      <c r="M30" s="74">
        <v>0</v>
      </c>
      <c r="N30" s="94">
        <f t="shared" si="3"/>
        <v>0</v>
      </c>
      <c r="O30" s="74">
        <v>7653</v>
      </c>
      <c r="P30" s="74">
        <v>6857</v>
      </c>
      <c r="Q30" s="94">
        <f t="shared" si="4"/>
        <v>23.708178438661708</v>
      </c>
      <c r="R30" s="74">
        <v>157</v>
      </c>
      <c r="S30" s="68" t="s">
        <v>107</v>
      </c>
      <c r="T30" s="68"/>
      <c r="U30" s="68"/>
      <c r="V30" s="68"/>
      <c r="W30" s="68" t="s">
        <v>107</v>
      </c>
      <c r="X30" s="68"/>
      <c r="Y30" s="68"/>
      <c r="Z30" s="68"/>
    </row>
    <row r="31" spans="1:26" s="59" customFormat="1" ht="12" customHeight="1">
      <c r="A31" s="60" t="s">
        <v>108</v>
      </c>
      <c r="B31" s="61" t="s">
        <v>137</v>
      </c>
      <c r="C31" s="60" t="s">
        <v>138</v>
      </c>
      <c r="D31" s="74">
        <f t="shared" si="6"/>
        <v>30099</v>
      </c>
      <c r="E31" s="74">
        <f t="shared" si="7"/>
        <v>18257</v>
      </c>
      <c r="F31" s="94">
        <f t="shared" si="0"/>
        <v>60.656500215954026</v>
      </c>
      <c r="G31" s="74">
        <v>18233</v>
      </c>
      <c r="H31" s="74">
        <v>24</v>
      </c>
      <c r="I31" s="74">
        <f t="shared" si="8"/>
        <v>11842</v>
      </c>
      <c r="J31" s="94">
        <f t="shared" si="1"/>
        <v>39.34349978404598</v>
      </c>
      <c r="K31" s="74">
        <v>1786</v>
      </c>
      <c r="L31" s="94">
        <f t="shared" si="2"/>
        <v>5.93375195189209</v>
      </c>
      <c r="M31" s="74">
        <v>0</v>
      </c>
      <c r="N31" s="94">
        <f t="shared" si="3"/>
        <v>0</v>
      </c>
      <c r="O31" s="74">
        <v>10056</v>
      </c>
      <c r="P31" s="74">
        <v>9026</v>
      </c>
      <c r="Q31" s="94">
        <f t="shared" si="4"/>
        <v>33.40974783215389</v>
      </c>
      <c r="R31" s="74">
        <v>172</v>
      </c>
      <c r="S31" s="68" t="s">
        <v>107</v>
      </c>
      <c r="T31" s="68"/>
      <c r="U31" s="68"/>
      <c r="V31" s="68"/>
      <c r="W31" s="68" t="s">
        <v>107</v>
      </c>
      <c r="X31" s="68"/>
      <c r="Y31" s="68"/>
      <c r="Z31" s="68"/>
    </row>
    <row r="32" spans="1:26" s="59" customFormat="1" ht="12" customHeight="1">
      <c r="A32" s="60" t="s">
        <v>108</v>
      </c>
      <c r="B32" s="61" t="s">
        <v>139</v>
      </c>
      <c r="C32" s="60" t="s">
        <v>140</v>
      </c>
      <c r="D32" s="74">
        <f t="shared" si="6"/>
        <v>43418</v>
      </c>
      <c r="E32" s="74">
        <f t="shared" si="7"/>
        <v>28638</v>
      </c>
      <c r="F32" s="94">
        <f t="shared" si="0"/>
        <v>65.95881892302732</v>
      </c>
      <c r="G32" s="74">
        <v>28638</v>
      </c>
      <c r="H32" s="74">
        <v>0</v>
      </c>
      <c r="I32" s="74">
        <f t="shared" si="8"/>
        <v>14780</v>
      </c>
      <c r="J32" s="94">
        <f t="shared" si="1"/>
        <v>34.041181076972684</v>
      </c>
      <c r="K32" s="74">
        <v>0</v>
      </c>
      <c r="L32" s="94">
        <f t="shared" si="2"/>
        <v>0</v>
      </c>
      <c r="M32" s="74">
        <v>580</v>
      </c>
      <c r="N32" s="94">
        <f t="shared" si="3"/>
        <v>1.3358514901653693</v>
      </c>
      <c r="O32" s="74">
        <v>14200</v>
      </c>
      <c r="P32" s="74">
        <v>14200</v>
      </c>
      <c r="Q32" s="94">
        <f t="shared" si="4"/>
        <v>32.705329586807316</v>
      </c>
      <c r="R32" s="74">
        <v>311</v>
      </c>
      <c r="S32" s="68" t="s">
        <v>107</v>
      </c>
      <c r="T32" s="68"/>
      <c r="U32" s="68"/>
      <c r="V32" s="68"/>
      <c r="W32" s="68" t="s">
        <v>107</v>
      </c>
      <c r="X32" s="68"/>
      <c r="Y32" s="68"/>
      <c r="Z32" s="68"/>
    </row>
    <row r="33" spans="1:26" s="59" customFormat="1" ht="12" customHeight="1">
      <c r="A33" s="60" t="s">
        <v>108</v>
      </c>
      <c r="B33" s="61" t="s">
        <v>141</v>
      </c>
      <c r="C33" s="60" t="s">
        <v>142</v>
      </c>
      <c r="D33" s="74">
        <f t="shared" si="6"/>
        <v>57628</v>
      </c>
      <c r="E33" s="74">
        <f t="shared" si="7"/>
        <v>21411</v>
      </c>
      <c r="F33" s="94">
        <f t="shared" si="0"/>
        <v>37.15381411813702</v>
      </c>
      <c r="G33" s="74">
        <v>21411</v>
      </c>
      <c r="H33" s="74">
        <v>0</v>
      </c>
      <c r="I33" s="74">
        <f t="shared" si="8"/>
        <v>36217</v>
      </c>
      <c r="J33" s="94">
        <f t="shared" si="1"/>
        <v>62.84618588186298</v>
      </c>
      <c r="K33" s="74">
        <v>12526</v>
      </c>
      <c r="L33" s="94">
        <f t="shared" si="2"/>
        <v>21.735961685291873</v>
      </c>
      <c r="M33" s="74">
        <v>0</v>
      </c>
      <c r="N33" s="94">
        <f t="shared" si="3"/>
        <v>0</v>
      </c>
      <c r="O33" s="74">
        <v>23691</v>
      </c>
      <c r="P33" s="74">
        <v>16858</v>
      </c>
      <c r="Q33" s="94">
        <f t="shared" si="4"/>
        <v>41.11022419657111</v>
      </c>
      <c r="R33" s="74">
        <v>250</v>
      </c>
      <c r="S33" s="68" t="s">
        <v>107</v>
      </c>
      <c r="T33" s="68"/>
      <c r="U33" s="68"/>
      <c r="V33" s="68"/>
      <c r="W33" s="68" t="s">
        <v>107</v>
      </c>
      <c r="X33" s="68"/>
      <c r="Y33" s="68"/>
      <c r="Z33" s="68"/>
    </row>
    <row r="34" spans="1:26" s="59" customFormat="1" ht="12" customHeight="1">
      <c r="A34" s="60" t="s">
        <v>108</v>
      </c>
      <c r="B34" s="61" t="s">
        <v>143</v>
      </c>
      <c r="C34" s="60" t="s">
        <v>144</v>
      </c>
      <c r="D34" s="74">
        <f t="shared" si="6"/>
        <v>41326</v>
      </c>
      <c r="E34" s="74">
        <f t="shared" si="7"/>
        <v>22216</v>
      </c>
      <c r="F34" s="94">
        <f t="shared" si="0"/>
        <v>53.75792479310846</v>
      </c>
      <c r="G34" s="74">
        <v>22158</v>
      </c>
      <c r="H34" s="74">
        <v>58</v>
      </c>
      <c r="I34" s="74">
        <f t="shared" si="8"/>
        <v>19110</v>
      </c>
      <c r="J34" s="94">
        <f t="shared" si="1"/>
        <v>46.24207520689155</v>
      </c>
      <c r="K34" s="74">
        <v>2738</v>
      </c>
      <c r="L34" s="94">
        <f t="shared" si="2"/>
        <v>6.625369017083677</v>
      </c>
      <c r="M34" s="74">
        <v>0</v>
      </c>
      <c r="N34" s="94">
        <f t="shared" si="3"/>
        <v>0</v>
      </c>
      <c r="O34" s="74">
        <v>16372</v>
      </c>
      <c r="P34" s="74">
        <v>14308</v>
      </c>
      <c r="Q34" s="94">
        <f t="shared" si="4"/>
        <v>39.61670618980787</v>
      </c>
      <c r="R34" s="74">
        <v>88</v>
      </c>
      <c r="S34" s="68" t="s">
        <v>107</v>
      </c>
      <c r="T34" s="68"/>
      <c r="U34" s="68"/>
      <c r="V34" s="68"/>
      <c r="W34" s="68" t="s">
        <v>107</v>
      </c>
      <c r="X34" s="68"/>
      <c r="Y34" s="68"/>
      <c r="Z34" s="68"/>
    </row>
    <row r="35" spans="1:26" s="59" customFormat="1" ht="12" customHeight="1">
      <c r="A35" s="60" t="s">
        <v>108</v>
      </c>
      <c r="B35" s="61" t="s">
        <v>145</v>
      </c>
      <c r="C35" s="60" t="s">
        <v>146</v>
      </c>
      <c r="D35" s="74">
        <f t="shared" si="6"/>
        <v>100204</v>
      </c>
      <c r="E35" s="74">
        <f t="shared" si="7"/>
        <v>17735</v>
      </c>
      <c r="F35" s="94">
        <f t="shared" si="0"/>
        <v>17.698894255718333</v>
      </c>
      <c r="G35" s="74">
        <v>17314</v>
      </c>
      <c r="H35" s="74">
        <v>421</v>
      </c>
      <c r="I35" s="74">
        <f t="shared" si="8"/>
        <v>82469</v>
      </c>
      <c r="J35" s="94">
        <f t="shared" si="1"/>
        <v>82.30110574428167</v>
      </c>
      <c r="K35" s="74">
        <v>57548</v>
      </c>
      <c r="L35" s="94">
        <f t="shared" si="2"/>
        <v>57.43084108418826</v>
      </c>
      <c r="M35" s="74">
        <v>0</v>
      </c>
      <c r="N35" s="94">
        <f t="shared" si="3"/>
        <v>0</v>
      </c>
      <c r="O35" s="74">
        <v>24921</v>
      </c>
      <c r="P35" s="74">
        <v>23873</v>
      </c>
      <c r="Q35" s="94">
        <f t="shared" si="4"/>
        <v>24.87026466009341</v>
      </c>
      <c r="R35" s="74">
        <v>526</v>
      </c>
      <c r="S35" s="68" t="s">
        <v>107</v>
      </c>
      <c r="T35" s="68"/>
      <c r="U35" s="68"/>
      <c r="V35" s="68"/>
      <c r="W35" s="68"/>
      <c r="X35" s="68"/>
      <c r="Y35" s="68"/>
      <c r="Z35" s="68" t="s">
        <v>107</v>
      </c>
    </row>
    <row r="36" spans="1:26" s="59" customFormat="1" ht="12" customHeight="1">
      <c r="A36" s="60" t="s">
        <v>108</v>
      </c>
      <c r="B36" s="61" t="s">
        <v>147</v>
      </c>
      <c r="C36" s="60" t="s">
        <v>148</v>
      </c>
      <c r="D36" s="74">
        <f t="shared" si="6"/>
        <v>50005</v>
      </c>
      <c r="E36" s="74">
        <f t="shared" si="7"/>
        <v>3900</v>
      </c>
      <c r="F36" s="94">
        <f t="shared" si="0"/>
        <v>7.799220077992201</v>
      </c>
      <c r="G36" s="74">
        <v>3900</v>
      </c>
      <c r="H36" s="74">
        <v>0</v>
      </c>
      <c r="I36" s="74">
        <f t="shared" si="8"/>
        <v>46105</v>
      </c>
      <c r="J36" s="94">
        <f t="shared" si="1"/>
        <v>92.2007799220078</v>
      </c>
      <c r="K36" s="74">
        <v>45022</v>
      </c>
      <c r="L36" s="94">
        <f t="shared" si="2"/>
        <v>90.03499650034996</v>
      </c>
      <c r="M36" s="74">
        <v>0</v>
      </c>
      <c r="N36" s="94">
        <f t="shared" si="3"/>
        <v>0</v>
      </c>
      <c r="O36" s="74">
        <v>1083</v>
      </c>
      <c r="P36" s="74">
        <v>1033</v>
      </c>
      <c r="Q36" s="94">
        <f t="shared" si="4"/>
        <v>2.165783421657834</v>
      </c>
      <c r="R36" s="74">
        <v>154</v>
      </c>
      <c r="S36" s="68" t="s">
        <v>107</v>
      </c>
      <c r="T36" s="68"/>
      <c r="U36" s="68"/>
      <c r="V36" s="68"/>
      <c r="W36" s="68" t="s">
        <v>107</v>
      </c>
      <c r="X36" s="68"/>
      <c r="Y36" s="68"/>
      <c r="Z36" s="68"/>
    </row>
    <row r="37" spans="1:26" s="59" customFormat="1" ht="12" customHeight="1">
      <c r="A37" s="60" t="s">
        <v>108</v>
      </c>
      <c r="B37" s="61" t="s">
        <v>149</v>
      </c>
      <c r="C37" s="60" t="s">
        <v>150</v>
      </c>
      <c r="D37" s="74">
        <f t="shared" si="6"/>
        <v>37916</v>
      </c>
      <c r="E37" s="74">
        <f t="shared" si="7"/>
        <v>3387</v>
      </c>
      <c r="F37" s="94">
        <f t="shared" si="0"/>
        <v>8.932904314801139</v>
      </c>
      <c r="G37" s="74">
        <v>3387</v>
      </c>
      <c r="H37" s="74">
        <v>0</v>
      </c>
      <c r="I37" s="74">
        <f t="shared" si="8"/>
        <v>34529</v>
      </c>
      <c r="J37" s="94">
        <f t="shared" si="1"/>
        <v>91.06709568519886</v>
      </c>
      <c r="K37" s="74">
        <v>29867</v>
      </c>
      <c r="L37" s="94">
        <f t="shared" si="2"/>
        <v>78.77149488342651</v>
      </c>
      <c r="M37" s="74">
        <v>0</v>
      </c>
      <c r="N37" s="94">
        <f t="shared" si="3"/>
        <v>0</v>
      </c>
      <c r="O37" s="74">
        <v>4662</v>
      </c>
      <c r="P37" s="74">
        <v>4160</v>
      </c>
      <c r="Q37" s="94">
        <f t="shared" si="4"/>
        <v>12.295600801772338</v>
      </c>
      <c r="R37" s="74">
        <v>213</v>
      </c>
      <c r="S37" s="68"/>
      <c r="T37" s="68" t="s">
        <v>107</v>
      </c>
      <c r="U37" s="68"/>
      <c r="V37" s="68"/>
      <c r="W37" s="68" t="s">
        <v>107</v>
      </c>
      <c r="X37" s="68"/>
      <c r="Y37" s="68"/>
      <c r="Z37" s="68"/>
    </row>
    <row r="38" spans="1:26" s="59" customFormat="1" ht="12" customHeight="1">
      <c r="A38" s="60" t="s">
        <v>108</v>
      </c>
      <c r="B38" s="61" t="s">
        <v>151</v>
      </c>
      <c r="C38" s="60" t="s">
        <v>152</v>
      </c>
      <c r="D38" s="74">
        <f t="shared" si="6"/>
        <v>31629</v>
      </c>
      <c r="E38" s="74">
        <f t="shared" si="7"/>
        <v>2769</v>
      </c>
      <c r="F38" s="94">
        <f t="shared" si="0"/>
        <v>8.75462392108508</v>
      </c>
      <c r="G38" s="74">
        <v>2769</v>
      </c>
      <c r="H38" s="74">
        <v>0</v>
      </c>
      <c r="I38" s="74">
        <f t="shared" si="8"/>
        <v>28860</v>
      </c>
      <c r="J38" s="94">
        <f t="shared" si="1"/>
        <v>91.24537607891492</v>
      </c>
      <c r="K38" s="74">
        <v>27426</v>
      </c>
      <c r="L38" s="94">
        <f t="shared" si="2"/>
        <v>86.71156217395428</v>
      </c>
      <c r="M38" s="74">
        <v>0</v>
      </c>
      <c r="N38" s="94">
        <f t="shared" si="3"/>
        <v>0</v>
      </c>
      <c r="O38" s="74">
        <v>1434</v>
      </c>
      <c r="P38" s="74">
        <v>1265</v>
      </c>
      <c r="Q38" s="94">
        <f t="shared" si="4"/>
        <v>4.533813904960637</v>
      </c>
      <c r="R38" s="74">
        <v>100</v>
      </c>
      <c r="S38" s="68"/>
      <c r="T38" s="68"/>
      <c r="U38" s="68"/>
      <c r="V38" s="68" t="s">
        <v>107</v>
      </c>
      <c r="W38" s="68"/>
      <c r="X38" s="68"/>
      <c r="Y38" s="68"/>
      <c r="Z38" s="68" t="s">
        <v>107</v>
      </c>
    </row>
    <row r="39" spans="1:26" s="59" customFormat="1" ht="12" customHeight="1">
      <c r="A39" s="60" t="s">
        <v>108</v>
      </c>
      <c r="B39" s="61" t="s">
        <v>153</v>
      </c>
      <c r="C39" s="60" t="s">
        <v>154</v>
      </c>
      <c r="D39" s="74">
        <f t="shared" si="6"/>
        <v>45051</v>
      </c>
      <c r="E39" s="74">
        <f t="shared" si="7"/>
        <v>2091</v>
      </c>
      <c r="F39" s="94">
        <f aca="true" t="shared" si="9" ref="F39:F67">IF(D39&gt;0,E39/D39*100,"-")</f>
        <v>4.641406406073116</v>
      </c>
      <c r="G39" s="74">
        <v>2091</v>
      </c>
      <c r="H39" s="74">
        <v>0</v>
      </c>
      <c r="I39" s="74">
        <f t="shared" si="8"/>
        <v>42960</v>
      </c>
      <c r="J39" s="94">
        <f aca="true" t="shared" si="10" ref="J39:J67">IF($D39&gt;0,I39/$D39*100,"-")</f>
        <v>95.35859359392688</v>
      </c>
      <c r="K39" s="74">
        <v>40485</v>
      </c>
      <c r="L39" s="94">
        <f aca="true" t="shared" si="11" ref="L39:L67">IF($D39&gt;0,K39/$D39*100,"-")</f>
        <v>89.86481987081308</v>
      </c>
      <c r="M39" s="74">
        <v>0</v>
      </c>
      <c r="N39" s="94">
        <f aca="true" t="shared" si="12" ref="N39:N67">IF($D39&gt;0,M39/$D39*100,"-")</f>
        <v>0</v>
      </c>
      <c r="O39" s="74">
        <v>2475</v>
      </c>
      <c r="P39" s="74">
        <v>802</v>
      </c>
      <c r="Q39" s="94">
        <f aca="true" t="shared" si="13" ref="Q39:Q67">IF($D39&gt;0,O39/$D39*100,"-")</f>
        <v>5.493773723113804</v>
      </c>
      <c r="R39" s="74">
        <v>390</v>
      </c>
      <c r="S39" s="68"/>
      <c r="T39" s="68" t="s">
        <v>107</v>
      </c>
      <c r="U39" s="68"/>
      <c r="V39" s="68"/>
      <c r="W39" s="68"/>
      <c r="X39" s="68" t="s">
        <v>107</v>
      </c>
      <c r="Y39" s="68"/>
      <c r="Z39" s="68"/>
    </row>
    <row r="40" spans="1:26" s="59" customFormat="1" ht="12" customHeight="1">
      <c r="A40" s="60" t="s">
        <v>108</v>
      </c>
      <c r="B40" s="61" t="s">
        <v>155</v>
      </c>
      <c r="C40" s="60" t="s">
        <v>156</v>
      </c>
      <c r="D40" s="74">
        <f aca="true" t="shared" si="14" ref="D40:D67">+SUM(E40,+I40)</f>
        <v>26429</v>
      </c>
      <c r="E40" s="74">
        <f aca="true" t="shared" si="15" ref="E40:E67">+SUM(G40,+H40)</f>
        <v>8032</v>
      </c>
      <c r="F40" s="94">
        <f t="shared" si="9"/>
        <v>30.390858526618487</v>
      </c>
      <c r="G40" s="74">
        <v>8032</v>
      </c>
      <c r="H40" s="74">
        <v>0</v>
      </c>
      <c r="I40" s="74">
        <f aca="true" t="shared" si="16" ref="I40:I67">+SUM(K40,+M40,+O40)</f>
        <v>18397</v>
      </c>
      <c r="J40" s="94">
        <f t="shared" si="10"/>
        <v>69.60914147338151</v>
      </c>
      <c r="K40" s="74">
        <v>13179</v>
      </c>
      <c r="L40" s="94">
        <f t="shared" si="11"/>
        <v>49.86567785387264</v>
      </c>
      <c r="M40" s="74">
        <v>0</v>
      </c>
      <c r="N40" s="94">
        <f t="shared" si="12"/>
        <v>0</v>
      </c>
      <c r="O40" s="74">
        <v>5218</v>
      </c>
      <c r="P40" s="74">
        <v>4137</v>
      </c>
      <c r="Q40" s="94">
        <f t="shared" si="13"/>
        <v>19.743463619508873</v>
      </c>
      <c r="R40" s="74">
        <v>177</v>
      </c>
      <c r="S40" s="68"/>
      <c r="T40" s="68" t="s">
        <v>107</v>
      </c>
      <c r="U40" s="68"/>
      <c r="V40" s="68"/>
      <c r="W40" s="68"/>
      <c r="X40" s="68" t="s">
        <v>107</v>
      </c>
      <c r="Y40" s="68"/>
      <c r="Z40" s="68"/>
    </row>
    <row r="41" spans="1:26" s="59" customFormat="1" ht="12" customHeight="1">
      <c r="A41" s="60" t="s">
        <v>108</v>
      </c>
      <c r="B41" s="61" t="s">
        <v>157</v>
      </c>
      <c r="C41" s="60" t="s">
        <v>158</v>
      </c>
      <c r="D41" s="74">
        <f t="shared" si="14"/>
        <v>25731</v>
      </c>
      <c r="E41" s="74">
        <f t="shared" si="15"/>
        <v>2101</v>
      </c>
      <c r="F41" s="94">
        <f t="shared" si="9"/>
        <v>8.165248144261787</v>
      </c>
      <c r="G41" s="74">
        <v>2101</v>
      </c>
      <c r="H41" s="74">
        <v>0</v>
      </c>
      <c r="I41" s="74">
        <f t="shared" si="16"/>
        <v>23630</v>
      </c>
      <c r="J41" s="94">
        <f t="shared" si="10"/>
        <v>91.83475185573822</v>
      </c>
      <c r="K41" s="74">
        <v>15216</v>
      </c>
      <c r="L41" s="94">
        <f t="shared" si="11"/>
        <v>59.13489565116008</v>
      </c>
      <c r="M41" s="74">
        <v>0</v>
      </c>
      <c r="N41" s="94">
        <f t="shared" si="12"/>
        <v>0</v>
      </c>
      <c r="O41" s="74">
        <v>8414</v>
      </c>
      <c r="P41" s="74">
        <v>4725</v>
      </c>
      <c r="Q41" s="94">
        <f t="shared" si="13"/>
        <v>32.69985620457814</v>
      </c>
      <c r="R41" s="74">
        <v>174</v>
      </c>
      <c r="S41" s="68"/>
      <c r="T41" s="68"/>
      <c r="U41" s="68"/>
      <c r="V41" s="68" t="s">
        <v>107</v>
      </c>
      <c r="W41" s="68"/>
      <c r="X41" s="68"/>
      <c r="Y41" s="68"/>
      <c r="Z41" s="68" t="s">
        <v>107</v>
      </c>
    </row>
    <row r="42" spans="1:26" s="59" customFormat="1" ht="12" customHeight="1">
      <c r="A42" s="60" t="s">
        <v>108</v>
      </c>
      <c r="B42" s="61" t="s">
        <v>159</v>
      </c>
      <c r="C42" s="60" t="s">
        <v>160</v>
      </c>
      <c r="D42" s="74">
        <f t="shared" si="14"/>
        <v>8329</v>
      </c>
      <c r="E42" s="74">
        <f t="shared" si="15"/>
        <v>1416</v>
      </c>
      <c r="F42" s="94">
        <f t="shared" si="9"/>
        <v>17.000840437027254</v>
      </c>
      <c r="G42" s="74">
        <v>1368</v>
      </c>
      <c r="H42" s="74">
        <v>48</v>
      </c>
      <c r="I42" s="74">
        <f t="shared" si="16"/>
        <v>6913</v>
      </c>
      <c r="J42" s="94">
        <f t="shared" si="10"/>
        <v>82.99915956297275</v>
      </c>
      <c r="K42" s="74">
        <v>6625</v>
      </c>
      <c r="L42" s="94">
        <f t="shared" si="11"/>
        <v>79.54136150798415</v>
      </c>
      <c r="M42" s="74">
        <v>0</v>
      </c>
      <c r="N42" s="94">
        <f t="shared" si="12"/>
        <v>0</v>
      </c>
      <c r="O42" s="74">
        <v>288</v>
      </c>
      <c r="P42" s="74">
        <v>231</v>
      </c>
      <c r="Q42" s="94">
        <f t="shared" si="13"/>
        <v>3.4577980549885945</v>
      </c>
      <c r="R42" s="74">
        <v>26</v>
      </c>
      <c r="S42" s="68" t="s">
        <v>107</v>
      </c>
      <c r="T42" s="68"/>
      <c r="U42" s="68"/>
      <c r="V42" s="68"/>
      <c r="W42" s="68" t="s">
        <v>107</v>
      </c>
      <c r="X42" s="68"/>
      <c r="Y42" s="68"/>
      <c r="Z42" s="68"/>
    </row>
    <row r="43" spans="1:26" s="59" customFormat="1" ht="12" customHeight="1">
      <c r="A43" s="60" t="s">
        <v>108</v>
      </c>
      <c r="B43" s="61" t="s">
        <v>161</v>
      </c>
      <c r="C43" s="60" t="s">
        <v>162</v>
      </c>
      <c r="D43" s="74">
        <f t="shared" si="14"/>
        <v>42891</v>
      </c>
      <c r="E43" s="74">
        <f t="shared" si="15"/>
        <v>2001</v>
      </c>
      <c r="F43" s="94">
        <f t="shared" si="9"/>
        <v>4.665314401622718</v>
      </c>
      <c r="G43" s="74">
        <v>2001</v>
      </c>
      <c r="H43" s="74">
        <v>0</v>
      </c>
      <c r="I43" s="74">
        <f t="shared" si="16"/>
        <v>40890</v>
      </c>
      <c r="J43" s="94">
        <f t="shared" si="10"/>
        <v>95.33468559837728</v>
      </c>
      <c r="K43" s="74">
        <v>39085</v>
      </c>
      <c r="L43" s="94">
        <f t="shared" si="11"/>
        <v>91.12634352195099</v>
      </c>
      <c r="M43" s="74">
        <v>0</v>
      </c>
      <c r="N43" s="94">
        <f t="shared" si="12"/>
        <v>0</v>
      </c>
      <c r="O43" s="74">
        <v>1805</v>
      </c>
      <c r="P43" s="74">
        <v>1717</v>
      </c>
      <c r="Q43" s="94">
        <f t="shared" si="13"/>
        <v>4.20834207642629</v>
      </c>
      <c r="R43" s="74">
        <v>330</v>
      </c>
      <c r="S43" s="68"/>
      <c r="T43" s="68" t="s">
        <v>107</v>
      </c>
      <c r="U43" s="68"/>
      <c r="V43" s="68"/>
      <c r="W43" s="68" t="s">
        <v>107</v>
      </c>
      <c r="X43" s="68"/>
      <c r="Y43" s="68"/>
      <c r="Z43" s="68"/>
    </row>
    <row r="44" spans="1:26" s="59" customFormat="1" ht="12" customHeight="1">
      <c r="A44" s="60" t="s">
        <v>108</v>
      </c>
      <c r="B44" s="61" t="s">
        <v>163</v>
      </c>
      <c r="C44" s="60" t="s">
        <v>164</v>
      </c>
      <c r="D44" s="74">
        <f t="shared" si="14"/>
        <v>15547</v>
      </c>
      <c r="E44" s="74">
        <f t="shared" si="15"/>
        <v>169</v>
      </c>
      <c r="F44" s="94">
        <f t="shared" si="9"/>
        <v>1.0870264359683541</v>
      </c>
      <c r="G44" s="74">
        <v>169</v>
      </c>
      <c r="H44" s="74">
        <v>0</v>
      </c>
      <c r="I44" s="74">
        <f t="shared" si="16"/>
        <v>15378</v>
      </c>
      <c r="J44" s="94">
        <f t="shared" si="10"/>
        <v>98.91297356403165</v>
      </c>
      <c r="K44" s="74">
        <v>15328</v>
      </c>
      <c r="L44" s="94">
        <f t="shared" si="11"/>
        <v>98.59136810960314</v>
      </c>
      <c r="M44" s="74">
        <v>0</v>
      </c>
      <c r="N44" s="94">
        <f t="shared" si="12"/>
        <v>0</v>
      </c>
      <c r="O44" s="74">
        <v>50</v>
      </c>
      <c r="P44" s="74">
        <v>0</v>
      </c>
      <c r="Q44" s="94">
        <f t="shared" si="13"/>
        <v>0.3216054544285071</v>
      </c>
      <c r="R44" s="74">
        <v>81</v>
      </c>
      <c r="S44" s="68" t="s">
        <v>107</v>
      </c>
      <c r="T44" s="68"/>
      <c r="U44" s="68"/>
      <c r="V44" s="68"/>
      <c r="W44" s="68"/>
      <c r="X44" s="68"/>
      <c r="Y44" s="68" t="s">
        <v>107</v>
      </c>
      <c r="Z44" s="68"/>
    </row>
    <row r="45" spans="1:26" s="59" customFormat="1" ht="12" customHeight="1">
      <c r="A45" s="60" t="s">
        <v>108</v>
      </c>
      <c r="B45" s="61" t="s">
        <v>165</v>
      </c>
      <c r="C45" s="60" t="s">
        <v>166</v>
      </c>
      <c r="D45" s="74">
        <f t="shared" si="14"/>
        <v>30118</v>
      </c>
      <c r="E45" s="74">
        <f t="shared" si="15"/>
        <v>6535</v>
      </c>
      <c r="F45" s="94">
        <f t="shared" si="9"/>
        <v>21.69798791420413</v>
      </c>
      <c r="G45" s="74">
        <v>6535</v>
      </c>
      <c r="H45" s="74">
        <v>0</v>
      </c>
      <c r="I45" s="74">
        <f t="shared" si="16"/>
        <v>23583</v>
      </c>
      <c r="J45" s="94">
        <f t="shared" si="10"/>
        <v>78.30201208579587</v>
      </c>
      <c r="K45" s="74">
        <v>19590</v>
      </c>
      <c r="L45" s="94">
        <f t="shared" si="11"/>
        <v>65.04415963875422</v>
      </c>
      <c r="M45" s="74">
        <v>0</v>
      </c>
      <c r="N45" s="94">
        <f t="shared" si="12"/>
        <v>0</v>
      </c>
      <c r="O45" s="74">
        <v>3993</v>
      </c>
      <c r="P45" s="74">
        <v>3128</v>
      </c>
      <c r="Q45" s="94">
        <f t="shared" si="13"/>
        <v>13.257852447041637</v>
      </c>
      <c r="R45" s="74">
        <v>389</v>
      </c>
      <c r="S45" s="68" t="s">
        <v>107</v>
      </c>
      <c r="T45" s="68"/>
      <c r="U45" s="68"/>
      <c r="V45" s="68"/>
      <c r="W45" s="68"/>
      <c r="X45" s="68"/>
      <c r="Y45" s="68"/>
      <c r="Z45" s="68" t="s">
        <v>107</v>
      </c>
    </row>
    <row r="46" spans="1:26" s="59" customFormat="1" ht="12" customHeight="1">
      <c r="A46" s="60" t="s">
        <v>108</v>
      </c>
      <c r="B46" s="61" t="s">
        <v>167</v>
      </c>
      <c r="C46" s="60" t="s">
        <v>168</v>
      </c>
      <c r="D46" s="74">
        <f t="shared" si="14"/>
        <v>32510</v>
      </c>
      <c r="E46" s="74">
        <f t="shared" si="15"/>
        <v>1460</v>
      </c>
      <c r="F46" s="94">
        <f t="shared" si="9"/>
        <v>4.490925868963396</v>
      </c>
      <c r="G46" s="74">
        <v>1396</v>
      </c>
      <c r="H46" s="74">
        <v>64</v>
      </c>
      <c r="I46" s="74">
        <f t="shared" si="16"/>
        <v>31050</v>
      </c>
      <c r="J46" s="94">
        <f t="shared" si="10"/>
        <v>95.50907413103661</v>
      </c>
      <c r="K46" s="74">
        <v>28011</v>
      </c>
      <c r="L46" s="94">
        <f t="shared" si="11"/>
        <v>86.16118117502307</v>
      </c>
      <c r="M46" s="74">
        <v>0</v>
      </c>
      <c r="N46" s="94">
        <f t="shared" si="12"/>
        <v>0</v>
      </c>
      <c r="O46" s="74">
        <v>3039</v>
      </c>
      <c r="P46" s="74">
        <v>3039</v>
      </c>
      <c r="Q46" s="94">
        <f t="shared" si="13"/>
        <v>9.347892956013535</v>
      </c>
      <c r="R46" s="74">
        <v>154</v>
      </c>
      <c r="S46" s="68" t="s">
        <v>107</v>
      </c>
      <c r="T46" s="68"/>
      <c r="U46" s="68"/>
      <c r="V46" s="68"/>
      <c r="W46" s="68"/>
      <c r="X46" s="68"/>
      <c r="Y46" s="68"/>
      <c r="Z46" s="68" t="s">
        <v>107</v>
      </c>
    </row>
    <row r="47" spans="1:26" s="59" customFormat="1" ht="12" customHeight="1">
      <c r="A47" s="60" t="s">
        <v>108</v>
      </c>
      <c r="B47" s="61" t="s">
        <v>169</v>
      </c>
      <c r="C47" s="60" t="s">
        <v>170</v>
      </c>
      <c r="D47" s="74">
        <f t="shared" si="14"/>
        <v>19589</v>
      </c>
      <c r="E47" s="74">
        <f t="shared" si="15"/>
        <v>2474</v>
      </c>
      <c r="F47" s="94">
        <f t="shared" si="9"/>
        <v>12.629536985042625</v>
      </c>
      <c r="G47" s="74">
        <v>2460</v>
      </c>
      <c r="H47" s="74">
        <v>14</v>
      </c>
      <c r="I47" s="74">
        <f t="shared" si="16"/>
        <v>17115</v>
      </c>
      <c r="J47" s="94">
        <f t="shared" si="10"/>
        <v>87.37046301495738</v>
      </c>
      <c r="K47" s="74">
        <v>6859</v>
      </c>
      <c r="L47" s="94">
        <f t="shared" si="11"/>
        <v>35.014548981571295</v>
      </c>
      <c r="M47" s="74">
        <v>0</v>
      </c>
      <c r="N47" s="94">
        <f t="shared" si="12"/>
        <v>0</v>
      </c>
      <c r="O47" s="74">
        <v>10256</v>
      </c>
      <c r="P47" s="74">
        <v>9894</v>
      </c>
      <c r="Q47" s="94">
        <f t="shared" si="13"/>
        <v>52.355914033386085</v>
      </c>
      <c r="R47" s="74">
        <v>108</v>
      </c>
      <c r="S47" s="68" t="s">
        <v>107</v>
      </c>
      <c r="T47" s="68"/>
      <c r="U47" s="68"/>
      <c r="V47" s="68"/>
      <c r="W47" s="68"/>
      <c r="X47" s="68"/>
      <c r="Y47" s="68"/>
      <c r="Z47" s="68" t="s">
        <v>107</v>
      </c>
    </row>
    <row r="48" spans="1:26" s="59" customFormat="1" ht="12" customHeight="1">
      <c r="A48" s="60" t="s">
        <v>108</v>
      </c>
      <c r="B48" s="61" t="s">
        <v>171</v>
      </c>
      <c r="C48" s="60" t="s">
        <v>172</v>
      </c>
      <c r="D48" s="74">
        <f t="shared" si="14"/>
        <v>8615</v>
      </c>
      <c r="E48" s="74">
        <f t="shared" si="15"/>
        <v>5758</v>
      </c>
      <c r="F48" s="94">
        <f t="shared" si="9"/>
        <v>66.83691236215903</v>
      </c>
      <c r="G48" s="74">
        <v>5729</v>
      </c>
      <c r="H48" s="74">
        <v>29</v>
      </c>
      <c r="I48" s="74">
        <f t="shared" si="16"/>
        <v>2857</v>
      </c>
      <c r="J48" s="94">
        <f t="shared" si="10"/>
        <v>33.163087637840974</v>
      </c>
      <c r="K48" s="74">
        <v>0</v>
      </c>
      <c r="L48" s="94">
        <f t="shared" si="11"/>
        <v>0</v>
      </c>
      <c r="M48" s="74">
        <v>0</v>
      </c>
      <c r="N48" s="94">
        <f t="shared" si="12"/>
        <v>0</v>
      </c>
      <c r="O48" s="74">
        <v>2857</v>
      </c>
      <c r="P48" s="74">
        <v>2730</v>
      </c>
      <c r="Q48" s="94">
        <f t="shared" si="13"/>
        <v>33.163087637840974</v>
      </c>
      <c r="R48" s="74">
        <v>118</v>
      </c>
      <c r="S48" s="68"/>
      <c r="T48" s="68"/>
      <c r="U48" s="68"/>
      <c r="V48" s="68" t="s">
        <v>107</v>
      </c>
      <c r="W48" s="68"/>
      <c r="X48" s="68"/>
      <c r="Y48" s="68"/>
      <c r="Z48" s="68" t="s">
        <v>107</v>
      </c>
    </row>
    <row r="49" spans="1:26" s="59" customFormat="1" ht="12" customHeight="1">
      <c r="A49" s="60" t="s">
        <v>108</v>
      </c>
      <c r="B49" s="61" t="s">
        <v>173</v>
      </c>
      <c r="C49" s="60" t="s">
        <v>174</v>
      </c>
      <c r="D49" s="74">
        <f t="shared" si="14"/>
        <v>17346</v>
      </c>
      <c r="E49" s="74">
        <f t="shared" si="15"/>
        <v>10584</v>
      </c>
      <c r="F49" s="94">
        <f t="shared" si="9"/>
        <v>61.016949152542374</v>
      </c>
      <c r="G49" s="74">
        <v>10584</v>
      </c>
      <c r="H49" s="74">
        <v>0</v>
      </c>
      <c r="I49" s="74">
        <f t="shared" si="16"/>
        <v>6762</v>
      </c>
      <c r="J49" s="94">
        <f t="shared" si="10"/>
        <v>38.983050847457626</v>
      </c>
      <c r="K49" s="74">
        <v>4632</v>
      </c>
      <c r="L49" s="94">
        <f t="shared" si="11"/>
        <v>26.70356278104462</v>
      </c>
      <c r="M49" s="74">
        <v>0</v>
      </c>
      <c r="N49" s="94">
        <f t="shared" si="12"/>
        <v>0</v>
      </c>
      <c r="O49" s="74">
        <v>2130</v>
      </c>
      <c r="P49" s="74">
        <v>1297</v>
      </c>
      <c r="Q49" s="94">
        <f t="shared" si="13"/>
        <v>12.279488066413007</v>
      </c>
      <c r="R49" s="74">
        <v>161</v>
      </c>
      <c r="S49" s="68"/>
      <c r="T49" s="68" t="s">
        <v>107</v>
      </c>
      <c r="U49" s="68"/>
      <c r="V49" s="68"/>
      <c r="W49" s="68"/>
      <c r="X49" s="68"/>
      <c r="Y49" s="68"/>
      <c r="Z49" s="68" t="s">
        <v>107</v>
      </c>
    </row>
    <row r="50" spans="1:26" s="59" customFormat="1" ht="12" customHeight="1">
      <c r="A50" s="60" t="s">
        <v>108</v>
      </c>
      <c r="B50" s="61" t="s">
        <v>175</v>
      </c>
      <c r="C50" s="60" t="s">
        <v>176</v>
      </c>
      <c r="D50" s="74">
        <f t="shared" si="14"/>
        <v>14118</v>
      </c>
      <c r="E50" s="74">
        <f t="shared" si="15"/>
        <v>9281</v>
      </c>
      <c r="F50" s="94">
        <f t="shared" si="9"/>
        <v>65.73877319733673</v>
      </c>
      <c r="G50" s="74">
        <v>9281</v>
      </c>
      <c r="H50" s="74">
        <v>0</v>
      </c>
      <c r="I50" s="74">
        <f t="shared" si="16"/>
        <v>4837</v>
      </c>
      <c r="J50" s="94">
        <f t="shared" si="10"/>
        <v>34.261226802663266</v>
      </c>
      <c r="K50" s="74">
        <v>0</v>
      </c>
      <c r="L50" s="94">
        <f t="shared" si="11"/>
        <v>0</v>
      </c>
      <c r="M50" s="74">
        <v>602</v>
      </c>
      <c r="N50" s="94">
        <f t="shared" si="12"/>
        <v>4.2640600651650375</v>
      </c>
      <c r="O50" s="74">
        <v>4235</v>
      </c>
      <c r="P50" s="74">
        <v>3775</v>
      </c>
      <c r="Q50" s="94">
        <f t="shared" si="13"/>
        <v>29.997166737498226</v>
      </c>
      <c r="R50" s="74">
        <v>78</v>
      </c>
      <c r="S50" s="68" t="s">
        <v>107</v>
      </c>
      <c r="T50" s="68"/>
      <c r="U50" s="68"/>
      <c r="V50" s="68"/>
      <c r="W50" s="68" t="s">
        <v>107</v>
      </c>
      <c r="X50" s="68"/>
      <c r="Y50" s="68"/>
      <c r="Z50" s="68"/>
    </row>
    <row r="51" spans="1:26" s="59" customFormat="1" ht="12" customHeight="1">
      <c r="A51" s="60" t="s">
        <v>108</v>
      </c>
      <c r="B51" s="61" t="s">
        <v>177</v>
      </c>
      <c r="C51" s="60" t="s">
        <v>178</v>
      </c>
      <c r="D51" s="74">
        <f t="shared" si="14"/>
        <v>29239</v>
      </c>
      <c r="E51" s="74">
        <f t="shared" si="15"/>
        <v>4477</v>
      </c>
      <c r="F51" s="94">
        <f t="shared" si="9"/>
        <v>15.311741167618592</v>
      </c>
      <c r="G51" s="74">
        <v>4477</v>
      </c>
      <c r="H51" s="74">
        <v>0</v>
      </c>
      <c r="I51" s="74">
        <f t="shared" si="16"/>
        <v>24762</v>
      </c>
      <c r="J51" s="94">
        <f t="shared" si="10"/>
        <v>84.68825883238141</v>
      </c>
      <c r="K51" s="74">
        <v>19233</v>
      </c>
      <c r="L51" s="94">
        <f t="shared" si="11"/>
        <v>65.77858339888505</v>
      </c>
      <c r="M51" s="74">
        <v>0</v>
      </c>
      <c r="N51" s="94">
        <f t="shared" si="12"/>
        <v>0</v>
      </c>
      <c r="O51" s="74">
        <v>5529</v>
      </c>
      <c r="P51" s="74">
        <v>5168</v>
      </c>
      <c r="Q51" s="94">
        <f t="shared" si="13"/>
        <v>18.909675433496357</v>
      </c>
      <c r="R51" s="74">
        <v>111</v>
      </c>
      <c r="S51" s="68" t="s">
        <v>107</v>
      </c>
      <c r="T51" s="68"/>
      <c r="U51" s="68"/>
      <c r="V51" s="68"/>
      <c r="W51" s="68"/>
      <c r="X51" s="68" t="s">
        <v>107</v>
      </c>
      <c r="Y51" s="68"/>
      <c r="Z51" s="68"/>
    </row>
    <row r="52" spans="1:26" s="59" customFormat="1" ht="12" customHeight="1">
      <c r="A52" s="60" t="s">
        <v>108</v>
      </c>
      <c r="B52" s="61" t="s">
        <v>179</v>
      </c>
      <c r="C52" s="60" t="s">
        <v>180</v>
      </c>
      <c r="D52" s="74">
        <f t="shared" si="14"/>
        <v>2518</v>
      </c>
      <c r="E52" s="74">
        <f t="shared" si="15"/>
        <v>1152</v>
      </c>
      <c r="F52" s="94">
        <f t="shared" si="9"/>
        <v>45.750595710881655</v>
      </c>
      <c r="G52" s="74">
        <v>1092</v>
      </c>
      <c r="H52" s="74">
        <v>60</v>
      </c>
      <c r="I52" s="74">
        <f t="shared" si="16"/>
        <v>1366</v>
      </c>
      <c r="J52" s="94">
        <f t="shared" si="10"/>
        <v>54.24940428911835</v>
      </c>
      <c r="K52" s="74">
        <v>0</v>
      </c>
      <c r="L52" s="94">
        <f t="shared" si="11"/>
        <v>0</v>
      </c>
      <c r="M52" s="74">
        <v>0</v>
      </c>
      <c r="N52" s="94">
        <f t="shared" si="12"/>
        <v>0</v>
      </c>
      <c r="O52" s="74">
        <v>1366</v>
      </c>
      <c r="P52" s="74">
        <v>1256</v>
      </c>
      <c r="Q52" s="94">
        <f t="shared" si="13"/>
        <v>54.24940428911835</v>
      </c>
      <c r="R52" s="74">
        <v>4</v>
      </c>
      <c r="S52" s="68" t="s">
        <v>107</v>
      </c>
      <c r="T52" s="68"/>
      <c r="U52" s="68"/>
      <c r="V52" s="68"/>
      <c r="W52" s="68" t="s">
        <v>107</v>
      </c>
      <c r="X52" s="68"/>
      <c r="Y52" s="68"/>
      <c r="Z52" s="68"/>
    </row>
    <row r="53" spans="1:26" s="59" customFormat="1" ht="12" customHeight="1">
      <c r="A53" s="60" t="s">
        <v>108</v>
      </c>
      <c r="B53" s="61" t="s">
        <v>181</v>
      </c>
      <c r="C53" s="60" t="s">
        <v>182</v>
      </c>
      <c r="D53" s="74">
        <f t="shared" si="14"/>
        <v>15435</v>
      </c>
      <c r="E53" s="74">
        <f t="shared" si="15"/>
        <v>1868</v>
      </c>
      <c r="F53" s="94">
        <f t="shared" si="9"/>
        <v>12.102364755425981</v>
      </c>
      <c r="G53" s="74">
        <v>1868</v>
      </c>
      <c r="H53" s="74">
        <v>0</v>
      </c>
      <c r="I53" s="74">
        <f t="shared" si="16"/>
        <v>13567</v>
      </c>
      <c r="J53" s="94">
        <f t="shared" si="10"/>
        <v>87.89763524457402</v>
      </c>
      <c r="K53" s="74">
        <v>11454</v>
      </c>
      <c r="L53" s="94">
        <f t="shared" si="11"/>
        <v>74.20796890184646</v>
      </c>
      <c r="M53" s="74">
        <v>0</v>
      </c>
      <c r="N53" s="94">
        <f t="shared" si="12"/>
        <v>0</v>
      </c>
      <c r="O53" s="74">
        <v>2113</v>
      </c>
      <c r="P53" s="74">
        <v>1911</v>
      </c>
      <c r="Q53" s="94">
        <f t="shared" si="13"/>
        <v>13.689666342727566</v>
      </c>
      <c r="R53" s="74">
        <v>142</v>
      </c>
      <c r="S53" s="68" t="s">
        <v>107</v>
      </c>
      <c r="T53" s="68"/>
      <c r="U53" s="68"/>
      <c r="V53" s="68"/>
      <c r="W53" s="68" t="s">
        <v>107</v>
      </c>
      <c r="X53" s="68"/>
      <c r="Y53" s="68"/>
      <c r="Z53" s="68"/>
    </row>
    <row r="54" spans="1:26" s="59" customFormat="1" ht="12" customHeight="1">
      <c r="A54" s="60" t="s">
        <v>108</v>
      </c>
      <c r="B54" s="61" t="s">
        <v>183</v>
      </c>
      <c r="C54" s="60" t="s">
        <v>184</v>
      </c>
      <c r="D54" s="74">
        <f t="shared" si="14"/>
        <v>14614</v>
      </c>
      <c r="E54" s="74">
        <f t="shared" si="15"/>
        <v>1844</v>
      </c>
      <c r="F54" s="94">
        <f t="shared" si="9"/>
        <v>12.618037498289311</v>
      </c>
      <c r="G54" s="74">
        <v>1844</v>
      </c>
      <c r="H54" s="74">
        <v>0</v>
      </c>
      <c r="I54" s="74">
        <f t="shared" si="16"/>
        <v>12770</v>
      </c>
      <c r="J54" s="94">
        <f t="shared" si="10"/>
        <v>87.38196250171069</v>
      </c>
      <c r="K54" s="74">
        <v>0</v>
      </c>
      <c r="L54" s="94">
        <f t="shared" si="11"/>
        <v>0</v>
      </c>
      <c r="M54" s="74">
        <v>0</v>
      </c>
      <c r="N54" s="94">
        <f t="shared" si="12"/>
        <v>0</v>
      </c>
      <c r="O54" s="74">
        <v>12770</v>
      </c>
      <c r="P54" s="74">
        <v>10081</v>
      </c>
      <c r="Q54" s="94">
        <f t="shared" si="13"/>
        <v>87.38196250171069</v>
      </c>
      <c r="R54" s="74">
        <v>70</v>
      </c>
      <c r="S54" s="68" t="s">
        <v>107</v>
      </c>
      <c r="T54" s="68"/>
      <c r="U54" s="68"/>
      <c r="V54" s="68"/>
      <c r="W54" s="68"/>
      <c r="X54" s="68" t="s">
        <v>107</v>
      </c>
      <c r="Y54" s="68"/>
      <c r="Z54" s="68"/>
    </row>
    <row r="55" spans="1:26" s="59" customFormat="1" ht="12" customHeight="1">
      <c r="A55" s="60" t="s">
        <v>108</v>
      </c>
      <c r="B55" s="61" t="s">
        <v>185</v>
      </c>
      <c r="C55" s="60" t="s">
        <v>186</v>
      </c>
      <c r="D55" s="74">
        <f t="shared" si="14"/>
        <v>19817</v>
      </c>
      <c r="E55" s="74">
        <f t="shared" si="15"/>
        <v>7771</v>
      </c>
      <c r="F55" s="94">
        <f t="shared" si="9"/>
        <v>39.213806327900286</v>
      </c>
      <c r="G55" s="74">
        <v>7771</v>
      </c>
      <c r="H55" s="74">
        <v>0</v>
      </c>
      <c r="I55" s="74">
        <f t="shared" si="16"/>
        <v>12046</v>
      </c>
      <c r="J55" s="94">
        <f t="shared" si="10"/>
        <v>60.78619367209971</v>
      </c>
      <c r="K55" s="74">
        <v>1124</v>
      </c>
      <c r="L55" s="94">
        <f t="shared" si="11"/>
        <v>5.671897865469042</v>
      </c>
      <c r="M55" s="74">
        <v>0</v>
      </c>
      <c r="N55" s="94">
        <f t="shared" si="12"/>
        <v>0</v>
      </c>
      <c r="O55" s="74">
        <v>10922</v>
      </c>
      <c r="P55" s="74">
        <v>8092</v>
      </c>
      <c r="Q55" s="94">
        <f t="shared" si="13"/>
        <v>55.11429580663068</v>
      </c>
      <c r="R55" s="74">
        <v>93</v>
      </c>
      <c r="S55" s="68" t="s">
        <v>107</v>
      </c>
      <c r="T55" s="68"/>
      <c r="U55" s="68"/>
      <c r="V55" s="68"/>
      <c r="W55" s="68" t="s">
        <v>107</v>
      </c>
      <c r="X55" s="68"/>
      <c r="Y55" s="68"/>
      <c r="Z55" s="68"/>
    </row>
    <row r="56" spans="1:26" s="59" customFormat="1" ht="12" customHeight="1">
      <c r="A56" s="60" t="s">
        <v>108</v>
      </c>
      <c r="B56" s="61" t="s">
        <v>187</v>
      </c>
      <c r="C56" s="60" t="s">
        <v>188</v>
      </c>
      <c r="D56" s="74">
        <f t="shared" si="14"/>
        <v>12351</v>
      </c>
      <c r="E56" s="74">
        <f t="shared" si="15"/>
        <v>5828</v>
      </c>
      <c r="F56" s="94">
        <f t="shared" si="9"/>
        <v>47.18646263460449</v>
      </c>
      <c r="G56" s="74">
        <v>5796</v>
      </c>
      <c r="H56" s="74">
        <v>32</v>
      </c>
      <c r="I56" s="74">
        <f t="shared" si="16"/>
        <v>6523</v>
      </c>
      <c r="J56" s="94">
        <f t="shared" si="10"/>
        <v>52.81353736539551</v>
      </c>
      <c r="K56" s="74">
        <v>0</v>
      </c>
      <c r="L56" s="94">
        <f t="shared" si="11"/>
        <v>0</v>
      </c>
      <c r="M56" s="74">
        <v>0</v>
      </c>
      <c r="N56" s="94">
        <f t="shared" si="12"/>
        <v>0</v>
      </c>
      <c r="O56" s="74">
        <v>6523</v>
      </c>
      <c r="P56" s="74">
        <v>6151</v>
      </c>
      <c r="Q56" s="94">
        <f t="shared" si="13"/>
        <v>52.81353736539551</v>
      </c>
      <c r="R56" s="74">
        <v>53</v>
      </c>
      <c r="S56" s="68" t="s">
        <v>107</v>
      </c>
      <c r="T56" s="68"/>
      <c r="U56" s="68"/>
      <c r="V56" s="68"/>
      <c r="W56" s="68" t="s">
        <v>107</v>
      </c>
      <c r="X56" s="68"/>
      <c r="Y56" s="68"/>
      <c r="Z56" s="68"/>
    </row>
    <row r="57" spans="1:26" s="59" customFormat="1" ht="12" customHeight="1">
      <c r="A57" s="60" t="s">
        <v>108</v>
      </c>
      <c r="B57" s="61" t="s">
        <v>189</v>
      </c>
      <c r="C57" s="60" t="s">
        <v>190</v>
      </c>
      <c r="D57" s="74">
        <f t="shared" si="14"/>
        <v>11300</v>
      </c>
      <c r="E57" s="74">
        <f t="shared" si="15"/>
        <v>7664</v>
      </c>
      <c r="F57" s="94">
        <f t="shared" si="9"/>
        <v>67.82300884955752</v>
      </c>
      <c r="G57" s="74">
        <v>7654</v>
      </c>
      <c r="H57" s="74">
        <v>10</v>
      </c>
      <c r="I57" s="74">
        <f t="shared" si="16"/>
        <v>3636</v>
      </c>
      <c r="J57" s="94">
        <f t="shared" si="10"/>
        <v>32.17699115044248</v>
      </c>
      <c r="K57" s="74">
        <v>0</v>
      </c>
      <c r="L57" s="94">
        <f t="shared" si="11"/>
        <v>0</v>
      </c>
      <c r="M57" s="74">
        <v>0</v>
      </c>
      <c r="N57" s="94">
        <f t="shared" si="12"/>
        <v>0</v>
      </c>
      <c r="O57" s="74">
        <v>3636</v>
      </c>
      <c r="P57" s="74">
        <v>2800</v>
      </c>
      <c r="Q57" s="94">
        <f t="shared" si="13"/>
        <v>32.17699115044248</v>
      </c>
      <c r="R57" s="74">
        <v>23</v>
      </c>
      <c r="S57" s="68" t="s">
        <v>107</v>
      </c>
      <c r="T57" s="68"/>
      <c r="U57" s="68"/>
      <c r="V57" s="68"/>
      <c r="W57" s="68" t="s">
        <v>107</v>
      </c>
      <c r="X57" s="68"/>
      <c r="Y57" s="68"/>
      <c r="Z57" s="68"/>
    </row>
    <row r="58" spans="1:26" s="59" customFormat="1" ht="12" customHeight="1">
      <c r="A58" s="60" t="s">
        <v>108</v>
      </c>
      <c r="B58" s="61" t="s">
        <v>191</v>
      </c>
      <c r="C58" s="60" t="s">
        <v>192</v>
      </c>
      <c r="D58" s="74">
        <f t="shared" si="14"/>
        <v>9875</v>
      </c>
      <c r="E58" s="74">
        <f t="shared" si="15"/>
        <v>6144</v>
      </c>
      <c r="F58" s="94">
        <f t="shared" si="9"/>
        <v>62.21772151898735</v>
      </c>
      <c r="G58" s="74">
        <v>6144</v>
      </c>
      <c r="H58" s="74">
        <v>0</v>
      </c>
      <c r="I58" s="74">
        <f t="shared" si="16"/>
        <v>3731</v>
      </c>
      <c r="J58" s="94">
        <f t="shared" si="10"/>
        <v>37.78227848101266</v>
      </c>
      <c r="K58" s="74">
        <v>0</v>
      </c>
      <c r="L58" s="94">
        <f t="shared" si="11"/>
        <v>0</v>
      </c>
      <c r="M58" s="74">
        <v>91</v>
      </c>
      <c r="N58" s="94">
        <f t="shared" si="12"/>
        <v>0.9215189873417722</v>
      </c>
      <c r="O58" s="74">
        <v>3640</v>
      </c>
      <c r="P58" s="74">
        <v>2118</v>
      </c>
      <c r="Q58" s="94">
        <f t="shared" si="13"/>
        <v>36.860759493670884</v>
      </c>
      <c r="R58" s="74">
        <v>38</v>
      </c>
      <c r="S58" s="68" t="s">
        <v>107</v>
      </c>
      <c r="T58" s="68"/>
      <c r="U58" s="68"/>
      <c r="V58" s="68"/>
      <c r="W58" s="68" t="s">
        <v>107</v>
      </c>
      <c r="X58" s="68"/>
      <c r="Y58" s="68"/>
      <c r="Z58" s="68"/>
    </row>
    <row r="59" spans="1:26" s="59" customFormat="1" ht="12" customHeight="1">
      <c r="A59" s="60" t="s">
        <v>108</v>
      </c>
      <c r="B59" s="61" t="s">
        <v>193</v>
      </c>
      <c r="C59" s="60" t="s">
        <v>194</v>
      </c>
      <c r="D59" s="74">
        <f t="shared" si="14"/>
        <v>19248</v>
      </c>
      <c r="E59" s="74">
        <f t="shared" si="15"/>
        <v>12663</v>
      </c>
      <c r="F59" s="94">
        <f t="shared" si="9"/>
        <v>65.78865336658353</v>
      </c>
      <c r="G59" s="74">
        <v>12663</v>
      </c>
      <c r="H59" s="74">
        <v>0</v>
      </c>
      <c r="I59" s="74">
        <f t="shared" si="16"/>
        <v>6585</v>
      </c>
      <c r="J59" s="94">
        <f t="shared" si="10"/>
        <v>34.211346633416454</v>
      </c>
      <c r="K59" s="74">
        <v>0</v>
      </c>
      <c r="L59" s="94">
        <f t="shared" si="11"/>
        <v>0</v>
      </c>
      <c r="M59" s="74">
        <v>0</v>
      </c>
      <c r="N59" s="94">
        <f t="shared" si="12"/>
        <v>0</v>
      </c>
      <c r="O59" s="74">
        <v>6585</v>
      </c>
      <c r="P59" s="74">
        <v>3957</v>
      </c>
      <c r="Q59" s="94">
        <f t="shared" si="13"/>
        <v>34.211346633416454</v>
      </c>
      <c r="R59" s="74">
        <v>0</v>
      </c>
      <c r="S59" s="68" t="s">
        <v>107</v>
      </c>
      <c r="T59" s="68"/>
      <c r="U59" s="68"/>
      <c r="V59" s="68"/>
      <c r="W59" s="68"/>
      <c r="X59" s="68" t="s">
        <v>107</v>
      </c>
      <c r="Y59" s="68"/>
      <c r="Z59" s="68"/>
    </row>
    <row r="60" spans="1:26" s="59" customFormat="1" ht="12" customHeight="1">
      <c r="A60" s="60" t="s">
        <v>108</v>
      </c>
      <c r="B60" s="61" t="s">
        <v>195</v>
      </c>
      <c r="C60" s="60" t="s">
        <v>196</v>
      </c>
      <c r="D60" s="74">
        <f t="shared" si="14"/>
        <v>5679</v>
      </c>
      <c r="E60" s="74">
        <f t="shared" si="15"/>
        <v>4055</v>
      </c>
      <c r="F60" s="94">
        <f t="shared" si="9"/>
        <v>71.4034160943828</v>
      </c>
      <c r="G60" s="74">
        <v>4055</v>
      </c>
      <c r="H60" s="74">
        <v>0</v>
      </c>
      <c r="I60" s="74">
        <f t="shared" si="16"/>
        <v>1624</v>
      </c>
      <c r="J60" s="94">
        <f t="shared" si="10"/>
        <v>28.596583905617184</v>
      </c>
      <c r="K60" s="74">
        <v>0</v>
      </c>
      <c r="L60" s="94">
        <f t="shared" si="11"/>
        <v>0</v>
      </c>
      <c r="M60" s="74">
        <v>0</v>
      </c>
      <c r="N60" s="94">
        <f t="shared" si="12"/>
        <v>0</v>
      </c>
      <c r="O60" s="74">
        <v>1624</v>
      </c>
      <c r="P60" s="74">
        <v>1599</v>
      </c>
      <c r="Q60" s="94">
        <f t="shared" si="13"/>
        <v>28.596583905617184</v>
      </c>
      <c r="R60" s="74">
        <v>8</v>
      </c>
      <c r="S60" s="68" t="s">
        <v>107</v>
      </c>
      <c r="T60" s="68"/>
      <c r="U60" s="68"/>
      <c r="V60" s="68"/>
      <c r="W60" s="68" t="s">
        <v>107</v>
      </c>
      <c r="X60" s="68"/>
      <c r="Y60" s="68"/>
      <c r="Z60" s="68"/>
    </row>
    <row r="61" spans="1:26" s="59" customFormat="1" ht="12" customHeight="1">
      <c r="A61" s="60" t="s">
        <v>108</v>
      </c>
      <c r="B61" s="61" t="s">
        <v>197</v>
      </c>
      <c r="C61" s="60" t="s">
        <v>198</v>
      </c>
      <c r="D61" s="74">
        <f t="shared" si="14"/>
        <v>3451</v>
      </c>
      <c r="E61" s="74">
        <f t="shared" si="15"/>
        <v>2186</v>
      </c>
      <c r="F61" s="94">
        <f t="shared" si="9"/>
        <v>63.343958272964365</v>
      </c>
      <c r="G61" s="74">
        <v>2186</v>
      </c>
      <c r="H61" s="74">
        <v>0</v>
      </c>
      <c r="I61" s="74">
        <f t="shared" si="16"/>
        <v>1265</v>
      </c>
      <c r="J61" s="94">
        <f t="shared" si="10"/>
        <v>36.65604172703564</v>
      </c>
      <c r="K61" s="74">
        <v>0</v>
      </c>
      <c r="L61" s="94">
        <f t="shared" si="11"/>
        <v>0</v>
      </c>
      <c r="M61" s="74">
        <v>0</v>
      </c>
      <c r="N61" s="94">
        <f t="shared" si="12"/>
        <v>0</v>
      </c>
      <c r="O61" s="74">
        <v>1265</v>
      </c>
      <c r="P61" s="74">
        <v>1115</v>
      </c>
      <c r="Q61" s="94">
        <f t="shared" si="13"/>
        <v>36.65604172703564</v>
      </c>
      <c r="R61" s="74">
        <v>3</v>
      </c>
      <c r="S61" s="68" t="s">
        <v>107</v>
      </c>
      <c r="T61" s="68"/>
      <c r="U61" s="68"/>
      <c r="V61" s="68"/>
      <c r="W61" s="68" t="s">
        <v>107</v>
      </c>
      <c r="X61" s="68"/>
      <c r="Y61" s="68"/>
      <c r="Z61" s="68"/>
    </row>
    <row r="62" spans="1:26" s="59" customFormat="1" ht="12" customHeight="1">
      <c r="A62" s="60" t="s">
        <v>108</v>
      </c>
      <c r="B62" s="61" t="s">
        <v>199</v>
      </c>
      <c r="C62" s="60" t="s">
        <v>200</v>
      </c>
      <c r="D62" s="74">
        <f t="shared" si="14"/>
        <v>24993</v>
      </c>
      <c r="E62" s="74">
        <f t="shared" si="15"/>
        <v>19696</v>
      </c>
      <c r="F62" s="94">
        <f t="shared" si="9"/>
        <v>78.80606569839556</v>
      </c>
      <c r="G62" s="74">
        <v>19696</v>
      </c>
      <c r="H62" s="74">
        <v>0</v>
      </c>
      <c r="I62" s="74">
        <f t="shared" si="16"/>
        <v>5297</v>
      </c>
      <c r="J62" s="94">
        <f t="shared" si="10"/>
        <v>21.19393430160445</v>
      </c>
      <c r="K62" s="74">
        <v>0</v>
      </c>
      <c r="L62" s="94">
        <f t="shared" si="11"/>
        <v>0</v>
      </c>
      <c r="M62" s="74">
        <v>1518</v>
      </c>
      <c r="N62" s="94">
        <f t="shared" si="12"/>
        <v>6.073700636178129</v>
      </c>
      <c r="O62" s="74">
        <v>3779</v>
      </c>
      <c r="P62" s="74">
        <v>0</v>
      </c>
      <c r="Q62" s="94">
        <f t="shared" si="13"/>
        <v>15.12023366542632</v>
      </c>
      <c r="R62" s="74">
        <v>106</v>
      </c>
      <c r="S62" s="68" t="s">
        <v>107</v>
      </c>
      <c r="T62" s="68"/>
      <c r="U62" s="68"/>
      <c r="V62" s="68"/>
      <c r="W62" s="68" t="s">
        <v>107</v>
      </c>
      <c r="X62" s="68"/>
      <c r="Y62" s="68"/>
      <c r="Z62" s="68"/>
    </row>
    <row r="63" spans="1:26" s="59" customFormat="1" ht="12" customHeight="1">
      <c r="A63" s="60" t="s">
        <v>108</v>
      </c>
      <c r="B63" s="61" t="s">
        <v>201</v>
      </c>
      <c r="C63" s="60" t="s">
        <v>202</v>
      </c>
      <c r="D63" s="74">
        <f t="shared" si="14"/>
        <v>35282</v>
      </c>
      <c r="E63" s="74">
        <f t="shared" si="15"/>
        <v>6650</v>
      </c>
      <c r="F63" s="94">
        <f t="shared" si="9"/>
        <v>18.848137860665496</v>
      </c>
      <c r="G63" s="74">
        <v>6650</v>
      </c>
      <c r="H63" s="74">
        <v>0</v>
      </c>
      <c r="I63" s="74">
        <f t="shared" si="16"/>
        <v>28632</v>
      </c>
      <c r="J63" s="94">
        <f t="shared" si="10"/>
        <v>81.15186213933451</v>
      </c>
      <c r="K63" s="74">
        <v>10970</v>
      </c>
      <c r="L63" s="94">
        <f t="shared" si="11"/>
        <v>31.09234170398503</v>
      </c>
      <c r="M63" s="74">
        <v>0</v>
      </c>
      <c r="N63" s="94">
        <f t="shared" si="12"/>
        <v>0</v>
      </c>
      <c r="O63" s="74">
        <v>17662</v>
      </c>
      <c r="P63" s="74">
        <v>15335</v>
      </c>
      <c r="Q63" s="94">
        <f t="shared" si="13"/>
        <v>50.05952043534947</v>
      </c>
      <c r="R63" s="74">
        <v>675</v>
      </c>
      <c r="S63" s="68" t="s">
        <v>107</v>
      </c>
      <c r="T63" s="68"/>
      <c r="U63" s="68"/>
      <c r="V63" s="68"/>
      <c r="W63" s="68"/>
      <c r="X63" s="68" t="s">
        <v>107</v>
      </c>
      <c r="Y63" s="68"/>
      <c r="Z63" s="68"/>
    </row>
    <row r="64" spans="1:26" s="59" customFormat="1" ht="12" customHeight="1">
      <c r="A64" s="60" t="s">
        <v>108</v>
      </c>
      <c r="B64" s="61" t="s">
        <v>203</v>
      </c>
      <c r="C64" s="60" t="s">
        <v>204</v>
      </c>
      <c r="D64" s="74">
        <f t="shared" si="14"/>
        <v>21761</v>
      </c>
      <c r="E64" s="74">
        <f t="shared" si="15"/>
        <v>10434</v>
      </c>
      <c r="F64" s="94">
        <f t="shared" si="9"/>
        <v>47.94816414686825</v>
      </c>
      <c r="G64" s="74">
        <v>10394</v>
      </c>
      <c r="H64" s="74">
        <v>40</v>
      </c>
      <c r="I64" s="74">
        <f t="shared" si="16"/>
        <v>11327</v>
      </c>
      <c r="J64" s="94">
        <f t="shared" si="10"/>
        <v>52.05183585313174</v>
      </c>
      <c r="K64" s="74">
        <v>1305</v>
      </c>
      <c r="L64" s="94">
        <f t="shared" si="11"/>
        <v>5.996967051146546</v>
      </c>
      <c r="M64" s="74">
        <v>0</v>
      </c>
      <c r="N64" s="94">
        <f t="shared" si="12"/>
        <v>0</v>
      </c>
      <c r="O64" s="74">
        <v>10022</v>
      </c>
      <c r="P64" s="74">
        <v>7550</v>
      </c>
      <c r="Q64" s="94">
        <f t="shared" si="13"/>
        <v>46.05486880198521</v>
      </c>
      <c r="R64" s="74">
        <v>87</v>
      </c>
      <c r="S64" s="68" t="s">
        <v>107</v>
      </c>
      <c r="T64" s="68"/>
      <c r="U64" s="68"/>
      <c r="V64" s="68"/>
      <c r="W64" s="68"/>
      <c r="X64" s="68" t="s">
        <v>107</v>
      </c>
      <c r="Y64" s="68"/>
      <c r="Z64" s="68"/>
    </row>
    <row r="65" spans="1:26" s="59" customFormat="1" ht="12" customHeight="1">
      <c r="A65" s="60" t="s">
        <v>108</v>
      </c>
      <c r="B65" s="61" t="s">
        <v>205</v>
      </c>
      <c r="C65" s="60" t="s">
        <v>206</v>
      </c>
      <c r="D65" s="74">
        <f t="shared" si="14"/>
        <v>7115</v>
      </c>
      <c r="E65" s="74">
        <f t="shared" si="15"/>
        <v>3829</v>
      </c>
      <c r="F65" s="94">
        <f t="shared" si="9"/>
        <v>53.815881939564306</v>
      </c>
      <c r="G65" s="74">
        <v>3829</v>
      </c>
      <c r="H65" s="74">
        <v>0</v>
      </c>
      <c r="I65" s="74">
        <f t="shared" si="16"/>
        <v>3286</v>
      </c>
      <c r="J65" s="94">
        <f t="shared" si="10"/>
        <v>46.184118060435694</v>
      </c>
      <c r="K65" s="74">
        <v>1160</v>
      </c>
      <c r="L65" s="94">
        <f t="shared" si="11"/>
        <v>16.303583977512297</v>
      </c>
      <c r="M65" s="74">
        <v>0</v>
      </c>
      <c r="N65" s="94">
        <f t="shared" si="12"/>
        <v>0</v>
      </c>
      <c r="O65" s="74">
        <v>2126</v>
      </c>
      <c r="P65" s="74">
        <v>1831</v>
      </c>
      <c r="Q65" s="94">
        <f t="shared" si="13"/>
        <v>29.8805340829234</v>
      </c>
      <c r="R65" s="74">
        <v>38</v>
      </c>
      <c r="S65" s="68" t="s">
        <v>107</v>
      </c>
      <c r="T65" s="68"/>
      <c r="U65" s="68"/>
      <c r="V65" s="68"/>
      <c r="W65" s="68"/>
      <c r="X65" s="68"/>
      <c r="Y65" s="68"/>
      <c r="Z65" s="68" t="s">
        <v>107</v>
      </c>
    </row>
    <row r="66" spans="1:26" s="59" customFormat="1" ht="12" customHeight="1">
      <c r="A66" s="60" t="s">
        <v>108</v>
      </c>
      <c r="B66" s="61" t="s">
        <v>207</v>
      </c>
      <c r="C66" s="60" t="s">
        <v>208</v>
      </c>
      <c r="D66" s="74">
        <f t="shared" si="14"/>
        <v>8080</v>
      </c>
      <c r="E66" s="74">
        <f t="shared" si="15"/>
        <v>4369</v>
      </c>
      <c r="F66" s="94">
        <f t="shared" si="9"/>
        <v>54.071782178217816</v>
      </c>
      <c r="G66" s="74">
        <v>4369</v>
      </c>
      <c r="H66" s="74">
        <v>0</v>
      </c>
      <c r="I66" s="74">
        <f t="shared" si="16"/>
        <v>3711</v>
      </c>
      <c r="J66" s="94">
        <f t="shared" si="10"/>
        <v>45.928217821782184</v>
      </c>
      <c r="K66" s="74">
        <v>0</v>
      </c>
      <c r="L66" s="94">
        <f t="shared" si="11"/>
        <v>0</v>
      </c>
      <c r="M66" s="74">
        <v>0</v>
      </c>
      <c r="N66" s="94">
        <f t="shared" si="12"/>
        <v>0</v>
      </c>
      <c r="O66" s="74">
        <v>3711</v>
      </c>
      <c r="P66" s="74">
        <v>3589</v>
      </c>
      <c r="Q66" s="94">
        <f t="shared" si="13"/>
        <v>45.928217821782184</v>
      </c>
      <c r="R66" s="74">
        <v>27</v>
      </c>
      <c r="S66" s="68"/>
      <c r="T66" s="68"/>
      <c r="U66" s="68"/>
      <c r="V66" s="68" t="s">
        <v>107</v>
      </c>
      <c r="W66" s="68"/>
      <c r="X66" s="68"/>
      <c r="Y66" s="68"/>
      <c r="Z66" s="68" t="s">
        <v>107</v>
      </c>
    </row>
    <row r="67" spans="1:26" s="59" customFormat="1" ht="12" customHeight="1">
      <c r="A67" s="60" t="s">
        <v>108</v>
      </c>
      <c r="B67" s="61" t="s">
        <v>209</v>
      </c>
      <c r="C67" s="60" t="s">
        <v>210</v>
      </c>
      <c r="D67" s="74">
        <f t="shared" si="14"/>
        <v>20152</v>
      </c>
      <c r="E67" s="74">
        <f t="shared" si="15"/>
        <v>11649</v>
      </c>
      <c r="F67" s="94">
        <f t="shared" si="9"/>
        <v>57.80567685589519</v>
      </c>
      <c r="G67" s="74">
        <v>11579</v>
      </c>
      <c r="H67" s="74">
        <v>70</v>
      </c>
      <c r="I67" s="74">
        <f t="shared" si="16"/>
        <v>8503</v>
      </c>
      <c r="J67" s="94">
        <f t="shared" si="10"/>
        <v>42.19432314410481</v>
      </c>
      <c r="K67" s="74">
        <v>5202</v>
      </c>
      <c r="L67" s="94">
        <f t="shared" si="11"/>
        <v>25.813815005954744</v>
      </c>
      <c r="M67" s="74">
        <v>0</v>
      </c>
      <c r="N67" s="94">
        <f t="shared" si="12"/>
        <v>0</v>
      </c>
      <c r="O67" s="74">
        <v>3301</v>
      </c>
      <c r="P67" s="74">
        <v>3185</v>
      </c>
      <c r="Q67" s="94">
        <f t="shared" si="13"/>
        <v>16.38050813815006</v>
      </c>
      <c r="R67" s="74">
        <v>129</v>
      </c>
      <c r="S67" s="68" t="s">
        <v>107</v>
      </c>
      <c r="T67" s="68"/>
      <c r="U67" s="68"/>
      <c r="V67" s="68"/>
      <c r="W67" s="68" t="s">
        <v>107</v>
      </c>
      <c r="X67" s="68"/>
      <c r="Y67" s="68"/>
      <c r="Z67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211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212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213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214</v>
      </c>
      <c r="AG2" s="151"/>
      <c r="AH2" s="151"/>
      <c r="AI2" s="152"/>
      <c r="AJ2" s="150" t="s">
        <v>215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216</v>
      </c>
      <c r="AU2" s="144"/>
      <c r="AV2" s="144"/>
      <c r="AW2" s="144"/>
      <c r="AX2" s="144"/>
      <c r="AY2" s="144"/>
      <c r="AZ2" s="150" t="s">
        <v>217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218</v>
      </c>
      <c r="E3" s="153" t="s">
        <v>219</v>
      </c>
      <c r="F3" s="151"/>
      <c r="G3" s="152"/>
      <c r="H3" s="156" t="s">
        <v>220</v>
      </c>
      <c r="I3" s="157"/>
      <c r="J3" s="158"/>
      <c r="K3" s="153" t="s">
        <v>221</v>
      </c>
      <c r="L3" s="157"/>
      <c r="M3" s="158"/>
      <c r="N3" s="87" t="s">
        <v>218</v>
      </c>
      <c r="O3" s="153" t="s">
        <v>222</v>
      </c>
      <c r="P3" s="154"/>
      <c r="Q3" s="154"/>
      <c r="R3" s="154"/>
      <c r="S3" s="154"/>
      <c r="T3" s="154"/>
      <c r="U3" s="155"/>
      <c r="V3" s="153" t="s">
        <v>223</v>
      </c>
      <c r="W3" s="154"/>
      <c r="X3" s="154"/>
      <c r="Y3" s="154"/>
      <c r="Z3" s="154"/>
      <c r="AA3" s="154"/>
      <c r="AB3" s="155"/>
      <c r="AC3" s="122" t="s">
        <v>224</v>
      </c>
      <c r="AD3" s="85"/>
      <c r="AE3" s="86"/>
      <c r="AF3" s="146" t="s">
        <v>218</v>
      </c>
      <c r="AG3" s="144" t="s">
        <v>226</v>
      </c>
      <c r="AH3" s="144" t="s">
        <v>228</v>
      </c>
      <c r="AI3" s="144" t="s">
        <v>229</v>
      </c>
      <c r="AJ3" s="145" t="s">
        <v>64</v>
      </c>
      <c r="AK3" s="144" t="s">
        <v>231</v>
      </c>
      <c r="AL3" s="144" t="s">
        <v>232</v>
      </c>
      <c r="AM3" s="144" t="s">
        <v>233</v>
      </c>
      <c r="AN3" s="144" t="s">
        <v>228</v>
      </c>
      <c r="AO3" s="144" t="s">
        <v>229</v>
      </c>
      <c r="AP3" s="144" t="s">
        <v>234</v>
      </c>
      <c r="AQ3" s="144" t="s">
        <v>235</v>
      </c>
      <c r="AR3" s="144" t="s">
        <v>236</v>
      </c>
      <c r="AS3" s="144" t="s">
        <v>237</v>
      </c>
      <c r="AT3" s="146" t="s">
        <v>64</v>
      </c>
      <c r="AU3" s="144" t="s">
        <v>231</v>
      </c>
      <c r="AV3" s="144" t="s">
        <v>232</v>
      </c>
      <c r="AW3" s="144" t="s">
        <v>233</v>
      </c>
      <c r="AX3" s="144" t="s">
        <v>228</v>
      </c>
      <c r="AY3" s="144" t="s">
        <v>229</v>
      </c>
      <c r="AZ3" s="146" t="s">
        <v>64</v>
      </c>
      <c r="BA3" s="144" t="s">
        <v>238</v>
      </c>
      <c r="BB3" s="144" t="s">
        <v>228</v>
      </c>
      <c r="BC3" s="144" t="s">
        <v>229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239</v>
      </c>
      <c r="G4" s="120" t="s">
        <v>240</v>
      </c>
      <c r="H4" s="87" t="s">
        <v>64</v>
      </c>
      <c r="I4" s="120" t="s">
        <v>239</v>
      </c>
      <c r="J4" s="120" t="s">
        <v>240</v>
      </c>
      <c r="K4" s="87" t="s">
        <v>64</v>
      </c>
      <c r="L4" s="120" t="s">
        <v>239</v>
      </c>
      <c r="M4" s="120" t="s">
        <v>240</v>
      </c>
      <c r="N4" s="87"/>
      <c r="O4" s="87" t="s">
        <v>64</v>
      </c>
      <c r="P4" s="120" t="s">
        <v>238</v>
      </c>
      <c r="Q4" s="120" t="s">
        <v>228</v>
      </c>
      <c r="R4" s="120" t="s">
        <v>229</v>
      </c>
      <c r="S4" s="120" t="s">
        <v>242</v>
      </c>
      <c r="T4" s="120" t="s">
        <v>244</v>
      </c>
      <c r="U4" s="120" t="s">
        <v>246</v>
      </c>
      <c r="V4" s="87" t="s">
        <v>64</v>
      </c>
      <c r="W4" s="120" t="s">
        <v>238</v>
      </c>
      <c r="X4" s="120" t="s">
        <v>228</v>
      </c>
      <c r="Y4" s="120" t="s">
        <v>229</v>
      </c>
      <c r="Z4" s="120" t="s">
        <v>242</v>
      </c>
      <c r="AA4" s="120" t="s">
        <v>244</v>
      </c>
      <c r="AB4" s="120" t="s">
        <v>246</v>
      </c>
      <c r="AC4" s="87" t="s">
        <v>64</v>
      </c>
      <c r="AD4" s="120" t="s">
        <v>239</v>
      </c>
      <c r="AE4" s="120" t="s">
        <v>240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247</v>
      </c>
      <c r="E6" s="92" t="s">
        <v>247</v>
      </c>
      <c r="F6" s="92" t="s">
        <v>247</v>
      </c>
      <c r="G6" s="92" t="s">
        <v>247</v>
      </c>
      <c r="H6" s="92" t="s">
        <v>247</v>
      </c>
      <c r="I6" s="92" t="s">
        <v>247</v>
      </c>
      <c r="J6" s="92" t="s">
        <v>247</v>
      </c>
      <c r="K6" s="92" t="s">
        <v>247</v>
      </c>
      <c r="L6" s="92" t="s">
        <v>247</v>
      </c>
      <c r="M6" s="92" t="s">
        <v>247</v>
      </c>
      <c r="N6" s="92" t="s">
        <v>247</v>
      </c>
      <c r="O6" s="92" t="s">
        <v>247</v>
      </c>
      <c r="P6" s="92" t="s">
        <v>247</v>
      </c>
      <c r="Q6" s="92" t="s">
        <v>247</v>
      </c>
      <c r="R6" s="92" t="s">
        <v>247</v>
      </c>
      <c r="S6" s="92" t="s">
        <v>247</v>
      </c>
      <c r="T6" s="92" t="s">
        <v>247</v>
      </c>
      <c r="U6" s="92" t="s">
        <v>247</v>
      </c>
      <c r="V6" s="92" t="s">
        <v>247</v>
      </c>
      <c r="W6" s="92" t="s">
        <v>247</v>
      </c>
      <c r="X6" s="92" t="s">
        <v>247</v>
      </c>
      <c r="Y6" s="92" t="s">
        <v>247</v>
      </c>
      <c r="Z6" s="92" t="s">
        <v>247</v>
      </c>
      <c r="AA6" s="92" t="s">
        <v>247</v>
      </c>
      <c r="AB6" s="92" t="s">
        <v>247</v>
      </c>
      <c r="AC6" s="92" t="s">
        <v>247</v>
      </c>
      <c r="AD6" s="92" t="s">
        <v>247</v>
      </c>
      <c r="AE6" s="92" t="s">
        <v>247</v>
      </c>
      <c r="AF6" s="93" t="s">
        <v>248</v>
      </c>
      <c r="AG6" s="93" t="s">
        <v>248</v>
      </c>
      <c r="AH6" s="93" t="s">
        <v>248</v>
      </c>
      <c r="AI6" s="93" t="s">
        <v>248</v>
      </c>
      <c r="AJ6" s="93" t="s">
        <v>248</v>
      </c>
      <c r="AK6" s="93" t="s">
        <v>248</v>
      </c>
      <c r="AL6" s="93" t="s">
        <v>248</v>
      </c>
      <c r="AM6" s="93" t="s">
        <v>248</v>
      </c>
      <c r="AN6" s="93" t="s">
        <v>248</v>
      </c>
      <c r="AO6" s="93" t="s">
        <v>248</v>
      </c>
      <c r="AP6" s="93" t="s">
        <v>248</v>
      </c>
      <c r="AQ6" s="93" t="s">
        <v>248</v>
      </c>
      <c r="AR6" s="93" t="s">
        <v>248</v>
      </c>
      <c r="AS6" s="93" t="s">
        <v>248</v>
      </c>
      <c r="AT6" s="93" t="s">
        <v>248</v>
      </c>
      <c r="AU6" s="93" t="s">
        <v>248</v>
      </c>
      <c r="AV6" s="93" t="s">
        <v>248</v>
      </c>
      <c r="AW6" s="93" t="s">
        <v>248</v>
      </c>
      <c r="AX6" s="93" t="s">
        <v>248</v>
      </c>
      <c r="AY6" s="93" t="s">
        <v>248</v>
      </c>
      <c r="AZ6" s="93" t="s">
        <v>248</v>
      </c>
      <c r="BA6" s="93" t="s">
        <v>248</v>
      </c>
      <c r="BB6" s="93" t="s">
        <v>248</v>
      </c>
      <c r="BC6" s="93" t="s">
        <v>248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SUM(D8:D67)</f>
        <v>1319360</v>
      </c>
      <c r="E7" s="79">
        <f t="shared" si="0"/>
        <v>49028</v>
      </c>
      <c r="F7" s="79">
        <f t="shared" si="0"/>
        <v>45376</v>
      </c>
      <c r="G7" s="79">
        <f t="shared" si="0"/>
        <v>3652</v>
      </c>
      <c r="H7" s="79">
        <f t="shared" si="0"/>
        <v>221370</v>
      </c>
      <c r="I7" s="79">
        <f t="shared" si="0"/>
        <v>211189</v>
      </c>
      <c r="J7" s="79">
        <f t="shared" si="0"/>
        <v>10181</v>
      </c>
      <c r="K7" s="79">
        <f t="shared" si="0"/>
        <v>1048962</v>
      </c>
      <c r="L7" s="79">
        <f t="shared" si="0"/>
        <v>515913</v>
      </c>
      <c r="M7" s="79">
        <f t="shared" si="0"/>
        <v>533049</v>
      </c>
      <c r="N7" s="79">
        <f t="shared" si="0"/>
        <v>1321689</v>
      </c>
      <c r="O7" s="79">
        <f t="shared" si="0"/>
        <v>772535</v>
      </c>
      <c r="P7" s="79">
        <f t="shared" si="0"/>
        <v>708164</v>
      </c>
      <c r="Q7" s="79">
        <f t="shared" si="0"/>
        <v>0</v>
      </c>
      <c r="R7" s="79">
        <f t="shared" si="0"/>
        <v>2367</v>
      </c>
      <c r="S7" s="79">
        <f t="shared" si="0"/>
        <v>61848</v>
      </c>
      <c r="T7" s="79">
        <f t="shared" si="0"/>
        <v>77</v>
      </c>
      <c r="U7" s="79">
        <f t="shared" si="0"/>
        <v>79</v>
      </c>
      <c r="V7" s="79">
        <f t="shared" si="0"/>
        <v>546931</v>
      </c>
      <c r="W7" s="79">
        <f t="shared" si="0"/>
        <v>468999</v>
      </c>
      <c r="X7" s="79">
        <f t="shared" si="0"/>
        <v>0</v>
      </c>
      <c r="Y7" s="79">
        <f t="shared" si="0"/>
        <v>8074</v>
      </c>
      <c r="Z7" s="79">
        <f t="shared" si="0"/>
        <v>69721</v>
      </c>
      <c r="AA7" s="79">
        <f t="shared" si="0"/>
        <v>68</v>
      </c>
      <c r="AB7" s="79">
        <f t="shared" si="0"/>
        <v>69</v>
      </c>
      <c r="AC7" s="79">
        <f t="shared" si="0"/>
        <v>2223</v>
      </c>
      <c r="AD7" s="79">
        <f t="shared" si="0"/>
        <v>2202</v>
      </c>
      <c r="AE7" s="79">
        <f t="shared" si="0"/>
        <v>21</v>
      </c>
      <c r="AF7" s="79">
        <f t="shared" si="0"/>
        <v>11408</v>
      </c>
      <c r="AG7" s="79">
        <f t="shared" si="0"/>
        <v>11395</v>
      </c>
      <c r="AH7" s="79">
        <f t="shared" si="0"/>
        <v>0</v>
      </c>
      <c r="AI7" s="79">
        <f t="shared" si="0"/>
        <v>13</v>
      </c>
      <c r="AJ7" s="79">
        <f aca="true" t="shared" si="1" ref="AJ7:BC7">SUM(AJ8:AJ67)</f>
        <v>125683</v>
      </c>
      <c r="AK7" s="79">
        <f t="shared" si="1"/>
        <v>80432</v>
      </c>
      <c r="AL7" s="79">
        <f t="shared" si="1"/>
        <v>0</v>
      </c>
      <c r="AM7" s="79">
        <f t="shared" si="1"/>
        <v>7124</v>
      </c>
      <c r="AN7" s="79">
        <f t="shared" si="1"/>
        <v>30</v>
      </c>
      <c r="AO7" s="79">
        <f t="shared" si="1"/>
        <v>0</v>
      </c>
      <c r="AP7" s="79">
        <f t="shared" si="1"/>
        <v>34385</v>
      </c>
      <c r="AQ7" s="79">
        <f t="shared" si="1"/>
        <v>622</v>
      </c>
      <c r="AR7" s="79">
        <f t="shared" si="1"/>
        <v>77</v>
      </c>
      <c r="AS7" s="79">
        <f t="shared" si="1"/>
        <v>3013</v>
      </c>
      <c r="AT7" s="79">
        <f t="shared" si="1"/>
        <v>615</v>
      </c>
      <c r="AU7" s="79">
        <f t="shared" si="1"/>
        <v>529</v>
      </c>
      <c r="AV7" s="79">
        <f t="shared" si="1"/>
        <v>0</v>
      </c>
      <c r="AW7" s="79">
        <f t="shared" si="1"/>
        <v>58</v>
      </c>
      <c r="AX7" s="79">
        <f t="shared" si="1"/>
        <v>28</v>
      </c>
      <c r="AY7" s="79">
        <f t="shared" si="1"/>
        <v>0</v>
      </c>
      <c r="AZ7" s="79">
        <f t="shared" si="1"/>
        <v>7038</v>
      </c>
      <c r="BA7" s="79">
        <f t="shared" si="1"/>
        <v>7038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9">SUM(E8,+H8,+K8)</f>
        <v>34385</v>
      </c>
      <c r="E8" s="73">
        <f aca="true" t="shared" si="3" ref="E8:E39">SUM(F8:G8)</f>
        <v>0</v>
      </c>
      <c r="F8" s="73">
        <v>0</v>
      </c>
      <c r="G8" s="73">
        <v>0</v>
      </c>
      <c r="H8" s="73">
        <f aca="true" t="shared" si="4" ref="H8:H39">SUM(I8:J8)</f>
        <v>19810</v>
      </c>
      <c r="I8" s="73">
        <v>19810</v>
      </c>
      <c r="J8" s="73">
        <v>0</v>
      </c>
      <c r="K8" s="73">
        <f aca="true" t="shared" si="5" ref="K8:K39">SUM(L8:M8)</f>
        <v>14575</v>
      </c>
      <c r="L8" s="73">
        <v>0</v>
      </c>
      <c r="M8" s="73">
        <v>14575</v>
      </c>
      <c r="N8" s="73">
        <f aca="true" t="shared" si="6" ref="N8:N39">SUM(O8,+V8,+AC8)</f>
        <v>34385</v>
      </c>
      <c r="O8" s="73">
        <f aca="true" t="shared" si="7" ref="O8:O39">SUM(P8:U8)</f>
        <v>19810</v>
      </c>
      <c r="P8" s="73">
        <v>0</v>
      </c>
      <c r="Q8" s="73">
        <v>0</v>
      </c>
      <c r="R8" s="73">
        <v>0</v>
      </c>
      <c r="S8" s="73">
        <v>19810</v>
      </c>
      <c r="T8" s="73">
        <v>0</v>
      </c>
      <c r="U8" s="73">
        <v>0</v>
      </c>
      <c r="V8" s="73">
        <f aca="true" t="shared" si="8" ref="V8:V39">SUM(W8:AB8)</f>
        <v>14575</v>
      </c>
      <c r="W8" s="73">
        <v>0</v>
      </c>
      <c r="X8" s="73">
        <v>0</v>
      </c>
      <c r="Y8" s="73">
        <v>0</v>
      </c>
      <c r="Z8" s="73">
        <v>14575</v>
      </c>
      <c r="AA8" s="73">
        <v>0</v>
      </c>
      <c r="AB8" s="73">
        <v>0</v>
      </c>
      <c r="AC8" s="73">
        <f aca="true" t="shared" si="9" ref="AC8:AC39">SUM(AD8:AE8)</f>
        <v>0</v>
      </c>
      <c r="AD8" s="73">
        <v>0</v>
      </c>
      <c r="AE8" s="73">
        <v>0</v>
      </c>
      <c r="AF8" s="73">
        <f aca="true" t="shared" si="10" ref="AF8:AF39">SUM(AG8:AI8)</f>
        <v>0</v>
      </c>
      <c r="AG8" s="73">
        <v>0</v>
      </c>
      <c r="AH8" s="73">
        <v>0</v>
      </c>
      <c r="AI8" s="73">
        <v>0</v>
      </c>
      <c r="AJ8" s="73">
        <f aca="true" t="shared" si="11" ref="AJ8:AJ39">SUM(AK8:AS8)</f>
        <v>34385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34385</v>
      </c>
      <c r="AQ8" s="73">
        <v>0</v>
      </c>
      <c r="AR8" s="73">
        <v>0</v>
      </c>
      <c r="AS8" s="73">
        <v>0</v>
      </c>
      <c r="AT8" s="73">
        <f aca="true" t="shared" si="12" ref="AT8:AT39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39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19857</v>
      </c>
      <c r="E9" s="73">
        <f t="shared" si="3"/>
        <v>0</v>
      </c>
      <c r="F9" s="73">
        <v>0</v>
      </c>
      <c r="G9" s="73">
        <v>0</v>
      </c>
      <c r="H9" s="73">
        <f t="shared" si="4"/>
        <v>11722</v>
      </c>
      <c r="I9" s="73">
        <v>11722</v>
      </c>
      <c r="J9" s="73">
        <v>0</v>
      </c>
      <c r="K9" s="73">
        <f t="shared" si="5"/>
        <v>8135</v>
      </c>
      <c r="L9" s="73">
        <v>0</v>
      </c>
      <c r="M9" s="73">
        <v>8135</v>
      </c>
      <c r="N9" s="73">
        <f t="shared" si="6"/>
        <v>19857</v>
      </c>
      <c r="O9" s="73">
        <f t="shared" si="7"/>
        <v>11722</v>
      </c>
      <c r="P9" s="73">
        <v>0</v>
      </c>
      <c r="Q9" s="73">
        <v>0</v>
      </c>
      <c r="R9" s="73">
        <v>0</v>
      </c>
      <c r="S9" s="73">
        <v>11722</v>
      </c>
      <c r="T9" s="73">
        <v>0</v>
      </c>
      <c r="U9" s="73">
        <v>0</v>
      </c>
      <c r="V9" s="73">
        <f t="shared" si="8"/>
        <v>8135</v>
      </c>
      <c r="W9" s="73">
        <v>0</v>
      </c>
      <c r="X9" s="73">
        <v>0</v>
      </c>
      <c r="Y9" s="73">
        <v>0</v>
      </c>
      <c r="Z9" s="73">
        <v>8135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0</v>
      </c>
      <c r="AG9" s="73">
        <v>0</v>
      </c>
      <c r="AH9" s="73">
        <v>0</v>
      </c>
      <c r="AI9" s="73">
        <v>0</v>
      </c>
      <c r="AJ9" s="73">
        <f t="shared" si="11"/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124711</v>
      </c>
      <c r="E10" s="73">
        <f t="shared" si="3"/>
        <v>27349</v>
      </c>
      <c r="F10" s="73">
        <v>27349</v>
      </c>
      <c r="G10" s="73">
        <v>0</v>
      </c>
      <c r="H10" s="73">
        <f t="shared" si="4"/>
        <v>64885</v>
      </c>
      <c r="I10" s="73">
        <v>64885</v>
      </c>
      <c r="J10" s="73">
        <v>0</v>
      </c>
      <c r="K10" s="73">
        <f t="shared" si="5"/>
        <v>32477</v>
      </c>
      <c r="L10" s="73">
        <v>0</v>
      </c>
      <c r="M10" s="73">
        <v>32477</v>
      </c>
      <c r="N10" s="73">
        <f t="shared" si="6"/>
        <v>124734</v>
      </c>
      <c r="O10" s="73">
        <f t="shared" si="7"/>
        <v>92234</v>
      </c>
      <c r="P10" s="73">
        <v>92234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32477</v>
      </c>
      <c r="W10" s="73">
        <v>32477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23</v>
      </c>
      <c r="AD10" s="73">
        <v>23</v>
      </c>
      <c r="AE10" s="73">
        <v>0</v>
      </c>
      <c r="AF10" s="73">
        <f t="shared" si="10"/>
        <v>1509</v>
      </c>
      <c r="AG10" s="73">
        <v>1509</v>
      </c>
      <c r="AH10" s="73">
        <v>0</v>
      </c>
      <c r="AI10" s="73">
        <v>0</v>
      </c>
      <c r="AJ10" s="73">
        <f t="shared" si="11"/>
        <v>1509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15</v>
      </c>
      <c r="AS10" s="73">
        <v>1494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308</v>
      </c>
      <c r="BA10" s="73">
        <v>308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76905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76905</v>
      </c>
      <c r="L11" s="73">
        <v>29821</v>
      </c>
      <c r="M11" s="73">
        <v>47084</v>
      </c>
      <c r="N11" s="73">
        <f t="shared" si="6"/>
        <v>77064</v>
      </c>
      <c r="O11" s="73">
        <f t="shared" si="7"/>
        <v>29821</v>
      </c>
      <c r="P11" s="73">
        <v>10825</v>
      </c>
      <c r="Q11" s="73">
        <v>0</v>
      </c>
      <c r="R11" s="73">
        <v>0</v>
      </c>
      <c r="S11" s="73">
        <v>18996</v>
      </c>
      <c r="T11" s="73">
        <v>0</v>
      </c>
      <c r="U11" s="73">
        <v>0</v>
      </c>
      <c r="V11" s="73">
        <f t="shared" si="8"/>
        <v>47084</v>
      </c>
      <c r="W11" s="73">
        <v>15403</v>
      </c>
      <c r="X11" s="73">
        <v>0</v>
      </c>
      <c r="Y11" s="73">
        <v>0</v>
      </c>
      <c r="Z11" s="73">
        <v>31681</v>
      </c>
      <c r="AA11" s="73">
        <v>0</v>
      </c>
      <c r="AB11" s="73">
        <v>0</v>
      </c>
      <c r="AC11" s="73">
        <f t="shared" si="9"/>
        <v>159</v>
      </c>
      <c r="AD11" s="73">
        <v>159</v>
      </c>
      <c r="AE11" s="73">
        <v>0</v>
      </c>
      <c r="AF11" s="73">
        <f t="shared" si="10"/>
        <v>185</v>
      </c>
      <c r="AG11" s="73">
        <v>185</v>
      </c>
      <c r="AH11" s="73">
        <v>0</v>
      </c>
      <c r="AI11" s="73">
        <v>0</v>
      </c>
      <c r="AJ11" s="73">
        <f t="shared" si="11"/>
        <v>185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95</v>
      </c>
      <c r="AR11" s="73">
        <v>32</v>
      </c>
      <c r="AS11" s="73">
        <v>58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55461</v>
      </c>
      <c r="E12" s="74">
        <f t="shared" si="3"/>
        <v>0</v>
      </c>
      <c r="F12" s="74">
        <v>0</v>
      </c>
      <c r="G12" s="74">
        <v>0</v>
      </c>
      <c r="H12" s="74">
        <f t="shared" si="4"/>
        <v>55461</v>
      </c>
      <c r="I12" s="74">
        <v>45280</v>
      </c>
      <c r="J12" s="74">
        <v>10181</v>
      </c>
      <c r="K12" s="74">
        <f t="shared" si="5"/>
        <v>0</v>
      </c>
      <c r="L12" s="74">
        <v>0</v>
      </c>
      <c r="M12" s="74">
        <v>0</v>
      </c>
      <c r="N12" s="74">
        <f t="shared" si="6"/>
        <v>55701</v>
      </c>
      <c r="O12" s="74">
        <f t="shared" si="7"/>
        <v>45280</v>
      </c>
      <c r="P12" s="74">
        <v>45280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10181</v>
      </c>
      <c r="W12" s="74">
        <v>10181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240</v>
      </c>
      <c r="AD12" s="74">
        <v>240</v>
      </c>
      <c r="AE12" s="74">
        <v>0</v>
      </c>
      <c r="AF12" s="74">
        <f t="shared" si="10"/>
        <v>822</v>
      </c>
      <c r="AG12" s="74">
        <v>822</v>
      </c>
      <c r="AH12" s="74">
        <v>0</v>
      </c>
      <c r="AI12" s="74">
        <v>0</v>
      </c>
      <c r="AJ12" s="74">
        <f t="shared" si="11"/>
        <v>822</v>
      </c>
      <c r="AK12" s="73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822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110506</v>
      </c>
      <c r="E13" s="74">
        <f t="shared" si="3"/>
        <v>6290</v>
      </c>
      <c r="F13" s="74">
        <v>6290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104216</v>
      </c>
      <c r="L13" s="74">
        <v>67085</v>
      </c>
      <c r="M13" s="74">
        <v>37131</v>
      </c>
      <c r="N13" s="74">
        <f t="shared" si="6"/>
        <v>110506</v>
      </c>
      <c r="O13" s="74">
        <f t="shared" si="7"/>
        <v>73375</v>
      </c>
      <c r="P13" s="74">
        <v>70729</v>
      </c>
      <c r="Q13" s="74">
        <v>0</v>
      </c>
      <c r="R13" s="74">
        <v>0</v>
      </c>
      <c r="S13" s="74">
        <v>2646</v>
      </c>
      <c r="T13" s="74">
        <v>0</v>
      </c>
      <c r="U13" s="74">
        <v>0</v>
      </c>
      <c r="V13" s="74">
        <f t="shared" si="8"/>
        <v>37131</v>
      </c>
      <c r="W13" s="74">
        <v>28904</v>
      </c>
      <c r="X13" s="74">
        <v>0</v>
      </c>
      <c r="Y13" s="74">
        <v>0</v>
      </c>
      <c r="Z13" s="74">
        <v>8227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2996</v>
      </c>
      <c r="AG13" s="74">
        <v>2996</v>
      </c>
      <c r="AH13" s="74">
        <v>0</v>
      </c>
      <c r="AI13" s="74">
        <v>0</v>
      </c>
      <c r="AJ13" s="74">
        <f t="shared" si="11"/>
        <v>2996</v>
      </c>
      <c r="AK13" s="73">
        <v>0</v>
      </c>
      <c r="AL13" s="74">
        <v>0</v>
      </c>
      <c r="AM13" s="74">
        <v>2980</v>
      </c>
      <c r="AN13" s="74">
        <v>0</v>
      </c>
      <c r="AO13" s="74">
        <v>0</v>
      </c>
      <c r="AP13" s="74">
        <v>0</v>
      </c>
      <c r="AQ13" s="74">
        <v>0</v>
      </c>
      <c r="AR13" s="74">
        <v>16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119</v>
      </c>
      <c r="BA13" s="74">
        <v>119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52136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52136</v>
      </c>
      <c r="L14" s="74">
        <v>20220</v>
      </c>
      <c r="M14" s="74">
        <v>31916</v>
      </c>
      <c r="N14" s="74">
        <f t="shared" si="6"/>
        <v>52277</v>
      </c>
      <c r="O14" s="74">
        <f t="shared" si="7"/>
        <v>20220</v>
      </c>
      <c r="P14" s="74">
        <v>20220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31916</v>
      </c>
      <c r="W14" s="74">
        <v>31916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141</v>
      </c>
      <c r="AD14" s="74">
        <v>141</v>
      </c>
      <c r="AE14" s="74">
        <v>0</v>
      </c>
      <c r="AF14" s="74">
        <f t="shared" si="10"/>
        <v>139</v>
      </c>
      <c r="AG14" s="74">
        <v>139</v>
      </c>
      <c r="AH14" s="74">
        <v>0</v>
      </c>
      <c r="AI14" s="74">
        <v>0</v>
      </c>
      <c r="AJ14" s="74">
        <f t="shared" si="11"/>
        <v>2129</v>
      </c>
      <c r="AK14" s="74">
        <v>2129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139</v>
      </c>
      <c r="AU14" s="74">
        <v>139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51727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51727</v>
      </c>
      <c r="L15" s="74">
        <v>23961</v>
      </c>
      <c r="M15" s="74">
        <v>27766</v>
      </c>
      <c r="N15" s="74">
        <f t="shared" si="6"/>
        <v>51814</v>
      </c>
      <c r="O15" s="74">
        <f t="shared" si="7"/>
        <v>23961</v>
      </c>
      <c r="P15" s="74">
        <v>23961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27766</v>
      </c>
      <c r="W15" s="74">
        <v>27766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87</v>
      </c>
      <c r="AD15" s="74">
        <v>87</v>
      </c>
      <c r="AE15" s="74">
        <v>0</v>
      </c>
      <c r="AF15" s="74">
        <f t="shared" si="10"/>
        <v>0</v>
      </c>
      <c r="AG15" s="74">
        <v>0</v>
      </c>
      <c r="AH15" s="74">
        <v>0</v>
      </c>
      <c r="AI15" s="74">
        <v>0</v>
      </c>
      <c r="AJ15" s="74">
        <f t="shared" si="11"/>
        <v>0</v>
      </c>
      <c r="AK15" s="73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346</v>
      </c>
      <c r="BA15" s="74">
        <v>346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249</v>
      </c>
      <c r="D16" s="74">
        <f t="shared" si="2"/>
        <v>50022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50022</v>
      </c>
      <c r="L16" s="74">
        <v>22327</v>
      </c>
      <c r="M16" s="74">
        <v>27695</v>
      </c>
      <c r="N16" s="74">
        <f t="shared" si="6"/>
        <v>50023</v>
      </c>
      <c r="O16" s="74">
        <f t="shared" si="7"/>
        <v>22327</v>
      </c>
      <c r="P16" s="74">
        <v>22327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27695</v>
      </c>
      <c r="W16" s="74">
        <v>27695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1</v>
      </c>
      <c r="AD16" s="74">
        <v>1</v>
      </c>
      <c r="AE16" s="74">
        <v>0</v>
      </c>
      <c r="AF16" s="74">
        <f t="shared" si="10"/>
        <v>115</v>
      </c>
      <c r="AG16" s="74">
        <v>115</v>
      </c>
      <c r="AH16" s="74">
        <v>0</v>
      </c>
      <c r="AI16" s="74">
        <v>0</v>
      </c>
      <c r="AJ16" s="74">
        <f t="shared" si="11"/>
        <v>115</v>
      </c>
      <c r="AK16" s="73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81</v>
      </c>
      <c r="AR16" s="74">
        <v>0</v>
      </c>
      <c r="AS16" s="74">
        <v>34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5099</v>
      </c>
      <c r="BA16" s="74">
        <v>5099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250</v>
      </c>
      <c r="C17" s="68" t="s">
        <v>251</v>
      </c>
      <c r="D17" s="74">
        <f t="shared" si="2"/>
        <v>26982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26982</v>
      </c>
      <c r="L17" s="74">
        <v>11769</v>
      </c>
      <c r="M17" s="74">
        <v>15213</v>
      </c>
      <c r="N17" s="74">
        <f t="shared" si="6"/>
        <v>26993</v>
      </c>
      <c r="O17" s="74">
        <f t="shared" si="7"/>
        <v>11769</v>
      </c>
      <c r="P17" s="74">
        <v>11769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15213</v>
      </c>
      <c r="W17" s="74">
        <v>15213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11</v>
      </c>
      <c r="AD17" s="74">
        <v>11</v>
      </c>
      <c r="AE17" s="74">
        <v>0</v>
      </c>
      <c r="AF17" s="74">
        <f t="shared" si="10"/>
        <v>198</v>
      </c>
      <c r="AG17" s="74">
        <v>198</v>
      </c>
      <c r="AH17" s="74">
        <v>0</v>
      </c>
      <c r="AI17" s="74">
        <v>0</v>
      </c>
      <c r="AJ17" s="74">
        <f t="shared" si="11"/>
        <v>198</v>
      </c>
      <c r="AK17" s="73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198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252</v>
      </c>
      <c r="C18" s="68" t="s">
        <v>253</v>
      </c>
      <c r="D18" s="74">
        <f t="shared" si="2"/>
        <v>27870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27870</v>
      </c>
      <c r="L18" s="74">
        <v>14533</v>
      </c>
      <c r="M18" s="74">
        <v>13337</v>
      </c>
      <c r="N18" s="74">
        <f t="shared" si="6"/>
        <v>27892</v>
      </c>
      <c r="O18" s="74">
        <f t="shared" si="7"/>
        <v>14533</v>
      </c>
      <c r="P18" s="74">
        <v>14533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13337</v>
      </c>
      <c r="W18" s="74">
        <v>13337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22</v>
      </c>
      <c r="AD18" s="74">
        <v>22</v>
      </c>
      <c r="AE18" s="74">
        <v>0</v>
      </c>
      <c r="AF18" s="74">
        <f t="shared" si="10"/>
        <v>0</v>
      </c>
      <c r="AG18" s="74">
        <v>0</v>
      </c>
      <c r="AH18" s="74">
        <v>0</v>
      </c>
      <c r="AI18" s="74">
        <v>0</v>
      </c>
      <c r="AJ18" s="74">
        <f t="shared" si="11"/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186</v>
      </c>
      <c r="BA18" s="74">
        <v>186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254</v>
      </c>
      <c r="C19" s="68" t="s">
        <v>255</v>
      </c>
      <c r="D19" s="74">
        <f t="shared" si="2"/>
        <v>54743</v>
      </c>
      <c r="E19" s="74">
        <f t="shared" si="3"/>
        <v>3483</v>
      </c>
      <c r="F19" s="74">
        <v>3478</v>
      </c>
      <c r="G19" s="74">
        <v>5</v>
      </c>
      <c r="H19" s="74">
        <f t="shared" si="4"/>
        <v>35815</v>
      </c>
      <c r="I19" s="74">
        <v>35815</v>
      </c>
      <c r="J19" s="74">
        <v>0</v>
      </c>
      <c r="K19" s="74">
        <f t="shared" si="5"/>
        <v>15445</v>
      </c>
      <c r="L19" s="74">
        <v>0</v>
      </c>
      <c r="M19" s="74">
        <v>15445</v>
      </c>
      <c r="N19" s="74">
        <f t="shared" si="6"/>
        <v>54817</v>
      </c>
      <c r="O19" s="74">
        <f t="shared" si="7"/>
        <v>39293</v>
      </c>
      <c r="P19" s="74">
        <v>39293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15450</v>
      </c>
      <c r="W19" s="74">
        <v>15450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74</v>
      </c>
      <c r="AD19" s="74">
        <v>74</v>
      </c>
      <c r="AE19" s="74">
        <v>0</v>
      </c>
      <c r="AF19" s="74">
        <f t="shared" si="10"/>
        <v>115</v>
      </c>
      <c r="AG19" s="74">
        <v>115</v>
      </c>
      <c r="AH19" s="74">
        <v>0</v>
      </c>
      <c r="AI19" s="74">
        <v>0</v>
      </c>
      <c r="AJ19" s="74">
        <f t="shared" si="11"/>
        <v>115</v>
      </c>
      <c r="AK19" s="73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110</v>
      </c>
      <c r="AR19" s="74">
        <v>0</v>
      </c>
      <c r="AS19" s="74">
        <v>5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256</v>
      </c>
      <c r="C20" s="68" t="s">
        <v>257</v>
      </c>
      <c r="D20" s="74">
        <f t="shared" si="2"/>
        <v>18154</v>
      </c>
      <c r="E20" s="74">
        <f t="shared" si="3"/>
        <v>246</v>
      </c>
      <c r="F20" s="74">
        <v>246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17908</v>
      </c>
      <c r="L20" s="74">
        <v>12683</v>
      </c>
      <c r="M20" s="74">
        <v>5225</v>
      </c>
      <c r="N20" s="74">
        <f t="shared" si="6"/>
        <v>18523</v>
      </c>
      <c r="O20" s="74">
        <f t="shared" si="7"/>
        <v>12929</v>
      </c>
      <c r="P20" s="74">
        <v>12929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5225</v>
      </c>
      <c r="W20" s="74">
        <v>5225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369</v>
      </c>
      <c r="AD20" s="74">
        <v>369</v>
      </c>
      <c r="AE20" s="74">
        <v>0</v>
      </c>
      <c r="AF20" s="74">
        <f t="shared" si="10"/>
        <v>211</v>
      </c>
      <c r="AG20" s="74">
        <v>211</v>
      </c>
      <c r="AH20" s="74">
        <v>0</v>
      </c>
      <c r="AI20" s="74">
        <v>0</v>
      </c>
      <c r="AJ20" s="74">
        <f t="shared" si="11"/>
        <v>5657</v>
      </c>
      <c r="AK20" s="74">
        <v>5446</v>
      </c>
      <c r="AL20" s="74"/>
      <c r="AM20" s="74">
        <v>0</v>
      </c>
      <c r="AN20" s="74">
        <v>0</v>
      </c>
      <c r="AO20" s="74">
        <v>0</v>
      </c>
      <c r="AP20" s="74">
        <v>0</v>
      </c>
      <c r="AQ20" s="74">
        <v>105</v>
      </c>
      <c r="AR20" s="74">
        <v>0</v>
      </c>
      <c r="AS20" s="74">
        <v>106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105</v>
      </c>
      <c r="BA20" s="74">
        <v>105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258</v>
      </c>
      <c r="C21" s="68" t="s">
        <v>259</v>
      </c>
      <c r="D21" s="74">
        <f t="shared" si="2"/>
        <v>26290</v>
      </c>
      <c r="E21" s="74">
        <f t="shared" si="3"/>
        <v>0</v>
      </c>
      <c r="F21" s="74">
        <v>0</v>
      </c>
      <c r="G21" s="74">
        <v>0</v>
      </c>
      <c r="H21" s="74">
        <f t="shared" si="4"/>
        <v>17061</v>
      </c>
      <c r="I21" s="74">
        <v>17061</v>
      </c>
      <c r="J21" s="74">
        <v>0</v>
      </c>
      <c r="K21" s="74">
        <f t="shared" si="5"/>
        <v>9229</v>
      </c>
      <c r="L21" s="74">
        <v>0</v>
      </c>
      <c r="M21" s="74">
        <v>9229</v>
      </c>
      <c r="N21" s="74">
        <f t="shared" si="6"/>
        <v>26291</v>
      </c>
      <c r="O21" s="74">
        <f t="shared" si="7"/>
        <v>17061</v>
      </c>
      <c r="P21" s="74">
        <v>17061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9229</v>
      </c>
      <c r="W21" s="74">
        <v>9229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1</v>
      </c>
      <c r="AD21" s="74">
        <v>1</v>
      </c>
      <c r="AE21" s="74">
        <v>0</v>
      </c>
      <c r="AF21" s="74">
        <f t="shared" si="10"/>
        <v>51</v>
      </c>
      <c r="AG21" s="74">
        <v>51</v>
      </c>
      <c r="AH21" s="74">
        <v>0</v>
      </c>
      <c r="AI21" s="74">
        <v>0</v>
      </c>
      <c r="AJ21" s="74">
        <f t="shared" si="11"/>
        <v>26290</v>
      </c>
      <c r="AK21" s="74">
        <v>26290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51</v>
      </c>
      <c r="AU21" s="74">
        <v>51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260</v>
      </c>
      <c r="C22" s="68" t="s">
        <v>261</v>
      </c>
      <c r="D22" s="74">
        <f t="shared" si="2"/>
        <v>11219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11219</v>
      </c>
      <c r="L22" s="74">
        <v>4000</v>
      </c>
      <c r="M22" s="74">
        <v>7219</v>
      </c>
      <c r="N22" s="74">
        <f t="shared" si="6"/>
        <v>11219</v>
      </c>
      <c r="O22" s="74">
        <f t="shared" si="7"/>
        <v>4000</v>
      </c>
      <c r="P22" s="74">
        <v>4000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7219</v>
      </c>
      <c r="W22" s="74">
        <v>7219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8</v>
      </c>
      <c r="AG22" s="74">
        <v>8</v>
      </c>
      <c r="AH22" s="74">
        <v>0</v>
      </c>
      <c r="AI22" s="74">
        <v>0</v>
      </c>
      <c r="AJ22" s="74">
        <f t="shared" si="11"/>
        <v>11219</v>
      </c>
      <c r="AK22" s="74">
        <v>11219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8</v>
      </c>
      <c r="AU22" s="74">
        <v>8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31</v>
      </c>
      <c r="BA22" s="74">
        <v>31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262</v>
      </c>
      <c r="C23" s="68" t="s">
        <v>263</v>
      </c>
      <c r="D23" s="74">
        <f t="shared" si="2"/>
        <v>12237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12237</v>
      </c>
      <c r="L23" s="74">
        <v>3025</v>
      </c>
      <c r="M23" s="74">
        <v>9212</v>
      </c>
      <c r="N23" s="74">
        <f t="shared" si="6"/>
        <v>12237</v>
      </c>
      <c r="O23" s="74">
        <f t="shared" si="7"/>
        <v>3025</v>
      </c>
      <c r="P23" s="74">
        <v>3025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9212</v>
      </c>
      <c r="W23" s="74">
        <v>9212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9</v>
      </c>
      <c r="AG23" s="74">
        <v>9</v>
      </c>
      <c r="AH23" s="74">
        <v>0</v>
      </c>
      <c r="AI23" s="74">
        <v>0</v>
      </c>
      <c r="AJ23" s="74">
        <f t="shared" si="11"/>
        <v>9</v>
      </c>
      <c r="AK23" s="73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9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264</v>
      </c>
      <c r="C24" s="68" t="s">
        <v>265</v>
      </c>
      <c r="D24" s="74">
        <f t="shared" si="2"/>
        <v>1089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1089</v>
      </c>
      <c r="L24" s="74">
        <v>595</v>
      </c>
      <c r="M24" s="74">
        <v>494</v>
      </c>
      <c r="N24" s="74">
        <f t="shared" si="6"/>
        <v>1089</v>
      </c>
      <c r="O24" s="74">
        <f t="shared" si="7"/>
        <v>595</v>
      </c>
      <c r="P24" s="74">
        <v>595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494</v>
      </c>
      <c r="W24" s="74">
        <v>494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2</v>
      </c>
      <c r="AG24" s="74">
        <v>2</v>
      </c>
      <c r="AH24" s="74">
        <v>0</v>
      </c>
      <c r="AI24" s="74">
        <v>0</v>
      </c>
      <c r="AJ24" s="74">
        <f t="shared" si="11"/>
        <v>2</v>
      </c>
      <c r="AK24" s="73">
        <v>0</v>
      </c>
      <c r="AL24" s="74">
        <v>0</v>
      </c>
      <c r="AM24" s="74">
        <v>2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266</v>
      </c>
      <c r="C25" s="68" t="s">
        <v>267</v>
      </c>
      <c r="D25" s="74">
        <f t="shared" si="2"/>
        <v>1165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1165</v>
      </c>
      <c r="L25" s="74">
        <v>514</v>
      </c>
      <c r="M25" s="74">
        <v>651</v>
      </c>
      <c r="N25" s="74">
        <f t="shared" si="6"/>
        <v>1165</v>
      </c>
      <c r="O25" s="74">
        <f t="shared" si="7"/>
        <v>514</v>
      </c>
      <c r="P25" s="74">
        <v>514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651</v>
      </c>
      <c r="W25" s="74">
        <v>651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2</v>
      </c>
      <c r="AG25" s="74">
        <v>2</v>
      </c>
      <c r="AH25" s="74">
        <v>0</v>
      </c>
      <c r="AI25" s="74">
        <v>0</v>
      </c>
      <c r="AJ25" s="74">
        <f t="shared" si="11"/>
        <v>2</v>
      </c>
      <c r="AK25" s="73">
        <v>0</v>
      </c>
      <c r="AL25" s="74">
        <v>0</v>
      </c>
      <c r="AM25" s="74">
        <v>2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268</v>
      </c>
      <c r="C26" s="68" t="s">
        <v>269</v>
      </c>
      <c r="D26" s="74">
        <f t="shared" si="2"/>
        <v>5860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5860</v>
      </c>
      <c r="L26" s="74">
        <v>2998</v>
      </c>
      <c r="M26" s="74">
        <v>2862</v>
      </c>
      <c r="N26" s="74">
        <f t="shared" si="6"/>
        <v>5903</v>
      </c>
      <c r="O26" s="74">
        <f t="shared" si="7"/>
        <v>2998</v>
      </c>
      <c r="P26" s="74">
        <v>2998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2862</v>
      </c>
      <c r="W26" s="74">
        <v>2862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43</v>
      </c>
      <c r="AD26" s="74">
        <v>43</v>
      </c>
      <c r="AE26" s="74">
        <v>0</v>
      </c>
      <c r="AF26" s="74">
        <f t="shared" si="10"/>
        <v>5</v>
      </c>
      <c r="AG26" s="74">
        <v>5</v>
      </c>
      <c r="AH26" s="74">
        <v>0</v>
      </c>
      <c r="AI26" s="74">
        <v>0</v>
      </c>
      <c r="AJ26" s="74">
        <f t="shared" si="11"/>
        <v>5</v>
      </c>
      <c r="AK26" s="73">
        <v>0</v>
      </c>
      <c r="AL26" s="74">
        <v>0</v>
      </c>
      <c r="AM26" s="74">
        <v>5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270</v>
      </c>
      <c r="C27" s="68" t="s">
        <v>271</v>
      </c>
      <c r="D27" s="74">
        <f t="shared" si="2"/>
        <v>2126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2126</v>
      </c>
      <c r="L27" s="74">
        <v>1469</v>
      </c>
      <c r="M27" s="74">
        <v>657</v>
      </c>
      <c r="N27" s="74">
        <f t="shared" si="6"/>
        <v>2126</v>
      </c>
      <c r="O27" s="74">
        <f t="shared" si="7"/>
        <v>1469</v>
      </c>
      <c r="P27" s="74">
        <v>1469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657</v>
      </c>
      <c r="W27" s="74">
        <v>657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7</v>
      </c>
      <c r="AG27" s="74">
        <v>7</v>
      </c>
      <c r="AH27" s="74">
        <v>0</v>
      </c>
      <c r="AI27" s="74">
        <v>0</v>
      </c>
      <c r="AJ27" s="74">
        <f t="shared" si="11"/>
        <v>7</v>
      </c>
      <c r="AK27" s="74">
        <v>1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6</v>
      </c>
      <c r="AR27" s="74">
        <v>0</v>
      </c>
      <c r="AS27" s="74">
        <v>0</v>
      </c>
      <c r="AT27" s="74">
        <f t="shared" si="12"/>
        <v>1</v>
      </c>
      <c r="AU27" s="74">
        <v>1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272</v>
      </c>
      <c r="C28" s="68" t="s">
        <v>273</v>
      </c>
      <c r="D28" s="74">
        <f t="shared" si="2"/>
        <v>14159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14159</v>
      </c>
      <c r="L28" s="74">
        <v>8854</v>
      </c>
      <c r="M28" s="74">
        <v>5305</v>
      </c>
      <c r="N28" s="74">
        <f t="shared" si="6"/>
        <v>14159</v>
      </c>
      <c r="O28" s="74">
        <f t="shared" si="7"/>
        <v>8854</v>
      </c>
      <c r="P28" s="74">
        <v>8854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5305</v>
      </c>
      <c r="W28" s="74">
        <v>5305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508</v>
      </c>
      <c r="AG28" s="74">
        <v>508</v>
      </c>
      <c r="AH28" s="74">
        <v>0</v>
      </c>
      <c r="AI28" s="74">
        <v>0</v>
      </c>
      <c r="AJ28" s="74">
        <f t="shared" si="11"/>
        <v>508</v>
      </c>
      <c r="AK28" s="73">
        <v>0</v>
      </c>
      <c r="AL28" s="74">
        <v>0</v>
      </c>
      <c r="AM28" s="74">
        <v>508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274</v>
      </c>
      <c r="C29" s="68" t="s">
        <v>275</v>
      </c>
      <c r="D29" s="74">
        <f t="shared" si="2"/>
        <v>28650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28650</v>
      </c>
      <c r="L29" s="74">
        <v>21473</v>
      </c>
      <c r="M29" s="74">
        <v>7177</v>
      </c>
      <c r="N29" s="74">
        <f t="shared" si="6"/>
        <v>28650</v>
      </c>
      <c r="O29" s="74">
        <f t="shared" si="7"/>
        <v>21473</v>
      </c>
      <c r="P29" s="74">
        <v>21473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7177</v>
      </c>
      <c r="W29" s="74">
        <v>7177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1345</v>
      </c>
      <c r="AG29" s="74">
        <v>1345</v>
      </c>
      <c r="AH29" s="74">
        <v>0</v>
      </c>
      <c r="AI29" s="74">
        <v>0</v>
      </c>
      <c r="AJ29" s="74">
        <f t="shared" si="11"/>
        <v>1345</v>
      </c>
      <c r="AK29" s="73">
        <v>0</v>
      </c>
      <c r="AL29" s="74">
        <v>0</v>
      </c>
      <c r="AM29" s="74">
        <v>1345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276</v>
      </c>
      <c r="C30" s="68" t="s">
        <v>277</v>
      </c>
      <c r="D30" s="74">
        <f t="shared" si="2"/>
        <v>14684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14684</v>
      </c>
      <c r="L30" s="74">
        <v>6920</v>
      </c>
      <c r="M30" s="74">
        <v>7764</v>
      </c>
      <c r="N30" s="74">
        <f t="shared" si="6"/>
        <v>14808</v>
      </c>
      <c r="O30" s="74">
        <f t="shared" si="7"/>
        <v>6920</v>
      </c>
      <c r="P30" s="74">
        <v>6920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7764</v>
      </c>
      <c r="W30" s="74">
        <v>7764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124</v>
      </c>
      <c r="AD30" s="74">
        <v>124</v>
      </c>
      <c r="AE30" s="74">
        <v>0</v>
      </c>
      <c r="AF30" s="74">
        <f t="shared" si="10"/>
        <v>74</v>
      </c>
      <c r="AG30" s="74">
        <v>74</v>
      </c>
      <c r="AH30" s="74">
        <v>0</v>
      </c>
      <c r="AI30" s="74">
        <v>0</v>
      </c>
      <c r="AJ30" s="74">
        <f t="shared" si="11"/>
        <v>74</v>
      </c>
      <c r="AK30" s="73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74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64</v>
      </c>
      <c r="BA30" s="74">
        <v>64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278</v>
      </c>
      <c r="C31" s="68" t="s">
        <v>279</v>
      </c>
      <c r="D31" s="74">
        <f t="shared" si="2"/>
        <v>35731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35731</v>
      </c>
      <c r="L31" s="74">
        <v>23365</v>
      </c>
      <c r="M31" s="74">
        <v>12366</v>
      </c>
      <c r="N31" s="74">
        <f t="shared" si="6"/>
        <v>35761</v>
      </c>
      <c r="O31" s="74">
        <f t="shared" si="7"/>
        <v>23365</v>
      </c>
      <c r="P31" s="74">
        <v>23365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12366</v>
      </c>
      <c r="W31" s="74">
        <v>12366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30</v>
      </c>
      <c r="AD31" s="74">
        <v>30</v>
      </c>
      <c r="AE31" s="74">
        <v>0</v>
      </c>
      <c r="AF31" s="74">
        <f t="shared" si="10"/>
        <v>95</v>
      </c>
      <c r="AG31" s="74">
        <v>95</v>
      </c>
      <c r="AH31" s="74">
        <v>0</v>
      </c>
      <c r="AI31" s="74">
        <v>0</v>
      </c>
      <c r="AJ31" s="74">
        <f t="shared" si="11"/>
        <v>95</v>
      </c>
      <c r="AK31" s="74">
        <v>95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95</v>
      </c>
      <c r="AU31" s="74">
        <v>95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280</v>
      </c>
      <c r="C32" s="68" t="s">
        <v>281</v>
      </c>
      <c r="D32" s="74">
        <f t="shared" si="2"/>
        <v>42605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42605</v>
      </c>
      <c r="L32" s="74">
        <v>31068</v>
      </c>
      <c r="M32" s="74">
        <v>11537</v>
      </c>
      <c r="N32" s="74">
        <f t="shared" si="6"/>
        <v>42605</v>
      </c>
      <c r="O32" s="74">
        <f t="shared" si="7"/>
        <v>31068</v>
      </c>
      <c r="P32" s="74">
        <v>31068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11537</v>
      </c>
      <c r="W32" s="74">
        <v>11537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128</v>
      </c>
      <c r="AG32" s="74">
        <v>128</v>
      </c>
      <c r="AH32" s="74">
        <v>0</v>
      </c>
      <c r="AI32" s="74">
        <v>0</v>
      </c>
      <c r="AJ32" s="74">
        <f t="shared" si="11"/>
        <v>128</v>
      </c>
      <c r="AK32" s="74">
        <v>81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14</v>
      </c>
      <c r="AS32" s="74">
        <v>33</v>
      </c>
      <c r="AT32" s="74">
        <f t="shared" si="12"/>
        <v>81</v>
      </c>
      <c r="AU32" s="74">
        <v>81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82</v>
      </c>
      <c r="BA32" s="74">
        <v>82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282</v>
      </c>
      <c r="C33" s="68" t="s">
        <v>283</v>
      </c>
      <c r="D33" s="74">
        <f t="shared" si="2"/>
        <v>33380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33380</v>
      </c>
      <c r="L33" s="74">
        <v>12078</v>
      </c>
      <c r="M33" s="74">
        <v>21302</v>
      </c>
      <c r="N33" s="74">
        <f t="shared" si="6"/>
        <v>33380</v>
      </c>
      <c r="O33" s="74">
        <f t="shared" si="7"/>
        <v>12078</v>
      </c>
      <c r="P33" s="74">
        <v>11468</v>
      </c>
      <c r="Q33" s="74">
        <v>0</v>
      </c>
      <c r="R33" s="74">
        <v>0</v>
      </c>
      <c r="S33" s="74">
        <v>610</v>
      </c>
      <c r="T33" s="74">
        <v>0</v>
      </c>
      <c r="U33" s="74">
        <v>0</v>
      </c>
      <c r="V33" s="74">
        <f t="shared" si="8"/>
        <v>21302</v>
      </c>
      <c r="W33" s="74">
        <v>21049</v>
      </c>
      <c r="X33" s="74">
        <v>0</v>
      </c>
      <c r="Y33" s="74">
        <v>0</v>
      </c>
      <c r="Z33" s="74">
        <v>253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28</v>
      </c>
      <c r="AG33" s="74">
        <v>28</v>
      </c>
      <c r="AH33" s="74">
        <v>0</v>
      </c>
      <c r="AI33" s="74">
        <v>0</v>
      </c>
      <c r="AJ33" s="74">
        <f t="shared" si="11"/>
        <v>28</v>
      </c>
      <c r="AK33" s="73">
        <v>0</v>
      </c>
      <c r="AL33" s="74">
        <v>0</v>
      </c>
      <c r="AM33" s="74">
        <v>0</v>
      </c>
      <c r="AN33" s="74">
        <v>28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28</v>
      </c>
      <c r="AU33" s="74">
        <v>0</v>
      </c>
      <c r="AV33" s="74">
        <v>0</v>
      </c>
      <c r="AW33" s="74">
        <v>0</v>
      </c>
      <c r="AX33" s="74">
        <v>28</v>
      </c>
      <c r="AY33" s="74">
        <v>0</v>
      </c>
      <c r="AZ33" s="74">
        <f t="shared" si="13"/>
        <v>273</v>
      </c>
      <c r="BA33" s="74">
        <v>273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284</v>
      </c>
      <c r="C34" s="68" t="s">
        <v>285</v>
      </c>
      <c r="D34" s="74">
        <f t="shared" si="2"/>
        <v>39674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39674</v>
      </c>
      <c r="L34" s="74">
        <v>19719</v>
      </c>
      <c r="M34" s="74">
        <v>19955</v>
      </c>
      <c r="N34" s="74">
        <f t="shared" si="6"/>
        <v>39726</v>
      </c>
      <c r="O34" s="74">
        <f t="shared" si="7"/>
        <v>19719</v>
      </c>
      <c r="P34" s="74">
        <v>19719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19955</v>
      </c>
      <c r="W34" s="74">
        <v>19955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52</v>
      </c>
      <c r="AD34" s="74">
        <v>52</v>
      </c>
      <c r="AE34" s="74">
        <v>0</v>
      </c>
      <c r="AF34" s="74">
        <f t="shared" si="10"/>
        <v>59</v>
      </c>
      <c r="AG34" s="74">
        <v>59</v>
      </c>
      <c r="AH34" s="74">
        <v>0</v>
      </c>
      <c r="AI34" s="74">
        <v>0</v>
      </c>
      <c r="AJ34" s="74">
        <f t="shared" si="11"/>
        <v>59</v>
      </c>
      <c r="AK34" s="74">
        <v>59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59</v>
      </c>
      <c r="AU34" s="74">
        <v>59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286</v>
      </c>
      <c r="C35" s="68" t="s">
        <v>287</v>
      </c>
      <c r="D35" s="74">
        <f t="shared" si="2"/>
        <v>41106</v>
      </c>
      <c r="E35" s="74">
        <f t="shared" si="3"/>
        <v>0</v>
      </c>
      <c r="F35" s="74">
        <v>0</v>
      </c>
      <c r="G35" s="74">
        <v>0</v>
      </c>
      <c r="H35" s="74">
        <f t="shared" si="4"/>
        <v>0</v>
      </c>
      <c r="I35" s="74">
        <v>0</v>
      </c>
      <c r="J35" s="74">
        <v>0</v>
      </c>
      <c r="K35" s="74">
        <f t="shared" si="5"/>
        <v>41106</v>
      </c>
      <c r="L35" s="74">
        <v>24226</v>
      </c>
      <c r="M35" s="74">
        <v>16880</v>
      </c>
      <c r="N35" s="74">
        <f t="shared" si="6"/>
        <v>41695</v>
      </c>
      <c r="O35" s="74">
        <f t="shared" si="7"/>
        <v>24226</v>
      </c>
      <c r="P35" s="74">
        <v>24226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16880</v>
      </c>
      <c r="W35" s="74">
        <v>16880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589</v>
      </c>
      <c r="AD35" s="74">
        <v>589</v>
      </c>
      <c r="AE35" s="74">
        <v>0</v>
      </c>
      <c r="AF35" s="74">
        <f t="shared" si="10"/>
        <v>1202</v>
      </c>
      <c r="AG35" s="74">
        <v>1202</v>
      </c>
      <c r="AH35" s="74">
        <v>0</v>
      </c>
      <c r="AI35" s="74">
        <v>0</v>
      </c>
      <c r="AJ35" s="74">
        <f t="shared" si="11"/>
        <v>1202</v>
      </c>
      <c r="AK35" s="73">
        <v>0</v>
      </c>
      <c r="AL35" s="74">
        <v>0</v>
      </c>
      <c r="AM35" s="74">
        <v>1165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37</v>
      </c>
      <c r="AT35" s="74">
        <f t="shared" si="12"/>
        <v>58</v>
      </c>
      <c r="AU35" s="74">
        <v>0</v>
      </c>
      <c r="AV35" s="74">
        <v>0</v>
      </c>
      <c r="AW35" s="74">
        <v>58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288</v>
      </c>
      <c r="C36" s="68" t="s">
        <v>289</v>
      </c>
      <c r="D36" s="74">
        <f t="shared" si="2"/>
        <v>4544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4544</v>
      </c>
      <c r="L36" s="74">
        <v>2898</v>
      </c>
      <c r="M36" s="74">
        <v>1646</v>
      </c>
      <c r="N36" s="74">
        <f t="shared" si="6"/>
        <v>4544</v>
      </c>
      <c r="O36" s="74">
        <f t="shared" si="7"/>
        <v>2898</v>
      </c>
      <c r="P36" s="74"/>
      <c r="Q36" s="74">
        <v>0</v>
      </c>
      <c r="R36" s="74">
        <v>0</v>
      </c>
      <c r="S36" s="74">
        <v>2898</v>
      </c>
      <c r="T36" s="74">
        <v>0</v>
      </c>
      <c r="U36" s="74">
        <v>0</v>
      </c>
      <c r="V36" s="74">
        <f t="shared" si="8"/>
        <v>1646</v>
      </c>
      <c r="W36" s="74"/>
      <c r="X36" s="74">
        <v>0</v>
      </c>
      <c r="Y36" s="74">
        <v>0</v>
      </c>
      <c r="Z36" s="74">
        <v>1646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0</v>
      </c>
      <c r="AG36" s="74">
        <v>0</v>
      </c>
      <c r="AH36" s="74">
        <v>0</v>
      </c>
      <c r="AI36" s="74">
        <v>0</v>
      </c>
      <c r="AJ36" s="74">
        <f t="shared" si="11"/>
        <v>0</v>
      </c>
      <c r="AK36" s="73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2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0</v>
      </c>
      <c r="BA36" s="74">
        <v>0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290</v>
      </c>
      <c r="C37" s="68" t="s">
        <v>291</v>
      </c>
      <c r="D37" s="74">
        <f t="shared" si="2"/>
        <v>5903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5903</v>
      </c>
      <c r="L37" s="74">
        <v>3579</v>
      </c>
      <c r="M37" s="74">
        <v>2324</v>
      </c>
      <c r="N37" s="74">
        <f t="shared" si="6"/>
        <v>5903</v>
      </c>
      <c r="O37" s="74">
        <f t="shared" si="7"/>
        <v>3579</v>
      </c>
      <c r="P37" s="74">
        <v>3579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2324</v>
      </c>
      <c r="W37" s="74">
        <v>2324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56</v>
      </c>
      <c r="AG37" s="74">
        <v>56</v>
      </c>
      <c r="AH37" s="74">
        <v>0</v>
      </c>
      <c r="AI37" s="74">
        <v>0</v>
      </c>
      <c r="AJ37" s="74">
        <f t="shared" si="11"/>
        <v>56</v>
      </c>
      <c r="AK37" s="73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56</v>
      </c>
      <c r="AT37" s="74">
        <f t="shared" si="12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292</v>
      </c>
      <c r="C38" s="68" t="s">
        <v>293</v>
      </c>
      <c r="D38" s="74">
        <f t="shared" si="2"/>
        <v>3811</v>
      </c>
      <c r="E38" s="74">
        <f t="shared" si="3"/>
        <v>0</v>
      </c>
      <c r="F38" s="74">
        <v>0</v>
      </c>
      <c r="G38" s="74">
        <v>0</v>
      </c>
      <c r="H38" s="74">
        <f t="shared" si="4"/>
        <v>0</v>
      </c>
      <c r="I38" s="74">
        <v>0</v>
      </c>
      <c r="J38" s="74">
        <v>0</v>
      </c>
      <c r="K38" s="74">
        <f t="shared" si="5"/>
        <v>3811</v>
      </c>
      <c r="L38" s="74">
        <v>2187</v>
      </c>
      <c r="M38" s="74">
        <v>1624</v>
      </c>
      <c r="N38" s="74">
        <f t="shared" si="6"/>
        <v>3811</v>
      </c>
      <c r="O38" s="74">
        <f t="shared" si="7"/>
        <v>2187</v>
      </c>
      <c r="P38" s="74">
        <v>2187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1624</v>
      </c>
      <c r="W38" s="74">
        <v>1624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5</v>
      </c>
      <c r="AG38" s="74">
        <v>5</v>
      </c>
      <c r="AH38" s="74">
        <v>0</v>
      </c>
      <c r="AI38" s="74">
        <v>0</v>
      </c>
      <c r="AJ38" s="74">
        <f t="shared" si="11"/>
        <v>5</v>
      </c>
      <c r="AK38" s="73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5</v>
      </c>
      <c r="AT38" s="74">
        <f t="shared" si="12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294</v>
      </c>
      <c r="C39" s="68" t="s">
        <v>295</v>
      </c>
      <c r="D39" s="74">
        <f t="shared" si="2"/>
        <v>3202</v>
      </c>
      <c r="E39" s="74">
        <f t="shared" si="3"/>
        <v>0</v>
      </c>
      <c r="F39" s="74">
        <v>0</v>
      </c>
      <c r="G39" s="74">
        <v>0</v>
      </c>
      <c r="H39" s="74">
        <f t="shared" si="4"/>
        <v>0</v>
      </c>
      <c r="I39" s="74">
        <v>0</v>
      </c>
      <c r="J39" s="74">
        <v>0</v>
      </c>
      <c r="K39" s="74">
        <f t="shared" si="5"/>
        <v>3202</v>
      </c>
      <c r="L39" s="74">
        <v>1815</v>
      </c>
      <c r="M39" s="74">
        <v>1387</v>
      </c>
      <c r="N39" s="74">
        <f t="shared" si="6"/>
        <v>3202</v>
      </c>
      <c r="O39" s="74">
        <f t="shared" si="7"/>
        <v>1815</v>
      </c>
      <c r="P39" s="74">
        <v>1815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1387</v>
      </c>
      <c r="W39" s="74">
        <v>1387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30</v>
      </c>
      <c r="AG39" s="74">
        <v>30</v>
      </c>
      <c r="AH39" s="74">
        <v>0</v>
      </c>
      <c r="AI39" s="74">
        <v>0</v>
      </c>
      <c r="AJ39" s="74">
        <f t="shared" si="11"/>
        <v>30</v>
      </c>
      <c r="AK39" s="73">
        <v>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30</v>
      </c>
      <c r="AT39" s="74">
        <f t="shared" si="12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v>0</v>
      </c>
      <c r="AZ39" s="74">
        <f t="shared" si="13"/>
        <v>0</v>
      </c>
      <c r="BA39" s="74">
        <v>0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296</v>
      </c>
      <c r="C40" s="68" t="s">
        <v>297</v>
      </c>
      <c r="D40" s="74">
        <f aca="true" t="shared" si="14" ref="D40:D67">SUM(E40,+H40,+K40)</f>
        <v>11660</v>
      </c>
      <c r="E40" s="74">
        <f aca="true" t="shared" si="15" ref="E40:E67">SUM(F40:G40)</f>
        <v>11660</v>
      </c>
      <c r="F40" s="74">
        <v>8013</v>
      </c>
      <c r="G40" s="74">
        <v>3647</v>
      </c>
      <c r="H40" s="74">
        <f aca="true" t="shared" si="16" ref="H40:H67">SUM(I40:J40)</f>
        <v>0</v>
      </c>
      <c r="I40" s="74">
        <v>0</v>
      </c>
      <c r="J40" s="74">
        <v>0</v>
      </c>
      <c r="K40" s="74">
        <f aca="true" t="shared" si="17" ref="K40:K67">SUM(L40:M40)</f>
        <v>0</v>
      </c>
      <c r="L40" s="74">
        <v>0</v>
      </c>
      <c r="M40" s="74">
        <v>0</v>
      </c>
      <c r="N40" s="74">
        <f aca="true" t="shared" si="18" ref="N40:N67">SUM(O40,+V40,+AC40)</f>
        <v>11660</v>
      </c>
      <c r="O40" s="74">
        <f aca="true" t="shared" si="19" ref="O40:O67">SUM(P40:U40)</f>
        <v>8013</v>
      </c>
      <c r="P40" s="74">
        <v>8013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aca="true" t="shared" si="20" ref="V40:V67">SUM(W40:AB40)</f>
        <v>3647</v>
      </c>
      <c r="W40" s="74">
        <v>3647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aca="true" t="shared" si="21" ref="AC40:AC67">SUM(AD40:AE40)</f>
        <v>0</v>
      </c>
      <c r="AD40" s="74">
        <v>0</v>
      </c>
      <c r="AE40" s="74">
        <v>0</v>
      </c>
      <c r="AF40" s="74">
        <f aca="true" t="shared" si="22" ref="AF40:AF67">SUM(AG40:AI40)</f>
        <v>0</v>
      </c>
      <c r="AG40" s="74">
        <v>0</v>
      </c>
      <c r="AH40" s="74">
        <v>0</v>
      </c>
      <c r="AI40" s="74">
        <v>0</v>
      </c>
      <c r="AJ40" s="74">
        <f aca="true" t="shared" si="23" ref="AJ40:AJ67">SUM(AK40:AS40)</f>
        <v>0</v>
      </c>
      <c r="AK40" s="73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24" ref="AT40:AT67">SUM(AU40:AY40)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f aca="true" t="shared" si="25" ref="AZ40:AZ67">SUM(BA40:BC40)</f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298</v>
      </c>
      <c r="C41" s="68" t="s">
        <v>299</v>
      </c>
      <c r="D41" s="74">
        <f t="shared" si="14"/>
        <v>7393</v>
      </c>
      <c r="E41" s="74">
        <f t="shared" si="15"/>
        <v>0</v>
      </c>
      <c r="F41" s="74">
        <v>0</v>
      </c>
      <c r="G41" s="74">
        <v>0</v>
      </c>
      <c r="H41" s="74">
        <f t="shared" si="16"/>
        <v>0</v>
      </c>
      <c r="I41" s="74">
        <v>0</v>
      </c>
      <c r="J41" s="74">
        <v>0</v>
      </c>
      <c r="K41" s="74">
        <f t="shared" si="17"/>
        <v>7393</v>
      </c>
      <c r="L41" s="74">
        <v>3172</v>
      </c>
      <c r="M41" s="74">
        <v>4221</v>
      </c>
      <c r="N41" s="74">
        <f t="shared" si="18"/>
        <v>7393</v>
      </c>
      <c r="O41" s="74">
        <f t="shared" si="19"/>
        <v>3172</v>
      </c>
      <c r="P41" s="74">
        <v>0</v>
      </c>
      <c r="Q41" s="74">
        <v>0</v>
      </c>
      <c r="R41" s="74">
        <v>0</v>
      </c>
      <c r="S41" s="74">
        <v>3172</v>
      </c>
      <c r="T41" s="74">
        <v>0</v>
      </c>
      <c r="U41" s="74">
        <v>0</v>
      </c>
      <c r="V41" s="74">
        <f t="shared" si="20"/>
        <v>4221</v>
      </c>
      <c r="W41" s="74">
        <v>0</v>
      </c>
      <c r="X41" s="74">
        <v>0</v>
      </c>
      <c r="Y41" s="74">
        <v>0</v>
      </c>
      <c r="Z41" s="74">
        <v>4221</v>
      </c>
      <c r="AA41" s="74">
        <v>0</v>
      </c>
      <c r="AB41" s="74">
        <v>0</v>
      </c>
      <c r="AC41" s="74">
        <f t="shared" si="21"/>
        <v>0</v>
      </c>
      <c r="AD41" s="74">
        <v>0</v>
      </c>
      <c r="AE41" s="74">
        <v>0</v>
      </c>
      <c r="AF41" s="74">
        <f t="shared" si="22"/>
        <v>0</v>
      </c>
      <c r="AG41" s="74">
        <v>0</v>
      </c>
      <c r="AH41" s="74">
        <v>0</v>
      </c>
      <c r="AI41" s="74">
        <v>0</v>
      </c>
      <c r="AJ41" s="74">
        <f t="shared" si="23"/>
        <v>0</v>
      </c>
      <c r="AK41" s="73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2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25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300</v>
      </c>
      <c r="C42" s="68" t="s">
        <v>301</v>
      </c>
      <c r="D42" s="74">
        <f t="shared" si="14"/>
        <v>2977</v>
      </c>
      <c r="E42" s="74">
        <f t="shared" si="15"/>
        <v>0</v>
      </c>
      <c r="F42" s="74">
        <v>0</v>
      </c>
      <c r="G42" s="74">
        <v>0</v>
      </c>
      <c r="H42" s="74">
        <f t="shared" si="16"/>
        <v>0</v>
      </c>
      <c r="I42" s="74">
        <v>0</v>
      </c>
      <c r="J42" s="74">
        <v>0</v>
      </c>
      <c r="K42" s="74">
        <f t="shared" si="17"/>
        <v>2977</v>
      </c>
      <c r="L42" s="74">
        <v>1994</v>
      </c>
      <c r="M42" s="74">
        <v>983</v>
      </c>
      <c r="N42" s="74">
        <f t="shared" si="18"/>
        <v>2994</v>
      </c>
      <c r="O42" s="74">
        <f t="shared" si="19"/>
        <v>1994</v>
      </c>
      <c r="P42" s="74">
        <v>0</v>
      </c>
      <c r="Q42" s="74">
        <v>0</v>
      </c>
      <c r="R42" s="74">
        <v>0</v>
      </c>
      <c r="S42" s="74">
        <v>1994</v>
      </c>
      <c r="T42" s="74">
        <v>0</v>
      </c>
      <c r="U42" s="74">
        <v>0</v>
      </c>
      <c r="V42" s="74">
        <f t="shared" si="20"/>
        <v>983</v>
      </c>
      <c r="W42" s="74">
        <v>0</v>
      </c>
      <c r="X42" s="74">
        <v>0</v>
      </c>
      <c r="Y42" s="74">
        <v>0</v>
      </c>
      <c r="Z42" s="74">
        <v>983</v>
      </c>
      <c r="AA42" s="74">
        <v>0</v>
      </c>
      <c r="AB42" s="74">
        <v>0</v>
      </c>
      <c r="AC42" s="74">
        <f t="shared" si="21"/>
        <v>17</v>
      </c>
      <c r="AD42" s="74">
        <v>17</v>
      </c>
      <c r="AE42" s="74">
        <v>0</v>
      </c>
      <c r="AF42" s="74">
        <f t="shared" si="22"/>
        <v>0</v>
      </c>
      <c r="AG42" s="74">
        <v>0</v>
      </c>
      <c r="AH42" s="74">
        <v>0</v>
      </c>
      <c r="AI42" s="74">
        <v>0</v>
      </c>
      <c r="AJ42" s="74">
        <f t="shared" si="23"/>
        <v>0</v>
      </c>
      <c r="AK42" s="73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2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25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302</v>
      </c>
      <c r="C43" s="68" t="s">
        <v>303</v>
      </c>
      <c r="D43" s="74">
        <f t="shared" si="14"/>
        <v>2955</v>
      </c>
      <c r="E43" s="74">
        <f t="shared" si="15"/>
        <v>0</v>
      </c>
      <c r="F43" s="74">
        <v>0</v>
      </c>
      <c r="G43" s="74">
        <v>0</v>
      </c>
      <c r="H43" s="74">
        <f t="shared" si="16"/>
        <v>0</v>
      </c>
      <c r="I43" s="74">
        <v>0</v>
      </c>
      <c r="J43" s="74">
        <v>0</v>
      </c>
      <c r="K43" s="74">
        <f t="shared" si="17"/>
        <v>2955</v>
      </c>
      <c r="L43" s="74">
        <v>1624</v>
      </c>
      <c r="M43" s="74">
        <v>1331</v>
      </c>
      <c r="N43" s="74">
        <f t="shared" si="18"/>
        <v>2955</v>
      </c>
      <c r="O43" s="74">
        <f t="shared" si="19"/>
        <v>1624</v>
      </c>
      <c r="P43" s="74">
        <v>1624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20"/>
        <v>1331</v>
      </c>
      <c r="W43" s="74">
        <v>1331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21"/>
        <v>0</v>
      </c>
      <c r="AD43" s="74">
        <v>0</v>
      </c>
      <c r="AE43" s="74">
        <v>0</v>
      </c>
      <c r="AF43" s="74">
        <f t="shared" si="22"/>
        <v>0</v>
      </c>
      <c r="AG43" s="74">
        <v>0</v>
      </c>
      <c r="AH43" s="74">
        <v>0</v>
      </c>
      <c r="AI43" s="74">
        <v>0</v>
      </c>
      <c r="AJ43" s="74">
        <f t="shared" si="23"/>
        <v>0</v>
      </c>
      <c r="AK43" s="73">
        <v>0</v>
      </c>
      <c r="AL43" s="74">
        <v>0</v>
      </c>
      <c r="AM43" s="74">
        <v>0</v>
      </c>
      <c r="AN43" s="74"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2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25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304</v>
      </c>
      <c r="C44" s="68" t="s">
        <v>305</v>
      </c>
      <c r="D44" s="74">
        <f t="shared" si="14"/>
        <v>717</v>
      </c>
      <c r="E44" s="74">
        <f t="shared" si="15"/>
        <v>0</v>
      </c>
      <c r="F44" s="74">
        <v>0</v>
      </c>
      <c r="G44" s="74">
        <v>0</v>
      </c>
      <c r="H44" s="74">
        <f t="shared" si="16"/>
        <v>159</v>
      </c>
      <c r="I44" s="74">
        <v>159</v>
      </c>
      <c r="J44" s="74">
        <v>0</v>
      </c>
      <c r="K44" s="74">
        <f t="shared" si="17"/>
        <v>558</v>
      </c>
      <c r="L44" s="74">
        <v>0</v>
      </c>
      <c r="M44" s="74">
        <v>558</v>
      </c>
      <c r="N44" s="74">
        <f t="shared" si="18"/>
        <v>717</v>
      </c>
      <c r="O44" s="74">
        <f t="shared" si="19"/>
        <v>159</v>
      </c>
      <c r="P44" s="74">
        <v>159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20"/>
        <v>558</v>
      </c>
      <c r="W44" s="74">
        <v>558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21"/>
        <v>0</v>
      </c>
      <c r="AD44" s="74">
        <v>0</v>
      </c>
      <c r="AE44" s="74">
        <v>0</v>
      </c>
      <c r="AF44" s="74">
        <f t="shared" si="22"/>
        <v>1</v>
      </c>
      <c r="AG44" s="74">
        <v>1</v>
      </c>
      <c r="AH44" s="74">
        <v>0</v>
      </c>
      <c r="AI44" s="74">
        <v>0</v>
      </c>
      <c r="AJ44" s="74">
        <f t="shared" si="23"/>
        <v>717</v>
      </c>
      <c r="AK44" s="74">
        <v>717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24"/>
        <v>1</v>
      </c>
      <c r="AU44" s="74">
        <v>1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25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306</v>
      </c>
      <c r="C45" s="68" t="s">
        <v>307</v>
      </c>
      <c r="D45" s="74">
        <f t="shared" si="14"/>
        <v>13420</v>
      </c>
      <c r="E45" s="74">
        <f t="shared" si="15"/>
        <v>0</v>
      </c>
      <c r="F45" s="74">
        <v>0</v>
      </c>
      <c r="G45" s="74">
        <v>0</v>
      </c>
      <c r="H45" s="74">
        <f t="shared" si="16"/>
        <v>8569</v>
      </c>
      <c r="I45" s="74">
        <v>8569</v>
      </c>
      <c r="J45" s="74">
        <v>0</v>
      </c>
      <c r="K45" s="74">
        <f t="shared" si="17"/>
        <v>4851</v>
      </c>
      <c r="L45" s="74">
        <v>0</v>
      </c>
      <c r="M45" s="74">
        <v>4851</v>
      </c>
      <c r="N45" s="74">
        <f t="shared" si="18"/>
        <v>13420</v>
      </c>
      <c r="O45" s="74">
        <f t="shared" si="19"/>
        <v>8569</v>
      </c>
      <c r="P45" s="74">
        <v>8569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20"/>
        <v>4851</v>
      </c>
      <c r="W45" s="74">
        <v>4851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21"/>
        <v>0</v>
      </c>
      <c r="AD45" s="74">
        <v>0</v>
      </c>
      <c r="AE45" s="74">
        <v>0</v>
      </c>
      <c r="AF45" s="74">
        <f t="shared" si="22"/>
        <v>26</v>
      </c>
      <c r="AG45" s="74">
        <v>26</v>
      </c>
      <c r="AH45" s="74">
        <v>0</v>
      </c>
      <c r="AI45" s="74">
        <v>0</v>
      </c>
      <c r="AJ45" s="74">
        <f t="shared" si="23"/>
        <v>13420</v>
      </c>
      <c r="AK45" s="74">
        <v>13420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24"/>
        <v>26</v>
      </c>
      <c r="AU45" s="74">
        <v>26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25"/>
        <v>0</v>
      </c>
      <c r="BA45" s="74">
        <v>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308</v>
      </c>
      <c r="C46" s="68" t="s">
        <v>309</v>
      </c>
      <c r="D46" s="74">
        <f t="shared" si="14"/>
        <v>6963</v>
      </c>
      <c r="E46" s="74">
        <f t="shared" si="15"/>
        <v>0</v>
      </c>
      <c r="F46" s="74">
        <v>0</v>
      </c>
      <c r="G46" s="74">
        <v>0</v>
      </c>
      <c r="H46" s="74">
        <f t="shared" si="16"/>
        <v>3803</v>
      </c>
      <c r="I46" s="74">
        <v>3803</v>
      </c>
      <c r="J46" s="74">
        <v>0</v>
      </c>
      <c r="K46" s="74">
        <f t="shared" si="17"/>
        <v>3160</v>
      </c>
      <c r="L46" s="74">
        <v>0</v>
      </c>
      <c r="M46" s="74">
        <v>3160</v>
      </c>
      <c r="N46" s="74">
        <f t="shared" si="18"/>
        <v>6996</v>
      </c>
      <c r="O46" s="74">
        <f t="shared" si="19"/>
        <v>3803</v>
      </c>
      <c r="P46" s="74">
        <v>3803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20"/>
        <v>3160</v>
      </c>
      <c r="W46" s="74">
        <v>3160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21"/>
        <v>33</v>
      </c>
      <c r="AD46" s="74">
        <v>33</v>
      </c>
      <c r="AE46" s="74">
        <v>0</v>
      </c>
      <c r="AF46" s="74">
        <f t="shared" si="22"/>
        <v>14</v>
      </c>
      <c r="AG46" s="74">
        <v>14</v>
      </c>
      <c r="AH46" s="74">
        <v>0</v>
      </c>
      <c r="AI46" s="74">
        <v>0</v>
      </c>
      <c r="AJ46" s="74">
        <f t="shared" si="23"/>
        <v>6963</v>
      </c>
      <c r="AK46" s="74">
        <v>6963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24"/>
        <v>14</v>
      </c>
      <c r="AU46" s="74">
        <v>14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25"/>
        <v>0</v>
      </c>
      <c r="BA46" s="74">
        <v>0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310</v>
      </c>
      <c r="C47" s="68" t="s">
        <v>311</v>
      </c>
      <c r="D47" s="74">
        <f t="shared" si="14"/>
        <v>13142</v>
      </c>
      <c r="E47" s="74">
        <f t="shared" si="15"/>
        <v>0</v>
      </c>
      <c r="F47" s="74">
        <v>0</v>
      </c>
      <c r="G47" s="74">
        <v>0</v>
      </c>
      <c r="H47" s="74">
        <f t="shared" si="16"/>
        <v>4085</v>
      </c>
      <c r="I47" s="74">
        <v>4085</v>
      </c>
      <c r="J47" s="74">
        <v>0</v>
      </c>
      <c r="K47" s="74">
        <f t="shared" si="17"/>
        <v>9057</v>
      </c>
      <c r="L47" s="74">
        <v>0</v>
      </c>
      <c r="M47" s="74">
        <v>9057</v>
      </c>
      <c r="N47" s="74">
        <f t="shared" si="18"/>
        <v>13150</v>
      </c>
      <c r="O47" s="74">
        <f t="shared" si="19"/>
        <v>4085</v>
      </c>
      <c r="P47" s="74">
        <v>4085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20"/>
        <v>9057</v>
      </c>
      <c r="W47" s="74">
        <v>9057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21"/>
        <v>8</v>
      </c>
      <c r="AD47" s="74">
        <v>8</v>
      </c>
      <c r="AE47" s="74">
        <v>0</v>
      </c>
      <c r="AF47" s="74">
        <f t="shared" si="22"/>
        <v>26</v>
      </c>
      <c r="AG47" s="74">
        <v>26</v>
      </c>
      <c r="AH47" s="74">
        <v>0</v>
      </c>
      <c r="AI47" s="74">
        <v>0</v>
      </c>
      <c r="AJ47" s="74">
        <f t="shared" si="23"/>
        <v>13142</v>
      </c>
      <c r="AK47" s="74">
        <v>13142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24"/>
        <v>26</v>
      </c>
      <c r="AU47" s="74">
        <v>26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25"/>
        <v>0</v>
      </c>
      <c r="BA47" s="74">
        <v>0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312</v>
      </c>
      <c r="C48" s="68" t="s">
        <v>313</v>
      </c>
      <c r="D48" s="74">
        <f t="shared" si="14"/>
        <v>10342</v>
      </c>
      <c r="E48" s="74">
        <f t="shared" si="15"/>
        <v>0</v>
      </c>
      <c r="F48" s="74">
        <v>0</v>
      </c>
      <c r="G48" s="74">
        <v>0</v>
      </c>
      <c r="H48" s="74">
        <f t="shared" si="16"/>
        <v>0</v>
      </c>
      <c r="I48" s="74">
        <v>0</v>
      </c>
      <c r="J48" s="74">
        <v>0</v>
      </c>
      <c r="K48" s="74">
        <f t="shared" si="17"/>
        <v>10342</v>
      </c>
      <c r="L48" s="74">
        <v>7727</v>
      </c>
      <c r="M48" s="74">
        <v>2615</v>
      </c>
      <c r="N48" s="74">
        <f t="shared" si="18"/>
        <v>10378</v>
      </c>
      <c r="O48" s="74">
        <f t="shared" si="19"/>
        <v>7727</v>
      </c>
      <c r="P48" s="74">
        <v>7727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20"/>
        <v>2615</v>
      </c>
      <c r="W48" s="74">
        <v>2615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21"/>
        <v>36</v>
      </c>
      <c r="AD48" s="74">
        <v>36</v>
      </c>
      <c r="AE48" s="74">
        <v>0</v>
      </c>
      <c r="AF48" s="74">
        <f t="shared" si="22"/>
        <v>0</v>
      </c>
      <c r="AG48" s="74">
        <v>0</v>
      </c>
      <c r="AH48" s="74">
        <v>0</v>
      </c>
      <c r="AI48" s="74">
        <v>0</v>
      </c>
      <c r="AJ48" s="74">
        <f t="shared" si="23"/>
        <v>0</v>
      </c>
      <c r="AK48" s="73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2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v>0</v>
      </c>
      <c r="AZ48" s="74">
        <f t="shared" si="25"/>
        <v>0</v>
      </c>
      <c r="BA48" s="74">
        <v>0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314</v>
      </c>
      <c r="C49" s="68" t="s">
        <v>315</v>
      </c>
      <c r="D49" s="74">
        <f t="shared" si="14"/>
        <v>16560</v>
      </c>
      <c r="E49" s="74">
        <f t="shared" si="15"/>
        <v>0</v>
      </c>
      <c r="F49" s="74">
        <v>0</v>
      </c>
      <c r="G49" s="74">
        <v>0</v>
      </c>
      <c r="H49" s="74">
        <f t="shared" si="16"/>
        <v>0</v>
      </c>
      <c r="I49" s="74">
        <v>0</v>
      </c>
      <c r="J49" s="74">
        <v>0</v>
      </c>
      <c r="K49" s="74">
        <f t="shared" si="17"/>
        <v>16560</v>
      </c>
      <c r="L49" s="74">
        <v>13495</v>
      </c>
      <c r="M49" s="74">
        <v>3065</v>
      </c>
      <c r="N49" s="74">
        <f t="shared" si="18"/>
        <v>16560</v>
      </c>
      <c r="O49" s="74">
        <f t="shared" si="19"/>
        <v>13495</v>
      </c>
      <c r="P49" s="74">
        <v>13495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f t="shared" si="20"/>
        <v>3065</v>
      </c>
      <c r="W49" s="74">
        <v>3065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f t="shared" si="21"/>
        <v>0</v>
      </c>
      <c r="AD49" s="74">
        <v>0</v>
      </c>
      <c r="AE49" s="74">
        <v>0</v>
      </c>
      <c r="AF49" s="74">
        <f t="shared" si="22"/>
        <v>20</v>
      </c>
      <c r="AG49" s="74">
        <v>20</v>
      </c>
      <c r="AH49" s="74">
        <v>0</v>
      </c>
      <c r="AI49" s="74">
        <v>0</v>
      </c>
      <c r="AJ49" s="74">
        <f t="shared" si="23"/>
        <v>119</v>
      </c>
      <c r="AK49" s="74">
        <v>99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20</v>
      </c>
      <c r="AT49" s="74">
        <f t="shared" si="2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v>0</v>
      </c>
      <c r="AZ49" s="74">
        <f t="shared" si="25"/>
        <v>0</v>
      </c>
      <c r="BA49" s="74">
        <v>0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316</v>
      </c>
      <c r="C50" s="68" t="s">
        <v>317</v>
      </c>
      <c r="D50" s="74">
        <f t="shared" si="14"/>
        <v>14915</v>
      </c>
      <c r="E50" s="74">
        <f t="shared" si="15"/>
        <v>0</v>
      </c>
      <c r="F50" s="74">
        <v>0</v>
      </c>
      <c r="G50" s="74">
        <v>0</v>
      </c>
      <c r="H50" s="74">
        <f t="shared" si="16"/>
        <v>0</v>
      </c>
      <c r="I50" s="74">
        <v>0</v>
      </c>
      <c r="J50" s="74">
        <v>0</v>
      </c>
      <c r="K50" s="74">
        <f t="shared" si="17"/>
        <v>14915</v>
      </c>
      <c r="L50" s="74">
        <v>10792</v>
      </c>
      <c r="M50" s="74">
        <v>4123</v>
      </c>
      <c r="N50" s="74">
        <f t="shared" si="18"/>
        <v>14915</v>
      </c>
      <c r="O50" s="74">
        <f t="shared" si="19"/>
        <v>10792</v>
      </c>
      <c r="P50" s="74">
        <v>10792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 t="shared" si="20"/>
        <v>4123</v>
      </c>
      <c r="W50" s="74">
        <v>4123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f t="shared" si="21"/>
        <v>0</v>
      </c>
      <c r="AD50" s="74">
        <v>0</v>
      </c>
      <c r="AE50" s="74">
        <v>0</v>
      </c>
      <c r="AF50" s="74">
        <f t="shared" si="22"/>
        <v>585</v>
      </c>
      <c r="AG50" s="74">
        <v>585</v>
      </c>
      <c r="AH50" s="74">
        <v>0</v>
      </c>
      <c r="AI50" s="74">
        <v>0</v>
      </c>
      <c r="AJ50" s="74">
        <f t="shared" si="23"/>
        <v>585</v>
      </c>
      <c r="AK50" s="73">
        <v>0</v>
      </c>
      <c r="AL50" s="74">
        <v>0</v>
      </c>
      <c r="AM50" s="74">
        <v>585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2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v>0</v>
      </c>
      <c r="AZ50" s="74">
        <f t="shared" si="25"/>
        <v>7</v>
      </c>
      <c r="BA50" s="74">
        <v>7</v>
      </c>
      <c r="BB50" s="74">
        <v>0</v>
      </c>
      <c r="BC50" s="74">
        <v>0</v>
      </c>
    </row>
    <row r="51" spans="1:55" s="59" customFormat="1" ht="12" customHeight="1">
      <c r="A51" s="68" t="s">
        <v>85</v>
      </c>
      <c r="B51" s="115" t="s">
        <v>318</v>
      </c>
      <c r="C51" s="68" t="s">
        <v>319</v>
      </c>
      <c r="D51" s="74">
        <f t="shared" si="14"/>
        <v>6920</v>
      </c>
      <c r="E51" s="74">
        <f t="shared" si="15"/>
        <v>0</v>
      </c>
      <c r="F51" s="74">
        <v>0</v>
      </c>
      <c r="G51" s="74">
        <v>0</v>
      </c>
      <c r="H51" s="74">
        <f t="shared" si="16"/>
        <v>0</v>
      </c>
      <c r="I51" s="74">
        <v>0</v>
      </c>
      <c r="J51" s="74">
        <v>0</v>
      </c>
      <c r="K51" s="74">
        <f t="shared" si="17"/>
        <v>6920</v>
      </c>
      <c r="L51" s="74">
        <v>3100</v>
      </c>
      <c r="M51" s="74">
        <v>3820</v>
      </c>
      <c r="N51" s="74">
        <f t="shared" si="18"/>
        <v>6920</v>
      </c>
      <c r="O51" s="74">
        <f t="shared" si="19"/>
        <v>3100</v>
      </c>
      <c r="P51" s="74">
        <v>3100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f t="shared" si="20"/>
        <v>3820</v>
      </c>
      <c r="W51" s="74">
        <v>3820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f t="shared" si="21"/>
        <v>0</v>
      </c>
      <c r="AD51" s="74">
        <v>0</v>
      </c>
      <c r="AE51" s="74">
        <v>0</v>
      </c>
      <c r="AF51" s="74">
        <f t="shared" si="22"/>
        <v>24</v>
      </c>
      <c r="AG51" s="74">
        <v>24</v>
      </c>
      <c r="AH51" s="74">
        <v>0</v>
      </c>
      <c r="AI51" s="74">
        <v>0</v>
      </c>
      <c r="AJ51" s="74">
        <f t="shared" si="23"/>
        <v>24</v>
      </c>
      <c r="AK51" s="74">
        <v>5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19</v>
      </c>
      <c r="AR51" s="74">
        <v>0</v>
      </c>
      <c r="AS51" s="74">
        <v>0</v>
      </c>
      <c r="AT51" s="74">
        <f t="shared" si="24"/>
        <v>5</v>
      </c>
      <c r="AU51" s="74">
        <v>5</v>
      </c>
      <c r="AV51" s="74">
        <v>0</v>
      </c>
      <c r="AW51" s="74">
        <v>0</v>
      </c>
      <c r="AX51" s="74">
        <v>0</v>
      </c>
      <c r="AY51" s="74">
        <v>0</v>
      </c>
      <c r="AZ51" s="74">
        <f t="shared" si="25"/>
        <v>19</v>
      </c>
      <c r="BA51" s="74">
        <v>19</v>
      </c>
      <c r="BB51" s="74">
        <v>0</v>
      </c>
      <c r="BC51" s="74">
        <v>0</v>
      </c>
    </row>
    <row r="52" spans="1:55" s="59" customFormat="1" ht="12" customHeight="1">
      <c r="A52" s="68" t="s">
        <v>85</v>
      </c>
      <c r="B52" s="115" t="s">
        <v>320</v>
      </c>
      <c r="C52" s="68" t="s">
        <v>321</v>
      </c>
      <c r="D52" s="74">
        <f t="shared" si="14"/>
        <v>2287</v>
      </c>
      <c r="E52" s="74">
        <f t="shared" si="15"/>
        <v>0</v>
      </c>
      <c r="F52" s="74">
        <v>0</v>
      </c>
      <c r="G52" s="74">
        <v>0</v>
      </c>
      <c r="H52" s="74">
        <f t="shared" si="16"/>
        <v>0</v>
      </c>
      <c r="I52" s="74">
        <v>0</v>
      </c>
      <c r="J52" s="74">
        <v>0</v>
      </c>
      <c r="K52" s="74">
        <f t="shared" si="17"/>
        <v>2287</v>
      </c>
      <c r="L52" s="74">
        <v>847</v>
      </c>
      <c r="M52" s="74">
        <v>1440</v>
      </c>
      <c r="N52" s="74">
        <f t="shared" si="18"/>
        <v>2308</v>
      </c>
      <c r="O52" s="74">
        <f t="shared" si="19"/>
        <v>847</v>
      </c>
      <c r="P52" s="74">
        <v>847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f t="shared" si="20"/>
        <v>1440</v>
      </c>
      <c r="W52" s="74">
        <v>1440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f t="shared" si="21"/>
        <v>21</v>
      </c>
      <c r="AD52" s="74">
        <v>0</v>
      </c>
      <c r="AE52" s="74">
        <v>21</v>
      </c>
      <c r="AF52" s="74">
        <f t="shared" si="22"/>
        <v>0</v>
      </c>
      <c r="AG52" s="74">
        <v>0</v>
      </c>
      <c r="AH52" s="74">
        <v>0</v>
      </c>
      <c r="AI52" s="74">
        <v>0</v>
      </c>
      <c r="AJ52" s="74">
        <f t="shared" si="23"/>
        <v>0</v>
      </c>
      <c r="AK52" s="73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24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v>0</v>
      </c>
      <c r="AZ52" s="74">
        <f t="shared" si="25"/>
        <v>0</v>
      </c>
      <c r="BA52" s="74">
        <v>0</v>
      </c>
      <c r="BB52" s="74">
        <v>0</v>
      </c>
      <c r="BC52" s="74">
        <v>0</v>
      </c>
    </row>
    <row r="53" spans="1:55" s="59" customFormat="1" ht="12" customHeight="1">
      <c r="A53" s="68" t="s">
        <v>85</v>
      </c>
      <c r="B53" s="115" t="s">
        <v>322</v>
      </c>
      <c r="C53" s="68" t="s">
        <v>323</v>
      </c>
      <c r="D53" s="74">
        <f t="shared" si="14"/>
        <v>3012</v>
      </c>
      <c r="E53" s="74">
        <f t="shared" si="15"/>
        <v>0</v>
      </c>
      <c r="F53" s="74">
        <v>0</v>
      </c>
      <c r="G53" s="74">
        <v>0</v>
      </c>
      <c r="H53" s="74">
        <f t="shared" si="16"/>
        <v>0</v>
      </c>
      <c r="I53" s="74">
        <v>0</v>
      </c>
      <c r="J53" s="74">
        <v>0</v>
      </c>
      <c r="K53" s="74">
        <f t="shared" si="17"/>
        <v>3012</v>
      </c>
      <c r="L53" s="74">
        <v>1399</v>
      </c>
      <c r="M53" s="74">
        <v>1613</v>
      </c>
      <c r="N53" s="74">
        <f t="shared" si="18"/>
        <v>3012</v>
      </c>
      <c r="O53" s="74">
        <f t="shared" si="19"/>
        <v>1399</v>
      </c>
      <c r="P53" s="74">
        <v>1399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f t="shared" si="20"/>
        <v>1613</v>
      </c>
      <c r="W53" s="74">
        <v>1613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f t="shared" si="21"/>
        <v>0</v>
      </c>
      <c r="AD53" s="74">
        <v>0</v>
      </c>
      <c r="AE53" s="74">
        <v>0</v>
      </c>
      <c r="AF53" s="74">
        <f t="shared" si="22"/>
        <v>10</v>
      </c>
      <c r="AG53" s="74">
        <v>10</v>
      </c>
      <c r="AH53" s="74">
        <v>0</v>
      </c>
      <c r="AI53" s="74">
        <v>0</v>
      </c>
      <c r="AJ53" s="74">
        <f t="shared" si="23"/>
        <v>8</v>
      </c>
      <c r="AK53" s="73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8</v>
      </c>
      <c r="AR53" s="74">
        <v>0</v>
      </c>
      <c r="AS53" s="74"/>
      <c r="AT53" s="74">
        <f t="shared" si="24"/>
        <v>2</v>
      </c>
      <c r="AU53" s="74">
        <v>2</v>
      </c>
      <c r="AV53" s="74">
        <v>0</v>
      </c>
      <c r="AW53" s="74">
        <v>0</v>
      </c>
      <c r="AX53" s="74">
        <v>0</v>
      </c>
      <c r="AY53" s="74">
        <v>0</v>
      </c>
      <c r="AZ53" s="74">
        <f t="shared" si="25"/>
        <v>0</v>
      </c>
      <c r="BA53" s="74">
        <v>0</v>
      </c>
      <c r="BB53" s="74">
        <v>0</v>
      </c>
      <c r="BC53" s="74">
        <v>0</v>
      </c>
    </row>
    <row r="54" spans="1:55" s="59" customFormat="1" ht="12" customHeight="1">
      <c r="A54" s="68" t="s">
        <v>85</v>
      </c>
      <c r="B54" s="115" t="s">
        <v>324</v>
      </c>
      <c r="C54" s="68" t="s">
        <v>325</v>
      </c>
      <c r="D54" s="74">
        <f t="shared" si="14"/>
        <v>10441</v>
      </c>
      <c r="E54" s="74">
        <f t="shared" si="15"/>
        <v>0</v>
      </c>
      <c r="F54" s="74">
        <v>0</v>
      </c>
      <c r="G54" s="74">
        <v>0</v>
      </c>
      <c r="H54" s="74">
        <f t="shared" si="16"/>
        <v>0</v>
      </c>
      <c r="I54" s="74">
        <v>0</v>
      </c>
      <c r="J54" s="74">
        <v>0</v>
      </c>
      <c r="K54" s="74">
        <f t="shared" si="17"/>
        <v>10441</v>
      </c>
      <c r="L54" s="74">
        <v>2367</v>
      </c>
      <c r="M54" s="74">
        <v>8074</v>
      </c>
      <c r="N54" s="74">
        <f t="shared" si="18"/>
        <v>10441</v>
      </c>
      <c r="O54" s="74">
        <f t="shared" si="19"/>
        <v>2367</v>
      </c>
      <c r="P54" s="74">
        <v>0</v>
      </c>
      <c r="Q54" s="74">
        <v>0</v>
      </c>
      <c r="R54" s="74">
        <v>2367</v>
      </c>
      <c r="S54" s="74">
        <v>0</v>
      </c>
      <c r="T54" s="74">
        <v>0</v>
      </c>
      <c r="U54" s="74">
        <v>0</v>
      </c>
      <c r="V54" s="74">
        <f t="shared" si="20"/>
        <v>8074</v>
      </c>
      <c r="W54" s="74">
        <v>0</v>
      </c>
      <c r="X54" s="74">
        <v>0</v>
      </c>
      <c r="Y54" s="74">
        <v>8074</v>
      </c>
      <c r="Z54" s="74">
        <v>0</v>
      </c>
      <c r="AA54" s="74">
        <v>0</v>
      </c>
      <c r="AB54" s="74">
        <v>0</v>
      </c>
      <c r="AC54" s="74">
        <f t="shared" si="21"/>
        <v>0</v>
      </c>
      <c r="AD54" s="74">
        <v>0</v>
      </c>
      <c r="AE54" s="74">
        <v>0</v>
      </c>
      <c r="AF54" s="74">
        <f t="shared" si="22"/>
        <v>13</v>
      </c>
      <c r="AG54" s="74">
        <v>0</v>
      </c>
      <c r="AH54" s="74">
        <v>0</v>
      </c>
      <c r="AI54" s="74">
        <v>13</v>
      </c>
      <c r="AJ54" s="74">
        <f t="shared" si="23"/>
        <v>0</v>
      </c>
      <c r="AK54" s="73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2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v>0</v>
      </c>
      <c r="AZ54" s="74">
        <f t="shared" si="25"/>
        <v>0</v>
      </c>
      <c r="BA54" s="74">
        <v>0</v>
      </c>
      <c r="BB54" s="74">
        <v>0</v>
      </c>
      <c r="BC54" s="74">
        <v>0</v>
      </c>
    </row>
    <row r="55" spans="1:55" s="59" customFormat="1" ht="12" customHeight="1">
      <c r="A55" s="68" t="s">
        <v>85</v>
      </c>
      <c r="B55" s="115" t="s">
        <v>326</v>
      </c>
      <c r="C55" s="68" t="s">
        <v>327</v>
      </c>
      <c r="D55" s="74">
        <f t="shared" si="14"/>
        <v>15770</v>
      </c>
      <c r="E55" s="74">
        <f t="shared" si="15"/>
        <v>0</v>
      </c>
      <c r="F55" s="74">
        <v>0</v>
      </c>
      <c r="G55" s="74">
        <v>0</v>
      </c>
      <c r="H55" s="74">
        <f t="shared" si="16"/>
        <v>0</v>
      </c>
      <c r="I55" s="74">
        <v>0</v>
      </c>
      <c r="J55" s="74">
        <v>0</v>
      </c>
      <c r="K55" s="74">
        <f t="shared" si="17"/>
        <v>15770</v>
      </c>
      <c r="L55" s="74">
        <v>6703</v>
      </c>
      <c r="M55" s="74">
        <v>9067</v>
      </c>
      <c r="N55" s="74">
        <f t="shared" si="18"/>
        <v>15779</v>
      </c>
      <c r="O55" s="74">
        <f t="shared" si="19"/>
        <v>6703</v>
      </c>
      <c r="P55" s="74">
        <v>6703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f t="shared" si="20"/>
        <v>9067</v>
      </c>
      <c r="W55" s="74">
        <v>9067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f t="shared" si="21"/>
        <v>9</v>
      </c>
      <c r="AD55" s="74">
        <v>9</v>
      </c>
      <c r="AE55" s="74">
        <v>0</v>
      </c>
      <c r="AF55" s="74">
        <f t="shared" si="22"/>
        <v>20</v>
      </c>
      <c r="AG55" s="74">
        <v>20</v>
      </c>
      <c r="AH55" s="74">
        <v>0</v>
      </c>
      <c r="AI55" s="74">
        <v>0</v>
      </c>
      <c r="AJ55" s="74">
        <f t="shared" si="23"/>
        <v>20</v>
      </c>
      <c r="AK55" s="73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20</v>
      </c>
      <c r="AT55" s="74">
        <f t="shared" si="24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v>0</v>
      </c>
      <c r="AZ55" s="74">
        <f t="shared" si="25"/>
        <v>81</v>
      </c>
      <c r="BA55" s="74">
        <v>81</v>
      </c>
      <c r="BB55" s="74">
        <v>0</v>
      </c>
      <c r="BC55" s="74">
        <v>0</v>
      </c>
    </row>
    <row r="56" spans="1:55" s="59" customFormat="1" ht="12" customHeight="1">
      <c r="A56" s="68" t="s">
        <v>85</v>
      </c>
      <c r="B56" s="115" t="s">
        <v>328</v>
      </c>
      <c r="C56" s="68" t="s">
        <v>329</v>
      </c>
      <c r="D56" s="74">
        <f t="shared" si="14"/>
        <v>10093</v>
      </c>
      <c r="E56" s="74">
        <f t="shared" si="15"/>
        <v>0</v>
      </c>
      <c r="F56" s="74">
        <v>0</v>
      </c>
      <c r="G56" s="74">
        <v>0</v>
      </c>
      <c r="H56" s="74">
        <f t="shared" si="16"/>
        <v>0</v>
      </c>
      <c r="I56" s="74">
        <v>0</v>
      </c>
      <c r="J56" s="74">
        <v>0</v>
      </c>
      <c r="K56" s="74">
        <f t="shared" si="17"/>
        <v>10093</v>
      </c>
      <c r="L56" s="74">
        <v>5178</v>
      </c>
      <c r="M56" s="74">
        <v>4915</v>
      </c>
      <c r="N56" s="74">
        <f t="shared" si="18"/>
        <v>10109</v>
      </c>
      <c r="O56" s="74">
        <f t="shared" si="19"/>
        <v>5178</v>
      </c>
      <c r="P56" s="74">
        <v>5124</v>
      </c>
      <c r="Q56" s="74">
        <v>0</v>
      </c>
      <c r="R56" s="74"/>
      <c r="S56" s="74">
        <v>0</v>
      </c>
      <c r="T56" s="74">
        <v>31</v>
      </c>
      <c r="U56" s="74">
        <v>23</v>
      </c>
      <c r="V56" s="74">
        <f t="shared" si="20"/>
        <v>4915</v>
      </c>
      <c r="W56" s="74">
        <v>4864</v>
      </c>
      <c r="X56" s="74">
        <v>0</v>
      </c>
      <c r="Y56" s="74">
        <v>0</v>
      </c>
      <c r="Z56" s="74">
        <v>0</v>
      </c>
      <c r="AA56" s="74">
        <v>29</v>
      </c>
      <c r="AB56" s="74">
        <v>22</v>
      </c>
      <c r="AC56" s="74">
        <f t="shared" si="21"/>
        <v>16</v>
      </c>
      <c r="AD56" s="74">
        <v>16</v>
      </c>
      <c r="AE56" s="74">
        <v>0</v>
      </c>
      <c r="AF56" s="74">
        <f t="shared" si="22"/>
        <v>111</v>
      </c>
      <c r="AG56" s="74">
        <v>111</v>
      </c>
      <c r="AH56" s="74">
        <v>0</v>
      </c>
      <c r="AI56" s="74">
        <v>0</v>
      </c>
      <c r="AJ56" s="74">
        <f t="shared" si="23"/>
        <v>111</v>
      </c>
      <c r="AK56" s="73">
        <v>0</v>
      </c>
      <c r="AL56" s="74">
        <v>0</v>
      </c>
      <c r="AM56" s="74">
        <v>45</v>
      </c>
      <c r="AN56" s="74">
        <v>0</v>
      </c>
      <c r="AO56" s="74">
        <v>0</v>
      </c>
      <c r="AP56" s="74">
        <v>0</v>
      </c>
      <c r="AQ56" s="74">
        <v>66</v>
      </c>
      <c r="AR56" s="74">
        <v>0</v>
      </c>
      <c r="AS56" s="74">
        <v>0</v>
      </c>
      <c r="AT56" s="74">
        <f t="shared" si="24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v>0</v>
      </c>
      <c r="AZ56" s="74">
        <f t="shared" si="25"/>
        <v>66</v>
      </c>
      <c r="BA56" s="74">
        <v>66</v>
      </c>
      <c r="BB56" s="74">
        <v>0</v>
      </c>
      <c r="BC56" s="74">
        <v>0</v>
      </c>
    </row>
    <row r="57" spans="1:55" s="59" customFormat="1" ht="12" customHeight="1">
      <c r="A57" s="68" t="s">
        <v>85</v>
      </c>
      <c r="B57" s="115" t="s">
        <v>330</v>
      </c>
      <c r="C57" s="68" t="s">
        <v>331</v>
      </c>
      <c r="D57" s="74">
        <f t="shared" si="14"/>
        <v>10661</v>
      </c>
      <c r="E57" s="74">
        <f t="shared" si="15"/>
        <v>0</v>
      </c>
      <c r="F57" s="74">
        <v>0</v>
      </c>
      <c r="G57" s="74">
        <v>0</v>
      </c>
      <c r="H57" s="74">
        <f t="shared" si="16"/>
        <v>0</v>
      </c>
      <c r="I57" s="74">
        <v>0</v>
      </c>
      <c r="J57" s="74">
        <v>0</v>
      </c>
      <c r="K57" s="74">
        <f t="shared" si="17"/>
        <v>10661</v>
      </c>
      <c r="L57" s="74">
        <v>5936</v>
      </c>
      <c r="M57" s="74">
        <v>4725</v>
      </c>
      <c r="N57" s="74">
        <f t="shared" si="18"/>
        <v>10772</v>
      </c>
      <c r="O57" s="74">
        <f t="shared" si="19"/>
        <v>5993</v>
      </c>
      <c r="P57" s="74">
        <v>5936</v>
      </c>
      <c r="Q57" s="74">
        <v>0</v>
      </c>
      <c r="R57" s="74">
        <v>0</v>
      </c>
      <c r="S57" s="74">
        <v>0</v>
      </c>
      <c r="T57" s="74">
        <v>20</v>
      </c>
      <c r="U57" s="74">
        <v>37</v>
      </c>
      <c r="V57" s="74">
        <f t="shared" si="20"/>
        <v>4774</v>
      </c>
      <c r="W57" s="74">
        <v>4725</v>
      </c>
      <c r="X57" s="74">
        <v>0</v>
      </c>
      <c r="Y57" s="74">
        <v>0</v>
      </c>
      <c r="Z57" s="74">
        <v>0</v>
      </c>
      <c r="AA57" s="74">
        <v>17</v>
      </c>
      <c r="AB57" s="74">
        <v>32</v>
      </c>
      <c r="AC57" s="74">
        <f t="shared" si="21"/>
        <v>5</v>
      </c>
      <c r="AD57" s="74">
        <v>5</v>
      </c>
      <c r="AE57" s="74"/>
      <c r="AF57" s="74">
        <f t="shared" si="22"/>
        <v>111</v>
      </c>
      <c r="AG57" s="74">
        <v>111</v>
      </c>
      <c r="AH57" s="74">
        <v>0</v>
      </c>
      <c r="AI57" s="74">
        <v>0</v>
      </c>
      <c r="AJ57" s="74">
        <f t="shared" si="23"/>
        <v>111</v>
      </c>
      <c r="AK57" s="73">
        <v>0</v>
      </c>
      <c r="AL57" s="74">
        <v>0</v>
      </c>
      <c r="AM57" s="74">
        <v>47</v>
      </c>
      <c r="AN57" s="74">
        <v>0</v>
      </c>
      <c r="AO57" s="74">
        <v>0</v>
      </c>
      <c r="AP57" s="74">
        <v>0</v>
      </c>
      <c r="AQ57" s="74">
        <v>64</v>
      </c>
      <c r="AR57" s="74">
        <v>0</v>
      </c>
      <c r="AS57" s="74">
        <v>0</v>
      </c>
      <c r="AT57" s="74">
        <f t="shared" si="24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v>0</v>
      </c>
      <c r="AZ57" s="74">
        <f t="shared" si="25"/>
        <v>0</v>
      </c>
      <c r="BA57" s="74"/>
      <c r="BB57" s="74">
        <v>0</v>
      </c>
      <c r="BC57" s="74">
        <v>0</v>
      </c>
    </row>
    <row r="58" spans="1:55" s="59" customFormat="1" ht="12" customHeight="1">
      <c r="A58" s="68" t="s">
        <v>85</v>
      </c>
      <c r="B58" s="115" t="s">
        <v>332</v>
      </c>
      <c r="C58" s="68" t="s">
        <v>333</v>
      </c>
      <c r="D58" s="74">
        <f t="shared" si="14"/>
        <v>8782</v>
      </c>
      <c r="E58" s="74">
        <f t="shared" si="15"/>
        <v>0</v>
      </c>
      <c r="F58" s="74">
        <v>0</v>
      </c>
      <c r="G58" s="74">
        <v>0</v>
      </c>
      <c r="H58" s="74">
        <f t="shared" si="16"/>
        <v>0</v>
      </c>
      <c r="I58" s="74">
        <v>0</v>
      </c>
      <c r="J58" s="74">
        <v>0</v>
      </c>
      <c r="K58" s="74">
        <f t="shared" si="17"/>
        <v>8782</v>
      </c>
      <c r="L58" s="74">
        <v>5577</v>
      </c>
      <c r="M58" s="74">
        <v>3205</v>
      </c>
      <c r="N58" s="74">
        <f t="shared" si="18"/>
        <v>8782</v>
      </c>
      <c r="O58" s="74">
        <f t="shared" si="19"/>
        <v>5577</v>
      </c>
      <c r="P58" s="74">
        <v>5577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f t="shared" si="20"/>
        <v>3205</v>
      </c>
      <c r="W58" s="74">
        <v>3205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f t="shared" si="21"/>
        <v>0</v>
      </c>
      <c r="AD58" s="74">
        <v>0</v>
      </c>
      <c r="AE58" s="74">
        <v>0</v>
      </c>
      <c r="AF58" s="74">
        <f t="shared" si="22"/>
        <v>107</v>
      </c>
      <c r="AG58" s="74">
        <v>107</v>
      </c>
      <c r="AH58" s="74">
        <v>0</v>
      </c>
      <c r="AI58" s="74">
        <v>0</v>
      </c>
      <c r="AJ58" s="74">
        <f t="shared" si="23"/>
        <v>107</v>
      </c>
      <c r="AK58" s="73">
        <v>0</v>
      </c>
      <c r="AL58" s="74">
        <v>0</v>
      </c>
      <c r="AM58" s="74">
        <v>107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24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v>0</v>
      </c>
      <c r="AZ58" s="74">
        <f t="shared" si="25"/>
        <v>15</v>
      </c>
      <c r="BA58" s="74">
        <v>15</v>
      </c>
      <c r="BB58" s="74">
        <v>0</v>
      </c>
      <c r="BC58" s="74">
        <v>0</v>
      </c>
    </row>
    <row r="59" spans="1:55" s="59" customFormat="1" ht="12" customHeight="1">
      <c r="A59" s="68" t="s">
        <v>85</v>
      </c>
      <c r="B59" s="115" t="s">
        <v>334</v>
      </c>
      <c r="C59" s="68" t="s">
        <v>335</v>
      </c>
      <c r="D59" s="74">
        <f t="shared" si="14"/>
        <v>19358</v>
      </c>
      <c r="E59" s="74">
        <f t="shared" si="15"/>
        <v>0</v>
      </c>
      <c r="F59" s="74">
        <v>0</v>
      </c>
      <c r="G59" s="74">
        <v>0</v>
      </c>
      <c r="H59" s="74">
        <f t="shared" si="16"/>
        <v>0</v>
      </c>
      <c r="I59" s="74">
        <v>0</v>
      </c>
      <c r="J59" s="74">
        <v>0</v>
      </c>
      <c r="K59" s="74">
        <f t="shared" si="17"/>
        <v>19358</v>
      </c>
      <c r="L59" s="74">
        <v>11391</v>
      </c>
      <c r="M59" s="74">
        <v>7967</v>
      </c>
      <c r="N59" s="74">
        <f t="shared" si="18"/>
        <v>19358</v>
      </c>
      <c r="O59" s="74">
        <f t="shared" si="19"/>
        <v>11391</v>
      </c>
      <c r="P59" s="74">
        <v>11391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f t="shared" si="20"/>
        <v>7967</v>
      </c>
      <c r="W59" s="74">
        <v>7967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f t="shared" si="21"/>
        <v>0</v>
      </c>
      <c r="AD59" s="74">
        <v>0</v>
      </c>
      <c r="AE59" s="74">
        <v>0</v>
      </c>
      <c r="AF59" s="74">
        <f t="shared" si="22"/>
        <v>21</v>
      </c>
      <c r="AG59" s="74">
        <v>21</v>
      </c>
      <c r="AH59" s="74">
        <v>0</v>
      </c>
      <c r="AI59" s="74">
        <v>0</v>
      </c>
      <c r="AJ59" s="74">
        <f t="shared" si="23"/>
        <v>692</v>
      </c>
      <c r="AK59" s="74">
        <v>692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24"/>
        <v>21</v>
      </c>
      <c r="AU59" s="74">
        <v>21</v>
      </c>
      <c r="AV59" s="74">
        <v>0</v>
      </c>
      <c r="AW59" s="74">
        <v>0</v>
      </c>
      <c r="AX59" s="74">
        <v>0</v>
      </c>
      <c r="AY59" s="74">
        <v>0</v>
      </c>
      <c r="AZ59" s="74">
        <f t="shared" si="25"/>
        <v>0</v>
      </c>
      <c r="BA59" s="74">
        <v>0</v>
      </c>
      <c r="BB59" s="74">
        <v>0</v>
      </c>
      <c r="BC59" s="74">
        <v>0</v>
      </c>
    </row>
    <row r="60" spans="1:55" s="59" customFormat="1" ht="12" customHeight="1">
      <c r="A60" s="68" t="s">
        <v>85</v>
      </c>
      <c r="B60" s="115" t="s">
        <v>336</v>
      </c>
      <c r="C60" s="68" t="s">
        <v>337</v>
      </c>
      <c r="D60" s="74">
        <f t="shared" si="14"/>
        <v>5201</v>
      </c>
      <c r="E60" s="74">
        <f t="shared" si="15"/>
        <v>0</v>
      </c>
      <c r="F60" s="74">
        <v>0</v>
      </c>
      <c r="G60" s="74">
        <v>0</v>
      </c>
      <c r="H60" s="74">
        <f t="shared" si="16"/>
        <v>0</v>
      </c>
      <c r="I60" s="74">
        <v>0</v>
      </c>
      <c r="J60" s="74">
        <v>0</v>
      </c>
      <c r="K60" s="74">
        <f t="shared" si="17"/>
        <v>5201</v>
      </c>
      <c r="L60" s="74">
        <v>2593</v>
      </c>
      <c r="M60" s="74">
        <v>2608</v>
      </c>
      <c r="N60" s="74">
        <f t="shared" si="18"/>
        <v>5201</v>
      </c>
      <c r="O60" s="74">
        <f t="shared" si="19"/>
        <v>2593</v>
      </c>
      <c r="P60" s="74">
        <v>2567</v>
      </c>
      <c r="Q60" s="74">
        <v>0</v>
      </c>
      <c r="R60" s="74">
        <v>0</v>
      </c>
      <c r="S60" s="74">
        <v>0</v>
      </c>
      <c r="T60" s="74">
        <v>15</v>
      </c>
      <c r="U60" s="74">
        <v>11</v>
      </c>
      <c r="V60" s="74">
        <f t="shared" si="20"/>
        <v>2608</v>
      </c>
      <c r="W60" s="74">
        <v>2581</v>
      </c>
      <c r="X60" s="74">
        <v>0</v>
      </c>
      <c r="Y60" s="74">
        <v>0</v>
      </c>
      <c r="Z60" s="74">
        <v>0</v>
      </c>
      <c r="AA60" s="74">
        <v>16</v>
      </c>
      <c r="AB60" s="74">
        <v>11</v>
      </c>
      <c r="AC60" s="74">
        <f t="shared" si="21"/>
        <v>0</v>
      </c>
      <c r="AD60" s="74">
        <v>0</v>
      </c>
      <c r="AE60" s="74">
        <v>0</v>
      </c>
      <c r="AF60" s="74">
        <f t="shared" si="22"/>
        <v>53</v>
      </c>
      <c r="AG60" s="74">
        <v>53</v>
      </c>
      <c r="AH60" s="74">
        <v>0</v>
      </c>
      <c r="AI60" s="74">
        <v>0</v>
      </c>
      <c r="AJ60" s="74">
        <f t="shared" si="23"/>
        <v>53</v>
      </c>
      <c r="AK60" s="73">
        <v>0</v>
      </c>
      <c r="AL60" s="74">
        <v>0</v>
      </c>
      <c r="AM60" s="74">
        <v>22</v>
      </c>
      <c r="AN60" s="74">
        <v>0</v>
      </c>
      <c r="AO60" s="74">
        <v>0</v>
      </c>
      <c r="AP60" s="74">
        <v>0</v>
      </c>
      <c r="AQ60" s="74">
        <v>31</v>
      </c>
      <c r="AR60" s="74">
        <v>0</v>
      </c>
      <c r="AS60" s="74">
        <v>0</v>
      </c>
      <c r="AT60" s="74">
        <f t="shared" si="24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v>0</v>
      </c>
      <c r="AZ60" s="74">
        <f t="shared" si="25"/>
        <v>0</v>
      </c>
      <c r="BA60" s="74">
        <v>0</v>
      </c>
      <c r="BB60" s="74">
        <v>0</v>
      </c>
      <c r="BC60" s="74">
        <v>0</v>
      </c>
    </row>
    <row r="61" spans="1:55" s="59" customFormat="1" ht="12" customHeight="1">
      <c r="A61" s="68" t="s">
        <v>85</v>
      </c>
      <c r="B61" s="115" t="s">
        <v>338</v>
      </c>
      <c r="C61" s="68" t="s">
        <v>339</v>
      </c>
      <c r="D61" s="74">
        <f t="shared" si="14"/>
        <v>2768</v>
      </c>
      <c r="E61" s="74">
        <f t="shared" si="15"/>
        <v>0</v>
      </c>
      <c r="F61" s="74">
        <v>0</v>
      </c>
      <c r="G61" s="74">
        <v>0</v>
      </c>
      <c r="H61" s="74">
        <f t="shared" si="16"/>
        <v>0</v>
      </c>
      <c r="I61" s="74">
        <v>0</v>
      </c>
      <c r="J61" s="74">
        <v>0</v>
      </c>
      <c r="K61" s="74">
        <f t="shared" si="17"/>
        <v>2768</v>
      </c>
      <c r="L61" s="74">
        <v>1839</v>
      </c>
      <c r="M61" s="74">
        <v>929</v>
      </c>
      <c r="N61" s="74">
        <f t="shared" si="18"/>
        <v>2768</v>
      </c>
      <c r="O61" s="74">
        <f t="shared" si="19"/>
        <v>1839</v>
      </c>
      <c r="P61" s="74">
        <v>1820</v>
      </c>
      <c r="Q61" s="74">
        <v>0</v>
      </c>
      <c r="R61" s="74">
        <v>0</v>
      </c>
      <c r="S61" s="74">
        <v>0</v>
      </c>
      <c r="T61" s="74">
        <v>11</v>
      </c>
      <c r="U61" s="74">
        <v>8</v>
      </c>
      <c r="V61" s="74">
        <f t="shared" si="20"/>
        <v>929</v>
      </c>
      <c r="W61" s="74">
        <v>919</v>
      </c>
      <c r="X61" s="74">
        <v>0</v>
      </c>
      <c r="Y61" s="74">
        <v>0</v>
      </c>
      <c r="Z61" s="74">
        <v>0</v>
      </c>
      <c r="AA61" s="74">
        <v>6</v>
      </c>
      <c r="AB61" s="74">
        <v>4</v>
      </c>
      <c r="AC61" s="74">
        <f t="shared" si="21"/>
        <v>0</v>
      </c>
      <c r="AD61" s="74">
        <v>0</v>
      </c>
      <c r="AE61" s="74">
        <v>0</v>
      </c>
      <c r="AF61" s="74">
        <f t="shared" si="22"/>
        <v>0</v>
      </c>
      <c r="AG61" s="74">
        <v>0</v>
      </c>
      <c r="AH61" s="74">
        <v>0</v>
      </c>
      <c r="AI61" s="74">
        <v>0</v>
      </c>
      <c r="AJ61" s="74">
        <f t="shared" si="23"/>
        <v>0</v>
      </c>
      <c r="AK61" s="73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24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v>0</v>
      </c>
      <c r="AZ61" s="74">
        <f t="shared" si="25"/>
        <v>0</v>
      </c>
      <c r="BA61" s="74">
        <v>0</v>
      </c>
      <c r="BB61" s="74">
        <v>0</v>
      </c>
      <c r="BC61" s="74">
        <v>0</v>
      </c>
    </row>
    <row r="62" spans="1:55" s="59" customFormat="1" ht="12" customHeight="1">
      <c r="A62" s="68" t="s">
        <v>85</v>
      </c>
      <c r="B62" s="115" t="s">
        <v>340</v>
      </c>
      <c r="C62" s="68" t="s">
        <v>341</v>
      </c>
      <c r="D62" s="74">
        <f t="shared" si="14"/>
        <v>24032</v>
      </c>
      <c r="E62" s="74">
        <f t="shared" si="15"/>
        <v>0</v>
      </c>
      <c r="F62" s="74">
        <v>0</v>
      </c>
      <c r="G62" s="74">
        <v>0</v>
      </c>
      <c r="H62" s="74">
        <f t="shared" si="16"/>
        <v>0</v>
      </c>
      <c r="I62" s="74">
        <v>0</v>
      </c>
      <c r="J62" s="74">
        <v>0</v>
      </c>
      <c r="K62" s="74">
        <f t="shared" si="17"/>
        <v>24032</v>
      </c>
      <c r="L62" s="74">
        <v>14517</v>
      </c>
      <c r="M62" s="74">
        <v>9515</v>
      </c>
      <c r="N62" s="74">
        <f t="shared" si="18"/>
        <v>24032</v>
      </c>
      <c r="O62" s="74">
        <f t="shared" si="19"/>
        <v>14517</v>
      </c>
      <c r="P62" s="74">
        <v>14517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f t="shared" si="20"/>
        <v>9515</v>
      </c>
      <c r="W62" s="74">
        <v>9515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f t="shared" si="21"/>
        <v>0</v>
      </c>
      <c r="AD62" s="74">
        <v>0</v>
      </c>
      <c r="AE62" s="74">
        <v>0</v>
      </c>
      <c r="AF62" s="74">
        <f t="shared" si="22"/>
        <v>305</v>
      </c>
      <c r="AG62" s="74">
        <v>305</v>
      </c>
      <c r="AH62" s="74">
        <v>0</v>
      </c>
      <c r="AI62" s="74">
        <v>0</v>
      </c>
      <c r="AJ62" s="74">
        <f t="shared" si="23"/>
        <v>305</v>
      </c>
      <c r="AK62" s="73">
        <v>0</v>
      </c>
      <c r="AL62" s="74">
        <v>0</v>
      </c>
      <c r="AM62" s="74">
        <v>305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24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v>0</v>
      </c>
      <c r="AZ62" s="74">
        <f t="shared" si="25"/>
        <v>42</v>
      </c>
      <c r="BA62" s="74">
        <v>42</v>
      </c>
      <c r="BB62" s="74">
        <v>0</v>
      </c>
      <c r="BC62" s="74">
        <v>0</v>
      </c>
    </row>
    <row r="63" spans="1:55" s="59" customFormat="1" ht="12" customHeight="1">
      <c r="A63" s="68" t="s">
        <v>85</v>
      </c>
      <c r="B63" s="115" t="s">
        <v>342</v>
      </c>
      <c r="C63" s="68" t="s">
        <v>343</v>
      </c>
      <c r="D63" s="74">
        <f t="shared" si="14"/>
        <v>25400</v>
      </c>
      <c r="E63" s="74">
        <f t="shared" si="15"/>
        <v>0</v>
      </c>
      <c r="F63" s="74">
        <v>0</v>
      </c>
      <c r="G63" s="74">
        <v>0</v>
      </c>
      <c r="H63" s="74">
        <f t="shared" si="16"/>
        <v>0</v>
      </c>
      <c r="I63" s="74">
        <v>0</v>
      </c>
      <c r="J63" s="74">
        <v>0</v>
      </c>
      <c r="K63" s="74">
        <f t="shared" si="17"/>
        <v>25400</v>
      </c>
      <c r="L63" s="74">
        <v>12750</v>
      </c>
      <c r="M63" s="74">
        <v>12650</v>
      </c>
      <c r="N63" s="74">
        <f t="shared" si="18"/>
        <v>25400</v>
      </c>
      <c r="O63" s="74">
        <f t="shared" si="19"/>
        <v>12750</v>
      </c>
      <c r="P63" s="74">
        <v>12750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f t="shared" si="20"/>
        <v>12650</v>
      </c>
      <c r="W63" s="74">
        <v>12650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f t="shared" si="21"/>
        <v>0</v>
      </c>
      <c r="AD63" s="74">
        <v>0</v>
      </c>
      <c r="AE63" s="74">
        <v>0</v>
      </c>
      <c r="AF63" s="74">
        <f t="shared" si="22"/>
        <v>0</v>
      </c>
      <c r="AG63" s="74"/>
      <c r="AH63" s="74">
        <v>0</v>
      </c>
      <c r="AI63" s="74">
        <v>0</v>
      </c>
      <c r="AJ63" s="74">
        <f t="shared" si="23"/>
        <v>74</v>
      </c>
      <c r="AK63" s="74">
        <v>74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24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v>0</v>
      </c>
      <c r="AZ63" s="74">
        <f t="shared" si="25"/>
        <v>74</v>
      </c>
      <c r="BA63" s="74">
        <v>74</v>
      </c>
      <c r="BB63" s="74">
        <v>0</v>
      </c>
      <c r="BC63" s="74">
        <v>0</v>
      </c>
    </row>
    <row r="64" spans="1:55" s="59" customFormat="1" ht="12" customHeight="1">
      <c r="A64" s="68" t="s">
        <v>85</v>
      </c>
      <c r="B64" s="115" t="s">
        <v>344</v>
      </c>
      <c r="C64" s="68" t="s">
        <v>345</v>
      </c>
      <c r="D64" s="74">
        <f t="shared" si="14"/>
        <v>16655</v>
      </c>
      <c r="E64" s="74">
        <f t="shared" si="15"/>
        <v>0</v>
      </c>
      <c r="F64" s="74"/>
      <c r="G64" s="74"/>
      <c r="H64" s="74">
        <f t="shared" si="16"/>
        <v>0</v>
      </c>
      <c r="I64" s="74">
        <v>0</v>
      </c>
      <c r="J64" s="74">
        <v>0</v>
      </c>
      <c r="K64" s="74">
        <f t="shared" si="17"/>
        <v>16655</v>
      </c>
      <c r="L64" s="74">
        <v>11102</v>
      </c>
      <c r="M64" s="74">
        <v>5553</v>
      </c>
      <c r="N64" s="74">
        <f t="shared" si="18"/>
        <v>16697</v>
      </c>
      <c r="O64" s="74">
        <f t="shared" si="19"/>
        <v>11102</v>
      </c>
      <c r="P64" s="74">
        <v>11102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f t="shared" si="20"/>
        <v>5553</v>
      </c>
      <c r="W64" s="74">
        <v>5553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f t="shared" si="21"/>
        <v>42</v>
      </c>
      <c r="AD64" s="74">
        <v>42</v>
      </c>
      <c r="AE64" s="74">
        <v>0</v>
      </c>
      <c r="AF64" s="74">
        <f t="shared" si="22"/>
        <v>0</v>
      </c>
      <c r="AG64" s="74">
        <v>0</v>
      </c>
      <c r="AH64" s="74">
        <v>0</v>
      </c>
      <c r="AI64" s="74">
        <v>0</v>
      </c>
      <c r="AJ64" s="74">
        <f t="shared" si="23"/>
        <v>0</v>
      </c>
      <c r="AK64" s="73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24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v>0</v>
      </c>
      <c r="AZ64" s="74">
        <f t="shared" si="25"/>
        <v>0</v>
      </c>
      <c r="BA64" s="74">
        <v>0</v>
      </c>
      <c r="BB64" s="74">
        <v>0</v>
      </c>
      <c r="BC64" s="74">
        <v>0</v>
      </c>
    </row>
    <row r="65" spans="1:55" s="59" customFormat="1" ht="12" customHeight="1">
      <c r="A65" s="68" t="s">
        <v>85</v>
      </c>
      <c r="B65" s="115" t="s">
        <v>346</v>
      </c>
      <c r="C65" s="68" t="s">
        <v>347</v>
      </c>
      <c r="D65" s="74">
        <f t="shared" si="14"/>
        <v>4465</v>
      </c>
      <c r="E65" s="74">
        <f t="shared" si="15"/>
        <v>0</v>
      </c>
      <c r="F65" s="74">
        <v>0</v>
      </c>
      <c r="G65" s="74">
        <v>0</v>
      </c>
      <c r="H65" s="74">
        <f t="shared" si="16"/>
        <v>0</v>
      </c>
      <c r="I65" s="74">
        <v>0</v>
      </c>
      <c r="J65" s="74">
        <v>0</v>
      </c>
      <c r="K65" s="74">
        <f t="shared" si="17"/>
        <v>4465</v>
      </c>
      <c r="L65" s="74">
        <v>3496</v>
      </c>
      <c r="M65" s="74">
        <v>969</v>
      </c>
      <c r="N65" s="74">
        <f t="shared" si="18"/>
        <v>4465</v>
      </c>
      <c r="O65" s="74">
        <f t="shared" si="19"/>
        <v>3496</v>
      </c>
      <c r="P65" s="74">
        <v>3496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f t="shared" si="20"/>
        <v>969</v>
      </c>
      <c r="W65" s="74">
        <v>969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f t="shared" si="21"/>
        <v>0</v>
      </c>
      <c r="AD65" s="74">
        <v>0</v>
      </c>
      <c r="AE65" s="74">
        <v>0</v>
      </c>
      <c r="AF65" s="74">
        <f t="shared" si="22"/>
        <v>37</v>
      </c>
      <c r="AG65" s="74">
        <v>37</v>
      </c>
      <c r="AH65" s="74">
        <v>0</v>
      </c>
      <c r="AI65" s="74">
        <v>0</v>
      </c>
      <c r="AJ65" s="74">
        <f t="shared" si="23"/>
        <v>37</v>
      </c>
      <c r="AK65" s="73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v>37</v>
      </c>
      <c r="AR65" s="74">
        <v>0</v>
      </c>
      <c r="AS65" s="74">
        <v>0</v>
      </c>
      <c r="AT65" s="74">
        <f t="shared" si="24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v>0</v>
      </c>
      <c r="AZ65" s="74">
        <f t="shared" si="25"/>
        <v>37</v>
      </c>
      <c r="BA65" s="74">
        <v>37</v>
      </c>
      <c r="BB65" s="74">
        <v>0</v>
      </c>
      <c r="BC65" s="74">
        <v>0</v>
      </c>
    </row>
    <row r="66" spans="1:55" s="59" customFormat="1" ht="12" customHeight="1">
      <c r="A66" s="68" t="s">
        <v>85</v>
      </c>
      <c r="B66" s="115" t="s">
        <v>348</v>
      </c>
      <c r="C66" s="68" t="s">
        <v>349</v>
      </c>
      <c r="D66" s="74">
        <f t="shared" si="14"/>
        <v>5715</v>
      </c>
      <c r="E66" s="74">
        <f t="shared" si="15"/>
        <v>0</v>
      </c>
      <c r="F66" s="74">
        <v>0</v>
      </c>
      <c r="G66" s="74">
        <v>0</v>
      </c>
      <c r="H66" s="74">
        <f t="shared" si="16"/>
        <v>0</v>
      </c>
      <c r="I66" s="74">
        <v>0</v>
      </c>
      <c r="J66" s="74">
        <v>0</v>
      </c>
      <c r="K66" s="74">
        <f t="shared" si="17"/>
        <v>5715</v>
      </c>
      <c r="L66" s="74">
        <v>3451</v>
      </c>
      <c r="M66" s="74">
        <v>2264</v>
      </c>
      <c r="N66" s="74">
        <f t="shared" si="18"/>
        <v>5715</v>
      </c>
      <c r="O66" s="74">
        <f t="shared" si="19"/>
        <v>3451</v>
      </c>
      <c r="P66" s="74">
        <v>3451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f t="shared" si="20"/>
        <v>2264</v>
      </c>
      <c r="W66" s="74">
        <v>2264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f t="shared" si="21"/>
        <v>0</v>
      </c>
      <c r="AD66" s="74">
        <v>0</v>
      </c>
      <c r="AE66" s="74">
        <v>0</v>
      </c>
      <c r="AF66" s="74">
        <f t="shared" si="22"/>
        <v>6</v>
      </c>
      <c r="AG66" s="74">
        <v>6</v>
      </c>
      <c r="AH66" s="74">
        <v>0</v>
      </c>
      <c r="AI66" s="74">
        <v>0</v>
      </c>
      <c r="AJ66" s="74">
        <f t="shared" si="23"/>
        <v>6</v>
      </c>
      <c r="AK66" s="73">
        <v>0</v>
      </c>
      <c r="AL66" s="74">
        <v>0</v>
      </c>
      <c r="AM66" s="74">
        <v>6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24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v>0</v>
      </c>
      <c r="AZ66" s="74">
        <f t="shared" si="25"/>
        <v>46</v>
      </c>
      <c r="BA66" s="74">
        <v>46</v>
      </c>
      <c r="BB66" s="74">
        <v>0</v>
      </c>
      <c r="BC66" s="74">
        <v>0</v>
      </c>
    </row>
    <row r="67" spans="1:55" s="59" customFormat="1" ht="12" customHeight="1">
      <c r="A67" s="68" t="s">
        <v>85</v>
      </c>
      <c r="B67" s="115" t="s">
        <v>350</v>
      </c>
      <c r="C67" s="68" t="s">
        <v>351</v>
      </c>
      <c r="D67" s="74">
        <f t="shared" si="14"/>
        <v>15862</v>
      </c>
      <c r="E67" s="74">
        <f t="shared" si="15"/>
        <v>0</v>
      </c>
      <c r="F67" s="74">
        <v>0</v>
      </c>
      <c r="G67" s="74">
        <v>0</v>
      </c>
      <c r="H67" s="74">
        <f t="shared" si="16"/>
        <v>0</v>
      </c>
      <c r="I67" s="74">
        <v>0</v>
      </c>
      <c r="J67" s="74">
        <v>0</v>
      </c>
      <c r="K67" s="74">
        <f t="shared" si="17"/>
        <v>15862</v>
      </c>
      <c r="L67" s="74">
        <v>11681</v>
      </c>
      <c r="M67" s="74">
        <v>4181</v>
      </c>
      <c r="N67" s="74">
        <f t="shared" si="18"/>
        <v>15932</v>
      </c>
      <c r="O67" s="74">
        <f t="shared" si="19"/>
        <v>11681</v>
      </c>
      <c r="P67" s="74">
        <v>11681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f t="shared" si="20"/>
        <v>4181</v>
      </c>
      <c r="W67" s="74">
        <v>4181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f t="shared" si="21"/>
        <v>70</v>
      </c>
      <c r="AD67" s="74">
        <v>70</v>
      </c>
      <c r="AE67" s="74">
        <v>0</v>
      </c>
      <c r="AF67" s="74">
        <f t="shared" si="22"/>
        <v>14</v>
      </c>
      <c r="AG67" s="74">
        <v>14</v>
      </c>
      <c r="AH67" s="74">
        <v>0</v>
      </c>
      <c r="AI67" s="74">
        <v>0</v>
      </c>
      <c r="AJ67" s="74">
        <f t="shared" si="23"/>
        <v>14</v>
      </c>
      <c r="AK67" s="73">
        <v>0</v>
      </c>
      <c r="AL67" s="74">
        <v>0</v>
      </c>
      <c r="AM67" s="74">
        <v>0</v>
      </c>
      <c r="AN67" s="74">
        <v>2</v>
      </c>
      <c r="AO67" s="74">
        <v>0</v>
      </c>
      <c r="AP67" s="74">
        <v>0</v>
      </c>
      <c r="AQ67" s="74">
        <v>0</v>
      </c>
      <c r="AR67" s="74">
        <v>0</v>
      </c>
      <c r="AS67" s="74">
        <v>12</v>
      </c>
      <c r="AT67" s="74">
        <f t="shared" si="24"/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v>0</v>
      </c>
      <c r="AZ67" s="74">
        <f t="shared" si="25"/>
        <v>38</v>
      </c>
      <c r="BA67" s="74">
        <v>38</v>
      </c>
      <c r="BB67" s="74">
        <v>0</v>
      </c>
      <c r="BC67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352</v>
      </c>
      <c r="C2" s="127" t="s">
        <v>86</v>
      </c>
      <c r="D2" s="123" t="s">
        <v>353</v>
      </c>
      <c r="E2" s="3"/>
      <c r="F2" s="3"/>
      <c r="G2" s="3"/>
      <c r="H2" s="3"/>
      <c r="I2" s="3"/>
      <c r="J2" s="3"/>
      <c r="K2" s="3"/>
      <c r="L2" s="3" t="str">
        <f>LEFT(C2,2)</f>
        <v>40</v>
      </c>
      <c r="M2" s="3" t="str">
        <f>IF(L2&lt;&gt;"",VLOOKUP(L2,$AI$6:$AJ$52,2,FALSE),"-")</f>
        <v>福岡県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67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354</v>
      </c>
      <c r="G6" s="160"/>
      <c r="H6" s="38" t="s">
        <v>355</v>
      </c>
      <c r="I6" s="38" t="s">
        <v>356</v>
      </c>
      <c r="J6" s="38" t="s">
        <v>357</v>
      </c>
      <c r="K6" s="5" t="s">
        <v>358</v>
      </c>
      <c r="L6" s="15" t="s">
        <v>359</v>
      </c>
      <c r="M6" s="39" t="s">
        <v>360</v>
      </c>
      <c r="AF6" s="11">
        <f>+'水洗化人口等'!B6</f>
        <v>0</v>
      </c>
      <c r="AG6" s="11">
        <v>6</v>
      </c>
      <c r="AI6" s="42" t="s">
        <v>361</v>
      </c>
      <c r="AJ6" s="3" t="s">
        <v>53</v>
      </c>
    </row>
    <row r="7" spans="2:36" ht="16.5" customHeight="1">
      <c r="B7" s="168" t="s">
        <v>362</v>
      </c>
      <c r="C7" s="6" t="s">
        <v>363</v>
      </c>
      <c r="D7" s="16">
        <f>AD7</f>
        <v>664623</v>
      </c>
      <c r="F7" s="163" t="s">
        <v>364</v>
      </c>
      <c r="G7" s="7" t="s">
        <v>225</v>
      </c>
      <c r="H7" s="17">
        <f aca="true" t="shared" si="0" ref="H7:H12">AD14</f>
        <v>708164</v>
      </c>
      <c r="I7" s="17">
        <f aca="true" t="shared" si="1" ref="I7:I12">AD24</f>
        <v>468999</v>
      </c>
      <c r="J7" s="17">
        <f aca="true" t="shared" si="2" ref="J7:J12">SUM(H7:I7)</f>
        <v>1177163</v>
      </c>
      <c r="K7" s="18">
        <f aca="true" t="shared" si="3" ref="K7:K12">IF(J$13&gt;0,J7/J$13,0)</f>
        <v>0.8921510671741447</v>
      </c>
      <c r="L7" s="19">
        <f>AD34</f>
        <v>11395</v>
      </c>
      <c r="M7" s="20">
        <f>AD37</f>
        <v>7038</v>
      </c>
      <c r="AA7" s="4" t="s">
        <v>363</v>
      </c>
      <c r="AB7" s="45" t="s">
        <v>365</v>
      </c>
      <c r="AC7" s="45" t="s">
        <v>366</v>
      </c>
      <c r="AD7" s="11">
        <f aca="true" ca="1" t="shared" si="4" ref="AD7:AD53">IF(AD$2=0,INDIRECT(AB7&amp;"!"&amp;AC7&amp;$AG$2),0)</f>
        <v>664623</v>
      </c>
      <c r="AF7" s="42" t="str">
        <f>+'水洗化人口等'!B7</f>
        <v>40000</v>
      </c>
      <c r="AG7" s="11">
        <v>7</v>
      </c>
      <c r="AI7" s="42" t="s">
        <v>367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2263</v>
      </c>
      <c r="F8" s="164"/>
      <c r="G8" s="7" t="s">
        <v>227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365</v>
      </c>
      <c r="AC8" s="45" t="s">
        <v>368</v>
      </c>
      <c r="AD8" s="11">
        <f ca="1" t="shared" si="4"/>
        <v>2263</v>
      </c>
      <c r="AF8" s="42" t="str">
        <f>+'水洗化人口等'!B8</f>
        <v>40100</v>
      </c>
      <c r="AG8" s="11">
        <v>8</v>
      </c>
      <c r="AI8" s="42" t="s">
        <v>369</v>
      </c>
      <c r="AJ8" s="3" t="s">
        <v>51</v>
      </c>
    </row>
    <row r="9" spans="2:36" ht="16.5" customHeight="1">
      <c r="B9" s="170"/>
      <c r="C9" s="8" t="s">
        <v>370</v>
      </c>
      <c r="D9" s="22">
        <f>SUM(D7:D8)</f>
        <v>666886</v>
      </c>
      <c r="F9" s="164"/>
      <c r="G9" s="7" t="s">
        <v>1</v>
      </c>
      <c r="H9" s="17">
        <f t="shared" si="0"/>
        <v>2367</v>
      </c>
      <c r="I9" s="17">
        <f t="shared" si="1"/>
        <v>8074</v>
      </c>
      <c r="J9" s="17">
        <f t="shared" si="2"/>
        <v>10441</v>
      </c>
      <c r="K9" s="18">
        <f t="shared" si="3"/>
        <v>0.00791304967312534</v>
      </c>
      <c r="L9" s="19">
        <f>AD36</f>
        <v>13</v>
      </c>
      <c r="M9" s="20">
        <f>AD39</f>
        <v>0</v>
      </c>
      <c r="AA9" s="4" t="s">
        <v>371</v>
      </c>
      <c r="AB9" s="45" t="s">
        <v>365</v>
      </c>
      <c r="AC9" s="45" t="s">
        <v>372</v>
      </c>
      <c r="AD9" s="11">
        <f ca="1" t="shared" si="4"/>
        <v>3723438</v>
      </c>
      <c r="AF9" s="42" t="str">
        <f>+'水洗化人口等'!B9</f>
        <v>40130</v>
      </c>
      <c r="AG9" s="11">
        <v>9</v>
      </c>
      <c r="AI9" s="42" t="s">
        <v>373</v>
      </c>
      <c r="AJ9" s="3" t="s">
        <v>50</v>
      </c>
    </row>
    <row r="10" spans="2:36" ht="16.5" customHeight="1">
      <c r="B10" s="171" t="s">
        <v>374</v>
      </c>
      <c r="C10" s="124" t="s">
        <v>371</v>
      </c>
      <c r="D10" s="21">
        <f>AD9</f>
        <v>3723438</v>
      </c>
      <c r="F10" s="164"/>
      <c r="G10" s="7" t="s">
        <v>241</v>
      </c>
      <c r="H10" s="17">
        <f t="shared" si="0"/>
        <v>61848</v>
      </c>
      <c r="I10" s="17">
        <f t="shared" si="1"/>
        <v>69721</v>
      </c>
      <c r="J10" s="17">
        <f t="shared" si="2"/>
        <v>131569</v>
      </c>
      <c r="K10" s="18">
        <f t="shared" si="3"/>
        <v>0.09971382362258671</v>
      </c>
      <c r="L10" s="23" t="s">
        <v>375</v>
      </c>
      <c r="M10" s="24" t="s">
        <v>375</v>
      </c>
      <c r="AA10" s="4" t="s">
        <v>376</v>
      </c>
      <c r="AB10" s="45" t="s">
        <v>365</v>
      </c>
      <c r="AC10" s="45" t="s">
        <v>377</v>
      </c>
      <c r="AD10" s="11">
        <f ca="1" t="shared" si="4"/>
        <v>21252</v>
      </c>
      <c r="AF10" s="42" t="str">
        <f>+'水洗化人口等'!B10</f>
        <v>40202</v>
      </c>
      <c r="AG10" s="11">
        <v>10</v>
      </c>
      <c r="AI10" s="42" t="s">
        <v>378</v>
      </c>
      <c r="AJ10" s="3" t="s">
        <v>49</v>
      </c>
    </row>
    <row r="11" spans="2:36" ht="16.5" customHeight="1">
      <c r="B11" s="172"/>
      <c r="C11" s="7" t="s">
        <v>376</v>
      </c>
      <c r="D11" s="21">
        <f>AD10</f>
        <v>21252</v>
      </c>
      <c r="F11" s="164"/>
      <c r="G11" s="7" t="s">
        <v>243</v>
      </c>
      <c r="H11" s="17">
        <f t="shared" si="0"/>
        <v>77</v>
      </c>
      <c r="I11" s="17">
        <f t="shared" si="1"/>
        <v>68</v>
      </c>
      <c r="J11" s="17">
        <f t="shared" si="2"/>
        <v>145</v>
      </c>
      <c r="K11" s="18">
        <f t="shared" si="3"/>
        <v>0.00010989294153847087</v>
      </c>
      <c r="L11" s="23" t="s">
        <v>375</v>
      </c>
      <c r="M11" s="24" t="s">
        <v>375</v>
      </c>
      <c r="AA11" s="4" t="s">
        <v>379</v>
      </c>
      <c r="AB11" s="45" t="s">
        <v>365</v>
      </c>
      <c r="AC11" s="45" t="s">
        <v>380</v>
      </c>
      <c r="AD11" s="11">
        <f ca="1" t="shared" si="4"/>
        <v>642031</v>
      </c>
      <c r="AF11" s="42" t="str">
        <f>+'水洗化人口等'!B11</f>
        <v>40203</v>
      </c>
      <c r="AG11" s="11">
        <v>11</v>
      </c>
      <c r="AI11" s="42" t="s">
        <v>381</v>
      </c>
      <c r="AJ11" s="3" t="s">
        <v>48</v>
      </c>
    </row>
    <row r="12" spans="2:36" ht="16.5" customHeight="1">
      <c r="B12" s="172"/>
      <c r="C12" s="7" t="s">
        <v>379</v>
      </c>
      <c r="D12" s="21">
        <f>AD11</f>
        <v>642031</v>
      </c>
      <c r="F12" s="164"/>
      <c r="G12" s="7" t="s">
        <v>245</v>
      </c>
      <c r="H12" s="17">
        <f t="shared" si="0"/>
        <v>79</v>
      </c>
      <c r="I12" s="17">
        <f t="shared" si="1"/>
        <v>69</v>
      </c>
      <c r="J12" s="17">
        <f t="shared" si="2"/>
        <v>148</v>
      </c>
      <c r="K12" s="18">
        <f t="shared" si="3"/>
        <v>0.00011216658860478405</v>
      </c>
      <c r="L12" s="23" t="s">
        <v>375</v>
      </c>
      <c r="M12" s="24" t="s">
        <v>375</v>
      </c>
      <c r="AA12" s="4" t="s">
        <v>382</v>
      </c>
      <c r="AB12" s="45" t="s">
        <v>365</v>
      </c>
      <c r="AC12" s="45" t="s">
        <v>383</v>
      </c>
      <c r="AD12" s="11">
        <f ca="1" t="shared" si="4"/>
        <v>481426</v>
      </c>
      <c r="AF12" s="42" t="str">
        <f>+'水洗化人口等'!B12</f>
        <v>40204</v>
      </c>
      <c r="AG12" s="11">
        <v>12</v>
      </c>
      <c r="AI12" s="42" t="s">
        <v>384</v>
      </c>
      <c r="AJ12" s="3" t="s">
        <v>47</v>
      </c>
    </row>
    <row r="13" spans="2:36" ht="16.5" customHeight="1">
      <c r="B13" s="173"/>
      <c r="C13" s="8" t="s">
        <v>370</v>
      </c>
      <c r="D13" s="22">
        <f>SUM(D10:D12)</f>
        <v>4386721</v>
      </c>
      <c r="F13" s="165"/>
      <c r="G13" s="7" t="s">
        <v>370</v>
      </c>
      <c r="H13" s="17">
        <f>SUM(H7:H12)</f>
        <v>772535</v>
      </c>
      <c r="I13" s="17">
        <f>SUM(I7:I12)</f>
        <v>546931</v>
      </c>
      <c r="J13" s="17">
        <f>SUM(J7:J12)</f>
        <v>1319466</v>
      </c>
      <c r="K13" s="18">
        <v>1</v>
      </c>
      <c r="L13" s="23" t="s">
        <v>375</v>
      </c>
      <c r="M13" s="24" t="s">
        <v>375</v>
      </c>
      <c r="AA13" s="4" t="s">
        <v>60</v>
      </c>
      <c r="AB13" s="45" t="s">
        <v>365</v>
      </c>
      <c r="AC13" s="45" t="s">
        <v>385</v>
      </c>
      <c r="AD13" s="11">
        <f ca="1" t="shared" si="4"/>
        <v>52407</v>
      </c>
      <c r="AF13" s="42" t="str">
        <f>+'水洗化人口等'!B13</f>
        <v>40205</v>
      </c>
      <c r="AG13" s="11">
        <v>13</v>
      </c>
      <c r="AI13" s="42" t="s">
        <v>386</v>
      </c>
      <c r="AJ13" s="3" t="s">
        <v>46</v>
      </c>
    </row>
    <row r="14" spans="2:36" ht="16.5" customHeight="1" thickBot="1">
      <c r="B14" s="161" t="s">
        <v>387</v>
      </c>
      <c r="C14" s="162"/>
      <c r="D14" s="25">
        <f>SUM(D9,D13)</f>
        <v>5053607</v>
      </c>
      <c r="F14" s="166" t="s">
        <v>388</v>
      </c>
      <c r="G14" s="167"/>
      <c r="H14" s="17">
        <f>AD20</f>
        <v>2202</v>
      </c>
      <c r="I14" s="17">
        <f>AD30</f>
        <v>21</v>
      </c>
      <c r="J14" s="17">
        <f>SUM(H14:I14)</f>
        <v>2223</v>
      </c>
      <c r="K14" s="26" t="s">
        <v>375</v>
      </c>
      <c r="L14" s="23" t="s">
        <v>375</v>
      </c>
      <c r="M14" s="24" t="s">
        <v>375</v>
      </c>
      <c r="AA14" s="4" t="s">
        <v>225</v>
      </c>
      <c r="AB14" s="45" t="s">
        <v>389</v>
      </c>
      <c r="AC14" s="45" t="s">
        <v>383</v>
      </c>
      <c r="AD14" s="11">
        <f ca="1" t="shared" si="4"/>
        <v>708164</v>
      </c>
      <c r="AF14" s="42" t="str">
        <f>+'水洗化人口等'!B14</f>
        <v>40206</v>
      </c>
      <c r="AG14" s="11">
        <v>14</v>
      </c>
      <c r="AI14" s="42" t="s">
        <v>390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52407</v>
      </c>
      <c r="F15" s="161" t="s">
        <v>54</v>
      </c>
      <c r="G15" s="162"/>
      <c r="H15" s="27">
        <f>SUM(H13:H14)</f>
        <v>774737</v>
      </c>
      <c r="I15" s="27">
        <f>SUM(I13:I14)</f>
        <v>546952</v>
      </c>
      <c r="J15" s="27">
        <f>SUM(J13:J14)</f>
        <v>1321689</v>
      </c>
      <c r="K15" s="28" t="s">
        <v>375</v>
      </c>
      <c r="L15" s="29">
        <f>SUM(L7:L9)</f>
        <v>11408</v>
      </c>
      <c r="M15" s="30">
        <f>SUM(M7:M9)</f>
        <v>7038</v>
      </c>
      <c r="AA15" s="4" t="s">
        <v>227</v>
      </c>
      <c r="AB15" s="45" t="s">
        <v>389</v>
      </c>
      <c r="AC15" s="45" t="s">
        <v>391</v>
      </c>
      <c r="AD15" s="11">
        <f ca="1" t="shared" si="4"/>
        <v>0</v>
      </c>
      <c r="AF15" s="42" t="str">
        <f>+'水洗化人口等'!B15</f>
        <v>40207</v>
      </c>
      <c r="AG15" s="11">
        <v>15</v>
      </c>
      <c r="AI15" s="42" t="s">
        <v>392</v>
      </c>
      <c r="AJ15" s="3" t="s">
        <v>44</v>
      </c>
    </row>
    <row r="16" spans="2:36" ht="16.5" customHeight="1" thickBot="1">
      <c r="B16" s="125" t="s">
        <v>393</v>
      </c>
      <c r="AA16" s="4" t="s">
        <v>1</v>
      </c>
      <c r="AB16" s="45" t="s">
        <v>389</v>
      </c>
      <c r="AC16" s="45" t="s">
        <v>385</v>
      </c>
      <c r="AD16" s="11">
        <f ca="1" t="shared" si="4"/>
        <v>2367</v>
      </c>
      <c r="AF16" s="42" t="str">
        <f>+'水洗化人口等'!B16</f>
        <v>40210</v>
      </c>
      <c r="AG16" s="11">
        <v>16</v>
      </c>
      <c r="AI16" s="42" t="s">
        <v>394</v>
      </c>
      <c r="AJ16" s="3" t="s">
        <v>43</v>
      </c>
    </row>
    <row r="17" spans="3:36" ht="16.5" customHeight="1" thickBot="1">
      <c r="C17" s="31">
        <f>AD12</f>
        <v>481426</v>
      </c>
      <c r="D17" s="4" t="s">
        <v>395</v>
      </c>
      <c r="J17" s="14"/>
      <c r="AA17" s="4" t="s">
        <v>241</v>
      </c>
      <c r="AB17" s="45" t="s">
        <v>389</v>
      </c>
      <c r="AC17" s="45" t="s">
        <v>396</v>
      </c>
      <c r="AD17" s="11">
        <f ca="1" t="shared" si="4"/>
        <v>61848</v>
      </c>
      <c r="AF17" s="42" t="str">
        <f>+'水洗化人口等'!B17</f>
        <v>40211</v>
      </c>
      <c r="AG17" s="11">
        <v>17</v>
      </c>
      <c r="AI17" s="42" t="s">
        <v>397</v>
      </c>
      <c r="AJ17" s="3" t="s">
        <v>42</v>
      </c>
    </row>
    <row r="18" spans="6:36" ht="30" customHeight="1">
      <c r="F18" s="159" t="s">
        <v>398</v>
      </c>
      <c r="G18" s="160"/>
      <c r="H18" s="38" t="s">
        <v>355</v>
      </c>
      <c r="I18" s="38" t="s">
        <v>356</v>
      </c>
      <c r="J18" s="41" t="s">
        <v>357</v>
      </c>
      <c r="AA18" s="4" t="s">
        <v>243</v>
      </c>
      <c r="AB18" s="45" t="s">
        <v>389</v>
      </c>
      <c r="AC18" s="45" t="s">
        <v>399</v>
      </c>
      <c r="AD18" s="11">
        <f ca="1" t="shared" si="4"/>
        <v>77</v>
      </c>
      <c r="AF18" s="42" t="str">
        <f>+'水洗化人口等'!B18</f>
        <v>40212</v>
      </c>
      <c r="AG18" s="11">
        <v>18</v>
      </c>
      <c r="AI18" s="42" t="s">
        <v>400</v>
      </c>
      <c r="AJ18" s="3" t="s">
        <v>41</v>
      </c>
    </row>
    <row r="19" spans="3:36" ht="16.5" customHeight="1">
      <c r="C19" s="40" t="s">
        <v>401</v>
      </c>
      <c r="D19" s="10">
        <f>IF(D$14&gt;0,D13/D$14,0)</f>
        <v>0.868037621445435</v>
      </c>
      <c r="F19" s="166" t="s">
        <v>402</v>
      </c>
      <c r="G19" s="167"/>
      <c r="H19" s="17">
        <f>AD21</f>
        <v>45376</v>
      </c>
      <c r="I19" s="17">
        <f>AD31</f>
        <v>3652</v>
      </c>
      <c r="J19" s="21">
        <f>SUM(H19:I19)</f>
        <v>49028</v>
      </c>
      <c r="AA19" s="4" t="s">
        <v>245</v>
      </c>
      <c r="AB19" s="45" t="s">
        <v>389</v>
      </c>
      <c r="AC19" s="45" t="s">
        <v>403</v>
      </c>
      <c r="AD19" s="11">
        <f ca="1" t="shared" si="4"/>
        <v>79</v>
      </c>
      <c r="AF19" s="42" t="str">
        <f>+'水洗化人口等'!B19</f>
        <v>40213</v>
      </c>
      <c r="AG19" s="11">
        <v>19</v>
      </c>
      <c r="AI19" s="42" t="s">
        <v>404</v>
      </c>
      <c r="AJ19" s="3" t="s">
        <v>40</v>
      </c>
    </row>
    <row r="20" spans="3:36" ht="16.5" customHeight="1">
      <c r="C20" s="40" t="s">
        <v>405</v>
      </c>
      <c r="D20" s="10">
        <f>IF(D$14&gt;0,D9/D$14,0)</f>
        <v>0.13196237855456508</v>
      </c>
      <c r="F20" s="166" t="s">
        <v>406</v>
      </c>
      <c r="G20" s="167"/>
      <c r="H20" s="17">
        <f>AD22</f>
        <v>211189</v>
      </c>
      <c r="I20" s="17">
        <f>AD32</f>
        <v>10181</v>
      </c>
      <c r="J20" s="21">
        <f>SUM(H20:I20)</f>
        <v>221370</v>
      </c>
      <c r="AA20" s="4" t="s">
        <v>388</v>
      </c>
      <c r="AB20" s="45" t="s">
        <v>389</v>
      </c>
      <c r="AC20" s="45" t="s">
        <v>407</v>
      </c>
      <c r="AD20" s="11">
        <f ca="1" t="shared" si="4"/>
        <v>2202</v>
      </c>
      <c r="AF20" s="42" t="str">
        <f>+'水洗化人口等'!B20</f>
        <v>40214</v>
      </c>
      <c r="AG20" s="11">
        <v>20</v>
      </c>
      <c r="AI20" s="42" t="s">
        <v>408</v>
      </c>
      <c r="AJ20" s="3" t="s">
        <v>39</v>
      </c>
    </row>
    <row r="21" spans="3:36" ht="16.5" customHeight="1">
      <c r="C21" s="40" t="s">
        <v>409</v>
      </c>
      <c r="D21" s="10">
        <f>IF(D$14&gt;0,D10/D$14,0)</f>
        <v>0.736788199003207</v>
      </c>
      <c r="F21" s="166" t="s">
        <v>410</v>
      </c>
      <c r="G21" s="167"/>
      <c r="H21" s="17">
        <f>AD23</f>
        <v>515913</v>
      </c>
      <c r="I21" s="17">
        <f>AD33</f>
        <v>533049</v>
      </c>
      <c r="J21" s="21">
        <f>SUM(H21:I21)</f>
        <v>1048962</v>
      </c>
      <c r="AA21" s="4" t="s">
        <v>402</v>
      </c>
      <c r="AB21" s="45" t="s">
        <v>389</v>
      </c>
      <c r="AC21" s="45" t="s">
        <v>411</v>
      </c>
      <c r="AD21" s="11">
        <f ca="1" t="shared" si="4"/>
        <v>45376</v>
      </c>
      <c r="AF21" s="42" t="str">
        <f>+'水洗化人口等'!B21</f>
        <v>40215</v>
      </c>
      <c r="AG21" s="11">
        <v>21</v>
      </c>
      <c r="AI21" s="42" t="s">
        <v>412</v>
      </c>
      <c r="AJ21" s="3" t="s">
        <v>38</v>
      </c>
    </row>
    <row r="22" spans="3:36" ht="16.5" customHeight="1" thickBot="1">
      <c r="C22" s="40" t="s">
        <v>413</v>
      </c>
      <c r="D22" s="10">
        <f>IF(D$14&gt;0,D12/D$14,0)</f>
        <v>0.12704410928669363</v>
      </c>
      <c r="F22" s="161" t="s">
        <v>54</v>
      </c>
      <c r="G22" s="162"/>
      <c r="H22" s="27">
        <f>SUM(H19:H21)</f>
        <v>772478</v>
      </c>
      <c r="I22" s="27">
        <f>SUM(I19:I21)</f>
        <v>546882</v>
      </c>
      <c r="J22" s="32">
        <f>SUM(J19:J21)</f>
        <v>1319360</v>
      </c>
      <c r="AA22" s="4" t="s">
        <v>406</v>
      </c>
      <c r="AB22" s="45" t="s">
        <v>389</v>
      </c>
      <c r="AC22" s="45" t="s">
        <v>414</v>
      </c>
      <c r="AD22" s="11">
        <f ca="1" t="shared" si="4"/>
        <v>211189</v>
      </c>
      <c r="AF22" s="42" t="str">
        <f>+'水洗化人口等'!B22</f>
        <v>40216</v>
      </c>
      <c r="AG22" s="11">
        <v>22</v>
      </c>
      <c r="AI22" s="42" t="s">
        <v>415</v>
      </c>
      <c r="AJ22" s="3" t="s">
        <v>37</v>
      </c>
    </row>
    <row r="23" spans="3:36" ht="16.5" customHeight="1">
      <c r="C23" s="40" t="s">
        <v>416</v>
      </c>
      <c r="D23" s="10">
        <f>IF(D$14&gt;0,C17/D$14,0)</f>
        <v>0.09526383828421957</v>
      </c>
      <c r="F23" s="9"/>
      <c r="J23" s="33"/>
      <c r="AA23" s="4" t="s">
        <v>410</v>
      </c>
      <c r="AB23" s="45" t="s">
        <v>389</v>
      </c>
      <c r="AC23" s="45" t="s">
        <v>417</v>
      </c>
      <c r="AD23" s="11">
        <f ca="1" t="shared" si="4"/>
        <v>515913</v>
      </c>
      <c r="AF23" s="42" t="str">
        <f>+'水洗化人口等'!B23</f>
        <v>40217</v>
      </c>
      <c r="AG23" s="11">
        <v>23</v>
      </c>
      <c r="AI23" s="42" t="s">
        <v>418</v>
      </c>
      <c r="AJ23" s="3" t="s">
        <v>36</v>
      </c>
    </row>
    <row r="24" spans="3:36" ht="16.5" customHeight="1" thickBot="1">
      <c r="C24" s="40" t="s">
        <v>419</v>
      </c>
      <c r="D24" s="10">
        <f>IF(D$9&gt;0,D7/D$9,0)</f>
        <v>0.9966066164231968</v>
      </c>
      <c r="J24" s="34" t="s">
        <v>420</v>
      </c>
      <c r="AA24" s="4" t="s">
        <v>225</v>
      </c>
      <c r="AB24" s="45" t="s">
        <v>389</v>
      </c>
      <c r="AC24" s="45" t="s">
        <v>421</v>
      </c>
      <c r="AD24" s="11">
        <f ca="1" t="shared" si="4"/>
        <v>468999</v>
      </c>
      <c r="AF24" s="42" t="str">
        <f>+'水洗化人口等'!B24</f>
        <v>40218</v>
      </c>
      <c r="AG24" s="11">
        <v>24</v>
      </c>
      <c r="AI24" s="42" t="s">
        <v>422</v>
      </c>
      <c r="AJ24" s="3" t="s">
        <v>35</v>
      </c>
    </row>
    <row r="25" spans="3:36" ht="16.5" customHeight="1">
      <c r="C25" s="40" t="s">
        <v>423</v>
      </c>
      <c r="D25" s="10">
        <f>IF(D$9&gt;0,D8/D$9,0)</f>
        <v>0.0033933835768032317</v>
      </c>
      <c r="F25" s="184" t="s">
        <v>6</v>
      </c>
      <c r="G25" s="185"/>
      <c r="H25" s="185"/>
      <c r="I25" s="174" t="s">
        <v>424</v>
      </c>
      <c r="J25" s="176" t="s">
        <v>425</v>
      </c>
      <c r="AA25" s="4" t="s">
        <v>227</v>
      </c>
      <c r="AB25" s="45" t="s">
        <v>389</v>
      </c>
      <c r="AC25" s="45" t="s">
        <v>426</v>
      </c>
      <c r="AD25" s="11">
        <f ca="1" t="shared" si="4"/>
        <v>0</v>
      </c>
      <c r="AF25" s="42" t="str">
        <f>+'水洗化人口等'!B25</f>
        <v>40219</v>
      </c>
      <c r="AG25" s="11">
        <v>25</v>
      </c>
      <c r="AI25" s="42" t="s">
        <v>427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389</v>
      </c>
      <c r="AC26" s="45" t="s">
        <v>428</v>
      </c>
      <c r="AD26" s="11">
        <f ca="1" t="shared" si="4"/>
        <v>8074</v>
      </c>
      <c r="AF26" s="42" t="str">
        <f>+'水洗化人口等'!B26</f>
        <v>40220</v>
      </c>
      <c r="AG26" s="11">
        <v>26</v>
      </c>
      <c r="AI26" s="42" t="s">
        <v>429</v>
      </c>
      <c r="AJ26" s="3" t="s">
        <v>33</v>
      </c>
    </row>
    <row r="27" spans="6:36" ht="16.5" customHeight="1">
      <c r="F27" s="178" t="s">
        <v>230</v>
      </c>
      <c r="G27" s="179"/>
      <c r="H27" s="180"/>
      <c r="I27" s="19">
        <f aca="true" t="shared" si="5" ref="I27:I35">AD40</f>
        <v>80432</v>
      </c>
      <c r="J27" s="35">
        <f>AD49</f>
        <v>529</v>
      </c>
      <c r="AA27" s="4" t="s">
        <v>241</v>
      </c>
      <c r="AB27" s="45" t="s">
        <v>389</v>
      </c>
      <c r="AC27" s="45" t="s">
        <v>430</v>
      </c>
      <c r="AD27" s="11">
        <f ca="1" t="shared" si="4"/>
        <v>69721</v>
      </c>
      <c r="AF27" s="42" t="str">
        <f>+'水洗化人口等'!B27</f>
        <v>40221</v>
      </c>
      <c r="AG27" s="11">
        <v>27</v>
      </c>
      <c r="AI27" s="42" t="s">
        <v>431</v>
      </c>
      <c r="AJ27" s="3" t="s">
        <v>32</v>
      </c>
    </row>
    <row r="28" spans="6:36" ht="16.5" customHeight="1">
      <c r="F28" s="181" t="s">
        <v>432</v>
      </c>
      <c r="G28" s="182"/>
      <c r="H28" s="183"/>
      <c r="I28" s="19">
        <f t="shared" si="5"/>
        <v>0</v>
      </c>
      <c r="J28" s="35">
        <f>AD50</f>
        <v>0</v>
      </c>
      <c r="AA28" s="4" t="s">
        <v>243</v>
      </c>
      <c r="AB28" s="45" t="s">
        <v>389</v>
      </c>
      <c r="AC28" s="45" t="s">
        <v>433</v>
      </c>
      <c r="AD28" s="11">
        <f ca="1" t="shared" si="4"/>
        <v>68</v>
      </c>
      <c r="AF28" s="42" t="str">
        <f>+'水洗化人口等'!B28</f>
        <v>40223</v>
      </c>
      <c r="AG28" s="11">
        <v>28</v>
      </c>
      <c r="AI28" s="42" t="s">
        <v>434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7124</v>
      </c>
      <c r="J29" s="35">
        <f>AD51</f>
        <v>58</v>
      </c>
      <c r="AA29" s="4" t="s">
        <v>245</v>
      </c>
      <c r="AB29" s="45" t="s">
        <v>389</v>
      </c>
      <c r="AC29" s="45" t="s">
        <v>435</v>
      </c>
      <c r="AD29" s="11">
        <f ca="1" t="shared" si="4"/>
        <v>69</v>
      </c>
      <c r="AF29" s="42" t="str">
        <f>+'水洗化人口等'!B29</f>
        <v>40224</v>
      </c>
      <c r="AG29" s="11">
        <v>29</v>
      </c>
      <c r="AI29" s="42" t="s">
        <v>436</v>
      </c>
      <c r="AJ29" s="3" t="s">
        <v>30</v>
      </c>
    </row>
    <row r="30" spans="6:36" ht="16.5" customHeight="1">
      <c r="F30" s="178" t="s">
        <v>227</v>
      </c>
      <c r="G30" s="179"/>
      <c r="H30" s="180"/>
      <c r="I30" s="19">
        <f t="shared" si="5"/>
        <v>30</v>
      </c>
      <c r="J30" s="35">
        <f>AD52</f>
        <v>28</v>
      </c>
      <c r="AA30" s="4" t="s">
        <v>388</v>
      </c>
      <c r="AB30" s="45" t="s">
        <v>389</v>
      </c>
      <c r="AC30" s="45" t="s">
        <v>437</v>
      </c>
      <c r="AD30" s="11">
        <f ca="1" t="shared" si="4"/>
        <v>21</v>
      </c>
      <c r="AF30" s="42" t="str">
        <f>+'水洗化人口等'!B30</f>
        <v>40225</v>
      </c>
      <c r="AG30" s="11">
        <v>30</v>
      </c>
      <c r="AI30" s="42" t="s">
        <v>438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402</v>
      </c>
      <c r="AB31" s="45" t="s">
        <v>389</v>
      </c>
      <c r="AC31" s="45" t="s">
        <v>366</v>
      </c>
      <c r="AD31" s="11">
        <f ca="1" t="shared" si="4"/>
        <v>3652</v>
      </c>
      <c r="AF31" s="42" t="str">
        <f>+'水洗化人口等'!B31</f>
        <v>40226</v>
      </c>
      <c r="AG31" s="11">
        <v>31</v>
      </c>
      <c r="AI31" s="42" t="s">
        <v>439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34385</v>
      </c>
      <c r="J32" s="24" t="s">
        <v>375</v>
      </c>
      <c r="AA32" s="4" t="s">
        <v>406</v>
      </c>
      <c r="AB32" s="45" t="s">
        <v>389</v>
      </c>
      <c r="AC32" s="45" t="s">
        <v>440</v>
      </c>
      <c r="AD32" s="11">
        <f ca="1" t="shared" si="4"/>
        <v>10181</v>
      </c>
      <c r="AF32" s="42" t="str">
        <f>+'水洗化人口等'!B32</f>
        <v>40227</v>
      </c>
      <c r="AG32" s="11">
        <v>32</v>
      </c>
      <c r="AI32" s="42" t="s">
        <v>441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622</v>
      </c>
      <c r="J33" s="24" t="s">
        <v>375</v>
      </c>
      <c r="AA33" s="4" t="s">
        <v>410</v>
      </c>
      <c r="AB33" s="45" t="s">
        <v>389</v>
      </c>
      <c r="AC33" s="45" t="s">
        <v>377</v>
      </c>
      <c r="AD33" s="11">
        <f ca="1" t="shared" si="4"/>
        <v>533049</v>
      </c>
      <c r="AF33" s="42" t="str">
        <f>+'水洗化人口等'!B33</f>
        <v>40228</v>
      </c>
      <c r="AG33" s="11">
        <v>33</v>
      </c>
      <c r="AI33" s="42" t="s">
        <v>442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77</v>
      </c>
      <c r="J34" s="24" t="s">
        <v>375</v>
      </c>
      <c r="AA34" s="4" t="s">
        <v>225</v>
      </c>
      <c r="AB34" s="45" t="s">
        <v>389</v>
      </c>
      <c r="AC34" s="45" t="s">
        <v>443</v>
      </c>
      <c r="AD34" s="45">
        <f ca="1" t="shared" si="4"/>
        <v>11395</v>
      </c>
      <c r="AF34" s="42" t="str">
        <f>+'水洗化人口等'!B34</f>
        <v>40229</v>
      </c>
      <c r="AG34" s="11">
        <v>34</v>
      </c>
      <c r="AI34" s="42" t="s">
        <v>444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3013</v>
      </c>
      <c r="J35" s="24" t="s">
        <v>375</v>
      </c>
      <c r="AA35" s="4" t="s">
        <v>227</v>
      </c>
      <c r="AB35" s="45" t="s">
        <v>389</v>
      </c>
      <c r="AC35" s="45" t="s">
        <v>445</v>
      </c>
      <c r="AD35" s="45">
        <f ca="1" t="shared" si="4"/>
        <v>0</v>
      </c>
      <c r="AF35" s="42" t="str">
        <f>+'水洗化人口等'!B35</f>
        <v>40230</v>
      </c>
      <c r="AG35" s="11">
        <v>35</v>
      </c>
      <c r="AI35" s="42" t="s">
        <v>446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125683</v>
      </c>
      <c r="J36" s="37">
        <f>SUM(J27:J31)</f>
        <v>615</v>
      </c>
      <c r="AA36" s="4" t="s">
        <v>1</v>
      </c>
      <c r="AB36" s="45" t="s">
        <v>389</v>
      </c>
      <c r="AC36" s="45" t="s">
        <v>447</v>
      </c>
      <c r="AD36" s="45">
        <f ca="1" t="shared" si="4"/>
        <v>13</v>
      </c>
      <c r="AF36" s="42" t="str">
        <f>+'水洗化人口等'!B36</f>
        <v>40305</v>
      </c>
      <c r="AG36" s="11">
        <v>36</v>
      </c>
      <c r="AI36" s="42" t="s">
        <v>448</v>
      </c>
      <c r="AJ36" s="3" t="s">
        <v>23</v>
      </c>
    </row>
    <row r="37" spans="27:36" ht="13.5" hidden="1">
      <c r="AA37" s="4" t="s">
        <v>225</v>
      </c>
      <c r="AB37" s="45" t="s">
        <v>389</v>
      </c>
      <c r="AC37" s="45" t="s">
        <v>449</v>
      </c>
      <c r="AD37" s="45">
        <f ca="1" t="shared" si="4"/>
        <v>7038</v>
      </c>
      <c r="AF37" s="42" t="str">
        <f>+'水洗化人口等'!B37</f>
        <v>40341</v>
      </c>
      <c r="AG37" s="11">
        <v>37</v>
      </c>
      <c r="AI37" s="42" t="s">
        <v>450</v>
      </c>
      <c r="AJ37" s="3" t="s">
        <v>22</v>
      </c>
    </row>
    <row r="38" spans="27:36" ht="13.5" hidden="1">
      <c r="AA38" s="4" t="s">
        <v>227</v>
      </c>
      <c r="AB38" s="45" t="s">
        <v>389</v>
      </c>
      <c r="AC38" s="45" t="s">
        <v>451</v>
      </c>
      <c r="AD38" s="45">
        <f ca="1" t="shared" si="4"/>
        <v>0</v>
      </c>
      <c r="AF38" s="42" t="str">
        <f>+'水洗化人口等'!B38</f>
        <v>40342</v>
      </c>
      <c r="AG38" s="11">
        <v>38</v>
      </c>
      <c r="AI38" s="42" t="s">
        <v>452</v>
      </c>
      <c r="AJ38" s="3" t="s">
        <v>21</v>
      </c>
    </row>
    <row r="39" spans="27:36" ht="13.5" hidden="1">
      <c r="AA39" s="4" t="s">
        <v>1</v>
      </c>
      <c r="AB39" s="45" t="s">
        <v>389</v>
      </c>
      <c r="AC39" s="45" t="s">
        <v>453</v>
      </c>
      <c r="AD39" s="45">
        <f ca="1" t="shared" si="4"/>
        <v>0</v>
      </c>
      <c r="AF39" s="42" t="str">
        <f>+'水洗化人口等'!B39</f>
        <v>40343</v>
      </c>
      <c r="AG39" s="11">
        <v>39</v>
      </c>
      <c r="AI39" s="42" t="s">
        <v>454</v>
      </c>
      <c r="AJ39" s="3" t="s">
        <v>20</v>
      </c>
    </row>
    <row r="40" spans="27:36" ht="13.5" hidden="1">
      <c r="AA40" s="4" t="s">
        <v>230</v>
      </c>
      <c r="AB40" s="45" t="s">
        <v>389</v>
      </c>
      <c r="AC40" s="45" t="s">
        <v>455</v>
      </c>
      <c r="AD40" s="45">
        <f ca="1" t="shared" si="4"/>
        <v>80432</v>
      </c>
      <c r="AF40" s="42" t="str">
        <f>+'水洗化人口等'!B40</f>
        <v>40344</v>
      </c>
      <c r="AG40" s="11">
        <v>40</v>
      </c>
      <c r="AI40" s="42" t="s">
        <v>456</v>
      </c>
      <c r="AJ40" s="3" t="s">
        <v>19</v>
      </c>
    </row>
    <row r="41" spans="27:36" ht="13.5" hidden="1">
      <c r="AA41" s="4" t="s">
        <v>432</v>
      </c>
      <c r="AB41" s="45" t="s">
        <v>389</v>
      </c>
      <c r="AC41" s="45" t="s">
        <v>457</v>
      </c>
      <c r="AD41" s="45">
        <f ca="1" t="shared" si="4"/>
        <v>0</v>
      </c>
      <c r="AF41" s="42" t="str">
        <f>+'水洗化人口等'!B41</f>
        <v>40345</v>
      </c>
      <c r="AG41" s="11">
        <v>41</v>
      </c>
      <c r="AI41" s="42" t="s">
        <v>458</v>
      </c>
      <c r="AJ41" s="3" t="s">
        <v>18</v>
      </c>
    </row>
    <row r="42" spans="27:36" ht="13.5" hidden="1">
      <c r="AA42" s="4" t="s">
        <v>0</v>
      </c>
      <c r="AB42" s="45" t="s">
        <v>389</v>
      </c>
      <c r="AC42" s="45" t="s">
        <v>459</v>
      </c>
      <c r="AD42" s="45">
        <f ca="1" t="shared" si="4"/>
        <v>7124</v>
      </c>
      <c r="AF42" s="42" t="str">
        <f>+'水洗化人口等'!B42</f>
        <v>40348</v>
      </c>
      <c r="AG42" s="11">
        <v>42</v>
      </c>
      <c r="AI42" s="42" t="s">
        <v>460</v>
      </c>
      <c r="AJ42" s="3" t="s">
        <v>17</v>
      </c>
    </row>
    <row r="43" spans="27:36" ht="13.5" hidden="1">
      <c r="AA43" s="4" t="s">
        <v>227</v>
      </c>
      <c r="AB43" s="45" t="s">
        <v>389</v>
      </c>
      <c r="AC43" s="45" t="s">
        <v>461</v>
      </c>
      <c r="AD43" s="45">
        <f ca="1" t="shared" si="4"/>
        <v>30</v>
      </c>
      <c r="AF43" s="42" t="str">
        <f>+'水洗化人口等'!B43</f>
        <v>40349</v>
      </c>
      <c r="AG43" s="11">
        <v>43</v>
      </c>
      <c r="AI43" s="42" t="s">
        <v>462</v>
      </c>
      <c r="AJ43" s="3" t="s">
        <v>16</v>
      </c>
    </row>
    <row r="44" spans="27:36" ht="13.5" hidden="1">
      <c r="AA44" s="4" t="s">
        <v>1</v>
      </c>
      <c r="AB44" s="45" t="s">
        <v>389</v>
      </c>
      <c r="AC44" s="45" t="s">
        <v>463</v>
      </c>
      <c r="AD44" s="45">
        <f ca="1" t="shared" si="4"/>
        <v>0</v>
      </c>
      <c r="AF44" s="42" t="str">
        <f>+'水洗化人口等'!B44</f>
        <v>40381</v>
      </c>
      <c r="AG44" s="11">
        <v>44</v>
      </c>
      <c r="AI44" s="42" t="s">
        <v>464</v>
      </c>
      <c r="AJ44" s="3" t="s">
        <v>15</v>
      </c>
    </row>
    <row r="45" spans="27:36" ht="13.5" hidden="1">
      <c r="AA45" s="4" t="s">
        <v>2</v>
      </c>
      <c r="AB45" s="45" t="s">
        <v>389</v>
      </c>
      <c r="AC45" s="45" t="s">
        <v>465</v>
      </c>
      <c r="AD45" s="45">
        <f ca="1" t="shared" si="4"/>
        <v>34385</v>
      </c>
      <c r="AF45" s="42" t="str">
        <f>+'水洗化人口等'!B45</f>
        <v>40382</v>
      </c>
      <c r="AG45" s="11">
        <v>45</v>
      </c>
      <c r="AI45" s="42" t="s">
        <v>466</v>
      </c>
      <c r="AJ45" s="3" t="s">
        <v>14</v>
      </c>
    </row>
    <row r="46" spans="27:36" ht="13.5" hidden="1">
      <c r="AA46" s="4" t="s">
        <v>3</v>
      </c>
      <c r="AB46" s="45" t="s">
        <v>389</v>
      </c>
      <c r="AC46" s="45" t="s">
        <v>467</v>
      </c>
      <c r="AD46" s="45">
        <f ca="1" t="shared" si="4"/>
        <v>622</v>
      </c>
      <c r="AF46" s="42" t="str">
        <f>+'水洗化人口等'!B46</f>
        <v>40383</v>
      </c>
      <c r="AG46" s="11">
        <v>46</v>
      </c>
      <c r="AI46" s="42" t="s">
        <v>468</v>
      </c>
      <c r="AJ46" s="3" t="s">
        <v>13</v>
      </c>
    </row>
    <row r="47" spans="27:36" ht="13.5" hidden="1">
      <c r="AA47" s="4" t="s">
        <v>4</v>
      </c>
      <c r="AB47" s="45" t="s">
        <v>389</v>
      </c>
      <c r="AC47" s="45" t="s">
        <v>469</v>
      </c>
      <c r="AD47" s="45">
        <f ca="1" t="shared" si="4"/>
        <v>77</v>
      </c>
      <c r="AF47" s="42" t="str">
        <f>+'水洗化人口等'!B47</f>
        <v>40384</v>
      </c>
      <c r="AG47" s="11">
        <v>47</v>
      </c>
      <c r="AI47" s="42" t="s">
        <v>470</v>
      </c>
      <c r="AJ47" s="3" t="s">
        <v>12</v>
      </c>
    </row>
    <row r="48" spans="27:36" ht="13.5" hidden="1">
      <c r="AA48" s="4" t="s">
        <v>5</v>
      </c>
      <c r="AB48" s="45" t="s">
        <v>389</v>
      </c>
      <c r="AC48" s="45" t="s">
        <v>471</v>
      </c>
      <c r="AD48" s="45">
        <f ca="1" t="shared" si="4"/>
        <v>3013</v>
      </c>
      <c r="AF48" s="42" t="str">
        <f>+'水洗化人口等'!B48</f>
        <v>40401</v>
      </c>
      <c r="AG48" s="11">
        <v>48</v>
      </c>
      <c r="AI48" s="42" t="s">
        <v>472</v>
      </c>
      <c r="AJ48" s="3" t="s">
        <v>11</v>
      </c>
    </row>
    <row r="49" spans="27:36" ht="13.5" hidden="1">
      <c r="AA49" s="4" t="s">
        <v>230</v>
      </c>
      <c r="AB49" s="45" t="s">
        <v>389</v>
      </c>
      <c r="AC49" s="45" t="s">
        <v>473</v>
      </c>
      <c r="AD49" s="45">
        <f ca="1" t="shared" si="4"/>
        <v>529</v>
      </c>
      <c r="AF49" s="42" t="str">
        <f>+'水洗化人口等'!B49</f>
        <v>40402</v>
      </c>
      <c r="AG49" s="11">
        <v>49</v>
      </c>
      <c r="AI49" s="42" t="s">
        <v>474</v>
      </c>
      <c r="AJ49" s="3" t="s">
        <v>10</v>
      </c>
    </row>
    <row r="50" spans="27:36" ht="13.5" hidden="1">
      <c r="AA50" s="4" t="s">
        <v>432</v>
      </c>
      <c r="AB50" s="45" t="s">
        <v>389</v>
      </c>
      <c r="AC50" s="45" t="s">
        <v>475</v>
      </c>
      <c r="AD50" s="45">
        <f ca="1" t="shared" si="4"/>
        <v>0</v>
      </c>
      <c r="AF50" s="42" t="str">
        <f>+'水洗化人口等'!B50</f>
        <v>40421</v>
      </c>
      <c r="AG50" s="11">
        <v>50</v>
      </c>
      <c r="AI50" s="42" t="s">
        <v>476</v>
      </c>
      <c r="AJ50" s="3" t="s">
        <v>9</v>
      </c>
    </row>
    <row r="51" spans="27:36" ht="13.5" hidden="1">
      <c r="AA51" s="4" t="s">
        <v>0</v>
      </c>
      <c r="AB51" s="45" t="s">
        <v>389</v>
      </c>
      <c r="AC51" s="45" t="s">
        <v>477</v>
      </c>
      <c r="AD51" s="45">
        <f ca="1" t="shared" si="4"/>
        <v>58</v>
      </c>
      <c r="AF51" s="42" t="str">
        <f>+'水洗化人口等'!B51</f>
        <v>40447</v>
      </c>
      <c r="AG51" s="11">
        <v>51</v>
      </c>
      <c r="AI51" s="42" t="s">
        <v>478</v>
      </c>
      <c r="AJ51" s="3" t="s">
        <v>8</v>
      </c>
    </row>
    <row r="52" spans="27:36" ht="13.5" hidden="1">
      <c r="AA52" s="4" t="s">
        <v>227</v>
      </c>
      <c r="AB52" s="45" t="s">
        <v>389</v>
      </c>
      <c r="AC52" s="45" t="s">
        <v>479</v>
      </c>
      <c r="AD52" s="45">
        <f ca="1" t="shared" si="4"/>
        <v>28</v>
      </c>
      <c r="AF52" s="42" t="str">
        <f>+'水洗化人口等'!B52</f>
        <v>40448</v>
      </c>
      <c r="AG52" s="11">
        <v>52</v>
      </c>
      <c r="AI52" s="42" t="s">
        <v>480</v>
      </c>
      <c r="AJ52" s="3" t="s">
        <v>7</v>
      </c>
    </row>
    <row r="53" spans="27:33" ht="13.5" hidden="1">
      <c r="AA53" s="4" t="s">
        <v>1</v>
      </c>
      <c r="AB53" s="45" t="s">
        <v>389</v>
      </c>
      <c r="AC53" s="45" t="s">
        <v>481</v>
      </c>
      <c r="AD53" s="45">
        <f ca="1" t="shared" si="4"/>
        <v>0</v>
      </c>
      <c r="AF53" s="42" t="str">
        <f>+'水洗化人口等'!B53</f>
        <v>40503</v>
      </c>
      <c r="AG53" s="11">
        <v>53</v>
      </c>
    </row>
    <row r="54" spans="32:33" ht="13.5" hidden="1">
      <c r="AF54" s="42" t="str">
        <f>+'水洗化人口等'!B54</f>
        <v>40522</v>
      </c>
      <c r="AG54" s="11">
        <v>54</v>
      </c>
    </row>
    <row r="55" spans="32:33" ht="13.5" hidden="1">
      <c r="AF55" s="42" t="str">
        <f>+'水洗化人口等'!B55</f>
        <v>40544</v>
      </c>
      <c r="AG55" s="11">
        <v>55</v>
      </c>
    </row>
    <row r="56" spans="32:33" ht="13.5" hidden="1">
      <c r="AF56" s="42" t="str">
        <f>+'水洗化人口等'!B56</f>
        <v>40601</v>
      </c>
      <c r="AG56" s="11">
        <v>56</v>
      </c>
    </row>
    <row r="57" spans="32:33" ht="13.5" hidden="1">
      <c r="AF57" s="42" t="str">
        <f>+'水洗化人口等'!B57</f>
        <v>40602</v>
      </c>
      <c r="AG57" s="11">
        <v>57</v>
      </c>
    </row>
    <row r="58" spans="32:33" ht="13.5" hidden="1">
      <c r="AF58" s="42" t="str">
        <f>+'水洗化人口等'!B58</f>
        <v>40604</v>
      </c>
      <c r="AG58" s="11">
        <v>58</v>
      </c>
    </row>
    <row r="59" spans="32:33" ht="13.5" hidden="1">
      <c r="AF59" s="42" t="str">
        <f>+'水洗化人口等'!B59</f>
        <v>40605</v>
      </c>
      <c r="AG59" s="11">
        <v>59</v>
      </c>
    </row>
    <row r="60" spans="32:33" ht="13.5" hidden="1">
      <c r="AF60" s="42" t="str">
        <f>+'水洗化人口等'!B60</f>
        <v>40608</v>
      </c>
      <c r="AG60" s="11">
        <v>60</v>
      </c>
    </row>
    <row r="61" spans="32:33" ht="13.5" hidden="1">
      <c r="AF61" s="42" t="str">
        <f>+'水洗化人口等'!B61</f>
        <v>40609</v>
      </c>
      <c r="AG61" s="11">
        <v>61</v>
      </c>
    </row>
    <row r="62" spans="32:33" ht="13.5" hidden="1">
      <c r="AF62" s="42" t="str">
        <f>+'水洗化人口等'!B62</f>
        <v>40610</v>
      </c>
      <c r="AG62" s="11">
        <v>62</v>
      </c>
    </row>
    <row r="63" spans="32:33" ht="13.5" hidden="1">
      <c r="AF63" s="42" t="str">
        <f>+'水洗化人口等'!B63</f>
        <v>40621</v>
      </c>
      <c r="AG63" s="11">
        <v>63</v>
      </c>
    </row>
    <row r="64" spans="32:33" ht="13.5" hidden="1">
      <c r="AF64" s="42" t="str">
        <f>+'水洗化人口等'!B64</f>
        <v>40625</v>
      </c>
      <c r="AG64" s="11">
        <v>64</v>
      </c>
    </row>
    <row r="65" spans="32:33" ht="13.5" hidden="1">
      <c r="AF65" s="42" t="str">
        <f>+'水洗化人口等'!B65</f>
        <v>40642</v>
      </c>
      <c r="AG65" s="11">
        <v>65</v>
      </c>
    </row>
    <row r="66" spans="32:33" ht="13.5" hidden="1">
      <c r="AF66" s="42" t="str">
        <f>+'水洗化人口等'!B66</f>
        <v>40646</v>
      </c>
      <c r="AG66" s="11">
        <v>66</v>
      </c>
    </row>
    <row r="67" spans="32:33" ht="13.5" hidden="1">
      <c r="AF67" s="42" t="str">
        <f>+'水洗化人口等'!B67</f>
        <v>40647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2013-10-21T07:52:29Z</dcterms:modified>
  <cp:category/>
  <cp:version/>
  <cp:contentType/>
  <cp:contentStatus/>
</cp:coreProperties>
</file>